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a5e34cf513ea8e82/문서/제이티/"/>
    </mc:Choice>
  </mc:AlternateContent>
  <xr:revisionPtr revIDLastSave="16" documentId="8_{BEBA1360-91D3-4EDC-817E-724639F84210}" xr6:coauthVersionLast="47" xr6:coauthVersionMax="47" xr10:uidLastSave="{5EA85E39-0F09-44E2-9527-A88CA17EE175}"/>
  <bookViews>
    <workbookView xWindow="-60" yWindow="-60" windowWidth="21720" windowHeight="12900" tabRatio="500" xr2:uid="{00000000-000D-0000-FFFF-FFFF00000000}"/>
  </bookViews>
  <sheets>
    <sheet name="1. Results▶" sheetId="5" r:id="rId1"/>
    <sheet name="Control" sheetId="6" r:id="rId2"/>
    <sheet name="Model" sheetId="7" r:id="rId3"/>
    <sheet name="IS" sheetId="8" r:id="rId4"/>
    <sheet name="BS" sheetId="9" r:id="rId5"/>
    <sheet name="CF" sheetId="10" r:id="rId6"/>
    <sheet name="Investment Flow" sheetId="11" r:id="rId7"/>
    <sheet name="KPI" sheetId="12" r:id="rId8"/>
    <sheet name="2. Reference▶" sheetId="13" r:id="rId9"/>
    <sheet name="음반원" sheetId="14" r:id="rId10"/>
    <sheet name="콘서트" sheetId="15" r:id="rId11"/>
    <sheet name="유튜브" sheetId="16" r:id="rId12"/>
    <sheet name="MD,팬클럽" sheetId="17" r:id="rId13"/>
    <sheet name="걸그룹" sheetId="18" r:id="rId14"/>
    <sheet name="제작비" sheetId="19" r:id="rId15"/>
    <sheet name="엔터사" sheetId="20" r:id="rId16"/>
    <sheet name="글로벌" sheetId="21" r:id="rId17"/>
    <sheet name="5. WACC▶" sheetId="23" state="hidden" r:id="rId18"/>
    <sheet name="WACC" sheetId="24" state="hidden" r:id="rId19"/>
    <sheet name="Unlevered Beta" sheetId="25" state="hidden" r:id="rId20"/>
    <sheet name="Credit Ratiing" sheetId="26" state="hidden" r:id="rId21"/>
    <sheet name="CIQ" sheetId="27" state="hidden" r:id="rId22"/>
    <sheet name="Size Premium" sheetId="28" state="hidden" r:id="rId23"/>
    <sheet name="Bond Yield" sheetId="29" state="hidden" r:id="rId24"/>
    <sheet name="Beta" sheetId="30" state="hidden" r:id="rId25"/>
    <sheet name="Tax" sheetId="31" state="hidden" r:id="rId26"/>
    <sheet name="EIU" sheetId="32" state="hidden" r:id="rId27"/>
    <sheet name="MRP" sheetId="33" state="hidden" r:id="rId28"/>
    <sheet name="6.Multiple▶" sheetId="34" state="hidden" r:id="rId29"/>
    <sheet name="Valuation" sheetId="35" state="hidden" r:id="rId30"/>
    <sheet name="GPCM" sheetId="36" state="hidden" r:id="rId31"/>
    <sheet name="GTM" sheetId="37" state="hidden" r:id="rId32"/>
  </sheets>
  <definedNames>
    <definedName name="_" hidden="1">#N/A</definedName>
    <definedName name="_?0_F" hidden="1">#REF!</definedName>
    <definedName name="________________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______INT2" hidden="1">{#N/A,#N/A,TRUE,"일정"}</definedName>
    <definedName name="________________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______Tir1" hidden="1">{#N/A,#N/A,TRUE,"일정"}</definedName>
    <definedName name="________________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____INT2" hidden="1">{#N/A,#N/A,TRUE,"일정"}</definedName>
    <definedName name="______________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____Tir1" hidden="1">{#N/A,#N/A,TRUE,"일정"}</definedName>
    <definedName name="______________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___sk2" hidden="1">{#N/A,#N/A,TRUE,"경전'96(1)";#N/A,#N/A,TRUE,"경전'96 (2)"}</definedName>
    <definedName name="____________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__INT2" hidden="1">{#N/A,#N/A,TRUE,"일정"}</definedName>
    <definedName name="__________________________________________sk2" hidden="1">{#N/A,#N/A,TRUE,"경전'96(1)";#N/A,#N/A,TRUE,"경전'96 (2)"}</definedName>
    <definedName name="____________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__Tir1" hidden="1">{#N/A,#N/A,TRUE,"일정"}</definedName>
    <definedName name="____________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_sk2" hidden="1">{#N/A,#N/A,TRUE,"경전'96(1)";#N/A,#N/A,TRUE,"경전'96 (2)"}</definedName>
    <definedName name="__________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INT2" hidden="1">{#N/A,#N/A,TRUE,"일정"}</definedName>
    <definedName name="________________________________________sk2" hidden="1">{#N/A,#N/A,TRUE,"경전'96(1)";#N/A,#N/A,TRUE,"경전'96 (2)"}</definedName>
    <definedName name="__________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Tir1" hidden="1">{#N/A,#N/A,TRUE,"일정"}</definedName>
    <definedName name="__________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INT2" hidden="1">{#N/A,#N/A,TRUE,"일정"}</definedName>
    <definedName name="_______________________________________sk2" hidden="1">{#N/A,#N/A,TRUE,"경전'96(1)";#N/A,#N/A,TRUE,"경전'96 (2)"}</definedName>
    <definedName name="_________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Tir1" hidden="1">{#N/A,#N/A,TRUE,"일정"}</definedName>
    <definedName name="_________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INT2" hidden="1">{#N/A,#N/A,TRUE,"일정"}</definedName>
    <definedName name="______________________________________sk2" hidden="1">{#N/A,#N/A,TRUE,"경전'96(1)";#N/A,#N/A,TRUE,"경전'96 (2)"}</definedName>
    <definedName name="________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Tir1" hidden="1">{#N/A,#N/A,TRUE,"일정"}</definedName>
    <definedName name="________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INT2" hidden="1">{#N/A,#N/A,TRUE,"일정"}</definedName>
    <definedName name="_____________________________________sk2" hidden="1">{#N/A,#N/A,TRUE,"경전'96(1)";#N/A,#N/A,TRUE,"경전'96 (2)"}</definedName>
    <definedName name="_______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Tir1" hidden="1">{#N/A,#N/A,TRUE,"일정"}</definedName>
    <definedName name="_______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INT2" hidden="1">{#N/A,#N/A,TRUE,"일정"}</definedName>
    <definedName name="____________________________________sk2" hidden="1">{#N/A,#N/A,TRUE,"경전'96(1)";#N/A,#N/A,TRUE,"경전'96 (2)"}</definedName>
    <definedName name="______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Tir1" hidden="1">{#N/A,#N/A,TRUE,"일정"}</definedName>
    <definedName name="______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INT2" hidden="1">{#N/A,#N/A,TRUE,"일정"}</definedName>
    <definedName name="___________________________________sk2" hidden="1">{#N/A,#N/A,TRUE,"경전'96(1)";#N/A,#N/A,TRUE,"경전'96 (2)"}</definedName>
    <definedName name="_____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Tir1" hidden="1">{#N/A,#N/A,TRUE,"일정"}</definedName>
    <definedName name="_____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_XG2" hidden="1">{#N/A,#N/A,FALSE,"단축1";#N/A,#N/A,FALSE,"단축2";#N/A,#N/A,FALSE,"단축3";#N/A,#N/A,FALSE,"장축";#N/A,#N/A,FALSE,"4WD"}</definedName>
    <definedName name="__________________________________AS6" hidden="1">{#N/A,#N/A,FALSE,"Australien";#N/A,#N/A,FALSE,"Birmingham";#N/A,#N/A,FALSE,"Brasilien";#N/A,#N/A,FALSE,"Prag";#N/A,#N/A,FALSE,"Spanien";#N/A,#N/A,FALSE,"Malaysia ( Com)";#N/A,#N/A,FALSE,"Malaysia (Instr)"}</definedName>
    <definedName name="____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INT2" hidden="1">{#N/A,#N/A,TRUE,"일정"}</definedName>
    <definedName name="__________________________________sk2" hidden="1">{#N/A,#N/A,TRUE,"경전'96(1)";#N/A,#N/A,TRUE,"경전'96 (2)"}</definedName>
    <definedName name="____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Tir1" hidden="1">{#N/A,#N/A,TRUE,"일정"}</definedName>
    <definedName name="____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INT2" hidden="1">{#N/A,#N/A,TRUE,"일정"}</definedName>
    <definedName name="_________________________________sk2" hidden="1">{#N/A,#N/A,TRUE,"경전'96(1)";#N/A,#N/A,TRUE,"경전'96 (2)"}</definedName>
    <definedName name="___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Tir1" hidden="1">{#N/A,#N/A,TRUE,"일정"}</definedName>
    <definedName name="___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_XG2" hidden="1">{#N/A,#N/A,FALSE,"단축1";#N/A,#N/A,FALSE,"단축2";#N/A,#N/A,FALSE,"단축3";#N/A,#N/A,FALSE,"장축";#N/A,#N/A,FALSE,"4WD"}</definedName>
    <definedName name="________________________________AS6" hidden="1">{#N/A,#N/A,FALSE,"Australien";#N/A,#N/A,FALSE,"Birmingham";#N/A,#N/A,FALSE,"Brasilien";#N/A,#N/A,FALSE,"Prag";#N/A,#N/A,FALSE,"Spanien";#N/A,#N/A,FALSE,"Malaysia ( Com)";#N/A,#N/A,FALSE,"Malaysia (Instr)"}</definedName>
    <definedName name="__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INT2" hidden="1">{#N/A,#N/A,TRUE,"일정"}</definedName>
    <definedName name="________________________________sk2" hidden="1">{#N/A,#N/A,TRUE,"경전'96(1)";#N/A,#N/A,TRUE,"경전'96 (2)"}</definedName>
    <definedName name="__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Tir1" hidden="1">{#N/A,#N/A,TRUE,"일정"}</definedName>
    <definedName name="__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INT2" hidden="1">{#N/A,#N/A,TRUE,"일정"}</definedName>
    <definedName name="_______________________________sk2" hidden="1">{#N/A,#N/A,TRUE,"경전'96(1)";#N/A,#N/A,TRUE,"경전'96 (2)"}</definedName>
    <definedName name="_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Tir1" hidden="1">{#N/A,#N/A,TRUE,"일정"}</definedName>
    <definedName name="_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INT2" hidden="1">{#N/A,#N/A,TRUE,"일정"}</definedName>
    <definedName name="______________________________sk2" hidden="1">{#N/A,#N/A,TRUE,"경전'96(1)";#N/A,#N/A,TRUE,"경전'96 (2)"}</definedName>
    <definedName name="_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Tir1" hidden="1">{#N/A,#N/A,TRUE,"일정"}</definedName>
    <definedName name="_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INT2" hidden="1">{#N/A,#N/A,TRUE,"일정"}</definedName>
    <definedName name="_____________________________sk2" hidden="1">{#N/A,#N/A,TRUE,"경전'96(1)";#N/A,#N/A,TRUE,"경전'96 (2)"}</definedName>
    <definedName name="_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Tir1" hidden="1">{#N/A,#N/A,TRUE,"일정"}</definedName>
    <definedName name="_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INT2" hidden="1">{#N/A,#N/A,TRUE,"일정"}</definedName>
    <definedName name="____________________________sk2" hidden="1">{#N/A,#N/A,TRUE,"경전'96(1)";#N/A,#N/A,TRUE,"경전'96 (2)"}</definedName>
    <definedName name="_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Tir1" hidden="1">{#N/A,#N/A,TRUE,"일정"}</definedName>
    <definedName name="_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INT2" hidden="1">{#N/A,#N/A,TRUE,"일정"}</definedName>
    <definedName name="___________________________KTM10" hidden="1">{#N/A,#N/A,FALSE,"현장 NCR 분석";#N/A,#N/A,FALSE,"현장품질감사";#N/A,#N/A,FALSE,"현장품질감사"}</definedName>
    <definedName name="___________________________sk2" hidden="1">{#N/A,#N/A,TRUE,"경전'96(1)";#N/A,#N/A,TRUE,"경전'96 (2)"}</definedName>
    <definedName name="_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Tir1" hidden="1">{#N/A,#N/A,TRUE,"일정"}</definedName>
    <definedName name="_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_XG2" hidden="1">{#N/A,#N/A,FALSE,"단축1";#N/A,#N/A,FALSE,"단축2";#N/A,#N/A,FALSE,"단축3";#N/A,#N/A,FALSE,"장축";#N/A,#N/A,FALSE,"4WD"}</definedName>
    <definedName name="__________________________AS6" hidden="1">{#N/A,#N/A,FALSE,"Australien";#N/A,#N/A,FALSE,"Birmingham";#N/A,#N/A,FALSE,"Brasilien";#N/A,#N/A,FALSE,"Prag";#N/A,#N/A,FALSE,"Spanien";#N/A,#N/A,FALSE,"Malaysia ( Com)";#N/A,#N/A,FALSE,"Malaysia (Instr)"}</definedName>
    <definedName name="_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INT2" hidden="1">{#N/A,#N/A,TRUE,"일정"}</definedName>
    <definedName name="__________________________sk2" hidden="1">{#N/A,#N/A,TRUE,"경전'96(1)";#N/A,#N/A,TRUE,"경전'96 (2)"}</definedName>
    <definedName name="_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Tir1" hidden="1">{#N/A,#N/A,TRUE,"일정"}</definedName>
    <definedName name="_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_XG2" hidden="1">{#N/A,#N/A,FALSE,"단축1";#N/A,#N/A,FALSE,"단축2";#N/A,#N/A,FALSE,"단축3";#N/A,#N/A,FALSE,"장축";#N/A,#N/A,FALSE,"4WD"}</definedName>
    <definedName name="_________________________AS6" hidden="1">{#N/A,#N/A,FALSE,"Australien";#N/A,#N/A,FALSE,"Birmingham";#N/A,#N/A,FALSE,"Brasilien";#N/A,#N/A,FALSE,"Prag";#N/A,#N/A,FALSE,"Spanien";#N/A,#N/A,FALSE,"Malaysia ( Com)";#N/A,#N/A,FALSE,"Malaysia (Instr)"}</definedName>
    <definedName name="_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INT2" hidden="1">{#N/A,#N/A,TRUE,"일정"}</definedName>
    <definedName name="_________________________sk2" hidden="1">{#N/A,#N/A,TRUE,"경전'96(1)";#N/A,#N/A,TRUE,"경전'96 (2)"}</definedName>
    <definedName name="_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Tir1" hidden="1">{#N/A,#N/A,TRUE,"일정"}</definedName>
    <definedName name="_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TRT11" hidden="1">{#N/A,#N/A,FALSE,"표지";#N/A,#N/A,FALSE,"전제";#N/A,#N/A,FALSE,"손익-자 (2)";#N/A,#N/A,FALSE,"손익-자";#N/A,#N/A,FALSE,"손익-마 (2)";#N/A,#N/A,FALSE,"손익-마";#N/A,#N/A,FALSE,"총손최종"}</definedName>
    <definedName name="_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_XG2" hidden="1">{#N/A,#N/A,FALSE,"단축1";#N/A,#N/A,FALSE,"단축2";#N/A,#N/A,FALSE,"단축3";#N/A,#N/A,FALSE,"장축";#N/A,#N/A,FALSE,"4WD"}</definedName>
    <definedName name="________________________AS6" hidden="1">{#N/A,#N/A,FALSE,"Australien";#N/A,#N/A,FALSE,"Birmingham";#N/A,#N/A,FALSE,"Brasilien";#N/A,#N/A,FALSE,"Prag";#N/A,#N/A,FALSE,"Spanien";#N/A,#N/A,FALSE,"Malaysia ( Com)";#N/A,#N/A,FALSE,"Malaysia (Instr)"}</definedName>
    <definedName name="_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FY01" hidden="1">{"'Sheet1'!$A$1:$D$15"}</definedName>
    <definedName name="________________________FY01_1" hidden="1">{"'Sheet1'!$A$1:$D$15"}</definedName>
    <definedName name="________________________INT2" hidden="1">{#N/A,#N/A,TRUE,"일정"}</definedName>
    <definedName name="________________________sk2" hidden="1">{#N/A,#N/A,TRUE,"경전'96(1)";#N/A,#N/A,TRUE,"경전'96 (2)"}</definedName>
    <definedName name="_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Tir1" hidden="1">{#N/A,#N/A,TRUE,"일정"}</definedName>
    <definedName name="_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_XG2" hidden="1">{#N/A,#N/A,FALSE,"단축1";#N/A,#N/A,FALSE,"단축2";#N/A,#N/A,FALSE,"단축3";#N/A,#N/A,FALSE,"장축";#N/A,#N/A,FALSE,"4WD"}</definedName>
    <definedName name="_______________________AS6" hidden="1">{#N/A,#N/A,FALSE,"Australien";#N/A,#N/A,FALSE,"Birmingham";#N/A,#N/A,FALSE,"Brasilien";#N/A,#N/A,FALSE,"Prag";#N/A,#N/A,FALSE,"Spanien";#N/A,#N/A,FALSE,"Malaysia ( Com)";#N/A,#N/A,FALSE,"Malaysia (Instr)"}</definedName>
    <definedName name="_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INT2" hidden="1">{#N/A,#N/A,TRUE,"일정"}</definedName>
    <definedName name="_______________________KTM10" hidden="1">{#N/A,#N/A,FALSE,"현장 NCR 분석";#N/A,#N/A,FALSE,"현장품질감사";#N/A,#N/A,FALSE,"현장품질감사"}</definedName>
    <definedName name="_______________________sk2" hidden="1">{#N/A,#N/A,TRUE,"경전'96(1)";#N/A,#N/A,TRUE,"경전'96 (2)"}</definedName>
    <definedName name="_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Tir1" hidden="1">{#N/A,#N/A,TRUE,"일정"}</definedName>
    <definedName name="_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TRT11" hidden="1">{#N/A,#N/A,FALSE,"표지";#N/A,#N/A,FALSE,"전제";#N/A,#N/A,FALSE,"손익-자 (2)";#N/A,#N/A,FALSE,"손익-자";#N/A,#N/A,FALSE,"손익-마 (2)";#N/A,#N/A,FALSE,"손익-마";#N/A,#N/A,FALSE,"총손최종"}</definedName>
    <definedName name="_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_XG2" hidden="1">{#N/A,#N/A,FALSE,"단축1";#N/A,#N/A,FALSE,"단축2";#N/A,#N/A,FALSE,"단축3";#N/A,#N/A,FALSE,"장축";#N/A,#N/A,FALSE,"4WD"}</definedName>
    <definedName name="______________________AS6" hidden="1">{#N/A,#N/A,FALSE,"Australien";#N/A,#N/A,FALSE,"Birmingham";#N/A,#N/A,FALSE,"Brasilien";#N/A,#N/A,FALSE,"Prag";#N/A,#N/A,FALSE,"Spanien";#N/A,#N/A,FALSE,"Malaysia ( Com)";#N/A,#N/A,FALSE,"Malaysia (Instr)"}</definedName>
    <definedName name="_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INT2" hidden="1">{#N/A,#N/A,TRUE,"일정"}</definedName>
    <definedName name="______________________key2" hidden="1">#REF!</definedName>
    <definedName name="______________________KTM10" hidden="1">{#N/A,#N/A,FALSE,"현장 NCR 분석";#N/A,#N/A,FALSE,"현장품질감사";#N/A,#N/A,FALSE,"현장품질감사"}</definedName>
    <definedName name="______________________sk2" hidden="1">{#N/A,#N/A,TRUE,"경전'96(1)";#N/A,#N/A,TRUE,"경전'96 (2)"}</definedName>
    <definedName name="_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Tir1" hidden="1">{#N/A,#N/A,TRUE,"일정"}</definedName>
    <definedName name="_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TRT11" hidden="1">{#N/A,#N/A,FALSE,"표지";#N/A,#N/A,FALSE,"전제";#N/A,#N/A,FALSE,"손익-자 (2)";#N/A,#N/A,FALSE,"손익-자";#N/A,#N/A,FALSE,"손익-마 (2)";#N/A,#N/A,FALSE,"손익-마";#N/A,#N/A,FALSE,"총손최종"}</definedName>
    <definedName name="_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_XG2" hidden="1">{#N/A,#N/A,FALSE,"단축1";#N/A,#N/A,FALSE,"단축2";#N/A,#N/A,FALSE,"단축3";#N/A,#N/A,FALSE,"장축";#N/A,#N/A,FALSE,"4WD"}</definedName>
    <definedName name="_____________________AS6" hidden="1">{#N/A,#N/A,FALSE,"Australien";#N/A,#N/A,FALSE,"Birmingham";#N/A,#N/A,FALSE,"Brasilien";#N/A,#N/A,FALSE,"Prag";#N/A,#N/A,FALSE,"Spanien";#N/A,#N/A,FALSE,"Malaysia ( Com)";#N/A,#N/A,FALSE,"Malaysia (Instr)"}</definedName>
    <definedName name="_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FY01" hidden="1">{"'Sheet1'!$A$1:$D$15"}</definedName>
    <definedName name="_____________________FY01_1" hidden="1">{"'Sheet1'!$A$1:$D$15"}</definedName>
    <definedName name="_____________________INT2" hidden="1">{#N/A,#N/A,TRUE,"일정"}</definedName>
    <definedName name="_____________________key2" hidden="1">#REF!</definedName>
    <definedName name="_____________________KEY3" hidden="1">#REF!</definedName>
    <definedName name="_____________________sk2" hidden="1">{#N/A,#N/A,TRUE,"경전'96(1)";#N/A,#N/A,TRUE,"경전'96 (2)"}</definedName>
    <definedName name="_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Tir1" hidden="1">{#N/A,#N/A,TRUE,"일정"}</definedName>
    <definedName name="_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TRT11" hidden="1">{#N/A,#N/A,FALSE,"표지";#N/A,#N/A,FALSE,"전제";#N/A,#N/A,FALSE,"손익-자 (2)";#N/A,#N/A,FALSE,"손익-자";#N/A,#N/A,FALSE,"손익-마 (2)";#N/A,#N/A,FALSE,"손익-마";#N/A,#N/A,FALSE,"총손최종"}</definedName>
    <definedName name="_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_XG2" hidden="1">{#N/A,#N/A,FALSE,"단축1";#N/A,#N/A,FALSE,"단축2";#N/A,#N/A,FALSE,"단축3";#N/A,#N/A,FALSE,"장축";#N/A,#N/A,FALSE,"4WD"}</definedName>
    <definedName name="____________________AS6" hidden="1">{#N/A,#N/A,FALSE,"Australien";#N/A,#N/A,FALSE,"Birmingham";#N/A,#N/A,FALSE,"Brasilien";#N/A,#N/A,FALSE,"Prag";#N/A,#N/A,FALSE,"Spanien";#N/A,#N/A,FALSE,"Malaysia ( Com)";#N/A,#N/A,FALSE,"Malaysia (Instr)"}</definedName>
    <definedName name="_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INT2" hidden="1">{#N/A,#N/A,TRUE,"일정"}</definedName>
    <definedName name="____________________key2" hidden="1">#REF!</definedName>
    <definedName name="____________________KEY3" hidden="1">#REF!</definedName>
    <definedName name="____________________sk2" hidden="1">{#N/A,#N/A,TRUE,"경전'96(1)";#N/A,#N/A,TRUE,"경전'96 (2)"}</definedName>
    <definedName name="_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Tir1" hidden="1">{#N/A,#N/A,TRUE,"일정"}</definedName>
    <definedName name="_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TRT11" hidden="1">{#N/A,#N/A,FALSE,"표지";#N/A,#N/A,FALSE,"전제";#N/A,#N/A,FALSE,"손익-자 (2)";#N/A,#N/A,FALSE,"손익-자";#N/A,#N/A,FALSE,"손익-마 (2)";#N/A,#N/A,FALSE,"손익-마";#N/A,#N/A,FALSE,"총손최종"}</definedName>
    <definedName name="_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_XG2" hidden="1">{#N/A,#N/A,FALSE,"단축1";#N/A,#N/A,FALSE,"단축2";#N/A,#N/A,FALSE,"단축3";#N/A,#N/A,FALSE,"장축";#N/A,#N/A,FALSE,"4WD"}</definedName>
    <definedName name="___________________AS6" hidden="1">{#N/A,#N/A,FALSE,"Australien";#N/A,#N/A,FALSE,"Birmingham";#N/A,#N/A,FALSE,"Brasilien";#N/A,#N/A,FALSE,"Prag";#N/A,#N/A,FALSE,"Spanien";#N/A,#N/A,FALSE,"Malaysia ( Com)";#N/A,#N/A,FALSE,"Malaysia (Instr)"}</definedName>
    <definedName name="_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FY01" hidden="1">{"'Sheet1'!$A$1:$D$15"}</definedName>
    <definedName name="___________________FY01_1" hidden="1">{"'Sheet1'!$A$1:$D$15"}</definedName>
    <definedName name="___________________INT2" hidden="1">{#N/A,#N/A,TRUE,"일정"}</definedName>
    <definedName name="___________________key2" hidden="1">#REF!</definedName>
    <definedName name="___________________KEY3" hidden="1">#REF!</definedName>
    <definedName name="___________________mdc2" hidden="1">{#N/A,#N/A,FALSE,"Sheet1"}</definedName>
    <definedName name="___________________new1" hidden="1">{#N/A,#N/A,FALSE,"Sheet1"}</definedName>
    <definedName name="___________________sk2" hidden="1">{#N/A,#N/A,TRUE,"경전'96(1)";#N/A,#N/A,TRUE,"경전'96 (2)"}</definedName>
    <definedName name="_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Tir1" hidden="1">{#N/A,#N/A,TRUE,"일정"}</definedName>
    <definedName name="_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TRT11" hidden="1">{#N/A,#N/A,FALSE,"표지";#N/A,#N/A,FALSE,"전제";#N/A,#N/A,FALSE,"손익-자 (2)";#N/A,#N/A,FALSE,"손익-자";#N/A,#N/A,FALSE,"손익-마 (2)";#N/A,#N/A,FALSE,"손익-마";#N/A,#N/A,FALSE,"총손최종"}</definedName>
    <definedName name="_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_XG2" hidden="1">{#N/A,#N/A,FALSE,"단축1";#N/A,#N/A,FALSE,"단축2";#N/A,#N/A,FALSE,"단축3";#N/A,#N/A,FALSE,"장축";#N/A,#N/A,FALSE,"4WD"}</definedName>
    <definedName name="__________________AS6" hidden="1">{#N/A,#N/A,FALSE,"Australien";#N/A,#N/A,FALSE,"Birmingham";#N/A,#N/A,FALSE,"Brasilien";#N/A,#N/A,FALSE,"Prag";#N/A,#N/A,FALSE,"Spanien";#N/A,#N/A,FALSE,"Malaysia ( Com)";#N/A,#N/A,FALSE,"Malaysia (Instr)"}</definedName>
    <definedName name="_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FY01" hidden="1">{"'Sheet1'!$A$1:$D$15"}</definedName>
    <definedName name="__________________FY01_1" hidden="1">{"'Sheet1'!$A$1:$D$15"}</definedName>
    <definedName name="__________________INT2" hidden="1">{#N/A,#N/A,TRUE,"일정"}</definedName>
    <definedName name="__________________key2" hidden="1">#REF!</definedName>
    <definedName name="__________________KEY3" hidden="1">#REF!</definedName>
    <definedName name="__________________o2" hidden="1">#REF!</definedName>
    <definedName name="__________________sk2" hidden="1">{#N/A,#N/A,TRUE,"경전'96(1)";#N/A,#N/A,TRUE,"경전'96 (2)"}</definedName>
    <definedName name="_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Tir1" hidden="1">{#N/A,#N/A,TRUE,"일정"}</definedName>
    <definedName name="_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TRT11" hidden="1">{#N/A,#N/A,FALSE,"표지";#N/A,#N/A,FALSE,"전제";#N/A,#N/A,FALSE,"손익-자 (2)";#N/A,#N/A,FALSE,"손익-자";#N/A,#N/A,FALSE,"손익-마 (2)";#N/A,#N/A,FALSE,"손익-마";#N/A,#N/A,FALSE,"총손최종"}</definedName>
    <definedName name="_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_XG2" hidden="1">{#N/A,#N/A,FALSE,"단축1";#N/A,#N/A,FALSE,"단축2";#N/A,#N/A,FALSE,"단축3";#N/A,#N/A,FALSE,"장축";#N/A,#N/A,FALSE,"4WD"}</definedName>
    <definedName name="_________________AS6" hidden="1">{#N/A,#N/A,FALSE,"Australien";#N/A,#N/A,FALSE,"Birmingham";#N/A,#N/A,FALSE,"Brasilien";#N/A,#N/A,FALSE,"Prag";#N/A,#N/A,FALSE,"Spanien";#N/A,#N/A,FALSE,"Malaysia ( Com)";#N/A,#N/A,FALSE,"Malaysia (Instr)"}</definedName>
    <definedName name="_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FY01" hidden="1">{"'Sheet1'!$A$1:$D$15"}</definedName>
    <definedName name="_________________FY01_1" hidden="1">{"'Sheet1'!$A$1:$D$15"}</definedName>
    <definedName name="_________________INT2" hidden="1">{#N/A,#N/A,TRUE,"일정"}</definedName>
    <definedName name="_______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_______key2" hidden="1">#REF!</definedName>
    <definedName name="_________________KEY3" hidden="1">#REF!</definedName>
    <definedName name="_________________o2" hidden="1">#REF!</definedName>
    <definedName name="_________________sk2" hidden="1">{#N/A,#N/A,TRUE,"경전'96(1)";#N/A,#N/A,TRUE,"경전'96 (2)"}</definedName>
    <definedName name="_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Tir1" hidden="1">{#N/A,#N/A,TRUE,"일정"}</definedName>
    <definedName name="_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TRT11" hidden="1">{#N/A,#N/A,FALSE,"표지";#N/A,#N/A,FALSE,"전제";#N/A,#N/A,FALSE,"손익-자 (2)";#N/A,#N/A,FALSE,"손익-자";#N/A,#N/A,FALSE,"손익-마 (2)";#N/A,#N/A,FALSE,"손익-마";#N/A,#N/A,FALSE,"총손최종"}</definedName>
    <definedName name="_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_XG2" hidden="1">{#N/A,#N/A,FALSE,"단축1";#N/A,#N/A,FALSE,"단축2";#N/A,#N/A,FALSE,"단축3";#N/A,#N/A,FALSE,"장축";#N/A,#N/A,FALSE,"4WD"}</definedName>
    <definedName name="________________AS6" hidden="1">{#N/A,#N/A,FALSE,"Australien";#N/A,#N/A,FALSE,"Birmingham";#N/A,#N/A,FALSE,"Brasilien";#N/A,#N/A,FALSE,"Prag";#N/A,#N/A,FALSE,"Spanien";#N/A,#N/A,FALSE,"Malaysia ( Com)";#N/A,#N/A,FALSE,"Malaysia (Instr)"}</definedName>
    <definedName name="_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FY01" hidden="1">{"'Sheet1'!$A$1:$D$15"}</definedName>
    <definedName name="________________FY01_1" hidden="1">{"'Sheet1'!$A$1:$D$15"}</definedName>
    <definedName name="________________INT2" hidden="1">{#N/A,#N/A,TRUE,"일정"}</definedName>
    <definedName name="______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______key2" hidden="1">#REF!</definedName>
    <definedName name="________________KEY3" hidden="1">#REF!</definedName>
    <definedName name="________________o2" hidden="1">#REF!</definedName>
    <definedName name="________________sk2" hidden="1">{#N/A,#N/A,TRUE,"경전'96(1)";#N/A,#N/A,TRUE,"경전'96 (2)"}</definedName>
    <definedName name="_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Tir1" hidden="1">{#N/A,#N/A,TRUE,"일정"}</definedName>
    <definedName name="_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TRT11" hidden="1">{#N/A,#N/A,FALSE,"표지";#N/A,#N/A,FALSE,"전제";#N/A,#N/A,FALSE,"손익-자 (2)";#N/A,#N/A,FALSE,"손익-자";#N/A,#N/A,FALSE,"손익-마 (2)";#N/A,#N/A,FALSE,"손익-마";#N/A,#N/A,FALSE,"총손최종"}</definedName>
    <definedName name="_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_XG2" hidden="1">{#N/A,#N/A,FALSE,"단축1";#N/A,#N/A,FALSE,"단축2";#N/A,#N/A,FALSE,"단축3";#N/A,#N/A,FALSE,"장축";#N/A,#N/A,FALSE,"4WD"}</definedName>
    <definedName name="_______________AS6" hidden="1">{#N/A,#N/A,FALSE,"Australien";#N/A,#N/A,FALSE,"Birmingham";#N/A,#N/A,FALSE,"Brasilien";#N/A,#N/A,FALSE,"Prag";#N/A,#N/A,FALSE,"Spanien";#N/A,#N/A,FALSE,"Malaysia ( Com)";#N/A,#N/A,FALSE,"Malaysia (Instr)"}</definedName>
    <definedName name="_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FY01" hidden="1">{"'Sheet1'!$A$1:$D$15"}</definedName>
    <definedName name="_______________FY01_1" hidden="1">{"'Sheet1'!$A$1:$D$15"}</definedName>
    <definedName name="_______________INT2" hidden="1">{#N/A,#N/A,TRUE,"일정"}</definedName>
    <definedName name="_____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_____key2" hidden="1">#REF!</definedName>
    <definedName name="_______________KEY3" hidden="1">#REF!</definedName>
    <definedName name="_______________o2" hidden="1">#REF!</definedName>
    <definedName name="_______________sk2" hidden="1">{#N/A,#N/A,TRUE,"경전'96(1)";#N/A,#N/A,TRUE,"경전'96 (2)"}</definedName>
    <definedName name="_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Tir1" hidden="1">{#N/A,#N/A,TRUE,"일정"}</definedName>
    <definedName name="_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TRT11" hidden="1">{#N/A,#N/A,FALSE,"표지";#N/A,#N/A,FALSE,"전제";#N/A,#N/A,FALSE,"손익-자 (2)";#N/A,#N/A,FALSE,"손익-자";#N/A,#N/A,FALSE,"손익-마 (2)";#N/A,#N/A,FALSE,"손익-마";#N/A,#N/A,FALSE,"총손최종"}</definedName>
    <definedName name="_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_XG2" hidden="1">{#N/A,#N/A,FALSE,"단축1";#N/A,#N/A,FALSE,"단축2";#N/A,#N/A,FALSE,"단축3";#N/A,#N/A,FALSE,"장축";#N/A,#N/A,FALSE,"4WD"}</definedName>
    <definedName name="______________AS6" hidden="1">{#N/A,#N/A,FALSE,"Australien";#N/A,#N/A,FALSE,"Birmingham";#N/A,#N/A,FALSE,"Brasilien";#N/A,#N/A,FALSE,"Prag";#N/A,#N/A,FALSE,"Spanien";#N/A,#N/A,FALSE,"Malaysia ( Com)";#N/A,#N/A,FALSE,"Malaysia (Instr)"}</definedName>
    <definedName name="_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FY01" hidden="1">{"'Sheet1'!$A$1:$D$15"}</definedName>
    <definedName name="______________FY01_1" hidden="1">{"'Sheet1'!$A$1:$D$15"}</definedName>
    <definedName name="______________INT2" hidden="1">{#N/A,#N/A,TRUE,"일정"}</definedName>
    <definedName name="____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____key2" hidden="1">#REF!</definedName>
    <definedName name="______________KEY3" hidden="1">#REF!</definedName>
    <definedName name="______________o2" hidden="1">#REF!</definedName>
    <definedName name="______________sk2" hidden="1">{#N/A,#N/A,TRUE,"경전'96(1)";#N/A,#N/A,TRUE,"경전'96 (2)"}</definedName>
    <definedName name="_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Tir1" hidden="1">{#N/A,#N/A,TRUE,"일정"}</definedName>
    <definedName name="_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TRT11" hidden="1">{#N/A,#N/A,FALSE,"표지";#N/A,#N/A,FALSE,"전제";#N/A,#N/A,FALSE,"손익-자 (2)";#N/A,#N/A,FALSE,"손익-자";#N/A,#N/A,FALSE,"손익-마 (2)";#N/A,#N/A,FALSE,"손익-마";#N/A,#N/A,FALSE,"총손최종"}</definedName>
    <definedName name="_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_XG2" hidden="1">{#N/A,#N/A,FALSE,"단축1";#N/A,#N/A,FALSE,"단축2";#N/A,#N/A,FALSE,"단축3";#N/A,#N/A,FALSE,"장축";#N/A,#N/A,FALSE,"4WD"}</definedName>
    <definedName name="______________xlfn.BAHTTEXT" hidden="1">#NAME?</definedName>
    <definedName name="_____________AS6" hidden="1">{#N/A,#N/A,FALSE,"Australien";#N/A,#N/A,FALSE,"Birmingham";#N/A,#N/A,FALSE,"Brasilien";#N/A,#N/A,FALSE,"Prag";#N/A,#N/A,FALSE,"Spanien";#N/A,#N/A,FALSE,"Malaysia ( Com)";#N/A,#N/A,FALSE,"Malaysia (Instr)"}</definedName>
    <definedName name="_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FY01" hidden="1">{"'Sheet1'!$A$1:$D$15"}</definedName>
    <definedName name="_____________FY01_1" hidden="1">{"'Sheet1'!$A$1:$D$15"}</definedName>
    <definedName name="_____________INT2" hidden="1">{#N/A,#N/A,TRUE,"일정"}</definedName>
    <definedName name="___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___key2" hidden="1">#REF!</definedName>
    <definedName name="_____________KEY3" hidden="1">#REF!</definedName>
    <definedName name="_____________kz1" hidden="1">#REF!</definedName>
    <definedName name="_____________kz2" hidden="1">#REF!</definedName>
    <definedName name="_____________kz3" hidden="1">#REF!</definedName>
    <definedName name="_____________kz4" hidden="1">#REF!</definedName>
    <definedName name="_____________kz5" hidden="1">#REF!</definedName>
    <definedName name="_____________kz6" hidden="1">#REF!</definedName>
    <definedName name="_____________kz7" hidden="1">#REF!</definedName>
    <definedName name="_____________kz8" hidden="1">#REF!</definedName>
    <definedName name="_____________o2" hidden="1">#REF!</definedName>
    <definedName name="_____________sk2" hidden="1">{#N/A,#N/A,TRUE,"경전'96(1)";#N/A,#N/A,TRUE,"경전'96 (2)"}</definedName>
    <definedName name="_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Tir1" hidden="1">{#N/A,#N/A,TRUE,"일정"}</definedName>
    <definedName name="_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TRT11" hidden="1">{#N/A,#N/A,FALSE,"표지";#N/A,#N/A,FALSE,"전제";#N/A,#N/A,FALSE,"손익-자 (2)";#N/A,#N/A,FALSE,"손익-자";#N/A,#N/A,FALSE,"손익-마 (2)";#N/A,#N/A,FALSE,"손익-마";#N/A,#N/A,FALSE,"총손최종"}</definedName>
    <definedName name="_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_XG2" hidden="1">{#N/A,#N/A,FALSE,"단축1";#N/A,#N/A,FALSE,"단축2";#N/A,#N/A,FALSE,"단축3";#N/A,#N/A,FALSE,"장축";#N/A,#N/A,FALSE,"4WD"}</definedName>
    <definedName name="_____________xlfn.BAHTTEXT" hidden="1">#NAME?</definedName>
    <definedName name="____________AS6" hidden="1">{#N/A,#N/A,FALSE,"Australien";#N/A,#N/A,FALSE,"Birmingham";#N/A,#N/A,FALSE,"Brasilien";#N/A,#N/A,FALSE,"Prag";#N/A,#N/A,FALSE,"Spanien";#N/A,#N/A,FALSE,"Malaysia ( Com)";#N/A,#N/A,FALSE,"Malaysia (Instr)"}</definedName>
    <definedName name="_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FY01" hidden="1">{"'Sheet1'!$A$1:$D$15"}</definedName>
    <definedName name="____________FY01_1" hidden="1">{"'Sheet1'!$A$1:$D$15"}</definedName>
    <definedName name="____________INT2" hidden="1">{#N/A,#N/A,TRUE,"일정"}</definedName>
    <definedName name="__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__key2" hidden="1">#REF!</definedName>
    <definedName name="____________KEY3" hidden="1">#REF!</definedName>
    <definedName name="____________kz1" hidden="1">#REF!</definedName>
    <definedName name="____________kz2" hidden="1">#REF!</definedName>
    <definedName name="____________kz3" hidden="1">#REF!</definedName>
    <definedName name="____________kz4" hidden="1">#REF!</definedName>
    <definedName name="____________kz5" hidden="1">#REF!</definedName>
    <definedName name="____________kz6" hidden="1">#REF!</definedName>
    <definedName name="____________kz7" hidden="1">#REF!</definedName>
    <definedName name="____________kz8" hidden="1">#REF!</definedName>
    <definedName name="____________sk2" hidden="1">{#N/A,#N/A,TRUE,"경전'96(1)";#N/A,#N/A,TRUE,"경전'96 (2)"}</definedName>
    <definedName name="_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Tir1" hidden="1">{#N/A,#N/A,TRUE,"일정"}</definedName>
    <definedName name="_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TRT11" hidden="1">{#N/A,#N/A,FALSE,"표지";#N/A,#N/A,FALSE,"전제";#N/A,#N/A,FALSE,"손익-자 (2)";#N/A,#N/A,FALSE,"손익-자";#N/A,#N/A,FALSE,"손익-마 (2)";#N/A,#N/A,FALSE,"손익-마";#N/A,#N/A,FALSE,"총손최종"}</definedName>
    <definedName name="_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_XG2" hidden="1">{#N/A,#N/A,FALSE,"단축1";#N/A,#N/A,FALSE,"단축2";#N/A,#N/A,FALSE,"단축3";#N/A,#N/A,FALSE,"장축";#N/A,#N/A,FALSE,"4WD"}</definedName>
    <definedName name="____________xlfn.BAHTTEXT" hidden="1">#NAME?</definedName>
    <definedName name="___________A3" hidden="1">{#N/A,#N/A,FALSE,"단축1";#N/A,#N/A,FALSE,"단축2";#N/A,#N/A,FALSE,"단축3";#N/A,#N/A,FALSE,"장축";#N/A,#N/A,FALSE,"4WD"}</definedName>
    <definedName name="___________AS6" hidden="1">{#N/A,#N/A,FALSE,"Australien";#N/A,#N/A,FALSE,"Birmingham";#N/A,#N/A,FALSE,"Brasilien";#N/A,#N/A,FALSE,"Prag";#N/A,#N/A,FALSE,"Spanien";#N/A,#N/A,FALSE,"Malaysia ( Com)";#N/A,#N/A,FALSE,"Malaysia (Instr)"}</definedName>
    <definedName name="_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FY01" hidden="1">{"'Sheet1'!$A$1:$D$15"}</definedName>
    <definedName name="___________FY01_1" hidden="1">{"'Sheet1'!$A$1:$D$15"}</definedName>
    <definedName name="___________HP02" hidden="1">{#N/A,#N/A,FALSE,"단축1";#N/A,#N/A,FALSE,"단축2";#N/A,#N/A,FALSE,"단축3";#N/A,#N/A,FALSE,"장축";#N/A,#N/A,FALSE,"4WD"}</definedName>
    <definedName name="___________HP2" hidden="1">{#N/A,#N/A,FALSE,"단축1";#N/A,#N/A,FALSE,"단축2";#N/A,#N/A,FALSE,"단축3";#N/A,#N/A,FALSE,"장축";#N/A,#N/A,FALSE,"4WD"}</definedName>
    <definedName name="___________INT2" hidden="1">{#N/A,#N/A,TRUE,"일정"}</definedName>
    <definedName name="_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_k7" hidden="1">{#N/A,#N/A,FALSE,"단축1";#N/A,#N/A,FALSE,"단축2";#N/A,#N/A,FALSE,"단축3";#N/A,#N/A,FALSE,"장축";#N/A,#N/A,FALSE,"4WD"}</definedName>
    <definedName name="___________k8" hidden="1">{#N/A,#N/A,FALSE,"단축1";#N/A,#N/A,FALSE,"단축2";#N/A,#N/A,FALSE,"단축3";#N/A,#N/A,FALSE,"장축";#N/A,#N/A,FALSE,"4WD"}</definedName>
    <definedName name="___________k9" hidden="1">{#N/A,#N/A,FALSE,"단축1";#N/A,#N/A,FALSE,"단축2";#N/A,#N/A,FALSE,"단축3";#N/A,#N/A,FALSE,"장축";#N/A,#N/A,FALSE,"4WD"}</definedName>
    <definedName name="___________key2" hidden="1">#REF!</definedName>
    <definedName name="___________KEY3" hidden="1">#REF!</definedName>
    <definedName name="___________KTM10" hidden="1">{#N/A,#N/A,FALSE,"현장 NCR 분석";#N/A,#N/A,FALSE,"현장품질감사";#N/A,#N/A,FALSE,"현장품질감사"}</definedName>
    <definedName name="___________kz1" hidden="1">#REF!</definedName>
    <definedName name="___________kz2" hidden="1">#REF!</definedName>
    <definedName name="___________kz3" hidden="1">#REF!</definedName>
    <definedName name="___________kz4" hidden="1">#REF!</definedName>
    <definedName name="___________kz5" hidden="1">#REF!</definedName>
    <definedName name="___________kz6" hidden="1">#REF!</definedName>
    <definedName name="___________kz7" hidden="1">#REF!</definedName>
    <definedName name="___________kz8" hidden="1">#REF!</definedName>
    <definedName name="___________P2" hidden="1">{#N/A,#N/A,FALSE,"단축1";#N/A,#N/A,FALSE,"단축2";#N/A,#N/A,FALSE,"단축3";#N/A,#N/A,FALSE,"장축";#N/A,#N/A,FALSE,"4WD"}</definedName>
    <definedName name="___________sk2" hidden="1">{#N/A,#N/A,TRUE,"경전'96(1)";#N/A,#N/A,TRUE,"경전'96 (2)"}</definedName>
    <definedName name="_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T2" hidden="1">{#N/A,#N/A,FALSE,"단축1";#N/A,#N/A,FALSE,"단축2";#N/A,#N/A,FALSE,"단축3";#N/A,#N/A,FALSE,"장축";#N/A,#N/A,FALSE,"4WD"}</definedName>
    <definedName name="___________T3" hidden="1">{#N/A,#N/A,FALSE,"단축1";#N/A,#N/A,FALSE,"단축2";#N/A,#N/A,FALSE,"단축3";#N/A,#N/A,FALSE,"장축";#N/A,#N/A,FALSE,"4WD"}</definedName>
    <definedName name="___________T5" hidden="1">{#N/A,#N/A,FALSE,"단축1";#N/A,#N/A,FALSE,"단축2";#N/A,#N/A,FALSE,"단축3";#N/A,#N/A,FALSE,"장축";#N/A,#N/A,FALSE,"4WD"}</definedName>
    <definedName name="___________Tir1" hidden="1">{#N/A,#N/A,TRUE,"일정"}</definedName>
    <definedName name="_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TRT11" hidden="1">{#N/A,#N/A,FALSE,"표지";#N/A,#N/A,FALSE,"전제";#N/A,#N/A,FALSE,"손익-자 (2)";#N/A,#N/A,FALSE,"손익-자";#N/A,#N/A,FALSE,"손익-마 (2)";#N/A,#N/A,FALSE,"손익-마";#N/A,#N/A,FALSE,"총손최종"}</definedName>
    <definedName name="_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_XG2" hidden="1">{#N/A,#N/A,FALSE,"단축1";#N/A,#N/A,FALSE,"단축2";#N/A,#N/A,FALSE,"단축3";#N/A,#N/A,FALSE,"장축";#N/A,#N/A,FALSE,"4WD"}</definedName>
    <definedName name="___________xlfn.BAHTTEXT" hidden="1">#NAME?</definedName>
    <definedName name="__________a1" hidden="1">{"Assump",#N/A,TRUE,"Proforma";"first",#N/A,TRUE,"Proforma";"second",#N/A,TRUE,"Proforma";"lease1",#N/A,TRUE,"Proforma";"lease2",#N/A,TRUE,"Proforma"}</definedName>
    <definedName name="__________AS6" hidden="1">{#N/A,#N/A,FALSE,"Australien";#N/A,#N/A,FALSE,"Birmingham";#N/A,#N/A,FALSE,"Brasilien";#N/A,#N/A,FALSE,"Prag";#N/A,#N/A,FALSE,"Spanien";#N/A,#N/A,FALSE,"Malaysia ( Com)";#N/A,#N/A,FALSE,"Malaysia (Instr)"}</definedName>
    <definedName name="_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FY01" hidden="1">{"'Sheet1'!$A$1:$D$15"}</definedName>
    <definedName name="__________FY01_1" hidden="1">{"'Sheet1'!$A$1:$D$15"}</definedName>
    <definedName name="__________INT2" hidden="1">{#N/A,#N/A,TRUE,"일정"}</definedName>
    <definedName name="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key2" hidden="1">#REF!</definedName>
    <definedName name="__________KEY3" hidden="1">#REF!</definedName>
    <definedName name="__________kz1" hidden="1">#REF!</definedName>
    <definedName name="__________kz2" hidden="1">#REF!</definedName>
    <definedName name="__________kz3" hidden="1">#REF!</definedName>
    <definedName name="__________kz4" hidden="1">#REF!</definedName>
    <definedName name="__________kz5" hidden="1">#REF!</definedName>
    <definedName name="__________kz6" hidden="1">#REF!</definedName>
    <definedName name="__________kz7" hidden="1">#REF!</definedName>
    <definedName name="__________kz8" hidden="1">#REF!</definedName>
    <definedName name="__________sk2" hidden="1">{#N/A,#N/A,TRUE,"경전'96(1)";#N/A,#N/A,TRUE,"경전'96 (2)"}</definedName>
    <definedName name="_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Tir1" hidden="1">{#N/A,#N/A,TRUE,"일정"}</definedName>
    <definedName name="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TRT11" hidden="1">{#N/A,#N/A,FALSE,"표지";#N/A,#N/A,FALSE,"전제";#N/A,#N/A,FALSE,"손익-자 (2)";#N/A,#N/A,FALSE,"손익-자";#N/A,#N/A,FALSE,"손익-마 (2)";#N/A,#N/A,FALSE,"손익-마";#N/A,#N/A,FALSE,"총손최종"}</definedName>
    <definedName name="_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XG2" hidden="1">{#N/A,#N/A,FALSE,"단축1";#N/A,#N/A,FALSE,"단축2";#N/A,#N/A,FALSE,"단축3";#N/A,#N/A,FALSE,"장축";#N/A,#N/A,FALSE,"4WD"}</definedName>
    <definedName name="__________xlfn.BAHTTEXT" hidden="1">#NAME?</definedName>
    <definedName name="_________a1" hidden="1">{"Assump",#N/A,TRUE,"Proforma";"first",#N/A,TRUE,"Proforma";"second",#N/A,TRUE,"Proforma";"lease1",#N/A,TRUE,"Proforma";"lease2",#N/A,TRUE,"Proforma"}</definedName>
    <definedName name="_________acc1" hidden="1">{#N/A,#N/A,FALSE,"P.V.C 9월 압출 CAPA";#N/A,#N/A,FALSE,"P.V.C 10월 압출 CAPA ";#N/A,#N/A,FALSE,"P.V.C 11월 압출 CAPA ";#N/A,#N/A,FALSE,"P.V.C 12월 압출 CAPA "}</definedName>
    <definedName name="_________AS6" hidden="1">{#N/A,#N/A,FALSE,"Australien";#N/A,#N/A,FALSE,"Birmingham";#N/A,#N/A,FALSE,"Brasilien";#N/A,#N/A,FALSE,"Prag";#N/A,#N/A,FALSE,"Spanien";#N/A,#N/A,FALSE,"Malaysia ( Com)";#N/A,#N/A,FALSE,"Malaysia (Instr)"}</definedName>
    <definedName name="_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FAN1" hidden="1">{#N/A,#N/A,FALSE,"HOT RU TEM";#N/A,#N/A,FALSE,"HOT RU TEM";#N/A,#N/A,FALSE,"HOT RU TEM"}</definedName>
    <definedName name="_________FAN2" hidden="1">{#N/A,#N/A,FALSE,"HOT RU TEM";#N/A,#N/A,FALSE,"HOT RU TEM";#N/A,#N/A,FALSE,"HOT RU TEM"}</definedName>
    <definedName name="_________FY01" hidden="1">{"'Sheet1'!$A$1:$D$15"}</definedName>
    <definedName name="_________FY01_1" hidden="1">{"'Sheet1'!$A$1:$D$15"}</definedName>
    <definedName name="_________INT2" hidden="1">{#N/A,#N/A,TRUE,"일정"}</definedName>
    <definedName name="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key2" hidden="1">#REF!</definedName>
    <definedName name="_________KEY3" hidden="1">#REF!</definedName>
    <definedName name="_________KTM10" hidden="1">{#N/A,#N/A,FALSE,"현장 NCR 분석";#N/A,#N/A,FALSE,"현장품질감사";#N/A,#N/A,FALSE,"현장품질감사"}</definedName>
    <definedName name="_________kz1" hidden="1">#REF!</definedName>
    <definedName name="_________kz2" hidden="1">#REF!</definedName>
    <definedName name="_________kz3" hidden="1">#REF!</definedName>
    <definedName name="_________kz4" hidden="1">#REF!</definedName>
    <definedName name="_________kz5" hidden="1">#REF!</definedName>
    <definedName name="_________kz6" hidden="1">#REF!</definedName>
    <definedName name="_________kz7" hidden="1">#REF!</definedName>
    <definedName name="_________kz8" hidden="1">#REF!</definedName>
    <definedName name="_________sk2" hidden="1">{#N/A,#N/A,TRUE,"경전'96(1)";#N/A,#N/A,TRUE,"경전'96 (2)"}</definedName>
    <definedName name="_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Tir1" hidden="1">{#N/A,#N/A,TRUE,"일정"}</definedName>
    <definedName name="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TRT11" hidden="1">{#N/A,#N/A,FALSE,"표지";#N/A,#N/A,FALSE,"전제";#N/A,#N/A,FALSE,"손익-자 (2)";#N/A,#N/A,FALSE,"손익-자";#N/A,#N/A,FALSE,"손익-마 (2)";#N/A,#N/A,FALSE,"손익-마";#N/A,#N/A,FALSE,"총손최종"}</definedName>
    <definedName name="_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XG2" hidden="1">{#N/A,#N/A,FALSE,"단축1";#N/A,#N/A,FALSE,"단축2";#N/A,#N/A,FALSE,"단축3";#N/A,#N/A,FALSE,"장축";#N/A,#N/A,FALSE,"4WD"}</definedName>
    <definedName name="_________xlfn.BAHTTEXT" hidden="1">#NAME?</definedName>
    <definedName name="_________xlfn.RTD" hidden="1">#NAME?</definedName>
    <definedName name="________acc1" hidden="1">{#N/A,#N/A,FALSE,"P.V.C 9월 압출 CAPA";#N/A,#N/A,FALSE,"P.V.C 10월 압출 CAPA ";#N/A,#N/A,FALSE,"P.V.C 11월 압출 CAPA ";#N/A,#N/A,FALSE,"P.V.C 12월 압출 CAPA "}</definedName>
    <definedName name="________AS6" hidden="1">{#N/A,#N/A,FALSE,"Australien";#N/A,#N/A,FALSE,"Birmingham";#N/A,#N/A,FALSE,"Brasilien";#N/A,#N/A,FALSE,"Prag";#N/A,#N/A,FALSE,"Spanien";#N/A,#N/A,FALSE,"Malaysia ( Com)";#N/A,#N/A,FALSE,"Malaysia (Instr)"}</definedName>
    <definedName name="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FAN1" hidden="1">{#N/A,#N/A,FALSE,"HOT RU TEM";#N/A,#N/A,FALSE,"HOT RU TEM";#N/A,#N/A,FALSE,"HOT RU TEM"}</definedName>
    <definedName name="________FAN2" hidden="1">{#N/A,#N/A,FALSE,"HOT RU TEM";#N/A,#N/A,FALSE,"HOT RU TEM";#N/A,#N/A,FALSE,"HOT RU TEM"}</definedName>
    <definedName name="________FY01" hidden="1">{"'Sheet1'!$A$1:$D$15"}</definedName>
    <definedName name="________FY01_1" hidden="1">{"'Sheet1'!$A$1:$D$15"}</definedName>
    <definedName name="________INT2" hidden="1">{#N/A,#N/A,TRUE,"일정"}</definedName>
    <definedName name="________JKS1" hidden="1">{#N/A,#N/A,TRUE,"일정"}</definedName>
    <definedName name="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key2" hidden="1">#REF!</definedName>
    <definedName name="________KEY3" hidden="1">#REF!</definedName>
    <definedName name="________KTM10" hidden="1">{#N/A,#N/A,FALSE,"현장 NCR 분석";#N/A,#N/A,FALSE,"현장품질감사";#N/A,#N/A,FALSE,"현장품질감사"}</definedName>
    <definedName name="________kz1" hidden="1">#REF!</definedName>
    <definedName name="________kz2" hidden="1">#REF!</definedName>
    <definedName name="________kz3" hidden="1">#REF!</definedName>
    <definedName name="________kz4" hidden="1">#REF!</definedName>
    <definedName name="________kz5" hidden="1">#REF!</definedName>
    <definedName name="________kz6" hidden="1">#REF!</definedName>
    <definedName name="________kz7" hidden="1">#REF!</definedName>
    <definedName name="________kz8" hidden="1">#REF!</definedName>
    <definedName name="________mdc2" hidden="1">{#N/A,#N/A,FALSE,"Sheet1"}</definedName>
    <definedName name="________new1" hidden="1">{#N/A,#N/A,FALSE,"Sheet1"}</definedName>
    <definedName name="________sck1" hidden="1">{#N/A,#N/A,FALSE,"BS";#N/A,#N/A,FALSE,"PL";#N/A,#N/A,FALSE,"A";#N/A,#N/A,FALSE,"B";#N/A,#N/A,FALSE,"B1";#N/A,#N/A,FALSE,"C";#N/A,#N/A,FALSE,"C1";#N/A,#N/A,FALSE,"C2";#N/A,#N/A,FALSE,"D";#N/A,#N/A,FALSE,"E";#N/A,#N/A,FALSE,"F";#N/A,#N/A,FALSE,"AA";#N/A,#N/A,FALSE,"BB";#N/A,#N/A,FALSE,"CC";#N/A,#N/A,FALSE,"DD";#N/A,#N/A,FALSE,"EE";#N/A,#N/A,FALSE,"FF";#N/A,#N/A,FALSE,"PL10";#N/A,#N/A,FALSE,"PL20";#N/A,#N/A,FALSE,"PL30"}</definedName>
    <definedName name="________sk2" hidden="1">{#N/A,#N/A,TRUE,"경전'96(1)";#N/A,#N/A,TRUE,"경전'96 (2)"}</definedName>
    <definedName name="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ir1" hidden="1">{#N/A,#N/A,TRUE,"일정"}</definedName>
    <definedName name="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RT11" hidden="1">{#N/A,#N/A,FALSE,"표지";#N/A,#N/A,FALSE,"전제";#N/A,#N/A,FALSE,"손익-자 (2)";#N/A,#N/A,FALSE,"손익-자";#N/A,#N/A,FALSE,"손익-마 (2)";#N/A,#N/A,FALSE,"손익-마";#N/A,#N/A,FALSE,"총손최종"}</definedName>
    <definedName name="________V2007" hidden="1">{#N/A,#N/A,FALSE,"HOT RU TEM";#N/A,#N/A,FALSE,"HOT RU TEM";#N/A,#N/A,FALSE,"HOT RU TEM"}</definedName>
    <definedName name="________V2008" hidden="1">{#N/A,#N/A,FALSE,"HOT RU TEM";#N/A,#N/A,FALSE,"HOT RU TEM";#N/A,#N/A,FALSE,"HOT RU TEM"}</definedName>
    <definedName name="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XG2" hidden="1">{#N/A,#N/A,FALSE,"단축1";#N/A,#N/A,FALSE,"단축2";#N/A,#N/A,FALSE,"단축3";#N/A,#N/A,FALSE,"장축";#N/A,#N/A,FALSE,"4WD"}</definedName>
    <definedName name="________xlfn.BAHTTEXT" hidden="1">#NAME?</definedName>
    <definedName name="________xlfn.RTD" hidden="1">#NAME?</definedName>
    <definedName name="_______a1" hidden="1">{"Assump",#N/A,TRUE,"Proforma";"first",#N/A,TRUE,"Proforma";"second",#N/A,TRUE,"Proforma";"lease1",#N/A,TRUE,"Proforma";"lease2",#N/A,TRUE,"Proforma"}</definedName>
    <definedName name="_______acc1" hidden="1">{#N/A,#N/A,FALSE,"P.V.C 9월 압출 CAPA";#N/A,#N/A,FALSE,"P.V.C 10월 압출 CAPA ";#N/A,#N/A,FALSE,"P.V.C 11월 압출 CAPA ";#N/A,#N/A,FALSE,"P.V.C 12월 압출 CAPA "}</definedName>
    <definedName name="_______AS6" hidden="1">{#N/A,#N/A,FALSE,"Australien";#N/A,#N/A,FALSE,"Birmingham";#N/A,#N/A,FALSE,"Brasilien";#N/A,#N/A,FALSE,"Prag";#N/A,#N/A,FALSE,"Spanien";#N/A,#N/A,FALSE,"Malaysia ( Com)";#N/A,#N/A,FALSE,"Malaysia (Instr)"}</definedName>
    <definedName name="_______AT1" hidden="1">{#N/A,#N/A,FALSE,"인원";#N/A,#N/A,FALSE,"비용2";#N/A,#N/A,FALSE,"비용1";#N/A,#N/A,FALSE,"비용";#N/A,#N/A,FALSE,"보증2";#N/A,#N/A,FALSE,"보증1";#N/A,#N/A,FALSE,"보증";#N/A,#N/A,FALSE,"손익1";#N/A,#N/A,FALSE,"손익";#N/A,#N/A,FALSE,"부서별매출";#N/A,#N/A,FALSE,"매출"}</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hidden="1">{#N/A,#N/A,FALSE,"인원";#N/A,#N/A,FALSE,"비용2";#N/A,#N/A,FALSE,"비용1";#N/A,#N/A,FALSE,"비용";#N/A,#N/A,FALSE,"보증2";#N/A,#N/A,FALSE,"보증1";#N/A,#N/A,FALSE,"보증";#N/A,#N/A,FALSE,"손익1";#N/A,#N/A,FALSE,"손익";#N/A,#N/A,FALSE,"부서별매출";#N/A,#N/A,FALSE,"매출"}</definedName>
    <definedName name="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E1" hidden="1">{#N/A,#N/A,TRUE,"매출진척-1";#N/A,#N/A,TRUE,"매출진척-2";#N/A,#N/A,TRUE,"제품실적";#N/A,#N/A,TRUE,"RAC";#N/A,#N/A,TRUE,"PAC ";#N/A,#N/A,TRUE,"재고현황";#N/A,#N/A,TRUE,"공지사항"}</definedName>
    <definedName name="_______f3" hidden="1">{"'분양원가'!$B$1:$F$113"}</definedName>
    <definedName name="_______FAN1" hidden="1">{#N/A,#N/A,FALSE,"HOT RU TEM";#N/A,#N/A,FALSE,"HOT RU TEM";#N/A,#N/A,FALSE,"HOT RU TEM"}</definedName>
    <definedName name="_______FAN2" hidden="1">{#N/A,#N/A,FALSE,"HOT RU TEM";#N/A,#N/A,FALSE,"HOT RU TEM";#N/A,#N/A,FALSE,"HOT RU TEM"}</definedName>
    <definedName name="_______FF2" hidden="1">{#N/A,#N/A,TRUE,"매출진척-1";#N/A,#N/A,TRUE,"매출진척-2";#N/A,#N/A,TRUE,"제품실적";#N/A,#N/A,TRUE,"RAC";#N/A,#N/A,TRUE,"PAC ";#N/A,#N/A,TRUE,"재고현황";#N/A,#N/A,TRUE,"공지사항"}</definedName>
    <definedName name="_______FY01" hidden="1">{"'Sheet1'!$A$1:$D$15"}</definedName>
    <definedName name="_______FY01_1" hidden="1">{"'Sheet1'!$A$1:$D$15"}</definedName>
    <definedName name="_______INT2" hidden="1">{#N/A,#N/A,TRUE,"일정"}</definedName>
    <definedName name="_______JKS1" hidden="1">{#N/A,#N/A,TRUE,"일정"}</definedName>
    <definedName name="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K1" hidden="1">{#N/A,#N/A,FALSE,"인원";#N/A,#N/A,FALSE,"비용2";#N/A,#N/A,FALSE,"비용1";#N/A,#N/A,FALSE,"비용";#N/A,#N/A,FALSE,"보증2";#N/A,#N/A,FALSE,"보증1";#N/A,#N/A,FALSE,"보증";#N/A,#N/A,FALSE,"손익1";#N/A,#N/A,FALSE,"손익";#N/A,#N/A,FALSE,"부서별매출";#N/A,#N/A,FALSE,"매출"}</definedName>
    <definedName name="_______K115" hidden="1">{#N/A,#N/A,FALSE,"인원";#N/A,#N/A,FALSE,"비용2";#N/A,#N/A,FALSE,"비용1";#N/A,#N/A,FALSE,"비용";#N/A,#N/A,FALSE,"보증2";#N/A,#N/A,FALSE,"보증1";#N/A,#N/A,FALSE,"보증";#N/A,#N/A,FALSE,"손익1";#N/A,#N/A,FALSE,"손익";#N/A,#N/A,FALSE,"부서별매출";#N/A,#N/A,FALSE,"매출"}</definedName>
    <definedName name="______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key2" hidden="1">#REF!</definedName>
    <definedName name="_______KEY3" hidden="1">#REF!</definedName>
    <definedName name="_______kz1" hidden="1">#REF!</definedName>
    <definedName name="_______kz2" hidden="1">#REF!</definedName>
    <definedName name="_______kz3" hidden="1">#REF!</definedName>
    <definedName name="_______kz4" hidden="1">#REF!</definedName>
    <definedName name="_______kz5" hidden="1">#REF!</definedName>
    <definedName name="_______kz6" hidden="1">#REF!</definedName>
    <definedName name="_______kz7" hidden="1">#REF!</definedName>
    <definedName name="_______kz8" hidden="1">#REF!</definedName>
    <definedName name="_______mdc2" hidden="1">{#N/A,#N/A,FALSE,"Sheet1"}</definedName>
    <definedName name="_______new1" hidden="1">{#N/A,#N/A,FALSE,"Sheet1"}</definedName>
    <definedName name="_______s1" hidden="1">{#N/A,#N/A,TRUE,"매출진척-1";#N/A,#N/A,TRUE,"매출진척-2";#N/A,#N/A,TRUE,"제품실적";#N/A,#N/A,TRUE,"RAC";#N/A,#N/A,TRUE,"PAC ";#N/A,#N/A,TRUE,"재고현황";#N/A,#N/A,TRUE,"공지사항"}</definedName>
    <definedName name="_______sck1" hidden="1">{#N/A,#N/A,FALSE,"BS";#N/A,#N/A,FALSE,"PL";#N/A,#N/A,FALSE,"A";#N/A,#N/A,FALSE,"B";#N/A,#N/A,FALSE,"B1";#N/A,#N/A,FALSE,"C";#N/A,#N/A,FALSE,"C1";#N/A,#N/A,FALSE,"C2";#N/A,#N/A,FALSE,"D";#N/A,#N/A,FALSE,"E";#N/A,#N/A,FALSE,"F";#N/A,#N/A,FALSE,"AA";#N/A,#N/A,FALSE,"BB";#N/A,#N/A,FALSE,"CC";#N/A,#N/A,FALSE,"DD";#N/A,#N/A,FALSE,"EE";#N/A,#N/A,FALSE,"FF";#N/A,#N/A,FALSE,"PL10";#N/A,#N/A,FALSE,"PL20";#N/A,#N/A,FALSE,"PL30"}</definedName>
    <definedName name="_______sk2" hidden="1">{#N/A,#N/A,TRUE,"경전'96(1)";#N/A,#N/A,TRUE,"경전'96 (2)"}</definedName>
    <definedName name="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Tir1" hidden="1">{#N/A,#N/A,TRUE,"일정"}</definedName>
    <definedName name="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TRT11" hidden="1">{#N/A,#N/A,FALSE,"표지";#N/A,#N/A,FALSE,"전제";#N/A,#N/A,FALSE,"손익-자 (2)";#N/A,#N/A,FALSE,"손익-자";#N/A,#N/A,FALSE,"손익-마 (2)";#N/A,#N/A,FALSE,"손익-마";#N/A,#N/A,FALSE,"총손최종"}</definedName>
    <definedName name="_______V2007" hidden="1">{#N/A,#N/A,FALSE,"HOT RU TEM";#N/A,#N/A,FALSE,"HOT RU TEM";#N/A,#N/A,FALSE,"HOT RU TEM"}</definedName>
    <definedName name="_______V2008" hidden="1">{#N/A,#N/A,FALSE,"HOT RU TEM";#N/A,#N/A,FALSE,"HOT RU TEM";#N/A,#N/A,FALSE,"HOT RU TEM"}</definedName>
    <definedName name="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XG2" hidden="1">{#N/A,#N/A,FALSE,"단축1";#N/A,#N/A,FALSE,"단축2";#N/A,#N/A,FALSE,"단축3";#N/A,#N/A,FALSE,"장축";#N/A,#N/A,FALSE,"4WD"}</definedName>
    <definedName name="_______xlfn.BAHTTEXT" hidden="1">#NAME?</definedName>
    <definedName name="_______xlfn.RTD" hidden="1">#NAME?</definedName>
    <definedName name="______a01" hidden="1">{#N/A,#N/A,FALSE,"Aging Summary";#N/A,#N/A,FALSE,"Ratio Analysis";#N/A,#N/A,FALSE,"Test 120 Day Accts";#N/A,#N/A,FALSE,"Tickmarks"}</definedName>
    <definedName name="______a1" hidden="1">{"Assump",#N/A,TRUE,"Proforma";"first",#N/A,TRUE,"Proforma";"second",#N/A,TRUE,"Proforma";"lease1",#N/A,TRUE,"Proforma";"lease2",#N/A,TRUE,"Proforma"}</definedName>
    <definedName name="______A4" hidden="1">{#N/A,#N/A,FALSE,"KMC최종회의(7월) 자료"}</definedName>
    <definedName name="______A9" hidden="1">{#N/A,#N/A,FALSE,"손익표지";#N/A,#N/A,FALSE,"손익계산";#N/A,#N/A,FALSE,"일반관리비";#N/A,#N/A,FALSE,"영업외수익";#N/A,#N/A,FALSE,"영업외비용";#N/A,#N/A,FALSE,"매출액";#N/A,#N/A,FALSE,"요약손익";#N/A,#N/A,FALSE,"요약대차";#N/A,#N/A,FALSE,"매출채권현황";#N/A,#N/A,FALSE,"매출채권명세"}</definedName>
    <definedName name="______acc1" hidden="1">{#N/A,#N/A,FALSE,"P.V.C 9월 압출 CAPA";#N/A,#N/A,FALSE,"P.V.C 10월 압출 CAPA ";#N/A,#N/A,FALSE,"P.V.C 11월 압출 CAPA ";#N/A,#N/A,FALSE,"P.V.C 12월 압출 CAPA "}</definedName>
    <definedName name="______AS6" hidden="1">{#N/A,#N/A,FALSE,"Australien";#N/A,#N/A,FALSE,"Birmingham";#N/A,#N/A,FALSE,"Brasilien";#N/A,#N/A,FALSE,"Prag";#N/A,#N/A,FALSE,"Spanien";#N/A,#N/A,FALSE,"Malaysia ( Com)";#N/A,#N/A,FALSE,"Malaysia (Instr)"}</definedName>
    <definedName name="______D6" hidden="1">{"'표지'!$B$5"}</definedName>
    <definedName name="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E1" hidden="1">{#N/A,#N/A,TRUE,"매출진척-1";#N/A,#N/A,TRUE,"매출진척-2";#N/A,#N/A,TRUE,"제품실적";#N/A,#N/A,TRUE,"RAC";#N/A,#N/A,TRUE,"PAC ";#N/A,#N/A,TRUE,"재고현황";#N/A,#N/A,TRUE,"공지사항"}</definedName>
    <definedName name="______EO2" hidden="1">{#N/A,#N/A,FALSE,"신규dep";#N/A,#N/A,FALSE,"신규dep-금형상각후";#N/A,#N/A,FALSE,"신규dep-연구비상각후";#N/A,#N/A,FALSE,"신규dep-기계,공구상각후"}</definedName>
    <definedName name="______FAN1" hidden="1">{#N/A,#N/A,FALSE,"HOT RU TEM";#N/A,#N/A,FALSE,"HOT RU TEM";#N/A,#N/A,FALSE,"HOT RU TEM"}</definedName>
    <definedName name="______FAN2" hidden="1">{#N/A,#N/A,FALSE,"HOT RU TEM";#N/A,#N/A,FALSE,"HOT RU TEM";#N/A,#N/A,FALSE,"HOT RU TEM"}</definedName>
    <definedName name="______FF2" hidden="1">{#N/A,#N/A,TRUE,"매출진척-1";#N/A,#N/A,TRUE,"매출진척-2";#N/A,#N/A,TRUE,"제품실적";#N/A,#N/A,TRUE,"RAC";#N/A,#N/A,TRUE,"PAC ";#N/A,#N/A,TRUE,"재고현황";#N/A,#N/A,TRUE,"공지사항"}</definedName>
    <definedName name="______FY01" hidden="1">{"'Sheet1'!$A$1:$D$15"}</definedName>
    <definedName name="______FY01_1" hidden="1">{"'Sheet1'!$A$1:$D$15"}</definedName>
    <definedName name="______h1" hidden="1">{"'표지'!$B$5"}</definedName>
    <definedName name="______h2" hidden="1">{"'표지'!$B$5"}</definedName>
    <definedName name="______h3" hidden="1">{"'표지'!$B$5"}</definedName>
    <definedName name="______h4" hidden="1">{"'표지'!$B$5"}</definedName>
    <definedName name="______h5" hidden="1">{"'표지'!$B$5"}</definedName>
    <definedName name="______htt1" hidden="1">{"'표지'!$B$5"}</definedName>
    <definedName name="______INT2" hidden="1">{#N/A,#N/A,TRUE,"일정"}</definedName>
    <definedName name="______j1" hidden="1">{#N/A,#N/A,FALSE,"손익표지";#N/A,#N/A,FALSE,"손익계산";#N/A,#N/A,FALSE,"일반관리비";#N/A,#N/A,FALSE,"영업외수익";#N/A,#N/A,FALSE,"영업외비용";#N/A,#N/A,FALSE,"매출액";#N/A,#N/A,FALSE,"요약손익";#N/A,#N/A,FALSE,"요약대차";#N/A,#N/A,FALSE,"매출채권현황";#N/A,#N/A,FALSE,"매출채권명세"}</definedName>
    <definedName name="______JKS1" hidden="1">{#N/A,#N/A,TRUE,"일정"}</definedName>
    <definedName name="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key2" hidden="1">#REF!</definedName>
    <definedName name="______KEY3" hidden="1">#REF!</definedName>
    <definedName name="______kz1" hidden="1">#REF!</definedName>
    <definedName name="______kz2" hidden="1">#REF!</definedName>
    <definedName name="______kz3" hidden="1">#REF!</definedName>
    <definedName name="______kz4" hidden="1">#REF!</definedName>
    <definedName name="______kz5" hidden="1">#REF!</definedName>
    <definedName name="______kz6" hidden="1">#REF!</definedName>
    <definedName name="______kz7" hidden="1">#REF!</definedName>
    <definedName name="______kz8" hidden="1">#REF!</definedName>
    <definedName name="______LG2" hidden="1">{#N/A,#N/A,TRUE,"매출진척-1";#N/A,#N/A,TRUE,"매출진척-2";#N/A,#N/A,TRUE,"제품실적";#N/A,#N/A,TRUE,"RAC";#N/A,#N/A,TRUE,"PAC ";#N/A,#N/A,TRUE,"재고현황";#N/A,#N/A,TRUE,"공지사항"}</definedName>
    <definedName name="______mdc2" hidden="1">{#N/A,#N/A,FALSE,"Sheet1"}</definedName>
    <definedName name="______MH2" hidden="1">{#N/A,#N/A,TRUE,"매출진척-1";#N/A,#N/A,TRUE,"매출진척-2";#N/A,#N/A,TRUE,"제품실적";#N/A,#N/A,TRUE,"RAC";#N/A,#N/A,TRUE,"PAC ";#N/A,#N/A,TRUE,"재고현황";#N/A,#N/A,TRUE,"공지사항"}</definedName>
    <definedName name="______N0961" hidden="1">#REF!</definedName>
    <definedName name="______new1" hidden="1">{#N/A,#N/A,FALSE,"Sheet1"}</definedName>
    <definedName name="______o2" hidden="1">#REF!</definedName>
    <definedName name="______S0423" hidden="1">{#N/A,#N/A,TRUE,"매출진척-1";#N/A,#N/A,TRUE,"매출진척-2";#N/A,#N/A,TRUE,"제품실적";#N/A,#N/A,TRUE,"RAC";#N/A,#N/A,TRUE,"PAC ";#N/A,#N/A,TRUE,"재고현황";#N/A,#N/A,TRUE,"공지사항"}</definedName>
    <definedName name="______s1" hidden="1">{#N/A,#N/A,TRUE,"매출진척-1";#N/A,#N/A,TRUE,"매출진척-2";#N/A,#N/A,TRUE,"제품실적";#N/A,#N/A,TRUE,"RAC";#N/A,#N/A,TRUE,"PAC ";#N/A,#N/A,TRUE,"재고현황";#N/A,#N/A,TRUE,"공지사항"}</definedName>
    <definedName name="______sck1" hidden="1">{#N/A,#N/A,FALSE,"BS";#N/A,#N/A,FALSE,"PL";#N/A,#N/A,FALSE,"A";#N/A,#N/A,FALSE,"B";#N/A,#N/A,FALSE,"B1";#N/A,#N/A,FALSE,"C";#N/A,#N/A,FALSE,"C1";#N/A,#N/A,FALSE,"C2";#N/A,#N/A,FALSE,"D";#N/A,#N/A,FALSE,"E";#N/A,#N/A,FALSE,"F";#N/A,#N/A,FALSE,"AA";#N/A,#N/A,FALSE,"BB";#N/A,#N/A,FALSE,"CC";#N/A,#N/A,FALSE,"DD";#N/A,#N/A,FALSE,"EE";#N/A,#N/A,FALSE,"FF";#N/A,#N/A,FALSE,"PL10";#N/A,#N/A,FALSE,"PL20";#N/A,#N/A,FALSE,"PL30"}</definedName>
    <definedName name="______sk2" hidden="1">{#N/A,#N/A,TRUE,"경전'96(1)";#N/A,#N/A,TRUE,"경전'96 (2)"}</definedName>
    <definedName name="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Tir1" hidden="1">{#N/A,#N/A,TRUE,"일정"}</definedName>
    <definedName name="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TRT11" hidden="1">{#N/A,#N/A,FALSE,"표지";#N/A,#N/A,FALSE,"전제";#N/A,#N/A,FALSE,"손익-자 (2)";#N/A,#N/A,FALSE,"손익-자";#N/A,#N/A,FALSE,"손익-마 (2)";#N/A,#N/A,FALSE,"손익-마";#N/A,#N/A,FALSE,"총손최종"}</definedName>
    <definedName name="______V2007" hidden="1">{#N/A,#N/A,FALSE,"HOT RU TEM";#N/A,#N/A,FALSE,"HOT RU TEM";#N/A,#N/A,FALSE,"HOT RU TEM"}</definedName>
    <definedName name="______V2008" hidden="1">{#N/A,#N/A,FALSE,"HOT RU TEM";#N/A,#N/A,FALSE,"HOT RU TEM";#N/A,#N/A,FALSE,"HOT RU TEM"}</definedName>
    <definedName name="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XG2" hidden="1">{#N/A,#N/A,FALSE,"단축1";#N/A,#N/A,FALSE,"단축2";#N/A,#N/A,FALSE,"단축3";#N/A,#N/A,FALSE,"장축";#N/A,#N/A,FALSE,"4WD"}</definedName>
    <definedName name="______xlfn.BAHTTEXT" hidden="1">#NAME?</definedName>
    <definedName name="______xlfn.RTD" hidden="1">#NAME?</definedName>
    <definedName name="_____a1" hidden="1">{#N/A,#N/A,FALSE,"Закрытые кредиты"}</definedName>
    <definedName name="_____a2" hidden="1">{#N/A,#N/A,FALSE,"Закрытые кредиты"}</definedName>
    <definedName name="_____a3" hidden="1">{#N/A,#N/A,FALSE,"Закрытые кредиты"}</definedName>
    <definedName name="_____a4" hidden="1">{#N/A,#N/A,FALSE,"Закрытые кредиты"}</definedName>
    <definedName name="_____a5" hidden="1">{#N/A,#N/A,FALSE,"Закрытые кредиты"}</definedName>
    <definedName name="_____a6" hidden="1">{#N/A,#N/A,FALSE,"Закрытые кредиты"}</definedName>
    <definedName name="_____A7" hidden="1">{#N/A,#N/A,FALSE,"KMC최종회의(7월) 자료"}</definedName>
    <definedName name="_____A9" hidden="1">{#N/A,#N/A,FALSE,"손익표지";#N/A,#N/A,FALSE,"손익계산";#N/A,#N/A,FALSE,"일반관리비";#N/A,#N/A,FALSE,"영업외수익";#N/A,#N/A,FALSE,"영업외비용";#N/A,#N/A,FALSE,"매출액";#N/A,#N/A,FALSE,"요약손익";#N/A,#N/A,FALSE,"요약대차";#N/A,#N/A,FALSE,"매출채권현황";#N/A,#N/A,FALSE,"매출채권명세"}</definedName>
    <definedName name="_____aaa2" hidden="1">{#N/A,#N/A,FALSE,"Aging Summary";#N/A,#N/A,FALSE,"Ratio Analysis";#N/A,#N/A,FALSE,"Test 120 Day Accts";#N/A,#N/A,FALSE,"Tickmarks"}</definedName>
    <definedName name="_____acc1" hidden="1">{#N/A,#N/A,FALSE,"P.V.C 9월 압출 CAPA";#N/A,#N/A,FALSE,"P.V.C 10월 압출 CAPA ";#N/A,#N/A,FALSE,"P.V.C 11월 압출 CAPA ";#N/A,#N/A,FALSE,"P.V.C 12월 압출 CAPA "}</definedName>
    <definedName name="_____AS6" hidden="1">{#N/A,#N/A,FALSE,"Australien";#N/A,#N/A,FALSE,"Birmingham";#N/A,#N/A,FALSE,"Brasilien";#N/A,#N/A,FALSE,"Prag";#N/A,#N/A,FALSE,"Spanien";#N/A,#N/A,FALSE,"Malaysia ( Com)";#N/A,#N/A,FALSE,"Malaysia (Instr)"}</definedName>
    <definedName name="_____AT1" hidden="1">{#N/A,#N/A,FALSE,"인원";#N/A,#N/A,FALSE,"비용2";#N/A,#N/A,FALSE,"비용1";#N/A,#N/A,FALSE,"비용";#N/A,#N/A,FALSE,"보증2";#N/A,#N/A,FALSE,"보증1";#N/A,#N/A,FALSE,"보증";#N/A,#N/A,FALSE,"손익1";#N/A,#N/A,FALSE,"손익";#N/A,#N/A,FALSE,"부서별매출";#N/A,#N/A,FALSE,"매출"}</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hidden="1">{#N/A,#N/A,FALSE,"인원";#N/A,#N/A,FALSE,"비용2";#N/A,#N/A,FALSE,"비용1";#N/A,#N/A,FALSE,"비용";#N/A,#N/A,FALSE,"보증2";#N/A,#N/A,FALSE,"보증1";#N/A,#N/A,FALSE,"보증";#N/A,#N/A,FALSE,"손익1";#N/A,#N/A,FALSE,"손익";#N/A,#N/A,FALSE,"부서별매출";#N/A,#N/A,FALSE,"매출"}</definedName>
    <definedName name="_____CF2" hidden="1">{#N/A,#N/A,FALSE,"BS";#N/A,#N/A,FALSE,"PL";#N/A,#N/A,FALSE,"처분";#N/A,#N/A,FALSE,"현금";#N/A,#N/A,FALSE,"매출";#N/A,#N/A,FALSE,"원가";#N/A,#N/A,FALSE,"경영"}</definedName>
    <definedName name="_____D6" hidden="1">{"'표지'!$B$5"}</definedName>
    <definedName name="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E1" hidden="1">{#N/A,#N/A,TRUE,"매출진척-1";#N/A,#N/A,TRUE,"매출진척-2";#N/A,#N/A,TRUE,"제품실적";#N/A,#N/A,TRUE,"RAC";#N/A,#N/A,TRUE,"PAC ";#N/A,#N/A,TRUE,"재고현황";#N/A,#N/A,TRUE,"공지사항"}</definedName>
    <definedName name="_____E2" hidden="1">{#N/A,#N/A,FALSE,"KMC최종회의(7월) 자료"}</definedName>
    <definedName name="_____EO2" hidden="1">{#N/A,#N/A,FALSE,"신규dep";#N/A,#N/A,FALSE,"신규dep-금형상각후";#N/A,#N/A,FALSE,"신규dep-연구비상각후";#N/A,#N/A,FALSE,"신규dep-기계,공구상각후"}</definedName>
    <definedName name="_____f3" hidden="1">{#N/A,#N/A,FALSE,"BS";#N/A,#N/A,FALSE,"PL";#N/A,#N/A,FALSE,"A";#N/A,#N/A,FALSE,"B";#N/A,#N/A,FALSE,"B1";#N/A,#N/A,FALSE,"C";#N/A,#N/A,FALSE,"C1";#N/A,#N/A,FALSE,"C2";#N/A,#N/A,FALSE,"D";#N/A,#N/A,FALSE,"E";#N/A,#N/A,FALSE,"F";#N/A,#N/A,FALSE,"AA";#N/A,#N/A,FALSE,"BB";#N/A,#N/A,FALSE,"CC";#N/A,#N/A,FALSE,"DD";#N/A,#N/A,FALSE,"EE";#N/A,#N/A,FALSE,"FF";#N/A,#N/A,FALSE,"PL10";#N/A,#N/A,FALSE,"PL20";#N/A,#N/A,FALSE,"PL30"}</definedName>
    <definedName name="_____FAN1" hidden="1">{#N/A,#N/A,FALSE,"HOT RU TEM";#N/A,#N/A,FALSE,"HOT RU TEM";#N/A,#N/A,FALSE,"HOT RU TEM"}</definedName>
    <definedName name="_____FAN2" hidden="1">{#N/A,#N/A,FALSE,"HOT RU TEM";#N/A,#N/A,FALSE,"HOT RU TEM";#N/A,#N/A,FALSE,"HOT RU TEM"}</definedName>
    <definedName name="_____FF2" hidden="1">{#N/A,#N/A,TRUE,"매출진척-1";#N/A,#N/A,TRUE,"매출진척-2";#N/A,#N/A,TRUE,"제품실적";#N/A,#N/A,TRUE,"RAC";#N/A,#N/A,TRUE,"PAC ";#N/A,#N/A,TRUE,"재고현황";#N/A,#N/A,TRUE,"공지사항"}</definedName>
    <definedName name="_____FY01" hidden="1">{"'Sheet1'!$A$1:$D$15"}</definedName>
    <definedName name="_____FY01_1" hidden="1">{"'Sheet1'!$A$1:$D$15"}</definedName>
    <definedName name="_____h1" hidden="1">{"'표지'!$B$5"}</definedName>
    <definedName name="_____h2" hidden="1">{"'표지'!$B$5"}</definedName>
    <definedName name="_____h3" hidden="1">{"'표지'!$B$5"}</definedName>
    <definedName name="_____h4" hidden="1">{"'표지'!$B$5"}</definedName>
    <definedName name="_____h5" hidden="1">{"'표지'!$B$5"}</definedName>
    <definedName name="_____H922" hidden="1">{"'Sheet1'!$A$1:$H$36"}</definedName>
    <definedName name="_____H930" hidden="1">{"'Sheet1'!$A$1:$H$36"}</definedName>
    <definedName name="_____HGP1010" hidden="1">{"'Sheet1'!$A$1:$H$36"}</definedName>
    <definedName name="_____hjc46" hidden="1">#REF!</definedName>
    <definedName name="_____htt1" hidden="1">{"'표지'!$B$5"}</definedName>
    <definedName name="_____INT2" hidden="1">{#N/A,#N/A,TRUE,"일정"}</definedName>
    <definedName name="_____j1" hidden="1">{#N/A,#N/A,FALSE,"손익표지";#N/A,#N/A,FALSE,"손익계산";#N/A,#N/A,FALSE,"일반관리비";#N/A,#N/A,FALSE,"영업외수익";#N/A,#N/A,FALSE,"영업외비용";#N/A,#N/A,FALSE,"매출액";#N/A,#N/A,FALSE,"요약손익";#N/A,#N/A,FALSE,"요약대차";#N/A,#N/A,FALSE,"매출채권현황";#N/A,#N/A,FALSE,"매출채권명세"}</definedName>
    <definedName name="_____JKS1" hidden="1">{#N/A,#N/A,TRUE,"일정"}</definedName>
    <definedName name="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K1" hidden="1">{#N/A,#N/A,FALSE,"인원";#N/A,#N/A,FALSE,"비용2";#N/A,#N/A,FALSE,"비용1";#N/A,#N/A,FALSE,"비용";#N/A,#N/A,FALSE,"보증2";#N/A,#N/A,FALSE,"보증1";#N/A,#N/A,FALSE,"보증";#N/A,#N/A,FALSE,"손익1";#N/A,#N/A,FALSE,"손익";#N/A,#N/A,FALSE,"부서별매출";#N/A,#N/A,FALSE,"매출"}</definedName>
    <definedName name="_____K115" hidden="1">{#N/A,#N/A,FALSE,"인원";#N/A,#N/A,FALSE,"비용2";#N/A,#N/A,FALSE,"비용1";#N/A,#N/A,FALSE,"비용";#N/A,#N/A,FALSE,"보증2";#N/A,#N/A,FALSE,"보증1";#N/A,#N/A,FALSE,"보증";#N/A,#N/A,FALSE,"손익1";#N/A,#N/A,FALSE,"손익";#N/A,#N/A,FALSE,"부서별매출";#N/A,#N/A,FALSE,"매출"}</definedName>
    <definedName name="____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key2" hidden="1">#REF!</definedName>
    <definedName name="_____KEY3" hidden="1">#REF!</definedName>
    <definedName name="_____kz1" hidden="1">#REF!</definedName>
    <definedName name="_____kz2" hidden="1">#REF!</definedName>
    <definedName name="_____kz3" hidden="1">#REF!</definedName>
    <definedName name="_____kz4" hidden="1">#REF!</definedName>
    <definedName name="_____kz5" hidden="1">#REF!</definedName>
    <definedName name="_____kz6" hidden="1">#REF!</definedName>
    <definedName name="_____kz7" hidden="1">#REF!</definedName>
    <definedName name="_____kz8" hidden="1">#REF!</definedName>
    <definedName name="_____LG2" hidden="1">{#N/A,#N/A,TRUE,"매출진척-1";#N/A,#N/A,TRUE,"매출진척-2";#N/A,#N/A,TRUE,"제품실적";#N/A,#N/A,TRUE,"RAC";#N/A,#N/A,TRUE,"PAC ";#N/A,#N/A,TRUE,"재고현황";#N/A,#N/A,TRUE,"공지사항"}</definedName>
    <definedName name="_____mdc2" hidden="1">{#N/A,#N/A,FALSE,"Sheet1"}</definedName>
    <definedName name="_____MH2" hidden="1">{#N/A,#N/A,TRUE,"매출진척-1";#N/A,#N/A,TRUE,"매출진척-2";#N/A,#N/A,TRUE,"제품실적";#N/A,#N/A,TRUE,"RAC";#N/A,#N/A,TRUE,"PAC ";#N/A,#N/A,TRUE,"재고현황";#N/A,#N/A,TRUE,"공지사항"}</definedName>
    <definedName name="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new1" hidden="1">{#N/A,#N/A,FALSE,"Sheet1"}</definedName>
    <definedName name="_____o2" hidden="1">#REF!</definedName>
    <definedName name="____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_PL4" hidden="1">{#N/A,#N/A,FALSE,"Report Data";#N/A,#N/A,FALSE,"COMP POOL";#N/A,#N/A,FALSE,"COMP POOL NB95";#N/A,#N/A,FALSE,"COMP POOL NB94"}</definedName>
    <definedName name="____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_Q1" hidden="1">{#N/A,#N/A,FALSE,"KMC최종회의(7월) 자료"}</definedName>
    <definedName name="_____Q2" hidden="1">{#N/A,#N/A,FALSE,"KMC최종회의(7월) 자료"}</definedName>
    <definedName name="_____Q3" hidden="1">{#N/A,#N/A,FALSE,"KMC최종회의(7월) 자료"}</definedName>
    <definedName name="_____rpt11" hidden="1">{#N/A,#N/A,FALSE,"인원";#N/A,#N/A,FALSE,"비용2";#N/A,#N/A,FALSE,"비용1";#N/A,#N/A,FALSE,"비용";#N/A,#N/A,FALSE,"보증2";#N/A,#N/A,FALSE,"보증1";#N/A,#N/A,FALSE,"보증";#N/A,#N/A,FALSE,"손익1";#N/A,#N/A,FALSE,"손익";#N/A,#N/A,FALSE,"부서별매출";#N/A,#N/A,FALSE,"매출"}</definedName>
    <definedName name="_____S0423" hidden="1">{#N/A,#N/A,TRUE,"매출진척-1";#N/A,#N/A,TRUE,"매출진척-2";#N/A,#N/A,TRUE,"제품실적";#N/A,#N/A,TRUE,"RAC";#N/A,#N/A,TRUE,"PAC ";#N/A,#N/A,TRUE,"재고현황";#N/A,#N/A,TRUE,"공지사항"}</definedName>
    <definedName name="_____s1" hidden="1">{#N/A,#N/A,FALSE,"UNIT";#N/A,#N/A,FALSE,"UNIT";#N/A,#N/A,FALSE,"계정"}</definedName>
    <definedName name="_____s1_1" hidden="1">{#N/A,#N/A,FALSE,"UNIT";#N/A,#N/A,FALSE,"UNIT";#N/A,#N/A,FALSE,"계정"}</definedName>
    <definedName name="_____s1_2" hidden="1">{#N/A,#N/A,FALSE,"UNIT";#N/A,#N/A,FALSE,"UNIT";#N/A,#N/A,FALSE,"계정"}</definedName>
    <definedName name="_____s1_3" hidden="1">{#N/A,#N/A,FALSE,"UNIT";#N/A,#N/A,FALSE,"UNIT";#N/A,#N/A,FALSE,"계정"}</definedName>
    <definedName name="_____s1_4" hidden="1">{#N/A,#N/A,FALSE,"UNIT";#N/A,#N/A,FALSE,"UNIT";#N/A,#N/A,FALSE,"계정"}</definedName>
    <definedName name="_____s1_5" hidden="1">{#N/A,#N/A,FALSE,"UNIT";#N/A,#N/A,FALSE,"UNIT";#N/A,#N/A,FALSE,"계정"}</definedName>
    <definedName name="_____s10" hidden="1">{#N/A,#N/A,FALSE,"UNIT";#N/A,#N/A,FALSE,"UNIT";#N/A,#N/A,FALSE,"계정"}</definedName>
    <definedName name="_____s10_1" hidden="1">{#N/A,#N/A,FALSE,"UNIT";#N/A,#N/A,FALSE,"UNIT";#N/A,#N/A,FALSE,"계정"}</definedName>
    <definedName name="_____s10_2" hidden="1">{#N/A,#N/A,FALSE,"UNIT";#N/A,#N/A,FALSE,"UNIT";#N/A,#N/A,FALSE,"계정"}</definedName>
    <definedName name="_____s10_3" hidden="1">{#N/A,#N/A,FALSE,"UNIT";#N/A,#N/A,FALSE,"UNIT";#N/A,#N/A,FALSE,"계정"}</definedName>
    <definedName name="_____s10_4" hidden="1">{#N/A,#N/A,FALSE,"UNIT";#N/A,#N/A,FALSE,"UNIT";#N/A,#N/A,FALSE,"계정"}</definedName>
    <definedName name="_____s10_5" hidden="1">{#N/A,#N/A,FALSE,"UNIT";#N/A,#N/A,FALSE,"UNIT";#N/A,#N/A,FALSE,"계정"}</definedName>
    <definedName name="_____s11" hidden="1">{#N/A,#N/A,FALSE,"UNIT";#N/A,#N/A,FALSE,"UNIT";#N/A,#N/A,FALSE,"계정"}</definedName>
    <definedName name="_____s11_1" hidden="1">{#N/A,#N/A,FALSE,"UNIT";#N/A,#N/A,FALSE,"UNIT";#N/A,#N/A,FALSE,"계정"}</definedName>
    <definedName name="_____s11_2" hidden="1">{#N/A,#N/A,FALSE,"UNIT";#N/A,#N/A,FALSE,"UNIT";#N/A,#N/A,FALSE,"계정"}</definedName>
    <definedName name="_____s11_3" hidden="1">{#N/A,#N/A,FALSE,"UNIT";#N/A,#N/A,FALSE,"UNIT";#N/A,#N/A,FALSE,"계정"}</definedName>
    <definedName name="_____s11_4" hidden="1">{#N/A,#N/A,FALSE,"UNIT";#N/A,#N/A,FALSE,"UNIT";#N/A,#N/A,FALSE,"계정"}</definedName>
    <definedName name="_____s11_5" hidden="1">{#N/A,#N/A,FALSE,"UNIT";#N/A,#N/A,FALSE,"UNIT";#N/A,#N/A,FALSE,"계정"}</definedName>
    <definedName name="_____s12" hidden="1">{#N/A,#N/A,FALSE,"UNIT";#N/A,#N/A,FALSE,"UNIT";#N/A,#N/A,FALSE,"계정"}</definedName>
    <definedName name="_____s12_1" hidden="1">{#N/A,#N/A,FALSE,"UNIT";#N/A,#N/A,FALSE,"UNIT";#N/A,#N/A,FALSE,"계정"}</definedName>
    <definedName name="_____s12_2" hidden="1">{#N/A,#N/A,FALSE,"UNIT";#N/A,#N/A,FALSE,"UNIT";#N/A,#N/A,FALSE,"계정"}</definedName>
    <definedName name="_____s12_3" hidden="1">{#N/A,#N/A,FALSE,"UNIT";#N/A,#N/A,FALSE,"UNIT";#N/A,#N/A,FALSE,"계정"}</definedName>
    <definedName name="_____s12_4" hidden="1">{#N/A,#N/A,FALSE,"UNIT";#N/A,#N/A,FALSE,"UNIT";#N/A,#N/A,FALSE,"계정"}</definedName>
    <definedName name="_____s12_5" hidden="1">{#N/A,#N/A,FALSE,"UNIT";#N/A,#N/A,FALSE,"UNIT";#N/A,#N/A,FALSE,"계정"}</definedName>
    <definedName name="_____s13" hidden="1">{#N/A,#N/A,FALSE,"UNIT";#N/A,#N/A,FALSE,"UNIT";#N/A,#N/A,FALSE,"계정"}</definedName>
    <definedName name="_____s13_1" hidden="1">{#N/A,#N/A,FALSE,"UNIT";#N/A,#N/A,FALSE,"UNIT";#N/A,#N/A,FALSE,"계정"}</definedName>
    <definedName name="_____s13_2" hidden="1">{#N/A,#N/A,FALSE,"UNIT";#N/A,#N/A,FALSE,"UNIT";#N/A,#N/A,FALSE,"계정"}</definedName>
    <definedName name="_____s13_3" hidden="1">{#N/A,#N/A,FALSE,"UNIT";#N/A,#N/A,FALSE,"UNIT";#N/A,#N/A,FALSE,"계정"}</definedName>
    <definedName name="_____s13_4" hidden="1">{#N/A,#N/A,FALSE,"UNIT";#N/A,#N/A,FALSE,"UNIT";#N/A,#N/A,FALSE,"계정"}</definedName>
    <definedName name="_____s13_5" hidden="1">{#N/A,#N/A,FALSE,"UNIT";#N/A,#N/A,FALSE,"UNIT";#N/A,#N/A,FALSE,"계정"}</definedName>
    <definedName name="_____s14" hidden="1">{#N/A,#N/A,FALSE,"UNIT";#N/A,#N/A,FALSE,"UNIT";#N/A,#N/A,FALSE,"계정"}</definedName>
    <definedName name="_____s14_1" hidden="1">{#N/A,#N/A,FALSE,"UNIT";#N/A,#N/A,FALSE,"UNIT";#N/A,#N/A,FALSE,"계정"}</definedName>
    <definedName name="_____s14_2" hidden="1">{#N/A,#N/A,FALSE,"UNIT";#N/A,#N/A,FALSE,"UNIT";#N/A,#N/A,FALSE,"계정"}</definedName>
    <definedName name="_____s14_3" hidden="1">{#N/A,#N/A,FALSE,"UNIT";#N/A,#N/A,FALSE,"UNIT";#N/A,#N/A,FALSE,"계정"}</definedName>
    <definedName name="_____s14_4" hidden="1">{#N/A,#N/A,FALSE,"UNIT";#N/A,#N/A,FALSE,"UNIT";#N/A,#N/A,FALSE,"계정"}</definedName>
    <definedName name="_____s14_5" hidden="1">{#N/A,#N/A,FALSE,"UNIT";#N/A,#N/A,FALSE,"UNIT";#N/A,#N/A,FALSE,"계정"}</definedName>
    <definedName name="_____s16" hidden="1">{#N/A,#N/A,FALSE,"UNIT";#N/A,#N/A,FALSE,"UNIT";#N/A,#N/A,FALSE,"계정"}</definedName>
    <definedName name="_____s16_1" hidden="1">{#N/A,#N/A,FALSE,"UNIT";#N/A,#N/A,FALSE,"UNIT";#N/A,#N/A,FALSE,"계정"}</definedName>
    <definedName name="_____s16_2" hidden="1">{#N/A,#N/A,FALSE,"UNIT";#N/A,#N/A,FALSE,"UNIT";#N/A,#N/A,FALSE,"계정"}</definedName>
    <definedName name="_____s16_3" hidden="1">{#N/A,#N/A,FALSE,"UNIT";#N/A,#N/A,FALSE,"UNIT";#N/A,#N/A,FALSE,"계정"}</definedName>
    <definedName name="_____s16_4" hidden="1">{#N/A,#N/A,FALSE,"UNIT";#N/A,#N/A,FALSE,"UNIT";#N/A,#N/A,FALSE,"계정"}</definedName>
    <definedName name="_____s16_5" hidden="1">{#N/A,#N/A,FALSE,"UNIT";#N/A,#N/A,FALSE,"UNIT";#N/A,#N/A,FALSE,"계정"}</definedName>
    <definedName name="_____s17" hidden="1">{#N/A,#N/A,FALSE,"UNIT";#N/A,#N/A,FALSE,"UNIT";#N/A,#N/A,FALSE,"계정"}</definedName>
    <definedName name="_____s17_1" hidden="1">{#N/A,#N/A,FALSE,"UNIT";#N/A,#N/A,FALSE,"UNIT";#N/A,#N/A,FALSE,"계정"}</definedName>
    <definedName name="_____s17_2" hidden="1">{#N/A,#N/A,FALSE,"UNIT";#N/A,#N/A,FALSE,"UNIT";#N/A,#N/A,FALSE,"계정"}</definedName>
    <definedName name="_____s17_3" hidden="1">{#N/A,#N/A,FALSE,"UNIT";#N/A,#N/A,FALSE,"UNIT";#N/A,#N/A,FALSE,"계정"}</definedName>
    <definedName name="_____s17_4" hidden="1">{#N/A,#N/A,FALSE,"UNIT";#N/A,#N/A,FALSE,"UNIT";#N/A,#N/A,FALSE,"계정"}</definedName>
    <definedName name="_____s17_5" hidden="1">{#N/A,#N/A,FALSE,"UNIT";#N/A,#N/A,FALSE,"UNIT";#N/A,#N/A,FALSE,"계정"}</definedName>
    <definedName name="_____s2" hidden="1">{#N/A,#N/A,FALSE,"UNIT";#N/A,#N/A,FALSE,"UNIT";#N/A,#N/A,FALSE,"계정"}</definedName>
    <definedName name="_____s2_1" hidden="1">{#N/A,#N/A,FALSE,"UNIT";#N/A,#N/A,FALSE,"UNIT";#N/A,#N/A,FALSE,"계정"}</definedName>
    <definedName name="_____s2_2" hidden="1">{#N/A,#N/A,FALSE,"UNIT";#N/A,#N/A,FALSE,"UNIT";#N/A,#N/A,FALSE,"계정"}</definedName>
    <definedName name="_____s2_3" hidden="1">{#N/A,#N/A,FALSE,"UNIT";#N/A,#N/A,FALSE,"UNIT";#N/A,#N/A,FALSE,"계정"}</definedName>
    <definedName name="_____s2_4" hidden="1">{#N/A,#N/A,FALSE,"UNIT";#N/A,#N/A,FALSE,"UNIT";#N/A,#N/A,FALSE,"계정"}</definedName>
    <definedName name="_____s2_5" hidden="1">{#N/A,#N/A,FALSE,"UNIT";#N/A,#N/A,FALSE,"UNIT";#N/A,#N/A,FALSE,"계정"}</definedName>
    <definedName name="_____s3" hidden="1">{#N/A,#N/A,FALSE,"UNIT";#N/A,#N/A,FALSE,"UNIT";#N/A,#N/A,FALSE,"계정"}</definedName>
    <definedName name="_____s3_1" hidden="1">{#N/A,#N/A,FALSE,"UNIT";#N/A,#N/A,FALSE,"UNIT";#N/A,#N/A,FALSE,"계정"}</definedName>
    <definedName name="_____s3_2" hidden="1">{#N/A,#N/A,FALSE,"UNIT";#N/A,#N/A,FALSE,"UNIT";#N/A,#N/A,FALSE,"계정"}</definedName>
    <definedName name="_____s3_3" hidden="1">{#N/A,#N/A,FALSE,"UNIT";#N/A,#N/A,FALSE,"UNIT";#N/A,#N/A,FALSE,"계정"}</definedName>
    <definedName name="_____s3_4" hidden="1">{#N/A,#N/A,FALSE,"UNIT";#N/A,#N/A,FALSE,"UNIT";#N/A,#N/A,FALSE,"계정"}</definedName>
    <definedName name="_____s3_5" hidden="1">{#N/A,#N/A,FALSE,"UNIT";#N/A,#N/A,FALSE,"UNIT";#N/A,#N/A,FALSE,"계정"}</definedName>
    <definedName name="_____s4" hidden="1">{#N/A,#N/A,FALSE,"UNIT";#N/A,#N/A,FALSE,"UNIT";#N/A,#N/A,FALSE,"계정"}</definedName>
    <definedName name="_____s4_1" hidden="1">{#N/A,#N/A,FALSE,"UNIT";#N/A,#N/A,FALSE,"UNIT";#N/A,#N/A,FALSE,"계정"}</definedName>
    <definedName name="_____s4_2" hidden="1">{#N/A,#N/A,FALSE,"UNIT";#N/A,#N/A,FALSE,"UNIT";#N/A,#N/A,FALSE,"계정"}</definedName>
    <definedName name="_____s4_3" hidden="1">{#N/A,#N/A,FALSE,"UNIT";#N/A,#N/A,FALSE,"UNIT";#N/A,#N/A,FALSE,"계정"}</definedName>
    <definedName name="_____s4_4" hidden="1">{#N/A,#N/A,FALSE,"UNIT";#N/A,#N/A,FALSE,"UNIT";#N/A,#N/A,FALSE,"계정"}</definedName>
    <definedName name="_____s4_5" hidden="1">{#N/A,#N/A,FALSE,"UNIT";#N/A,#N/A,FALSE,"UNIT";#N/A,#N/A,FALSE,"계정"}</definedName>
    <definedName name="_____s5" hidden="1">{#N/A,#N/A,FALSE,"UNIT";#N/A,#N/A,FALSE,"UNIT";#N/A,#N/A,FALSE,"계정"}</definedName>
    <definedName name="_____s5_1" hidden="1">{#N/A,#N/A,FALSE,"UNIT";#N/A,#N/A,FALSE,"UNIT";#N/A,#N/A,FALSE,"계정"}</definedName>
    <definedName name="_____s5_2" hidden="1">{#N/A,#N/A,FALSE,"UNIT";#N/A,#N/A,FALSE,"UNIT";#N/A,#N/A,FALSE,"계정"}</definedName>
    <definedName name="_____s5_3" hidden="1">{#N/A,#N/A,FALSE,"UNIT";#N/A,#N/A,FALSE,"UNIT";#N/A,#N/A,FALSE,"계정"}</definedName>
    <definedName name="_____s5_4" hidden="1">{#N/A,#N/A,FALSE,"UNIT";#N/A,#N/A,FALSE,"UNIT";#N/A,#N/A,FALSE,"계정"}</definedName>
    <definedName name="_____s5_5" hidden="1">{#N/A,#N/A,FALSE,"UNIT";#N/A,#N/A,FALSE,"UNIT";#N/A,#N/A,FALSE,"계정"}</definedName>
    <definedName name="_____s6" hidden="1">{#N/A,#N/A,FALSE,"UNIT";#N/A,#N/A,FALSE,"UNIT";#N/A,#N/A,FALSE,"계정"}</definedName>
    <definedName name="_____s6_1" hidden="1">{#N/A,#N/A,FALSE,"UNIT";#N/A,#N/A,FALSE,"UNIT";#N/A,#N/A,FALSE,"계정"}</definedName>
    <definedName name="_____s6_2" hidden="1">{#N/A,#N/A,FALSE,"UNIT";#N/A,#N/A,FALSE,"UNIT";#N/A,#N/A,FALSE,"계정"}</definedName>
    <definedName name="_____s6_3" hidden="1">{#N/A,#N/A,FALSE,"UNIT";#N/A,#N/A,FALSE,"UNIT";#N/A,#N/A,FALSE,"계정"}</definedName>
    <definedName name="_____s6_4" hidden="1">{#N/A,#N/A,FALSE,"UNIT";#N/A,#N/A,FALSE,"UNIT";#N/A,#N/A,FALSE,"계정"}</definedName>
    <definedName name="_____s6_5" hidden="1">{#N/A,#N/A,FALSE,"UNIT";#N/A,#N/A,FALSE,"UNIT";#N/A,#N/A,FALSE,"계정"}</definedName>
    <definedName name="_____s9" hidden="1">{#N/A,#N/A,FALSE,"UNIT";#N/A,#N/A,FALSE,"UNIT";#N/A,#N/A,FALSE,"계정"}</definedName>
    <definedName name="_____s9_1" hidden="1">{#N/A,#N/A,FALSE,"UNIT";#N/A,#N/A,FALSE,"UNIT";#N/A,#N/A,FALSE,"계정"}</definedName>
    <definedName name="_____s9_2" hidden="1">{#N/A,#N/A,FALSE,"UNIT";#N/A,#N/A,FALSE,"UNIT";#N/A,#N/A,FALSE,"계정"}</definedName>
    <definedName name="_____s9_3" hidden="1">{#N/A,#N/A,FALSE,"UNIT";#N/A,#N/A,FALSE,"UNIT";#N/A,#N/A,FALSE,"계정"}</definedName>
    <definedName name="_____s9_4" hidden="1">{#N/A,#N/A,FALSE,"UNIT";#N/A,#N/A,FALSE,"UNIT";#N/A,#N/A,FALSE,"계정"}</definedName>
    <definedName name="_____s9_5" hidden="1">{#N/A,#N/A,FALSE,"UNIT";#N/A,#N/A,FALSE,"UNIT";#N/A,#N/A,FALSE,"계정"}</definedName>
    <definedName name="_____sck1" hidden="1">{#N/A,#N/A,FALSE,"BS";#N/A,#N/A,FALSE,"PL";#N/A,#N/A,FALSE,"A";#N/A,#N/A,FALSE,"B";#N/A,#N/A,FALSE,"B1";#N/A,#N/A,FALSE,"C";#N/A,#N/A,FALSE,"C1";#N/A,#N/A,FALSE,"C2";#N/A,#N/A,FALSE,"D";#N/A,#N/A,FALSE,"E";#N/A,#N/A,FALSE,"F";#N/A,#N/A,FALSE,"AA";#N/A,#N/A,FALSE,"BB";#N/A,#N/A,FALSE,"CC";#N/A,#N/A,FALSE,"DD";#N/A,#N/A,FALSE,"EE";#N/A,#N/A,FALSE,"FF";#N/A,#N/A,FALSE,"PL10";#N/A,#N/A,FALSE,"PL20";#N/A,#N/A,FALSE,"PL30"}</definedName>
    <definedName name="_____SDW1" hidden="1">#REF!</definedName>
    <definedName name="_____sk2" hidden="1">{#N/A,#N/A,TRUE,"경전'96(1)";#N/A,#N/A,TRUE,"경전'96 (2)"}</definedName>
    <definedName name="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9" hidden="1">{#N/A,#N/A,FALSE,"UNIT";#N/A,#N/A,FALSE,"UNIT";#N/A,#N/A,FALSE,"계정"}</definedName>
    <definedName name="_____Tir1" hidden="1">{#N/A,#N/A,TRUE,"일정"}</definedName>
    <definedName name="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RT11" hidden="1">{#N/A,#N/A,FALSE,"표지";#N/A,#N/A,FALSE,"전제";#N/A,#N/A,FALSE,"손익-자 (2)";#N/A,#N/A,FALSE,"손익-자";#N/A,#N/A,FALSE,"손익-마 (2)";#N/A,#N/A,FALSE,"손익-마";#N/A,#N/A,FALSE,"총손최종"}</definedName>
    <definedName name="_____V2007" hidden="1">{#N/A,#N/A,FALSE,"HOT RU TEM";#N/A,#N/A,FALSE,"HOT RU TEM";#N/A,#N/A,FALSE,"HOT RU TEM"}</definedName>
    <definedName name="_____V2008" hidden="1">{#N/A,#N/A,FALSE,"HOT RU TEM";#N/A,#N/A,FALSE,"HOT RU TEM";#N/A,#N/A,FALSE,"HOT RU TEM"}</definedName>
    <definedName name="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_wpl2" hidden="1">{#N/A,#N/A,FALSE,"Aging Summary";#N/A,#N/A,FALSE,"Ratio Analysis";#N/A,#N/A,FALSE,"Test 120 Day Accts";#N/A,#N/A,FALSE,"Tickmarks"}</definedName>
    <definedName name="__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_XG2" hidden="1">{#N/A,#N/A,FALSE,"단축1";#N/A,#N/A,FALSE,"단축2";#N/A,#N/A,FALSE,"단축3";#N/A,#N/A,FALSE,"장축";#N/A,#N/A,FALSE,"4WD"}</definedName>
    <definedName name="_____xlfn.AVERAGEIF" hidden="1">#NAME?</definedName>
    <definedName name="_____xlfn.BAHTTEXT" hidden="1">#NAME?</definedName>
    <definedName name="_____xlfn.CUBERANKEDMEMBER" hidden="1">#NAME?</definedName>
    <definedName name="_____xlfn.RTD" hidden="1">#NAME?</definedName>
    <definedName name="____1234" hidden="1">#REF!</definedName>
    <definedName name="____a01" hidden="1">{#N/A,#N/A,FALSE,"Aging Summary";#N/A,#N/A,FALSE,"Ratio Analysis";#N/A,#N/A,FALSE,"Test 120 Day Accts";#N/A,#N/A,FALSE,"Tickmarks"}</definedName>
    <definedName name="____A02" hidden="1">{#N/A,#N/A,FALSE,"단축1";#N/A,#N/A,FALSE,"단축2";#N/A,#N/A,FALSE,"단축3";#N/A,#N/A,FALSE,"장축";#N/A,#N/A,FALSE,"4WD"}</definedName>
    <definedName name="____A0323" hidden="1">{#N/A,#N/A,FALSE,"단축1";#N/A,#N/A,FALSE,"단축2";#N/A,#N/A,FALSE,"단축3";#N/A,#N/A,FALSE,"장축";#N/A,#N/A,FALSE,"4WD"}</definedName>
    <definedName name="____A1" hidden="1">{#N/A,#N/A,FALSE,"KMC최종회의(7월) 자료"}</definedName>
    <definedName name="____A1232" hidden="1">{#N/A,#N/A,FALSE,"단축1";#N/A,#N/A,FALSE,"단축2";#N/A,#N/A,FALSE,"단축3";#N/A,#N/A,FALSE,"장축";#N/A,#N/A,FALSE,"4WD"}</definedName>
    <definedName name="____A1245" hidden="1">{#N/A,#N/A,FALSE,"단축1";#N/A,#N/A,FALSE,"단축2";#N/A,#N/A,FALSE,"단축3";#N/A,#N/A,FALSE,"장축";#N/A,#N/A,FALSE,"4WD"}</definedName>
    <definedName name="____A12458" hidden="1">{#N/A,#N/A,FALSE,"단축1";#N/A,#N/A,FALSE,"단축2";#N/A,#N/A,FALSE,"단축3";#N/A,#N/A,FALSE,"장축";#N/A,#N/A,FALSE,"4WD"}</definedName>
    <definedName name="____A124587" hidden="1">{#N/A,#N/A,FALSE,"단축1";#N/A,#N/A,FALSE,"단축2";#N/A,#N/A,FALSE,"단축3";#N/A,#N/A,FALSE,"장축";#N/A,#N/A,FALSE,"4WD"}</definedName>
    <definedName name="____A1454" hidden="1">{#N/A,#N/A,FALSE,"단축1";#N/A,#N/A,FALSE,"단축2";#N/A,#N/A,FALSE,"단축3";#N/A,#N/A,FALSE,"장축";#N/A,#N/A,FALSE,"4WD"}</definedName>
    <definedName name="____A2" hidden="1">{#N/A,#N/A,FALSE,"KMC최종회의(7월) 자료"}</definedName>
    <definedName name="____A21321" hidden="1">{#N/A,#N/A,FALSE,"단축1";#N/A,#N/A,FALSE,"단축2";#N/A,#N/A,FALSE,"단축3";#N/A,#N/A,FALSE,"장축";#N/A,#N/A,FALSE,"4WD"}</definedName>
    <definedName name="____A3" hidden="1">{#N/A,#N/A,FALSE,"단축1";#N/A,#N/A,FALSE,"단축2";#N/A,#N/A,FALSE,"단축3";#N/A,#N/A,FALSE,"장축";#N/A,#N/A,FALSE,"4WD"}</definedName>
    <definedName name="____A4" hidden="1">{#N/A,#N/A,FALSE,"KMC최종회의(7월) 자료"}</definedName>
    <definedName name="____A5" hidden="1">{#N/A,#N/A,FALSE,"KMC최종회의(7월) 자료"}</definedName>
    <definedName name="____A6" hidden="1">{#N/A,#N/A,FALSE,"KMC최종회의(7월) 자료"}</definedName>
    <definedName name="____A7" hidden="1">{#N/A,#N/A,FALSE,"KMC최종회의(7월) 자료"}</definedName>
    <definedName name="____A8" hidden="1">{#N/A,#N/A,FALSE,"KMC최종회의(7월) 자료"}</definedName>
    <definedName name="____A9" hidden="1">{#N/A,#N/A,FALSE,"KMC최종회의(7월) 자료"}</definedName>
    <definedName name="____acc1" hidden="1">{#N/A,#N/A,FALSE,"P.V.C 9월 압출 CAPA";#N/A,#N/A,FALSE,"P.V.C 10월 압출 CAPA ";#N/A,#N/A,FALSE,"P.V.C 11월 압출 CAPA ";#N/A,#N/A,FALSE,"P.V.C 12월 압출 CAPA "}</definedName>
    <definedName name="____AS6" hidden="1">{#N/A,#N/A,FALSE,"Australien";#N/A,#N/A,FALSE,"Birmingham";#N/A,#N/A,FALSE,"Brasilien";#N/A,#N/A,FALSE,"Prag";#N/A,#N/A,FALSE,"Spanien";#N/A,#N/A,FALSE,"Malaysia ( Com)";#N/A,#N/A,FALSE,"Malaysia (Instr)"}</definedName>
    <definedName name="____AT1" hidden="1">{#N/A,#N/A,FALSE,"인원";#N/A,#N/A,FALSE,"비용2";#N/A,#N/A,FALSE,"비용1";#N/A,#N/A,FALSE,"비용";#N/A,#N/A,FALSE,"보증2";#N/A,#N/A,FALSE,"보증1";#N/A,#N/A,FALSE,"보증";#N/A,#N/A,FALSE,"손익1";#N/A,#N/A,FALSE,"손익";#N/A,#N/A,FALSE,"부서별매출";#N/A,#N/A,FALSE,"매출"}</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hidden="1">{#N/A,#N/A,FALSE,"인원";#N/A,#N/A,FALSE,"비용2";#N/A,#N/A,FALSE,"비용1";#N/A,#N/A,FALSE,"비용";#N/A,#N/A,FALSE,"보증2";#N/A,#N/A,FALSE,"보증1";#N/A,#N/A,FALSE,"보증";#N/A,#N/A,FALSE,"손익1";#N/A,#N/A,FALSE,"손익";#N/A,#N/A,FALSE,"부서별매출";#N/A,#N/A,FALSE,"매출"}</definedName>
    <definedName name="____b123" hidden="1">#REF!</definedName>
    <definedName name="____CF2" hidden="1">{#N/A,#N/A,FALSE,"BS";#N/A,#N/A,FALSE,"PL";#N/A,#N/A,FALSE,"처분";#N/A,#N/A,FALSE,"현금";#N/A,#N/A,FALSE,"매출";#N/A,#N/A,FALSE,"원가";#N/A,#N/A,FALSE,"경영"}</definedName>
    <definedName name="____D6" hidden="1">{"'표지'!$B$5"}</definedName>
    <definedName name="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E1" hidden="1">{#N/A,#N/A,TRUE,"매출진척-1";#N/A,#N/A,TRUE,"매출진척-2";#N/A,#N/A,TRUE,"제품실적";#N/A,#N/A,TRUE,"RAC";#N/A,#N/A,TRUE,"PAC ";#N/A,#N/A,TRUE,"재고현황";#N/A,#N/A,TRUE,"공지사항"}</definedName>
    <definedName name="____E2" hidden="1">{#N/A,#N/A,FALSE,"KMC최종회의(7월) 자료"}</definedName>
    <definedName name="____f3" hidden="1">{"'분양원가'!$B$1:$F$113"}</definedName>
    <definedName name="____fa2" hidden="1">{"'Sheet1'!$A$1:$H$36"}</definedName>
    <definedName name="____FAN1" hidden="1">{#N/A,#N/A,FALSE,"HOT RU TEM";#N/A,#N/A,FALSE,"HOT RU TEM";#N/A,#N/A,FALSE,"HOT RU TEM"}</definedName>
    <definedName name="____FAN2" hidden="1">{#N/A,#N/A,FALSE,"HOT RU TEM";#N/A,#N/A,FALSE,"HOT RU TEM";#N/A,#N/A,FALSE,"HOT RU TEM"}</definedName>
    <definedName name="____FF2" hidden="1">{#N/A,#N/A,TRUE,"매출진척-1";#N/A,#N/A,TRUE,"매출진척-2";#N/A,#N/A,TRUE,"제품실적";#N/A,#N/A,TRUE,"RAC";#N/A,#N/A,TRUE,"PAC ";#N/A,#N/A,TRUE,"재고현황";#N/A,#N/A,TRUE,"공지사항"}</definedName>
    <definedName name="____FY01" hidden="1">{"'Sheet1'!$A$1:$D$15"}</definedName>
    <definedName name="____FY01_1" hidden="1">{"'Sheet1'!$A$1:$D$15"}</definedName>
    <definedName name="____h1" hidden="1">{"'표지'!$B$5"}</definedName>
    <definedName name="____H1620" hidden="1">{#N/A,#N/A,FALSE,"단축1";#N/A,#N/A,FALSE,"단축2";#N/A,#N/A,FALSE,"단축3";#N/A,#N/A,FALSE,"장축";#N/A,#N/A,FALSE,"4WD"}</definedName>
    <definedName name="____h2" hidden="1">{"'표지'!$B$5"}</definedName>
    <definedName name="____H20" hidden="1">{#N/A,#N/A,FALSE,"단축1";#N/A,#N/A,FALSE,"단축2";#N/A,#N/A,FALSE,"단축3";#N/A,#N/A,FALSE,"장축";#N/A,#N/A,FALSE,"4WD"}</definedName>
    <definedName name="____h3" hidden="1">{"'표지'!$B$5"}</definedName>
    <definedName name="____h4" hidden="1">{"'표지'!$B$5"}</definedName>
    <definedName name="____h5" hidden="1">{"'표지'!$B$5"}</definedName>
    <definedName name="____H922" hidden="1">{"'Sheet1'!$A$1:$H$36"}</definedName>
    <definedName name="____H930" hidden="1">{"'Sheet1'!$A$1:$H$36"}</definedName>
    <definedName name="____HGP1010" hidden="1">{"'Sheet1'!$A$1:$H$36"}</definedName>
    <definedName name="____hjc46" hidden="1">#REF!</definedName>
    <definedName name="____HP02" hidden="1">{#N/A,#N/A,FALSE,"단축1";#N/A,#N/A,FALSE,"단축2";#N/A,#N/A,FALSE,"단축3";#N/A,#N/A,FALSE,"장축";#N/A,#N/A,FALSE,"4WD"}</definedName>
    <definedName name="____HP2" hidden="1">{#N/A,#N/A,FALSE,"단축1";#N/A,#N/A,FALSE,"단축2";#N/A,#N/A,FALSE,"단축3";#N/A,#N/A,FALSE,"장축";#N/A,#N/A,FALSE,"4WD"}</definedName>
    <definedName name="____htt1" hidden="1">{"'표지'!$B$5"}</definedName>
    <definedName name="____INT2" hidden="1">{#N/A,#N/A,TRUE,"일정"}</definedName>
    <definedName name="____j1" hidden="1">{#N/A,#N/A,FALSE,"손익표지";#N/A,#N/A,FALSE,"손익계산";#N/A,#N/A,FALSE,"일반관리비";#N/A,#N/A,FALSE,"영업외수익";#N/A,#N/A,FALSE,"영업외비용";#N/A,#N/A,FALSE,"매출액";#N/A,#N/A,FALSE,"요약손익";#N/A,#N/A,FALSE,"요약대차";#N/A,#N/A,FALSE,"매출채권현황";#N/A,#N/A,FALSE,"매출채권명세"}</definedName>
    <definedName name="____JKS1" hidden="1">{#N/A,#N/A,TRUE,"일정"}</definedName>
    <definedName name="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k1" hidden="1">#REF!</definedName>
    <definedName name="____K115" hidden="1">{#N/A,#N/A,FALSE,"인원";#N/A,#N/A,FALSE,"비용2";#N/A,#N/A,FALSE,"비용1";#N/A,#N/A,FALSE,"비용";#N/A,#N/A,FALSE,"보증2";#N/A,#N/A,FALSE,"보증1";#N/A,#N/A,FALSE,"보증";#N/A,#N/A,FALSE,"손익1";#N/A,#N/A,FALSE,"손익";#N/A,#N/A,FALSE,"부서별매출";#N/A,#N/A,FALSE,"매출"}</definedName>
    <definedName name="___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k7" hidden="1">{#N/A,#N/A,FALSE,"단축1";#N/A,#N/A,FALSE,"단축2";#N/A,#N/A,FALSE,"단축3";#N/A,#N/A,FALSE,"장축";#N/A,#N/A,FALSE,"4WD"}</definedName>
    <definedName name="____k8" hidden="1">{#N/A,#N/A,FALSE,"단축1";#N/A,#N/A,FALSE,"단축2";#N/A,#N/A,FALSE,"단축3";#N/A,#N/A,FALSE,"장축";#N/A,#N/A,FALSE,"4WD"}</definedName>
    <definedName name="____k9" hidden="1">{#N/A,#N/A,FALSE,"단축1";#N/A,#N/A,FALSE,"단축2";#N/A,#N/A,FALSE,"단축3";#N/A,#N/A,FALSE,"장축";#N/A,#N/A,FALSE,"4WD"}</definedName>
    <definedName name="____Key1" hidden="1">#REF!</definedName>
    <definedName name="____key2" hidden="1">#REF!</definedName>
    <definedName name="____KEY3" hidden="1">#REF!</definedName>
    <definedName name="____kz1" hidden="1">#REF!</definedName>
    <definedName name="____kz2" hidden="1">#REF!</definedName>
    <definedName name="____kz3" hidden="1">#REF!</definedName>
    <definedName name="____kz4" hidden="1">#REF!</definedName>
    <definedName name="____kz5" hidden="1">#REF!</definedName>
    <definedName name="____kz6" hidden="1">#REF!</definedName>
    <definedName name="____kz7" hidden="1">#REF!</definedName>
    <definedName name="____kz8" hidden="1">#REF!</definedName>
    <definedName name="____LG2" hidden="1">{#N/A,#N/A,TRUE,"매출진척-1";#N/A,#N/A,TRUE,"매출진척-2";#N/A,#N/A,TRUE,"제품실적";#N/A,#N/A,TRUE,"RAC";#N/A,#N/A,TRUE,"PAC ";#N/A,#N/A,TRUE,"재고현황";#N/A,#N/A,TRUE,"공지사항"}</definedName>
    <definedName name="____LPS2" hidden="1">{#N/A,#N/A,FALSE,"단축1";#N/A,#N/A,FALSE,"단축2";#N/A,#N/A,FALSE,"단축3";#N/A,#N/A,FALSE,"장축";#N/A,#N/A,FALSE,"4WD"}</definedName>
    <definedName name="____mdc2" hidden="1">{#N/A,#N/A,FALSE,"Sheet1"}</definedName>
    <definedName name="____MIP10" hidden="1">{#N/A,#N/A,FALSE,"단축1";#N/A,#N/A,FALSE,"단축2";#N/A,#N/A,FALSE,"단축3";#N/A,#N/A,FALSE,"장축";#N/A,#N/A,FALSE,"4WD"}</definedName>
    <definedName name="____MIP2" hidden="1">{#N/A,#N/A,FALSE,"단축1";#N/A,#N/A,FALSE,"단축2";#N/A,#N/A,FALSE,"단축3";#N/A,#N/A,FALSE,"장축";#N/A,#N/A,FALSE,"4WD"}</definedName>
    <definedName name="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N0961" hidden="1">#REF!</definedName>
    <definedName name="____NA11" hidden="1">{#N/A,#N/A,FALSE,"단축1";#N/A,#N/A,FALSE,"단축2";#N/A,#N/A,FALSE,"단축3";#N/A,#N/A,FALSE,"장축";#N/A,#N/A,FALSE,"4WD"}</definedName>
    <definedName name="____new1" hidden="1">{#N/A,#N/A,FALSE,"Sheet1"}</definedName>
    <definedName name="____NI23" hidden="1">{#N/A,#N/A,FALSE,"단축1";#N/A,#N/A,FALSE,"단축2";#N/A,#N/A,FALSE,"단축3";#N/A,#N/A,FALSE,"장축";#N/A,#N/A,FALSE,"4WD"}</definedName>
    <definedName name="____NO1" hidden="1">{#N/A,#N/A,FALSE,"단축1";#N/A,#N/A,FALSE,"단축2";#N/A,#N/A,FALSE,"단축3";#N/A,#N/A,FALSE,"장축";#N/A,#N/A,FALSE,"4WD"}</definedName>
    <definedName name="____NO11" hidden="1">{#N/A,#N/A,FALSE,"단축1";#N/A,#N/A,FALSE,"단축2";#N/A,#N/A,FALSE,"단축3";#N/A,#N/A,FALSE,"장축";#N/A,#N/A,FALSE,"4WD"}</definedName>
    <definedName name="____NO222" hidden="1">{#N/A,#N/A,FALSE,"단축1";#N/A,#N/A,FALSE,"단축2";#N/A,#N/A,FALSE,"단축3";#N/A,#N/A,FALSE,"장축";#N/A,#N/A,FALSE,"4WD"}</definedName>
    <definedName name="____NO22222" hidden="1">{#N/A,#N/A,FALSE,"단축1";#N/A,#N/A,FALSE,"단축2";#N/A,#N/A,FALSE,"단축3";#N/A,#N/A,FALSE,"장축";#N/A,#N/A,FALSE,"4WD"}</definedName>
    <definedName name="____NO23" hidden="1">{#N/A,#N/A,FALSE,"단축1";#N/A,#N/A,FALSE,"단축2";#N/A,#N/A,FALSE,"단축3";#N/A,#N/A,FALSE,"장축";#N/A,#N/A,FALSE,"4WD"}</definedName>
    <definedName name="____NO33333" hidden="1">{#N/A,#N/A,FALSE,"단축1";#N/A,#N/A,FALSE,"단축2";#N/A,#N/A,FALSE,"단축3";#N/A,#N/A,FALSE,"장축";#N/A,#N/A,FALSE,"4WD"}</definedName>
    <definedName name="____NPS2" hidden="1">{#N/A,#N/A,FALSE,"인원";#N/A,#N/A,FALSE,"비용2";#N/A,#N/A,FALSE,"비용1";#N/A,#N/A,FALSE,"비용";#N/A,#N/A,FALSE,"보증2";#N/A,#N/A,FALSE,"보증1";#N/A,#N/A,FALSE,"보증";#N/A,#N/A,FALSE,"손익1";#N/A,#N/A,FALSE,"손익";#N/A,#N/A,FALSE,"부서별매출";#N/A,#N/A,FALSE,"매출"}</definedName>
    <definedName name="____o2" hidden="1">#REF!</definedName>
    <definedName name="____P2" hidden="1">{#N/A,#N/A,FALSE,"단축1";#N/A,#N/A,FALSE,"단축2";#N/A,#N/A,FALSE,"단축3";#N/A,#N/A,FALSE,"장축";#N/A,#N/A,FALSE,"4WD"}</definedName>
    <definedName name="____P3" hidden="1">{#N/A,#N/A,FALSE,"단축1";#N/A,#N/A,FALSE,"단축2";#N/A,#N/A,FALSE,"단축3";#N/A,#N/A,FALSE,"장축";#N/A,#N/A,FALSE,"4WD"}</definedName>
    <definedName name="___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PL4" hidden="1">{#N/A,#N/A,FALSE,"Report Data";#N/A,#N/A,FALSE,"COMP POOL";#N/A,#N/A,FALSE,"COMP POOL NB95";#N/A,#N/A,FALSE,"COMP POOL NB94"}</definedName>
    <definedName name="___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PL7" hidden="1">{#N/A,#N/A,TRUE,"대 차 대 조 표"}</definedName>
    <definedName name="____Q1" hidden="1">{#N/A,#N/A,FALSE,"KMC최종회의(7월) 자료"}</definedName>
    <definedName name="____Q2" hidden="1">{#N/A,#N/A,FALSE,"KMC최종회의(7월) 자료"}</definedName>
    <definedName name="____Q3" hidden="1">{#N/A,#N/A,FALSE,"KMC최종회의(7월) 자료"}</definedName>
    <definedName name="____Q5" hidden="1">{#N/A,#N/A,FALSE,"KMC최종회의(7월) 자료"}</definedName>
    <definedName name="____Q7" hidden="1">{#N/A,#N/A,FALSE,"KMC최종회의(7월) 자료"}</definedName>
    <definedName name="____Q8" hidden="1">{#N/A,#N/A,FALSE,"KMC최종회의(7월) 자료"}</definedName>
    <definedName name="____Q9" hidden="1">{#N/A,#N/A,FALSE,"KMC최종회의(7월) 자료"}</definedName>
    <definedName name="____QQ12" hidden="1">{#N/A,#N/A,FALSE,"단축1";#N/A,#N/A,FALSE,"단축2";#N/A,#N/A,FALSE,"단축3";#N/A,#N/A,FALSE,"장축";#N/A,#N/A,FALSE,"4WD"}</definedName>
    <definedName name="____rpt11" hidden="1">{#N/A,#N/A,FALSE,"인원";#N/A,#N/A,FALSE,"비용2";#N/A,#N/A,FALSE,"비용1";#N/A,#N/A,FALSE,"비용";#N/A,#N/A,FALSE,"보증2";#N/A,#N/A,FALSE,"보증1";#N/A,#N/A,FALSE,"보증";#N/A,#N/A,FALSE,"손익1";#N/A,#N/A,FALSE,"손익";#N/A,#N/A,FALSE,"부서별매출";#N/A,#N/A,FALSE,"매출"}</definedName>
    <definedName name="____s1" hidden="1">{#N/A,#N/A,FALSE,"UNIT";#N/A,#N/A,FALSE,"UNIT";#N/A,#N/A,FALSE,"계정"}</definedName>
    <definedName name="____s10" hidden="1">{#N/A,#N/A,FALSE,"UNIT";#N/A,#N/A,FALSE,"UNIT";#N/A,#N/A,FALSE,"계정"}</definedName>
    <definedName name="____s11" hidden="1">{#N/A,#N/A,FALSE,"UNIT";#N/A,#N/A,FALSE,"UNIT";#N/A,#N/A,FALSE,"계정"}</definedName>
    <definedName name="____s12" hidden="1">{#N/A,#N/A,FALSE,"UNIT";#N/A,#N/A,FALSE,"UNIT";#N/A,#N/A,FALSE,"계정"}</definedName>
    <definedName name="____s13" hidden="1">{#N/A,#N/A,FALSE,"UNIT";#N/A,#N/A,FALSE,"UNIT";#N/A,#N/A,FALSE,"계정"}</definedName>
    <definedName name="____s14" hidden="1">{#N/A,#N/A,FALSE,"UNIT";#N/A,#N/A,FALSE,"UNIT";#N/A,#N/A,FALSE,"계정"}</definedName>
    <definedName name="____s16" hidden="1">{#N/A,#N/A,FALSE,"UNIT";#N/A,#N/A,FALSE,"UNIT";#N/A,#N/A,FALSE,"계정"}</definedName>
    <definedName name="____s17" hidden="1">{#N/A,#N/A,FALSE,"UNIT";#N/A,#N/A,FALSE,"UNIT";#N/A,#N/A,FALSE,"계정"}</definedName>
    <definedName name="____s2" hidden="1">{#N/A,#N/A,FALSE,"UNIT";#N/A,#N/A,FALSE,"UNIT";#N/A,#N/A,FALSE,"계정"}</definedName>
    <definedName name="____s3" hidden="1">{#N/A,#N/A,FALSE,"UNIT";#N/A,#N/A,FALSE,"UNIT";#N/A,#N/A,FALSE,"계정"}</definedName>
    <definedName name="____s4" hidden="1">{#N/A,#N/A,FALSE,"UNIT";#N/A,#N/A,FALSE,"UNIT";#N/A,#N/A,FALSE,"계정"}</definedName>
    <definedName name="____s5" hidden="1">{#N/A,#N/A,FALSE,"UNIT";#N/A,#N/A,FALSE,"UNIT";#N/A,#N/A,FALSE,"계정"}</definedName>
    <definedName name="____s6" hidden="1">{#N/A,#N/A,FALSE,"UNIT";#N/A,#N/A,FALSE,"UNIT";#N/A,#N/A,FALSE,"계정"}</definedName>
    <definedName name="____S7" hidden="1">{#N/A,#N/A,FALSE,"KMC최종회의(7월) 자료"}</definedName>
    <definedName name="____S8" hidden="1">{#N/A,#N/A,FALSE,"KMC최종회의(7월) 자료"}</definedName>
    <definedName name="____s9" hidden="1">{#N/A,#N/A,FALSE,"UNIT";#N/A,#N/A,FALSE,"UNIT";#N/A,#N/A,FALSE,"계정"}</definedName>
    <definedName name="____sck1" hidden="1">{#N/A,#N/A,FALSE,"BS";#N/A,#N/A,FALSE,"PL";#N/A,#N/A,FALSE,"A";#N/A,#N/A,FALSE,"B";#N/A,#N/A,FALSE,"B1";#N/A,#N/A,FALSE,"C";#N/A,#N/A,FALSE,"C1";#N/A,#N/A,FALSE,"C2";#N/A,#N/A,FALSE,"D";#N/A,#N/A,FALSE,"E";#N/A,#N/A,FALSE,"F";#N/A,#N/A,FALSE,"AA";#N/A,#N/A,FALSE,"BB";#N/A,#N/A,FALSE,"CC";#N/A,#N/A,FALSE,"DD";#N/A,#N/A,FALSE,"EE";#N/A,#N/A,FALSE,"FF";#N/A,#N/A,FALSE,"PL10";#N/A,#N/A,FALSE,"PL20";#N/A,#N/A,FALSE,"PL30"}</definedName>
    <definedName name="____SDW1" hidden="1">#REF!</definedName>
    <definedName name="____sk2" hidden="1">{#N/A,#N/A,TRUE,"경전'96(1)";#N/A,#N/A,TRUE,"경전'96 (2)"}</definedName>
    <definedName name="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SS1" hidden="1">#REF!</definedName>
    <definedName name="____SUM1" hidden="1">{#N/A,#N/A,FALSE,"단축1";#N/A,#N/A,FALSE,"단축2";#N/A,#N/A,FALSE,"단축3";#N/A,#N/A,FALSE,"장축";#N/A,#N/A,FALSE,"4WD"}</definedName>
    <definedName name="____T2" hidden="1">{#N/A,#N/A,FALSE,"단축1";#N/A,#N/A,FALSE,"단축2";#N/A,#N/A,FALSE,"단축3";#N/A,#N/A,FALSE,"장축";#N/A,#N/A,FALSE,"4WD"}</definedName>
    <definedName name="____T3" hidden="1">{#N/A,#N/A,FALSE,"단축1";#N/A,#N/A,FALSE,"단축2";#N/A,#N/A,FALSE,"단축3";#N/A,#N/A,FALSE,"장축";#N/A,#N/A,FALSE,"4WD"}</definedName>
    <definedName name="____T5" hidden="1">{#N/A,#N/A,FALSE,"단축1";#N/A,#N/A,FALSE,"단축2";#N/A,#N/A,FALSE,"단축3";#N/A,#N/A,FALSE,"장축";#N/A,#N/A,FALSE,"4WD"}</definedName>
    <definedName name="____t9" hidden="1">{#N/A,#N/A,FALSE,"UNIT";#N/A,#N/A,FALSE,"UNIT";#N/A,#N/A,FALSE,"계정"}</definedName>
    <definedName name="____tb2" hidden="1">{#N/A,#N/A,FALSE,"단축1";#N/A,#N/A,FALSE,"단축2";#N/A,#N/A,FALSE,"단축3";#N/A,#N/A,FALSE,"장축";#N/A,#N/A,FALSE,"4WD"}</definedName>
    <definedName name="____Tir1" hidden="1">{#N/A,#N/A,TRUE,"일정"}</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RT11" hidden="1">{#N/A,#N/A,FALSE,"표지";#N/A,#N/A,FALSE,"전제";#N/A,#N/A,FALSE,"손익-자 (2)";#N/A,#N/A,FALSE,"손익-자";#N/A,#N/A,FALSE,"손익-마 (2)";#N/A,#N/A,FALSE,"손익-마";#N/A,#N/A,FALSE,"총손최종"}</definedName>
    <definedName name="____V2007" hidden="1">{#N/A,#N/A,FALSE,"HOT RU TEM";#N/A,#N/A,FALSE,"HOT RU TEM";#N/A,#N/A,FALSE,"HOT RU TEM"}</definedName>
    <definedName name="____V2008" hidden="1">{#N/A,#N/A,FALSE,"HOT RU TEM";#N/A,#N/A,FALSE,"HOT RU TEM";#N/A,#N/A,FALSE,"HOT RU TEM"}</definedName>
    <definedName name="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W1" hidden="1">{#N/A,#N/A,FALSE,"KMC최종회의(7월) 자료"}</definedName>
    <definedName name="____W2" hidden="1">{#N/A,#N/A,FALSE,"KMC최종회의(7월) 자료"}</definedName>
    <definedName name="____W3" hidden="1">{#N/A,#N/A,FALSE,"KMC최종회의(7월) 자료"}</definedName>
    <definedName name="____W4" hidden="1">{#N/A,#N/A,FALSE,"KMC최종회의(7월) 자료"}</definedName>
    <definedName name="____W5" hidden="1">{#N/A,#N/A,FALSE,"KMC최종회의(7월) 자료"}</definedName>
    <definedName name="____W6" hidden="1">{#N/A,#N/A,FALSE,"KMC최종회의(7월) 자료"}</definedName>
    <definedName name="____W7" hidden="1">{#N/A,#N/A,FALSE,"KMC최종회의(7월) 자료"}</definedName>
    <definedName name="____W8" hidden="1">{#N/A,#N/A,FALSE,"KMC최종회의(7월) 자료"}</definedName>
    <definedName name="____W9" hidden="1">{#N/A,#N/A,FALSE,"KMC최종회의(7월) 자료"}</definedName>
    <definedName name="_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X1" hidden="1">{#N/A,#N/A,FALSE,"KMC최종회의(7월) 자료"}</definedName>
    <definedName name="____X2" hidden="1">{#N/A,#N/A,FALSE,"KMC최종회의(7월) 자료"}</definedName>
    <definedName name="____X3" hidden="1">{#N/A,#N/A,FALSE,"KMC최종회의(7월) 자료"}</definedName>
    <definedName name="____X4" hidden="1">{#N/A,#N/A,FALSE,"KMC최종회의(7월) 자료"}</definedName>
    <definedName name="____X5" hidden="1">{#N/A,#N/A,FALSE,"KMC최종회의(7월) 자료"}</definedName>
    <definedName name="____X6" hidden="1">{#N/A,#N/A,FALSE,"KMC최종회의(7월) 자료"}</definedName>
    <definedName name="____X7" hidden="1">{#N/A,#N/A,FALSE,"KMC최종회의(7월) 자료"}</definedName>
    <definedName name="____X8" hidden="1">{#N/A,#N/A,FALSE,"KMC최종회의(7월) 자료"}</definedName>
    <definedName name="____XG2" hidden="1">{#N/A,#N/A,FALSE,"단축1";#N/A,#N/A,FALSE,"단축2";#N/A,#N/A,FALSE,"단축3";#N/A,#N/A,FALSE,"장축";#N/A,#N/A,FALSE,"4WD"}</definedName>
    <definedName name="____xlfn.AVERAGEIF" hidden="1">#NAME?</definedName>
    <definedName name="____xlfn.BAHTTEXT" hidden="1">#NAME?</definedName>
    <definedName name="____xlfn.CUBERANKEDMEMBER" hidden="1">#NAME?</definedName>
    <definedName name="____xlfn.RTD" hidden="1">#NAME?</definedName>
    <definedName name="____Z1" hidden="1">{#N/A,#N/A,FALSE,"KMC최종회의(7월) 자료"}</definedName>
    <definedName name="____z123" hidden="1">{#N/A,#N/A,FALSE,"단축1";#N/A,#N/A,FALSE,"단축2";#N/A,#N/A,FALSE,"단축3";#N/A,#N/A,FALSE,"장축";#N/A,#N/A,FALSE,"4WD"}</definedName>
    <definedName name="____Z2" hidden="1">{#N/A,#N/A,FALSE,"KMC최종회의(7월) 자료"}</definedName>
    <definedName name="____Z3" hidden="1">{#N/A,#N/A,FALSE,"KMC최종회의(7월) 자료"}</definedName>
    <definedName name="____Z4" hidden="1">{#N/A,#N/A,FALSE,"KMC최종회의(7월) 자료"}</definedName>
    <definedName name="____Z5" hidden="1">{#N/A,#N/A,FALSE,"KMC최종회의(7월) 자료"}</definedName>
    <definedName name="____Z6" hidden="1">{#N/A,#N/A,FALSE,"KMC최종회의(7월) 자료"}</definedName>
    <definedName name="____Z7" hidden="1">{#N/A,#N/A,FALSE,"KMC최종회의(7월) 자료"}</definedName>
    <definedName name="____Z8" hidden="1">{#N/A,#N/A,FALSE,"KMC최종회의(7월) 자료"}</definedName>
    <definedName name="____Z9" hidden="1">{#N/A,#N/A,FALSE,"KMC최종회의(7월) 자료"}</definedName>
    <definedName name="___a01" hidden="1">{#N/A,#N/A,FALSE,"Aging Summary";#N/A,#N/A,FALSE,"Ratio Analysis";#N/A,#N/A,FALSE,"Test 120 Day Accts";#N/A,#N/A,FALSE,"Tickmarks"}</definedName>
    <definedName name="___A02" hidden="1">{#N/A,#N/A,FALSE,"단축1";#N/A,#N/A,FALSE,"단축2";#N/A,#N/A,FALSE,"단축3";#N/A,#N/A,FALSE,"장축";#N/A,#N/A,FALSE,"4WD"}</definedName>
    <definedName name="___A0323" hidden="1">{#N/A,#N/A,FALSE,"단축1";#N/A,#N/A,FALSE,"단축2";#N/A,#N/A,FALSE,"단축3";#N/A,#N/A,FALSE,"장축";#N/A,#N/A,FALSE,"4WD"}</definedName>
    <definedName name="___A1" hidden="1">{#N/A,#N/A,FALSE,"KMC최종회의(7월) 자료"}</definedName>
    <definedName name="___A1232" hidden="1">{#N/A,#N/A,FALSE,"단축1";#N/A,#N/A,FALSE,"단축2";#N/A,#N/A,FALSE,"단축3";#N/A,#N/A,FALSE,"장축";#N/A,#N/A,FALSE,"4WD"}</definedName>
    <definedName name="___A1245" hidden="1">{#N/A,#N/A,FALSE,"단축1";#N/A,#N/A,FALSE,"단축2";#N/A,#N/A,FALSE,"단축3";#N/A,#N/A,FALSE,"장축";#N/A,#N/A,FALSE,"4WD"}</definedName>
    <definedName name="___A12458" hidden="1">{#N/A,#N/A,FALSE,"단축1";#N/A,#N/A,FALSE,"단축2";#N/A,#N/A,FALSE,"단축3";#N/A,#N/A,FALSE,"장축";#N/A,#N/A,FALSE,"4WD"}</definedName>
    <definedName name="___A124587" hidden="1">{#N/A,#N/A,FALSE,"단축1";#N/A,#N/A,FALSE,"단축2";#N/A,#N/A,FALSE,"단축3";#N/A,#N/A,FALSE,"장축";#N/A,#N/A,FALSE,"4WD"}</definedName>
    <definedName name="___A1454" hidden="1">{#N/A,#N/A,FALSE,"단축1";#N/A,#N/A,FALSE,"단축2";#N/A,#N/A,FALSE,"단축3";#N/A,#N/A,FALSE,"장축";#N/A,#N/A,FALSE,"4WD"}</definedName>
    <definedName name="___A2" hidden="1">{#N/A,#N/A,FALSE,"KMC최종회의(7월) 자료"}</definedName>
    <definedName name="___A21321" hidden="1">{#N/A,#N/A,FALSE,"단축1";#N/A,#N/A,FALSE,"단축2";#N/A,#N/A,FALSE,"단축3";#N/A,#N/A,FALSE,"장축";#N/A,#N/A,FALSE,"4WD"}</definedName>
    <definedName name="___A3" hidden="1">{#N/A,#N/A,FALSE,"단축1";#N/A,#N/A,FALSE,"단축2";#N/A,#N/A,FALSE,"단축3";#N/A,#N/A,FALSE,"장축";#N/A,#N/A,FALSE,"4WD"}</definedName>
    <definedName name="___A4" hidden="1">{#N/A,#N/A,FALSE,"KMC최종회의(7월) 자료"}</definedName>
    <definedName name="___A5" hidden="1">{#N/A,#N/A,FALSE,"KMC최종회의(7월) 자료"}</definedName>
    <definedName name="___A6" hidden="1">{#N/A,#N/A,FALSE,"KMC최종회의(7월) 자료"}</definedName>
    <definedName name="___A7" hidden="1">{#N/A,#N/A,FALSE,"KMC최종회의(7월) 자료"}</definedName>
    <definedName name="___A8" hidden="1">{#N/A,#N/A,FALSE,"KMC최종회의(7월) 자료"}</definedName>
    <definedName name="___A9" hidden="1">{#N/A,#N/A,FALSE,"KMC최종회의(7월) 자료"}</definedName>
    <definedName name="___acc1" hidden="1">{#N/A,#N/A,FALSE,"P.V.C 9월 압출 CAPA";#N/A,#N/A,FALSE,"P.V.C 10월 압출 CAPA ";#N/A,#N/A,FALSE,"P.V.C 11월 압출 CAPA ";#N/A,#N/A,FALSE,"P.V.C 12월 압출 CAPA "}</definedName>
    <definedName name="_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AS6" hidden="1">{#N/A,#N/A,FALSE,"Australien";#N/A,#N/A,FALSE,"Birmingham";#N/A,#N/A,FALSE,"Brasilien";#N/A,#N/A,FALSE,"Prag";#N/A,#N/A,FALSE,"Spanien";#N/A,#N/A,FALSE,"Malaysia ( Com)";#N/A,#N/A,FALSE,"Malaysia (Instr)"}</definedName>
    <definedName name="___AT1" hidden="1">{#N/A,#N/A,FALSE,"인원";#N/A,#N/A,FALSE,"비용2";#N/A,#N/A,FALSE,"비용1";#N/A,#N/A,FALSE,"비용";#N/A,#N/A,FALSE,"보증2";#N/A,#N/A,FALSE,"보증1";#N/A,#N/A,FALSE,"보증";#N/A,#N/A,FALSE,"손익1";#N/A,#N/A,FALSE,"손익";#N/A,#N/A,FALSE,"부서별매출";#N/A,#N/A,FALSE,"매출"}</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hidden="1">{#N/A,#N/A,FALSE,"인원";#N/A,#N/A,FALSE,"비용2";#N/A,#N/A,FALSE,"비용1";#N/A,#N/A,FALSE,"비용";#N/A,#N/A,FALSE,"보증2";#N/A,#N/A,FALSE,"보증1";#N/A,#N/A,FALSE,"보증";#N/A,#N/A,FALSE,"손익1";#N/A,#N/A,FALSE,"손익";#N/A,#N/A,FALSE,"부서별매출";#N/A,#N/A,FALSE,"매출"}</definedName>
    <definedName name="___b123" hidden="1">#REF!</definedName>
    <definedName name="___CF2" hidden="1">{#N/A,#N/A,FALSE,"BS";#N/A,#N/A,FALSE,"PL";#N/A,#N/A,FALSE,"처분";#N/A,#N/A,FALSE,"현금";#N/A,#N/A,FALSE,"매출";#N/A,#N/A,FALSE,"원가";#N/A,#N/A,FALSE,"경영"}</definedName>
    <definedName name="___D6" hidden="1">{"'표지'!$B$5"}</definedName>
    <definedName name="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dfr4" hidden="1">#REF!</definedName>
    <definedName name="___E1" hidden="1">{#N/A,#N/A,TRUE,"매출진척-1";#N/A,#N/A,TRUE,"매출진척-2";#N/A,#N/A,TRUE,"제품실적";#N/A,#N/A,TRUE,"RAC";#N/A,#N/A,TRUE,"PAC ";#N/A,#N/A,TRUE,"재고현황";#N/A,#N/A,TRUE,"공지사항"}</definedName>
    <definedName name="___E2" hidden="1">{#N/A,#N/A,FALSE,"KMC최종회의(7월) 자료"}</definedName>
    <definedName name="___EO2" hidden="1">{#N/A,#N/A,FALSE,"신규dep";#N/A,#N/A,FALSE,"신규dep-금형상각후";#N/A,#N/A,FALSE,"신규dep-연구비상각후";#N/A,#N/A,FALSE,"신규dep-기계,공구상각후"}</definedName>
    <definedName name="___f3" hidden="1">{#N/A,#N/A,FALSE,"BS";#N/A,#N/A,FALSE,"PL";#N/A,#N/A,FALSE,"A";#N/A,#N/A,FALSE,"B";#N/A,#N/A,FALSE,"B1";#N/A,#N/A,FALSE,"C";#N/A,#N/A,FALSE,"C1";#N/A,#N/A,FALSE,"C2";#N/A,#N/A,FALSE,"D";#N/A,#N/A,FALSE,"E";#N/A,#N/A,FALSE,"F";#N/A,#N/A,FALSE,"AA";#N/A,#N/A,FALSE,"BB";#N/A,#N/A,FALSE,"CC";#N/A,#N/A,FALSE,"DD";#N/A,#N/A,FALSE,"EE";#N/A,#N/A,FALSE,"FF";#N/A,#N/A,FALSE,"PL10";#N/A,#N/A,FALSE,"PL20";#N/A,#N/A,FALSE,"PL30"}</definedName>
    <definedName name="___FAN1" hidden="1">{#N/A,#N/A,FALSE,"HOT RU TEM";#N/A,#N/A,FALSE,"HOT RU TEM";#N/A,#N/A,FALSE,"HOT RU TEM"}</definedName>
    <definedName name="___FAN2" hidden="1">{#N/A,#N/A,FALSE,"HOT RU TEM";#N/A,#N/A,FALSE,"HOT RU TEM";#N/A,#N/A,FALSE,"HOT RU TEM"}</definedName>
    <definedName name="___FF2" hidden="1">{#N/A,#N/A,TRUE,"매출진척-1";#N/A,#N/A,TRUE,"매출진척-2";#N/A,#N/A,TRUE,"제품실적";#N/A,#N/A,TRUE,"RAC";#N/A,#N/A,TRUE,"PAC ";#N/A,#N/A,TRUE,"재고현황";#N/A,#N/A,TRUE,"공지사항"}</definedName>
    <definedName name="___FG1" hidden="1">{#N/A,#N/A,FALSE,"단축1";#N/A,#N/A,FALSE,"단축2";#N/A,#N/A,FALSE,"단축3";#N/A,#N/A,FALSE,"장축";#N/A,#N/A,FALSE,"4WD"}</definedName>
    <definedName name="___FJDKS" hidden="1">#REF!</definedName>
    <definedName name="___FY01" hidden="1">{"'Sheet1'!$A$1:$D$15"}</definedName>
    <definedName name="___FY01_1" hidden="1">{"'Sheet1'!$A$1:$D$15"}</definedName>
    <definedName name="___h1" hidden="1">{"'표지'!$B$5"}</definedName>
    <definedName name="___H1620" hidden="1">{#N/A,#N/A,FALSE,"단축1";#N/A,#N/A,FALSE,"단축2";#N/A,#N/A,FALSE,"단축3";#N/A,#N/A,FALSE,"장축";#N/A,#N/A,FALSE,"4WD"}</definedName>
    <definedName name="___h2" hidden="1">{"'표지'!$B$5"}</definedName>
    <definedName name="___H20" hidden="1">{#N/A,#N/A,FALSE,"단축1";#N/A,#N/A,FALSE,"단축2";#N/A,#N/A,FALSE,"단축3";#N/A,#N/A,FALSE,"장축";#N/A,#N/A,FALSE,"4WD"}</definedName>
    <definedName name="___h3" hidden="1">{"'표지'!$B$5"}</definedName>
    <definedName name="___h4" hidden="1">{"'표지'!$B$5"}</definedName>
    <definedName name="___h5" hidden="1">{"'표지'!$B$5"}</definedName>
    <definedName name="___H922" hidden="1">{"'Sheet1'!$A$1:$H$36"}</definedName>
    <definedName name="___H930" hidden="1">{"'Sheet1'!$A$1:$H$36"}</definedName>
    <definedName name="___HGP1010" hidden="1">{"'Sheet1'!$A$1:$H$36"}</definedName>
    <definedName name="___hjc46" hidden="1">#REF!</definedName>
    <definedName name="___HP02" hidden="1">{#N/A,#N/A,FALSE,"단축1";#N/A,#N/A,FALSE,"단축2";#N/A,#N/A,FALSE,"단축3";#N/A,#N/A,FALSE,"장축";#N/A,#N/A,FALSE,"4WD"}</definedName>
    <definedName name="___HP2" hidden="1">{#N/A,#N/A,FALSE,"단축1";#N/A,#N/A,FALSE,"단축2";#N/A,#N/A,FALSE,"단축3";#N/A,#N/A,FALSE,"장축";#N/A,#N/A,FALSE,"4WD"}</definedName>
    <definedName name="___htt1" hidden="1">{"'표지'!$B$5"}</definedName>
    <definedName name="___INT2" hidden="1">{#N/A,#N/A,TRUE,"일정"}</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JKS1" hidden="1">{#N/A,#N/A,TRUE,"일정"}</definedName>
    <definedName name="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k1" hidden="1">#REF!</definedName>
    <definedName name="___K115" hidden="1">{#N/A,#N/A,FALSE,"인원";#N/A,#N/A,FALSE,"비용2";#N/A,#N/A,FALSE,"비용1";#N/A,#N/A,FALSE,"비용";#N/A,#N/A,FALSE,"보증2";#N/A,#N/A,FALSE,"보증1";#N/A,#N/A,FALSE,"보증";#N/A,#N/A,FALSE,"손익1";#N/A,#N/A,FALSE,"손익";#N/A,#N/A,FALSE,"부서별매출";#N/A,#N/A,FALSE,"매출"}</definedName>
    <definedName name="__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k7" hidden="1">{#N/A,#N/A,FALSE,"단축1";#N/A,#N/A,FALSE,"단축2";#N/A,#N/A,FALSE,"단축3";#N/A,#N/A,FALSE,"장축";#N/A,#N/A,FALSE,"4WD"}</definedName>
    <definedName name="___k8" hidden="1">{#N/A,#N/A,FALSE,"단축1";#N/A,#N/A,FALSE,"단축2";#N/A,#N/A,FALSE,"단축3";#N/A,#N/A,FALSE,"장축";#N/A,#N/A,FALSE,"4WD"}</definedName>
    <definedName name="___k9" hidden="1">{#N/A,#N/A,FALSE,"단축1";#N/A,#N/A,FALSE,"단축2";#N/A,#N/A,FALSE,"단축3";#N/A,#N/A,FALSE,"장축";#N/A,#N/A,FALSE,"4WD"}</definedName>
    <definedName name="___Key1" hidden="1">#REF!</definedName>
    <definedName name="___key2" hidden="1">#REF!</definedName>
    <definedName name="___KEY3" hidden="1">#REF!</definedName>
    <definedName name="___kz1" hidden="1">#REF!</definedName>
    <definedName name="___kz2" hidden="1">#REF!</definedName>
    <definedName name="___kz3" hidden="1">#REF!</definedName>
    <definedName name="___kz4" hidden="1">#REF!</definedName>
    <definedName name="___kz5" hidden="1">#REF!</definedName>
    <definedName name="___kz6" hidden="1">#REF!</definedName>
    <definedName name="___kz7" hidden="1">#REF!</definedName>
    <definedName name="___kz8" hidden="1">#REF!</definedName>
    <definedName name="___LG2" hidden="1">{#N/A,#N/A,TRUE,"매출진척-1";#N/A,#N/A,TRUE,"매출진척-2";#N/A,#N/A,TRUE,"제품실적";#N/A,#N/A,TRUE,"RAC";#N/A,#N/A,TRUE,"PAC ";#N/A,#N/A,TRUE,"재고현황";#N/A,#N/A,TRUE,"공지사항"}</definedName>
    <definedName name="___LPS2" hidden="1">{#N/A,#N/A,FALSE,"단축1";#N/A,#N/A,FALSE,"단축2";#N/A,#N/A,FALSE,"단축3";#N/A,#N/A,FALSE,"장축";#N/A,#N/A,FALSE,"4WD"}</definedName>
    <definedName name="___mdc2" hidden="1">{#N/A,#N/A,FALSE,"Sheet1"}</definedName>
    <definedName name="___MH2" hidden="1">{#N/A,#N/A,TRUE,"매출진척-1";#N/A,#N/A,TRUE,"매출진척-2";#N/A,#N/A,TRUE,"제품실적";#N/A,#N/A,TRUE,"RAC";#N/A,#N/A,TRUE,"PAC ";#N/A,#N/A,TRUE,"재고현황";#N/A,#N/A,TRUE,"공지사항"}</definedName>
    <definedName name="___MIP10" hidden="1">{#N/A,#N/A,FALSE,"단축1";#N/A,#N/A,FALSE,"단축2";#N/A,#N/A,FALSE,"단축3";#N/A,#N/A,FALSE,"장축";#N/A,#N/A,FALSE,"4WD"}</definedName>
    <definedName name="___MIP2" hidden="1">{#N/A,#N/A,FALSE,"단축1";#N/A,#N/A,FALSE,"단축2";#N/A,#N/A,FALSE,"단축3";#N/A,#N/A,FALSE,"장축";#N/A,#N/A,FALSE,"4WD"}</definedName>
    <definedName name="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N0961" hidden="1">#REF!</definedName>
    <definedName name="___NA11" hidden="1">{#N/A,#N/A,FALSE,"단축1";#N/A,#N/A,FALSE,"단축2";#N/A,#N/A,FALSE,"단축3";#N/A,#N/A,FALSE,"장축";#N/A,#N/A,FALSE,"4WD"}</definedName>
    <definedName name="___new1" hidden="1">{#N/A,#N/A,FALSE,"Sheet1"}</definedName>
    <definedName name="___new2" hidden="1">#REF!</definedName>
    <definedName name="___NI23" hidden="1">{#N/A,#N/A,FALSE,"단축1";#N/A,#N/A,FALSE,"단축2";#N/A,#N/A,FALSE,"단축3";#N/A,#N/A,FALSE,"장축";#N/A,#N/A,FALSE,"4WD"}</definedName>
    <definedName name="___NO1" hidden="1">{#N/A,#N/A,FALSE,"단축1";#N/A,#N/A,FALSE,"단축2";#N/A,#N/A,FALSE,"단축3";#N/A,#N/A,FALSE,"장축";#N/A,#N/A,FALSE,"4WD"}</definedName>
    <definedName name="___NO11" hidden="1">{#N/A,#N/A,FALSE,"단축1";#N/A,#N/A,FALSE,"단축2";#N/A,#N/A,FALSE,"단축3";#N/A,#N/A,FALSE,"장축";#N/A,#N/A,FALSE,"4WD"}</definedName>
    <definedName name="___NO222" hidden="1">{#N/A,#N/A,FALSE,"단축1";#N/A,#N/A,FALSE,"단축2";#N/A,#N/A,FALSE,"단축3";#N/A,#N/A,FALSE,"장축";#N/A,#N/A,FALSE,"4WD"}</definedName>
    <definedName name="___NO22222" hidden="1">{#N/A,#N/A,FALSE,"단축1";#N/A,#N/A,FALSE,"단축2";#N/A,#N/A,FALSE,"단축3";#N/A,#N/A,FALSE,"장축";#N/A,#N/A,FALSE,"4WD"}</definedName>
    <definedName name="___NO23" hidden="1">{#N/A,#N/A,FALSE,"단축1";#N/A,#N/A,FALSE,"단축2";#N/A,#N/A,FALSE,"단축3";#N/A,#N/A,FALSE,"장축";#N/A,#N/A,FALSE,"4WD"}</definedName>
    <definedName name="___NO33333" hidden="1">{#N/A,#N/A,FALSE,"단축1";#N/A,#N/A,FALSE,"단축2";#N/A,#N/A,FALSE,"단축3";#N/A,#N/A,FALSE,"장축";#N/A,#N/A,FALSE,"4WD"}</definedName>
    <definedName name="___NPS2" hidden="1">{#N/A,#N/A,FALSE,"인원";#N/A,#N/A,FALSE,"비용2";#N/A,#N/A,FALSE,"비용1";#N/A,#N/A,FALSE,"비용";#N/A,#N/A,FALSE,"보증2";#N/A,#N/A,FALSE,"보증1";#N/A,#N/A,FALSE,"보증";#N/A,#N/A,FALSE,"손익1";#N/A,#N/A,FALSE,"손익";#N/A,#N/A,FALSE,"부서별매출";#N/A,#N/A,FALSE,"매출"}</definedName>
    <definedName name="___P2" hidden="1">{#N/A,#N/A,FALSE,"단축1";#N/A,#N/A,FALSE,"단축2";#N/A,#N/A,FALSE,"단축3";#N/A,#N/A,FALSE,"장축";#N/A,#N/A,FALSE,"4WD"}</definedName>
    <definedName name="___P3" hidden="1">{#N/A,#N/A,FALSE,"단축1";#N/A,#N/A,FALSE,"단축2";#N/A,#N/A,FALSE,"단축3";#N/A,#N/A,FALSE,"장축";#N/A,#N/A,FALSE,"4WD"}</definedName>
    <definedName name="___Pam10" hidden="1">#REF!</definedName>
    <definedName name="___Pam11" hidden="1">#REF!</definedName>
    <definedName name="___Pam12" hidden="1">#REF!</definedName>
    <definedName name="___Pam13" hidden="1">#REF!</definedName>
    <definedName name="___Pam14" hidden="1">#REF!</definedName>
    <definedName name="___Pam2" hidden="1">#REF!</definedName>
    <definedName name="___Pam3" hidden="1">#REF!</definedName>
    <definedName name="___Pam4" hidden="1">#REF!</definedName>
    <definedName name="___Pam5" hidden="1">#REF!</definedName>
    <definedName name="___Pam6" hidden="1">#REF!</definedName>
    <definedName name="___Pam7" hidden="1">#REF!</definedName>
    <definedName name="___Pam8" hidden="1">#REF!</definedName>
    <definedName name="___Pam9" hidden="1">#REF!</definedName>
    <definedName name="__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PL4" hidden="1">{#N/A,#N/A,FALSE,"Report Data";#N/A,#N/A,FALSE,"COMP POOL";#N/A,#N/A,FALSE,"COMP POOL NB95";#N/A,#N/A,FALSE,"COMP POOL NB94"}</definedName>
    <definedName name="__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PL7" hidden="1">{#N/A,#N/A,TRUE,"대 차 대 조 표"}</definedName>
    <definedName name="___Q1" hidden="1">{#N/A,#N/A,FALSE,"KMC최종회의(7월) 자료"}</definedName>
    <definedName name="___Q11" hidden="1">{#N/A,#N/A,FALSE,"BS";#N/A,#N/A,FALSE,"PL";#N/A,#N/A,FALSE,"A";#N/A,#N/A,FALSE,"B";#N/A,#N/A,FALSE,"B1";#N/A,#N/A,FALSE,"C";#N/A,#N/A,FALSE,"C1";#N/A,#N/A,FALSE,"C2";#N/A,#N/A,FALSE,"D";#N/A,#N/A,FALSE,"E";#N/A,#N/A,FALSE,"F";#N/A,#N/A,FALSE,"AA";#N/A,#N/A,FALSE,"BB";#N/A,#N/A,FALSE,"CC";#N/A,#N/A,FALSE,"DD";#N/A,#N/A,FALSE,"EE";#N/A,#N/A,FALSE,"FF";#N/A,#N/A,FALSE,"PL10";#N/A,#N/A,FALSE,"PL20";#N/A,#N/A,FALSE,"PL30"}</definedName>
    <definedName name="___Q2" hidden="1">{#N/A,#N/A,FALSE,"KMC최종회의(7월) 자료"}</definedName>
    <definedName name="___Q22" hidden="1">{#N/A,#N/A,FALSE,"BS";#N/A,#N/A,FALSE,"PL";#N/A,#N/A,FALSE,"처분";#N/A,#N/A,FALSE,"현금";#N/A,#N/A,FALSE,"매출";#N/A,#N/A,FALSE,"원가";#N/A,#N/A,FALSE,"경영"}</definedName>
    <definedName name="___Q3" hidden="1">{#N/A,#N/A,FALSE,"KMC최종회의(7월) 자료"}</definedName>
    <definedName name="___Q5" hidden="1">{#N/A,#N/A,FALSE,"KMC최종회의(7월) 자료"}</definedName>
    <definedName name="___Q7" hidden="1">{#N/A,#N/A,FALSE,"KMC최종회의(7월) 자료"}</definedName>
    <definedName name="___Q8" hidden="1">{#N/A,#N/A,FALSE,"KMC최종회의(7월) 자료"}</definedName>
    <definedName name="___Q9" hidden="1">{#N/A,#N/A,FALSE,"KMC최종회의(7월) 자료"}</definedName>
    <definedName name="___QQ12" hidden="1">{#N/A,#N/A,FALSE,"단축1";#N/A,#N/A,FALSE,"단축2";#N/A,#N/A,FALSE,"단축3";#N/A,#N/A,FALSE,"장축";#N/A,#N/A,FALSE,"4WD"}</definedName>
    <definedName name="___Rev01" hidden="1">{#N/A,#N/A,FALSE,"단축1";#N/A,#N/A,FALSE,"단축2";#N/A,#N/A,FALSE,"단축3";#N/A,#N/A,FALSE,"장축";#N/A,#N/A,FALSE,"4WD"}</definedName>
    <definedName name="___rpt11" hidden="1">{#N/A,#N/A,FALSE,"인원";#N/A,#N/A,FALSE,"비용2";#N/A,#N/A,FALSE,"비용1";#N/A,#N/A,FALSE,"비용";#N/A,#N/A,FALSE,"보증2";#N/A,#N/A,FALSE,"보증1";#N/A,#N/A,FALSE,"보증";#N/A,#N/A,FALSE,"손익1";#N/A,#N/A,FALSE,"손익";#N/A,#N/A,FALSE,"부서별매출";#N/A,#N/A,FALSE,"매출"}</definedName>
    <definedName name="___S0423" hidden="1">{#N/A,#N/A,TRUE,"매출진척-1";#N/A,#N/A,TRUE,"매출진척-2";#N/A,#N/A,TRUE,"제품실적";#N/A,#N/A,TRUE,"RAC";#N/A,#N/A,TRUE,"PAC ";#N/A,#N/A,TRUE,"재고현황";#N/A,#N/A,TRUE,"공지사항"}</definedName>
    <definedName name="___s1" hidden="1">{#N/A,#N/A,FALSE,"UNIT";#N/A,#N/A,FALSE,"UNIT";#N/A,#N/A,FALSE,"계정"}</definedName>
    <definedName name="___s1_1" hidden="1">{#N/A,#N/A,FALSE,"UNIT";#N/A,#N/A,FALSE,"UNIT";#N/A,#N/A,FALSE,"계정"}</definedName>
    <definedName name="___s1_2" hidden="1">{#N/A,#N/A,FALSE,"UNIT";#N/A,#N/A,FALSE,"UNIT";#N/A,#N/A,FALSE,"계정"}</definedName>
    <definedName name="___s1_3" hidden="1">{#N/A,#N/A,FALSE,"UNIT";#N/A,#N/A,FALSE,"UNIT";#N/A,#N/A,FALSE,"계정"}</definedName>
    <definedName name="___s1_4" hidden="1">{#N/A,#N/A,FALSE,"UNIT";#N/A,#N/A,FALSE,"UNIT";#N/A,#N/A,FALSE,"계정"}</definedName>
    <definedName name="___s1_5" hidden="1">{#N/A,#N/A,FALSE,"UNIT";#N/A,#N/A,FALSE,"UNIT";#N/A,#N/A,FALSE,"계정"}</definedName>
    <definedName name="___s10" hidden="1">{#N/A,#N/A,FALSE,"UNIT";#N/A,#N/A,FALSE,"UNIT";#N/A,#N/A,FALSE,"계정"}</definedName>
    <definedName name="___s10_1" hidden="1">{#N/A,#N/A,FALSE,"UNIT";#N/A,#N/A,FALSE,"UNIT";#N/A,#N/A,FALSE,"계정"}</definedName>
    <definedName name="___s10_2" hidden="1">{#N/A,#N/A,FALSE,"UNIT";#N/A,#N/A,FALSE,"UNIT";#N/A,#N/A,FALSE,"계정"}</definedName>
    <definedName name="___s10_3" hidden="1">{#N/A,#N/A,FALSE,"UNIT";#N/A,#N/A,FALSE,"UNIT";#N/A,#N/A,FALSE,"계정"}</definedName>
    <definedName name="___s10_4" hidden="1">{#N/A,#N/A,FALSE,"UNIT";#N/A,#N/A,FALSE,"UNIT";#N/A,#N/A,FALSE,"계정"}</definedName>
    <definedName name="___s10_5" hidden="1">{#N/A,#N/A,FALSE,"UNIT";#N/A,#N/A,FALSE,"UNIT";#N/A,#N/A,FALSE,"계정"}</definedName>
    <definedName name="___s11" hidden="1">{#N/A,#N/A,FALSE,"UNIT";#N/A,#N/A,FALSE,"UNIT";#N/A,#N/A,FALSE,"계정"}</definedName>
    <definedName name="___s11_1" hidden="1">{#N/A,#N/A,FALSE,"UNIT";#N/A,#N/A,FALSE,"UNIT";#N/A,#N/A,FALSE,"계정"}</definedName>
    <definedName name="___s11_2" hidden="1">{#N/A,#N/A,FALSE,"UNIT";#N/A,#N/A,FALSE,"UNIT";#N/A,#N/A,FALSE,"계정"}</definedName>
    <definedName name="___s11_3" hidden="1">{#N/A,#N/A,FALSE,"UNIT";#N/A,#N/A,FALSE,"UNIT";#N/A,#N/A,FALSE,"계정"}</definedName>
    <definedName name="___s11_4" hidden="1">{#N/A,#N/A,FALSE,"UNIT";#N/A,#N/A,FALSE,"UNIT";#N/A,#N/A,FALSE,"계정"}</definedName>
    <definedName name="___s11_5" hidden="1">{#N/A,#N/A,FALSE,"UNIT";#N/A,#N/A,FALSE,"UNIT";#N/A,#N/A,FALSE,"계정"}</definedName>
    <definedName name="___s12" hidden="1">{#N/A,#N/A,FALSE,"UNIT";#N/A,#N/A,FALSE,"UNIT";#N/A,#N/A,FALSE,"계정"}</definedName>
    <definedName name="___s12_1" hidden="1">{#N/A,#N/A,FALSE,"UNIT";#N/A,#N/A,FALSE,"UNIT";#N/A,#N/A,FALSE,"계정"}</definedName>
    <definedName name="___s12_2" hidden="1">{#N/A,#N/A,FALSE,"UNIT";#N/A,#N/A,FALSE,"UNIT";#N/A,#N/A,FALSE,"계정"}</definedName>
    <definedName name="___s12_3" hidden="1">{#N/A,#N/A,FALSE,"UNIT";#N/A,#N/A,FALSE,"UNIT";#N/A,#N/A,FALSE,"계정"}</definedName>
    <definedName name="___s12_4" hidden="1">{#N/A,#N/A,FALSE,"UNIT";#N/A,#N/A,FALSE,"UNIT";#N/A,#N/A,FALSE,"계정"}</definedName>
    <definedName name="___s12_5" hidden="1">{#N/A,#N/A,FALSE,"UNIT";#N/A,#N/A,FALSE,"UNIT";#N/A,#N/A,FALSE,"계정"}</definedName>
    <definedName name="___s13" hidden="1">{#N/A,#N/A,FALSE,"UNIT";#N/A,#N/A,FALSE,"UNIT";#N/A,#N/A,FALSE,"계정"}</definedName>
    <definedName name="___s13_1" hidden="1">{#N/A,#N/A,FALSE,"UNIT";#N/A,#N/A,FALSE,"UNIT";#N/A,#N/A,FALSE,"계정"}</definedName>
    <definedName name="___s13_2" hidden="1">{#N/A,#N/A,FALSE,"UNIT";#N/A,#N/A,FALSE,"UNIT";#N/A,#N/A,FALSE,"계정"}</definedName>
    <definedName name="___s13_3" hidden="1">{#N/A,#N/A,FALSE,"UNIT";#N/A,#N/A,FALSE,"UNIT";#N/A,#N/A,FALSE,"계정"}</definedName>
    <definedName name="___s13_4" hidden="1">{#N/A,#N/A,FALSE,"UNIT";#N/A,#N/A,FALSE,"UNIT";#N/A,#N/A,FALSE,"계정"}</definedName>
    <definedName name="___s13_5" hidden="1">{#N/A,#N/A,FALSE,"UNIT";#N/A,#N/A,FALSE,"UNIT";#N/A,#N/A,FALSE,"계정"}</definedName>
    <definedName name="___s14" hidden="1">{#N/A,#N/A,FALSE,"UNIT";#N/A,#N/A,FALSE,"UNIT";#N/A,#N/A,FALSE,"계정"}</definedName>
    <definedName name="___s14_1" hidden="1">{#N/A,#N/A,FALSE,"UNIT";#N/A,#N/A,FALSE,"UNIT";#N/A,#N/A,FALSE,"계정"}</definedName>
    <definedName name="___s14_2" hidden="1">{#N/A,#N/A,FALSE,"UNIT";#N/A,#N/A,FALSE,"UNIT";#N/A,#N/A,FALSE,"계정"}</definedName>
    <definedName name="___s14_3" hidden="1">{#N/A,#N/A,FALSE,"UNIT";#N/A,#N/A,FALSE,"UNIT";#N/A,#N/A,FALSE,"계정"}</definedName>
    <definedName name="___s14_4" hidden="1">{#N/A,#N/A,FALSE,"UNIT";#N/A,#N/A,FALSE,"UNIT";#N/A,#N/A,FALSE,"계정"}</definedName>
    <definedName name="___s14_5" hidden="1">{#N/A,#N/A,FALSE,"UNIT";#N/A,#N/A,FALSE,"UNIT";#N/A,#N/A,FALSE,"계정"}</definedName>
    <definedName name="___s16" hidden="1">{#N/A,#N/A,FALSE,"UNIT";#N/A,#N/A,FALSE,"UNIT";#N/A,#N/A,FALSE,"계정"}</definedName>
    <definedName name="___s16_1" hidden="1">{#N/A,#N/A,FALSE,"UNIT";#N/A,#N/A,FALSE,"UNIT";#N/A,#N/A,FALSE,"계정"}</definedName>
    <definedName name="___s16_2" hidden="1">{#N/A,#N/A,FALSE,"UNIT";#N/A,#N/A,FALSE,"UNIT";#N/A,#N/A,FALSE,"계정"}</definedName>
    <definedName name="___s16_3" hidden="1">{#N/A,#N/A,FALSE,"UNIT";#N/A,#N/A,FALSE,"UNIT";#N/A,#N/A,FALSE,"계정"}</definedName>
    <definedName name="___s16_4" hidden="1">{#N/A,#N/A,FALSE,"UNIT";#N/A,#N/A,FALSE,"UNIT";#N/A,#N/A,FALSE,"계정"}</definedName>
    <definedName name="___s16_5" hidden="1">{#N/A,#N/A,FALSE,"UNIT";#N/A,#N/A,FALSE,"UNIT";#N/A,#N/A,FALSE,"계정"}</definedName>
    <definedName name="___s17" hidden="1">{#N/A,#N/A,FALSE,"UNIT";#N/A,#N/A,FALSE,"UNIT";#N/A,#N/A,FALSE,"계정"}</definedName>
    <definedName name="___s17_1" hidden="1">{#N/A,#N/A,FALSE,"UNIT";#N/A,#N/A,FALSE,"UNIT";#N/A,#N/A,FALSE,"계정"}</definedName>
    <definedName name="___s17_2" hidden="1">{#N/A,#N/A,FALSE,"UNIT";#N/A,#N/A,FALSE,"UNIT";#N/A,#N/A,FALSE,"계정"}</definedName>
    <definedName name="___s17_3" hidden="1">{#N/A,#N/A,FALSE,"UNIT";#N/A,#N/A,FALSE,"UNIT";#N/A,#N/A,FALSE,"계정"}</definedName>
    <definedName name="___s17_4" hidden="1">{#N/A,#N/A,FALSE,"UNIT";#N/A,#N/A,FALSE,"UNIT";#N/A,#N/A,FALSE,"계정"}</definedName>
    <definedName name="___s17_5" hidden="1">{#N/A,#N/A,FALSE,"UNIT";#N/A,#N/A,FALSE,"UNIT";#N/A,#N/A,FALSE,"계정"}</definedName>
    <definedName name="___s2" hidden="1">{#N/A,#N/A,FALSE,"UNIT";#N/A,#N/A,FALSE,"UNIT";#N/A,#N/A,FALSE,"계정"}</definedName>
    <definedName name="___s2_1" hidden="1">{#N/A,#N/A,FALSE,"UNIT";#N/A,#N/A,FALSE,"UNIT";#N/A,#N/A,FALSE,"계정"}</definedName>
    <definedName name="___s2_2" hidden="1">{#N/A,#N/A,FALSE,"UNIT";#N/A,#N/A,FALSE,"UNIT";#N/A,#N/A,FALSE,"계정"}</definedName>
    <definedName name="___s2_3" hidden="1">{#N/A,#N/A,FALSE,"UNIT";#N/A,#N/A,FALSE,"UNIT";#N/A,#N/A,FALSE,"계정"}</definedName>
    <definedName name="___s2_4" hidden="1">{#N/A,#N/A,FALSE,"UNIT";#N/A,#N/A,FALSE,"UNIT";#N/A,#N/A,FALSE,"계정"}</definedName>
    <definedName name="___s2_5" hidden="1">{#N/A,#N/A,FALSE,"UNIT";#N/A,#N/A,FALSE,"UNIT";#N/A,#N/A,FALSE,"계정"}</definedName>
    <definedName name="___s3" hidden="1">{#N/A,#N/A,FALSE,"UNIT";#N/A,#N/A,FALSE,"UNIT";#N/A,#N/A,FALSE,"계정"}</definedName>
    <definedName name="___s3_1" hidden="1">{#N/A,#N/A,FALSE,"UNIT";#N/A,#N/A,FALSE,"UNIT";#N/A,#N/A,FALSE,"계정"}</definedName>
    <definedName name="___s3_2" hidden="1">{#N/A,#N/A,FALSE,"UNIT";#N/A,#N/A,FALSE,"UNIT";#N/A,#N/A,FALSE,"계정"}</definedName>
    <definedName name="___s3_3" hidden="1">{#N/A,#N/A,FALSE,"UNIT";#N/A,#N/A,FALSE,"UNIT";#N/A,#N/A,FALSE,"계정"}</definedName>
    <definedName name="___s3_4" hidden="1">{#N/A,#N/A,FALSE,"UNIT";#N/A,#N/A,FALSE,"UNIT";#N/A,#N/A,FALSE,"계정"}</definedName>
    <definedName name="___s3_5" hidden="1">{#N/A,#N/A,FALSE,"UNIT";#N/A,#N/A,FALSE,"UNIT";#N/A,#N/A,FALSE,"계정"}</definedName>
    <definedName name="___s4" hidden="1">{#N/A,#N/A,FALSE,"UNIT";#N/A,#N/A,FALSE,"UNIT";#N/A,#N/A,FALSE,"계정"}</definedName>
    <definedName name="___s4_1" hidden="1">{#N/A,#N/A,FALSE,"UNIT";#N/A,#N/A,FALSE,"UNIT";#N/A,#N/A,FALSE,"계정"}</definedName>
    <definedName name="___s4_2" hidden="1">{#N/A,#N/A,FALSE,"UNIT";#N/A,#N/A,FALSE,"UNIT";#N/A,#N/A,FALSE,"계정"}</definedName>
    <definedName name="___s4_3" hidden="1">{#N/A,#N/A,FALSE,"UNIT";#N/A,#N/A,FALSE,"UNIT";#N/A,#N/A,FALSE,"계정"}</definedName>
    <definedName name="___s4_4" hidden="1">{#N/A,#N/A,FALSE,"UNIT";#N/A,#N/A,FALSE,"UNIT";#N/A,#N/A,FALSE,"계정"}</definedName>
    <definedName name="___s4_5" hidden="1">{#N/A,#N/A,FALSE,"UNIT";#N/A,#N/A,FALSE,"UNIT";#N/A,#N/A,FALSE,"계정"}</definedName>
    <definedName name="___s5" hidden="1">{#N/A,#N/A,FALSE,"UNIT";#N/A,#N/A,FALSE,"UNIT";#N/A,#N/A,FALSE,"계정"}</definedName>
    <definedName name="___s5_1" hidden="1">{#N/A,#N/A,FALSE,"UNIT";#N/A,#N/A,FALSE,"UNIT";#N/A,#N/A,FALSE,"계정"}</definedName>
    <definedName name="___s5_2" hidden="1">{#N/A,#N/A,FALSE,"UNIT";#N/A,#N/A,FALSE,"UNIT";#N/A,#N/A,FALSE,"계정"}</definedName>
    <definedName name="___s5_3" hidden="1">{#N/A,#N/A,FALSE,"UNIT";#N/A,#N/A,FALSE,"UNIT";#N/A,#N/A,FALSE,"계정"}</definedName>
    <definedName name="___s5_4" hidden="1">{#N/A,#N/A,FALSE,"UNIT";#N/A,#N/A,FALSE,"UNIT";#N/A,#N/A,FALSE,"계정"}</definedName>
    <definedName name="___s5_5" hidden="1">{#N/A,#N/A,FALSE,"UNIT";#N/A,#N/A,FALSE,"UNIT";#N/A,#N/A,FALSE,"계정"}</definedName>
    <definedName name="___s6" hidden="1">{#N/A,#N/A,FALSE,"UNIT";#N/A,#N/A,FALSE,"UNIT";#N/A,#N/A,FALSE,"계정"}</definedName>
    <definedName name="___s6_1" hidden="1">{#N/A,#N/A,FALSE,"UNIT";#N/A,#N/A,FALSE,"UNIT";#N/A,#N/A,FALSE,"계정"}</definedName>
    <definedName name="___s6_2" hidden="1">{#N/A,#N/A,FALSE,"UNIT";#N/A,#N/A,FALSE,"UNIT";#N/A,#N/A,FALSE,"계정"}</definedName>
    <definedName name="___s6_3" hidden="1">{#N/A,#N/A,FALSE,"UNIT";#N/A,#N/A,FALSE,"UNIT";#N/A,#N/A,FALSE,"계정"}</definedName>
    <definedName name="___s6_4" hidden="1">{#N/A,#N/A,FALSE,"UNIT";#N/A,#N/A,FALSE,"UNIT";#N/A,#N/A,FALSE,"계정"}</definedName>
    <definedName name="___s6_5" hidden="1">{#N/A,#N/A,FALSE,"UNIT";#N/A,#N/A,FALSE,"UNIT";#N/A,#N/A,FALSE,"계정"}</definedName>
    <definedName name="___S7" hidden="1">{#N/A,#N/A,FALSE,"KMC최종회의(7월) 자료"}</definedName>
    <definedName name="___S8" hidden="1">{#N/A,#N/A,FALSE,"KMC최종회의(7월) 자료"}</definedName>
    <definedName name="___s9" hidden="1">{#N/A,#N/A,FALSE,"UNIT";#N/A,#N/A,FALSE,"UNIT";#N/A,#N/A,FALSE,"계정"}</definedName>
    <definedName name="___s9_1" hidden="1">{#N/A,#N/A,FALSE,"UNIT";#N/A,#N/A,FALSE,"UNIT";#N/A,#N/A,FALSE,"계정"}</definedName>
    <definedName name="___s9_2" hidden="1">{#N/A,#N/A,FALSE,"UNIT";#N/A,#N/A,FALSE,"UNIT";#N/A,#N/A,FALSE,"계정"}</definedName>
    <definedName name="___s9_3" hidden="1">{#N/A,#N/A,FALSE,"UNIT";#N/A,#N/A,FALSE,"UNIT";#N/A,#N/A,FALSE,"계정"}</definedName>
    <definedName name="___s9_4" hidden="1">{#N/A,#N/A,FALSE,"UNIT";#N/A,#N/A,FALSE,"UNIT";#N/A,#N/A,FALSE,"계정"}</definedName>
    <definedName name="___s9_5" hidden="1">{#N/A,#N/A,FALSE,"UNIT";#N/A,#N/A,FALSE,"UNIT";#N/A,#N/A,FALSE,"계정"}</definedName>
    <definedName name="___sck1" hidden="1">{#N/A,#N/A,FALSE,"BS";#N/A,#N/A,FALSE,"PL";#N/A,#N/A,FALSE,"A";#N/A,#N/A,FALSE,"B";#N/A,#N/A,FALSE,"B1";#N/A,#N/A,FALSE,"C";#N/A,#N/A,FALSE,"C1";#N/A,#N/A,FALSE,"C2";#N/A,#N/A,FALSE,"D";#N/A,#N/A,FALSE,"E";#N/A,#N/A,FALSE,"F";#N/A,#N/A,FALSE,"AA";#N/A,#N/A,FALSE,"BB";#N/A,#N/A,FALSE,"CC";#N/A,#N/A,FALSE,"DD";#N/A,#N/A,FALSE,"EE";#N/A,#N/A,FALSE,"FF";#N/A,#N/A,FALSE,"PL10";#N/A,#N/A,FALSE,"PL20";#N/A,#N/A,FALSE,"PL30"}</definedName>
    <definedName name="___SDW1" hidden="1">#REF!</definedName>
    <definedName name="___sk2" hidden="1">{#N/A,#N/A,TRUE,"경전'96(1)";#N/A,#N/A,TRUE,"경전'96 (2)"}</definedName>
    <definedName name="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S1" hidden="1">#REF!</definedName>
    <definedName name="___SUM1" hidden="1">{#N/A,#N/A,FALSE,"단축1";#N/A,#N/A,FALSE,"단축2";#N/A,#N/A,FALSE,"단축3";#N/A,#N/A,FALSE,"장축";#N/A,#N/A,FALSE,"4WD"}</definedName>
    <definedName name="___T2" hidden="1">{#N/A,#N/A,FALSE,"단축1";#N/A,#N/A,FALSE,"단축2";#N/A,#N/A,FALSE,"단축3";#N/A,#N/A,FALSE,"장축";#N/A,#N/A,FALSE,"4WD"}</definedName>
    <definedName name="___T3" hidden="1">{#N/A,#N/A,FALSE,"단축1";#N/A,#N/A,FALSE,"단축2";#N/A,#N/A,FALSE,"단축3";#N/A,#N/A,FALSE,"장축";#N/A,#N/A,FALSE,"4WD"}</definedName>
    <definedName name="___T5" hidden="1">{#N/A,#N/A,FALSE,"단축1";#N/A,#N/A,FALSE,"단축2";#N/A,#N/A,FALSE,"단축3";#N/A,#N/A,FALSE,"장축";#N/A,#N/A,FALSE,"4WD"}</definedName>
    <definedName name="___t9" hidden="1">{#N/A,#N/A,FALSE,"UNIT";#N/A,#N/A,FALSE,"UNIT";#N/A,#N/A,FALSE,"계정"}</definedName>
    <definedName name="___tb2" hidden="1">{#N/A,#N/A,FALSE,"단축1";#N/A,#N/A,FALSE,"단축2";#N/A,#N/A,FALSE,"단축3";#N/A,#N/A,FALSE,"장축";#N/A,#N/A,FALSE,"4WD"}</definedName>
    <definedName name="___thinkcell._lXNriAO0.EbCoYVIhC2w" hidden="1">#REF!</definedName>
    <definedName name="___thinkcell._Xsib5SDECb63fLZnO1MQ" hidden="1">#REF!</definedName>
    <definedName name="___thinkcell.7rlebxPW06Az8xzqWAVHg" hidden="1">#REF!</definedName>
    <definedName name="___thinkcell.HgoxMGjEkGdJWojZfQ1lg" hidden="1">#REF!</definedName>
    <definedName name="___thinkcell.LCJI5Z6PEuKtTvHMMbBXQ" hidden="1">#REF!</definedName>
    <definedName name="___thinkcell.OzB0Md2VkO.4gCYziopsg" hidden="1">#REF!</definedName>
    <definedName name="___thinkcell.TRRKX4GQkCg.ZGzCX5lXA" hidden="1">#REF!</definedName>
    <definedName name="___thinkcell.u.Wz0zx9kaDjHnGcv3sTw" hidden="1">#REF!</definedName>
    <definedName name="___thinkcell.wOAOLe.eES9Ls3Dcphpww" hidden="1">#REF!</definedName>
    <definedName name="___thinkcell.x63s__pPEeXg0b6q.cP_g" hidden="1">#REF!</definedName>
    <definedName name="___thinkcell.XwX.9D8kUi9.hapsZ2HRw" hidden="1">#REF!</definedName>
    <definedName name="___thinkcell.yHsZm9zrEiGB7xtMCrhiA" hidden="1">#REF!</definedName>
    <definedName name="___thinkcell.z1WLMbXREGcrmJ0Otqf7w" hidden="1">#REF!</definedName>
    <definedName name="___thinkcell__zLNmWk_k6IUZEde_vG3w" hidden="1">#REF!</definedName>
    <definedName name="___thinkcell_008fj2DPUWdouaieRiCQA" hidden="1">#REF!</definedName>
    <definedName name="___thinkcell_6TOZjLC6UW3HJlkGn0CsA" hidden="1">#REF!</definedName>
    <definedName name="___thinkcell_C8HruwIXkKrZjmdEFSPnw" hidden="1">#REF!</definedName>
    <definedName name="___thinkcell_JH8uYYfvkeCZmtgAOsMPQ" hidden="1">#REF!</definedName>
    <definedName name="___thinkcell_LlOTSf4BU6_0r029mtFGQ" hidden="1">#REF!</definedName>
    <definedName name="___thinkcell_mZCz372E0G3tlq9AhBP_w" hidden="1">#REF!</definedName>
    <definedName name="___thinkcell_n9yFsLXk024Wl3_6xmtDg" hidden="1">#REF!</definedName>
    <definedName name="___thinkcell_RCYGPfQDkqfKVSDl3s.mw" hidden="1">#REF!</definedName>
    <definedName name="___thinkcell_ubjLuX7bEaK7JKfZzWWSA" hidden="1">#REF!</definedName>
    <definedName name="___thinkcell_vA0mZJwIUuYpsYAhJCMkA" hidden="1">#REF!</definedName>
    <definedName name="___thinkcell_vjDgZOyYEG32vyClIQOQg" hidden="1">#REF!</definedName>
    <definedName name="___thinkcell_vuTQmkIKEqJTTMCz9ziZQ" hidden="1">#REF!</definedName>
    <definedName name="___thinkcell0.HULRTvwE2U4zb7ZZ9f6Q" hidden="1">#REF!</definedName>
    <definedName name="___thinkcell01ETKIz7QkSJ8WVSjSNnyA" hidden="1">#REF!</definedName>
    <definedName name="___thinkcell02L3zOao2Eyv2t17Ck7t2A" hidden="1">#REF!</definedName>
    <definedName name="___thinkcell09R4xBZJb02mn0CSRwQG4A" hidden="1">#REF!</definedName>
    <definedName name="___thinkcell0A8RVvoF2USDggsfk3xZdw" hidden="1">#REF!</definedName>
    <definedName name="___thinkcell0j.mEh9nsECAwZimLJWEog" hidden="1">#REF!</definedName>
    <definedName name="___thinkcell0Jp7PSD7WU2flyWZTDzgmw" hidden="1">#REF!</definedName>
    <definedName name="___thinkcell0mII7Q0B20uV8GU31LD0kg" hidden="1">#REF!</definedName>
    <definedName name="___thinkcell0MSti87ncU6ns7UmbouoPw" hidden="1">#REF!</definedName>
    <definedName name="___thinkcell0NNXGgEodUCit85CnOLqow" hidden="1">#REF!</definedName>
    <definedName name="___thinkcell0NqyV0u0Nku1VjkZ71NWgg" hidden="1">#REF!</definedName>
    <definedName name="___thinkcell0o6sH6Ue3UuVc9ri7RaiOw" hidden="1">#REF!</definedName>
    <definedName name="___thinkcell0OslClZduE6AQn526po33A" hidden="1">#REF!</definedName>
    <definedName name="___thinkcell0Q7EJFJsiEaXuDgt_4W8OQ" hidden="1">#REF!</definedName>
    <definedName name="___thinkcell0vrE1py7uEeizF_YspNrhw" hidden="1">#REF!</definedName>
    <definedName name="___thinkcell0xnk4jIfLkupngaqI6YGBw" hidden="1">#REF!</definedName>
    <definedName name="___thinkcell0xPXgzFLH0qZ2c9NCPT8YQ" hidden="1">#REF!</definedName>
    <definedName name="___thinkcell0YmLBX_.tkaZtFEAIpV03w" hidden="1">#REF!</definedName>
    <definedName name="___thinkcell1.MqJDqkFUy3R_43ajN7SQ" hidden="1">#REF!</definedName>
    <definedName name="___thinkcell19QfBQDBT0qtZ.dRIoRBWw" hidden="1">#REF!</definedName>
    <definedName name="___thinkcell1e25YYabU0epmy0Ix8kaXw" hidden="1">#REF!</definedName>
    <definedName name="___thinkcell1G1A4y9fCUatBj1z1yycTw" hidden="1">#REF!</definedName>
    <definedName name="___thinkcell1KGvkHcVU0.YhIxng0DthQ" hidden="1">#REF!</definedName>
    <definedName name="___thinkcell1nm52LHLgEmsvjrAOsJiZQ" hidden="1">#REF!</definedName>
    <definedName name="___thinkcell1nnXPuFBfEiOTQFahrYknw" hidden="1">#REF!</definedName>
    <definedName name="___thinkcell1QI23z8Mk0iZbaHQ6vUdKg" hidden="1">#REF!</definedName>
    <definedName name="___thinkcell1SSzLAJAmESnLRtjWyv3yg" hidden="1">#REF!</definedName>
    <definedName name="___thinkcell1tH7yYY6o0Off3qIxGXClw" hidden="1">#REF!</definedName>
    <definedName name="___thinkcell1y.RCmrpcEm_cq1U26Fxuw" hidden="1">#REF!</definedName>
    <definedName name="___thinkcell1ZYXRjA87EeTc_awGwacCA" hidden="1">#REF!</definedName>
    <definedName name="___thinkcell2_aozKUXCUeGKdmaoYf1bw" hidden="1">#REF!</definedName>
    <definedName name="___thinkcell22DGVCut_kmJMjB2seZ.ew" hidden="1">#REF!</definedName>
    <definedName name="___thinkcell256h7YtiaUe7.OkUfFiuew" hidden="1">#REF!</definedName>
    <definedName name="___thinkcell28ME0r3_UEu1OaiDUm4a5Q" hidden="1">#REF!</definedName>
    <definedName name="___thinkcell2bcW3xormkelDKtUwq7zbw" hidden="1">#REF!</definedName>
    <definedName name="___thinkcell2BgRy99xTEWYawoTHFFoCg" hidden="1">#REF!</definedName>
    <definedName name="___thinkcell2c91BBn9RkKtqNZMPjzn8w" hidden="1">#REF!</definedName>
    <definedName name="___thinkcell2ceQSTYkikWmM0zLcvL0xA" hidden="1">#REF!</definedName>
    <definedName name="___thinkcell2f.6m9NfvUaqz6yH7MoH4w" hidden="1">#REF!</definedName>
    <definedName name="___thinkcell2F0kBov1sUWz08RYKYAbIA" hidden="1">#REF!</definedName>
    <definedName name="___thinkcell2FWBkgrOuUK0u96m5XizYg" hidden="1">#REF!</definedName>
    <definedName name="___thinkcell2HBRnOcWb0ey8mLJtMnf4A" hidden="1">#REF!</definedName>
    <definedName name="___thinkcell2hMi.1Ljb02n7PrbuWrpzA" hidden="1">#REF!</definedName>
    <definedName name="___thinkcell2I8m8aEwrki0v0dxDXz1kw" hidden="1">#REF!</definedName>
    <definedName name="___thinkcell2M.LosGgjUuk0Eq0hvC3Lg" hidden="1">#REF!</definedName>
    <definedName name="___thinkcell2OZRz0j20EKiqnYK3oz.ZA" hidden="1">#REF!</definedName>
    <definedName name="___thinkcell2Q90lfa0dE.bS7lE4Ehctw" hidden="1">#REF!</definedName>
    <definedName name="___thinkcell2rIYAtLmpUO989u7P.FgTg" hidden="1">#REF!</definedName>
    <definedName name="___thinkcell2UB72qjSxEW5k5_3m3zQIA" hidden="1">#REF!</definedName>
    <definedName name="___thinkcell2uDVrLiOF06Y4iuDLlI0yQ" hidden="1">#REF!</definedName>
    <definedName name="___thinkcell2ut1BagjmkyR6seVQPtFmQ" hidden="1">#REF!</definedName>
    <definedName name="___thinkcell2x2QFAqnR0u9mIRM4fjWLg" hidden="1">#REF!</definedName>
    <definedName name="___thinkcell2X8EX3Ews0y2kIF9HxRlFA" hidden="1">#REF!</definedName>
    <definedName name="___thinkcell33cxaxiwf0eEz3EXckinbg" hidden="1">#REF!</definedName>
    <definedName name="___thinkcell3567KwuRvkaPFDwkM4ptpQ" hidden="1">#REF!</definedName>
    <definedName name="___thinkcell36x6f_QgCEiAeUpxTdIxHA" hidden="1">#REF!</definedName>
    <definedName name="___thinkcell37ditU8xo0SvhIYe_Bh_mw" hidden="1">#REF!</definedName>
    <definedName name="___thinkcell3aZs7Edk4E.88ZS.PXl6PQ" hidden="1">#REF!</definedName>
    <definedName name="___thinkcell3By9FkoUNk6RBGcr39NnFA" hidden="1">#REF!</definedName>
    <definedName name="___thinkcell3FHtt8_Q4kixuVsY0GXMPA" hidden="1">#REF!</definedName>
    <definedName name="___thinkcell3gvezwhwskC.nmBu.3eOiw" hidden="1">#REF!</definedName>
    <definedName name="___thinkcell3hNy_O3LG0yMBUyt0L9WZg" hidden="1">#REF!</definedName>
    <definedName name="___thinkcell3hTS0P.B60qt6u.Wxp5Hiw" hidden="1">#REF!</definedName>
    <definedName name="___thinkcell3L6rp2UzvUqLRYB2PDrX1A" hidden="1">#REF!</definedName>
    <definedName name="___thinkcell3mfZNVfp5EeK3xa97ZEYbA" hidden="1">#REF!</definedName>
    <definedName name="___thinkcell3Ps8u33zOE2YXV3tJrdbNQ" hidden="1">#REF!</definedName>
    <definedName name="___thinkcell3q9fZMqlKkOPoNNqWX_tXQ" hidden="1">#REF!</definedName>
    <definedName name="___thinkcell3Qi2B5jFuUqg63DX9ofZwA" hidden="1">#REF!</definedName>
    <definedName name="___thinkcell3Wz1fzIY7kSDpjNW2EttfA" hidden="1">#REF!</definedName>
    <definedName name="___thinkcell3xz.HQOgnUODx1FxExan6g" hidden="1">#REF!</definedName>
    <definedName name="___thinkcell3ZQnmLQqokCTY0XzDtEuCg" hidden="1">#REF!</definedName>
    <definedName name="___thinkcell43L85boRfEWVF_LpNYy5xA" hidden="1">#REF!</definedName>
    <definedName name="___thinkcell44uCWwhBrEOVgqQ.0uxp1Q" hidden="1">#REF!</definedName>
    <definedName name="___thinkcell48KlyxBuZk6DEW0MxAdz6w" hidden="1">#REF!</definedName>
    <definedName name="___thinkcell4aEOqpBq_kOQ1xwoQFqEvA" hidden="1">#REF!</definedName>
    <definedName name="___thinkcell4CFt9SGK7UKTnvX7EMEafA" hidden="1">#REF!</definedName>
    <definedName name="___thinkcell4CVdzia2UUe.AsaIrLT93Q" hidden="1">#REF!</definedName>
    <definedName name="___thinkcell4Dm8Ftf2Ska98HK5M1SnKA" hidden="1">#REF!</definedName>
    <definedName name="___thinkcell4KOO3dnq8E2e8bFH944A1Q" hidden="1">#REF!</definedName>
    <definedName name="___thinkcell4lxubg0adEy7zCC1eE9aNg" hidden="1">#REF!</definedName>
    <definedName name="___thinkcell4PFldTk7xky6FTDOD6_0xg" hidden="1">#REF!</definedName>
    <definedName name="___thinkcell4TCaLPf_KUq.VB.ZPFHRSw" hidden="1">#REF!</definedName>
    <definedName name="___thinkcell4TCkqnVlU0qqxNuWGJHe_w" hidden="1">#REF!</definedName>
    <definedName name="___thinkcell4TpJYhgyQ0CUG3uyWOzvWw" hidden="1">#REF!</definedName>
    <definedName name="___thinkcell4TPX1GW4lEqfQ5CkkEeDVQ" hidden="1">#REF!</definedName>
    <definedName name="___thinkcell4U2kDGEMK0KdUHLtNbGd4Q" hidden="1">#REF!</definedName>
    <definedName name="___thinkcell4usnYERvw0y8C9VJLdrd6Q" hidden="1">#REF!</definedName>
    <definedName name="___thinkcell4V4I7yZx5kShe_tZVFCQJw" hidden="1">#REF!</definedName>
    <definedName name="___thinkcell4Wo5L78Di0avzoNTKJ4U2w" hidden="1">#REF!</definedName>
    <definedName name="___thinkcell4wREyD4sNEOFpj7wTq3xLQ" hidden="1">#REF!</definedName>
    <definedName name="___thinkcell5059C.bQ10e6M_s_J72OYg" hidden="1">#REF!</definedName>
    <definedName name="___thinkcell510GWNwn6UG7qE7WigKmZA" hidden="1">#REF!</definedName>
    <definedName name="___thinkcell53tE5tXH7Uubd.CYZeGY1w" hidden="1">#REF!</definedName>
    <definedName name="___thinkcell56cHO4gFEku5gbOyhvfeGg" hidden="1">#REF!</definedName>
    <definedName name="___thinkcell580o3m7bp0.EkAuxqegXCA" hidden="1">#REF!</definedName>
    <definedName name="___thinkcell58i4IOmiMUGdNWT02R02yA" hidden="1">#REF!</definedName>
    <definedName name="___thinkcell59TLa4bdMUGUMpen3ZyJkg" hidden="1">#REF!</definedName>
    <definedName name="___thinkcell5aM7UCn_LkubB1vl4avklg" hidden="1">#REF!</definedName>
    <definedName name="___thinkcell5Da2re8i.UetrWnN6OgX3A" hidden="1">#REF!</definedName>
    <definedName name="___thinkcell5FtU6Cxr2UOumWGPYDa0HQ" hidden="1">#REF!</definedName>
    <definedName name="___thinkcell5IBLS94U40WlsxTZ4SVRbA" hidden="1">#REF!</definedName>
    <definedName name="___thinkcell5kKYZQCgyUOTLwEeVL9kIQ" hidden="1">#REF!</definedName>
    <definedName name="___thinkcell5l1NvZqGT0icn5266_jjKg" hidden="1">#REF!</definedName>
    <definedName name="___thinkcell5LSMim4pOkqOqsAW1tDdcg" hidden="1">#REF!</definedName>
    <definedName name="___thinkcell5qsgaznzvkCfbienDuDiuQ" hidden="1">#REF!</definedName>
    <definedName name="___thinkcell5sIrHuacFE.GvCpmNz5RBQ" hidden="1">#REF!</definedName>
    <definedName name="___thinkcell5sY9FOraLUSe5Xhc5u00Zg" hidden="1">#REF!</definedName>
    <definedName name="___thinkcell5v3cCy18d0yBnPAaaIvXWw" hidden="1">#REF!</definedName>
    <definedName name="___thinkcell5vKoJr39Kk.0wcuS56sgYA" hidden="1">#REF!</definedName>
    <definedName name="___thinkcell64xZFG.qHUGHyfoZHWPH2w" hidden="1">#REF!</definedName>
    <definedName name="___thinkcell656c.vWFU0eM7YQAw3h0uw" hidden="1">#REF!</definedName>
    <definedName name="___thinkcell6bF5svH2dUq4y6.5m3t_Fg" hidden="1">#REF!</definedName>
    <definedName name="___thinkcell6BNu00NE4Eey1P99nAX5KA" hidden="1">#REF!</definedName>
    <definedName name="___thinkcell6CXVLcSiqkmSXgRNB7qz5g" hidden="1">#REF!</definedName>
    <definedName name="___thinkcell6d9upe.9NkOCcrBhaXhk2w" hidden="1">#REF!</definedName>
    <definedName name="___thinkcell6DkR.ioaTku7xDfsTMpqOA" hidden="1">#REF!</definedName>
    <definedName name="___thinkcell6f.zSOWZPU.6iqq9e5Hebg" hidden="1">#REF!</definedName>
    <definedName name="___thinkcell6fCVjSFk30q5a5Gdm.t6_A" hidden="1">#REF!</definedName>
    <definedName name="___thinkcell6Gut1fAFRkqBlwCrfVaEyw" hidden="1">#REF!</definedName>
    <definedName name="___thinkcell6h8aD19K7E.Y.avBHVZ8uQ" hidden="1">#REF!</definedName>
    <definedName name="___thinkcell6hgjjGtrrEKitj1dUV9Oxw" hidden="1">#REF!</definedName>
    <definedName name="___thinkcell6lLn8M5if0KlsOW0weolUg" hidden="1">#REF!</definedName>
    <definedName name="___thinkcell6LloHmeItk.yERup9OjZwg" hidden="1">#REF!</definedName>
    <definedName name="___thinkcell6qBeL0kD00SHsrqujp5IyQ" hidden="1">#REF!</definedName>
    <definedName name="___thinkcell6r87A1cK4EupOy.WwAnq5Q" hidden="1">#REF!</definedName>
    <definedName name="___thinkcell6SJ04WJXDUqNQTdA8ebxNg" hidden="1">#REF!</definedName>
    <definedName name="___thinkcell6sLPlwMJOEGQhPoqKbMEcQ" hidden="1">#REF!</definedName>
    <definedName name="___thinkcell6WOmSk_TlUSQiK03ltedhw" hidden="1">#REF!</definedName>
    <definedName name="___thinkcell6XaaMBwZH02vSy44iMUuTg" hidden="1">#REF!</definedName>
    <definedName name="___thinkcell6yPSLoOllEKyN.CMaSrpBA" hidden="1">#REF!</definedName>
    <definedName name="___thinkcell6z.qWwsACkGQcD9a_ZvoJw" hidden="1">#REF!</definedName>
    <definedName name="___thinkcell71FRnFzgS0CizE1Wd8LUGw" hidden="1">#REF!</definedName>
    <definedName name="___thinkcell76R.cptT5UGO5qohD.ev6w" hidden="1">#REF!</definedName>
    <definedName name="___thinkcell77824NCLUU2PSFZlP5jjhw" hidden="1">#REF!</definedName>
    <definedName name="___thinkcell7c.by60ZTkqkIGvqdh9NWw" hidden="1">#REF!</definedName>
    <definedName name="___thinkcell7EgU08u6CU2da.CHoJ510Q" hidden="1">#REF!</definedName>
    <definedName name="___thinkcell7EtpY2CfkEaXtUmCemWG1g" hidden="1">#REF!</definedName>
    <definedName name="___thinkcell7JaYbTQkpE6R2EbTegEVjg" hidden="1">#REF!</definedName>
    <definedName name="___thinkcell7Jrk0a53XUKA6nddhJVC3w" hidden="1">#REF!</definedName>
    <definedName name="___thinkcell7lzv1Qn_2UKObbJ3B6JBKw" hidden="1">#REF!</definedName>
    <definedName name="___thinkcell7oBjYgHL4UalBcwFWBhVMA" hidden="1">#REF!</definedName>
    <definedName name="___thinkcell7PuZlsSCeUytK5aAA8AzSw" hidden="1">#REF!</definedName>
    <definedName name="___thinkcell7QVSo1VoREqC_uJsBVhuEA" hidden="1">#REF!</definedName>
    <definedName name="___thinkcell7rZGPdm0TEqHA0v35hEUbQ" hidden="1">#REF!</definedName>
    <definedName name="___thinkcell7vtJcQHG60uvrfHoocJc_A" hidden="1">#REF!</definedName>
    <definedName name="___thinkcell7yeS.ACXmkSDa2btBYSKeA" hidden="1">#REF!</definedName>
    <definedName name="___thinkcell7Z0YK9ER5kKHH9BYsLrqVg" hidden="1">#REF!</definedName>
    <definedName name="___thinkcell83uXCf2j_kGtZyiiZtBHqg" hidden="1">#REF!</definedName>
    <definedName name="___thinkcell852es4NtWE2I7ofJJm3lKA" hidden="1">#REF!</definedName>
    <definedName name="___thinkcell857G.1HBe0Ww84oCYi4qxw" hidden="1">#REF!</definedName>
    <definedName name="___thinkcell85SqelHHc0ijtUyZC.jwIw" hidden="1">#REF!</definedName>
    <definedName name="___thinkcell89dpavtIl06CeeYQBj.f7A" hidden="1">#REF!</definedName>
    <definedName name="___thinkcell8B..Le_uHE6PRSe6s3ULeA" hidden="1">#REF!</definedName>
    <definedName name="___thinkcell8eVTKQTAfUugFgxybbS3uQ" hidden="1">#REF!</definedName>
    <definedName name="___thinkcell8h.Kt2Zn2k69Ac3Yh8LMSg" hidden="1">#REF!</definedName>
    <definedName name="___thinkcell8KQASbM.zU.S_V3JsfLDaA" hidden="1">#REF!</definedName>
    <definedName name="___thinkcell8PoDKv6kMUGzdMJFGE9nfw" hidden="1">#REF!</definedName>
    <definedName name="___thinkcell8QxgBa_jf0Cue5SJTg2nng" hidden="1">#REF!</definedName>
    <definedName name="___thinkcell8TmrSAgdZEud7mZajVAW8Q" hidden="1">#REF!</definedName>
    <definedName name="___thinkcell8tXNw7OPx0ilTHa9zHDTqw" hidden="1">#REF!</definedName>
    <definedName name="___thinkcell8VEOB.4kHEaI5W74vnOf0A" hidden="1">#REF!</definedName>
    <definedName name="___thinkcell936lMtUfC0ehcIWOvVPqnw" hidden="1">#REF!</definedName>
    <definedName name="___thinkcell97OFWJvcA0Wm4MOSoaERbg" hidden="1">#REF!</definedName>
    <definedName name="___thinkcell999dzduAnkiA29GnPwL4eA" hidden="1">#REF!</definedName>
    <definedName name="___thinkcell99QWUNzw4k..B9CrVLc1qQ" hidden="1">#REF!</definedName>
    <definedName name="___thinkcell9bv7e4hTpEi3WQDRSlNPAw" hidden="1">#REF!</definedName>
    <definedName name="___thinkcell9bxSr.MVlkq1te0aZpFfOg" hidden="1">#REF!</definedName>
    <definedName name="___thinkcell9bY0Lgj8HEG9sLQd6RcANw" hidden="1">#REF!</definedName>
    <definedName name="___thinkcell9GBN73ev9k27SlwnFa9K1w" hidden="1">#REF!</definedName>
    <definedName name="___thinkcell9HGYhogN.0eBvSEaYdxfUg" hidden="1">#REF!</definedName>
    <definedName name="___thinkcell9JNmdYawRkaHHT3Sq2HiXQ" hidden="1">#REF!</definedName>
    <definedName name="___thinkcell9jwMfaID.kqnOGn88i1sAw" hidden="1">#REF!</definedName>
    <definedName name="___thinkcell9OPML9Nry0GLwIrCk26M7w" hidden="1">#REF!</definedName>
    <definedName name="___thinkcell9qilrLGNl0.jrm9VAnrVhA" hidden="1">#REF!</definedName>
    <definedName name="___thinkcell9QKrI_dq3E2PfbI8HoN5jA" hidden="1">#REF!</definedName>
    <definedName name="___thinkcell9r1pfSEZPUOCeVsKvgLvdQ" hidden="1">#REF!</definedName>
    <definedName name="___thinkcell9RB84hrxYkG0ABOOKyIAGA" hidden="1">#REF!</definedName>
    <definedName name="___thinkcell9sk3obvQ9E6REGCz7vIVOw" hidden="1">#REF!</definedName>
    <definedName name="___thinkcell9vG26nkPNUqEiD9vObysaA" hidden="1">#REF!</definedName>
    <definedName name="___thinkcell9xxW8n53yEyqwyQjugJCFQ" hidden="1">#REF!</definedName>
    <definedName name="___thinkcell9xYx7nkQwE.VIa23uzU6tA" hidden="1">#REF!</definedName>
    <definedName name="___thinkcell9Y25nef6AkSFAh_LMH7.kg" hidden="1">#REF!</definedName>
    <definedName name="___thinkcella.O3bu3BqEaNijd.DaUWFA" hidden="1">#REF!</definedName>
    <definedName name="___thinkcellA_9Uouc7RECuuu975GLoYQ" hidden="1">#REF!</definedName>
    <definedName name="___thinkcella0jaPiBCVEWtxIL5yiVu3Q" hidden="1">#REF!</definedName>
    <definedName name="___thinkcellA29.4eDltE2vtdpPId2THg" hidden="1">#REF!</definedName>
    <definedName name="___thinkcella3Z000CWnkCQjAvV8v5ifg" hidden="1">#REF!</definedName>
    <definedName name="___thinkcellA4TH1Jjg50a7SqgOahES5Q" hidden="1">#REF!</definedName>
    <definedName name="___thinkcella7QqodGx0UaAmv6Z1awRvQ" hidden="1">#REF!</definedName>
    <definedName name="___thinkcellA7YdnW9fik62fz4StvxoVg" hidden="1">#REF!</definedName>
    <definedName name="___thinkcella8lDbkb2j0m6OnQZ4TeE8w" hidden="1">#REF!</definedName>
    <definedName name="___thinkcellA8sX1BIxek.PjKqhzeN3Mw" hidden="1">#REF!</definedName>
    <definedName name="___thinkcella9OUptJGiESJSIkcEI1iKA" hidden="1">#REF!</definedName>
    <definedName name="___thinkcelladjSi.Oe2k.FaxniapAH.g" hidden="1">#REF!</definedName>
    <definedName name="___thinkcellaeFt71_txUyNSLAEDYf8gg" hidden="1">#REF!</definedName>
    <definedName name="___thinkcellaeY0ona5wEii8_BS_KogzA" hidden="1">#REF!</definedName>
    <definedName name="___thinkcellaFHnHpwOGk6fJD370qr4aw" hidden="1">#REF!</definedName>
    <definedName name="___thinkcellaIrhEYjyLEOfetyFDCiaCg" hidden="1">#REF!</definedName>
    <definedName name="___thinkcellajmDw.ukXESsa1VqpZfIgw" hidden="1">#REF!</definedName>
    <definedName name="___thinkcellaKCJObsCk0aP.b4_qU9lDQ" hidden="1">#REF!</definedName>
    <definedName name="___thinkcellAkJ7IKFDxkq0k0B9nFvJrw" hidden="1">#REF!</definedName>
    <definedName name="___thinkcellAKpd1JHefUyq2E_09WSHwA" hidden="1">#REF!</definedName>
    <definedName name="___thinkcellAlc5p8_HC0eaqBMQtYQgMg" hidden="1">#REF!</definedName>
    <definedName name="___thinkcellAMeQxl7qhkCtwiqa.MzqBw" hidden="1">#REF!</definedName>
    <definedName name="___thinkcellANJw0Onw7ESNKDU26YKsXg" hidden="1">#REF!</definedName>
    <definedName name="___thinkcellanK8VLg8XEeKtN5wnywlAw" hidden="1">#REF!</definedName>
    <definedName name="___thinkcellaPTygRWLUEihcHmjJQBNHA" hidden="1">#REF!</definedName>
    <definedName name="___thinkcellaPy8LYJpq0O6ItXibvvN1g" hidden="1">#REF!</definedName>
    <definedName name="___thinkcellarb6LnNgDESC93G9Lm.hVQ" hidden="1">#REF!</definedName>
    <definedName name="___thinkcellarRgRmQB2ke1jfI_67QwjA" hidden="1">#REF!</definedName>
    <definedName name="___thinkcellasf2Pl59LE6PcXfnEgbdIQ" hidden="1">#REF!</definedName>
    <definedName name="___thinkcellau0EapYOFkiIpHsNzPY67w" hidden="1">#REF!</definedName>
    <definedName name="___thinkcellaUIK1ZZWFkah2dGTuTTGig" hidden="1">#REF!</definedName>
    <definedName name="___thinkcellAVeHU3p_0EqYnq0vZjJ5zw" hidden="1">#REF!</definedName>
    <definedName name="___thinkcellAVQ8mo5V60qYwf3_4DURKQ" hidden="1">#REF!</definedName>
    <definedName name="___thinkcellAvT1fP8wo0uP9SGxcMvxYw" hidden="1">#REF!</definedName>
    <definedName name="___thinkcellAwJPKLlzgkasB2mW4h5kUA" hidden="1">#REF!</definedName>
    <definedName name="___thinkcellaxTkz4dGHEmTNQ6qrzJo4w" hidden="1">#REF!</definedName>
    <definedName name="___thinkcellAxWDef2cHEqmiLlJSY7IBQ" hidden="1">#REF!</definedName>
    <definedName name="___thinkcellB_Z6Npsc40qVZAIHUaLeqw" hidden="1">#REF!</definedName>
    <definedName name="___thinkcellB31x_PjrHUiSOG23.WCY4w" hidden="1">#REF!</definedName>
    <definedName name="___thinkcellBB3fcrc350yeqA_UwZA6yA" hidden="1">#REF!</definedName>
    <definedName name="___thinkcellBCDuZkNbmE.Y4.zhD7ZbVQ" hidden="1">#REF!</definedName>
    <definedName name="___thinkcellBEV9oBIxPUuma3v8IMEKVQ" hidden="1">#REF!</definedName>
    <definedName name="___thinkcellBGdWbkkM5k6fAQ1iJFSVnQ" hidden="1">#REF!</definedName>
    <definedName name="___thinkcellBhUoc7xTqEGB_u3ptcxUCg" hidden="1">#REF!</definedName>
    <definedName name="___thinkcellbHzLlm_vGUKlOglb5STjaQ" hidden="1">#REF!</definedName>
    <definedName name="___thinkcellbJaRVRBDIkmm9bLSSZH1pg" hidden="1">#REF!</definedName>
    <definedName name="___thinkcellBjeJwkik9U.GmxKjbCkPWw" hidden="1">#REF!</definedName>
    <definedName name="___thinkcellBJKFQsEb3ESW6532dtgV2g" hidden="1">#REF!</definedName>
    <definedName name="___thinkcellbJWAoM1_skugrwPyBvG1qA" hidden="1">#REF!</definedName>
    <definedName name="___thinkcellbk8.3HfVK0S4j8WqmAGc8Q" hidden="1">#REF!</definedName>
    <definedName name="___thinkcellbkkt0kJYUECYk4M9gJQkjw" hidden="1">#REF!</definedName>
    <definedName name="___thinkcellbkliXtzA1UaqoepC47Yc4A" hidden="1">#REF!</definedName>
    <definedName name="___thinkcellbl6IBDxWdES.Oxzd_nkG6Q" hidden="1">#REF!</definedName>
    <definedName name="___thinkcellbmrTPcMRv0SBAe652QEgrw" hidden="1">#REF!</definedName>
    <definedName name="___thinkcellbnxoVcof4EyD6KYFrXe20Q" hidden="1">#REF!</definedName>
    <definedName name="___thinkcellbnyW63L4Wk.IKjtyIHs.QQ" hidden="1">#REF!</definedName>
    <definedName name="___thinkcellbPuPB7Ie6UiAGfy1wwjo3g" hidden="1">#REF!</definedName>
    <definedName name="___thinkcellBQg.2Tfeb0Cnu5.Nuu67sw" hidden="1">#REF!</definedName>
    <definedName name="___thinkcellBQi0F214jUacTLlNoa1Q3Q" hidden="1">#REF!</definedName>
    <definedName name="___thinkcellBQkQV1OAyUuBcZMfItN83A" hidden="1">#REF!</definedName>
    <definedName name="___thinkcellbqp4HqegzkKCiqjIdY07sA" hidden="1">#REF!</definedName>
    <definedName name="___thinkcellbriLRlrYGE6Gh8TZ63mVyA" hidden="1">#REF!</definedName>
    <definedName name="___thinkcellbs_luETDZ0Kwaus5Ie8LwQ" hidden="1">#REF!</definedName>
    <definedName name="___thinkcellbsDAa50XfEeX7Su8yZqEkw" hidden="1">#REF!</definedName>
    <definedName name="___thinkcellbsFoF_3rw0GvObJY9hYYyA" hidden="1">#REF!</definedName>
    <definedName name="___thinkcellbsMrriTZRUWKuZm5fr_Rtw" hidden="1">#REF!</definedName>
    <definedName name="___thinkcellbTY93LBOxUG_E4bXsKiLnA" hidden="1">#REF!</definedName>
    <definedName name="___thinkcellbuCtPgfBFEmYKWhl.dESdQ" hidden="1">#REF!</definedName>
    <definedName name="___thinkcellBUL5.XLfAEyoPyVnCldv2w" hidden="1">#REF!</definedName>
    <definedName name="___thinkcellBvC5.o.8bEauHF_pjb.VYg" hidden="1">#REF!</definedName>
    <definedName name="___thinkcellbvg0HJZYEkqGKSnTPTwHRA" hidden="1">#REF!</definedName>
    <definedName name="___thinkcellBxpikXFhrEWxnTt9ZTe2AQ" hidden="1">#REF!</definedName>
    <definedName name="___thinkcellbxV9bOYymE.VsLHM0O34Gw" hidden="1">#REF!</definedName>
    <definedName name="___thinkcellbYBDJJXOtE.oTiksWfXh4w" hidden="1">#REF!</definedName>
    <definedName name="___thinkcellBYpwedeJxUqWCG8bHnw2IA" hidden="1">#REF!</definedName>
    <definedName name="___thinkcellbzVO5QSzCE.FnKGYUjNPfw" hidden="1">#REF!</definedName>
    <definedName name="___thinkcellC.mnvV4s0EWzZPdDcEzW2Q" hidden="1">#REF!</definedName>
    <definedName name="___thinkcellc0UvLkkRjkOsM4yQrR0azQ" hidden="1">#REF!</definedName>
    <definedName name="___thinkcellC2cCeV6TCkSC6qb3U59M5A" hidden="1">#REF!</definedName>
    <definedName name="___thinkcellc342MD9qUEe_TigWMR8xNg" hidden="1">#REF!</definedName>
    <definedName name="___thinkcellc34NqlgQQkWK4JR5FFf.ug" hidden="1">#REF!</definedName>
    <definedName name="___thinkcellC3DT5miDVEGYsUD2zCX2zA" hidden="1">#REF!</definedName>
    <definedName name="___thinkcellC3OwTWu1hUKyaYsiBSKNbQ" hidden="1">#REF!</definedName>
    <definedName name="___thinkcellc3xnUjlvlk2NRaw7qZOyjw" hidden="1">#REF!</definedName>
    <definedName name="___thinkcellC4nVwLO7L0Ocoz9AqStrFg" hidden="1">#REF!</definedName>
    <definedName name="___thinkcellC72Gl3qV4Eyyz9W4EiDvNw" hidden="1">#REF!</definedName>
    <definedName name="___thinkcellC7TQzjgCRkqaQnRytss.yw" hidden="1">#REF!</definedName>
    <definedName name="___thinkcellC97Z7djsLUCq_uAe3Bqwcw" hidden="1">#REF!</definedName>
    <definedName name="___thinkcellcAaGH.jyGU.yFLADxTg6Qw" hidden="1">#REF!</definedName>
    <definedName name="___thinkcellcAD7kRrbb02CirVKl_6GVw" hidden="1">#REF!</definedName>
    <definedName name="___thinkcellcaWWJKUFNU2Jrgrab_SiDQ" hidden="1">#REF!</definedName>
    <definedName name="___thinkcellCbeEf5iWAUqASFNOuGoORw" hidden="1">#REF!</definedName>
    <definedName name="___thinkcellcBv2Ah4n4US7CKIPh_TIBQ" hidden="1">#REF!</definedName>
    <definedName name="___thinkcellCDW4hzQAKUazXTM5P8e3kQ" hidden="1">#REF!</definedName>
    <definedName name="___thinkcellCDZKIYl9z0yPOwbL6GwSfw" hidden="1">#REF!</definedName>
    <definedName name="___thinkcellCeXXGwPYm0aYiXuEyaz81A" hidden="1">#REF!</definedName>
    <definedName name="___thinkcellCfB4_qxnwEGAOAA0qaeLCA" hidden="1">#REF!</definedName>
    <definedName name="___thinkcellCFYfcR96HkecUMN7Y0AWCg" hidden="1">#REF!</definedName>
    <definedName name="___thinkcellCGylVbJlh0iAdvg6JwZa2A" hidden="1">#REF!</definedName>
    <definedName name="___thinkcellchlTFTtnDUii10OUooTVGw" hidden="1">#REF!</definedName>
    <definedName name="___thinkcellcHQKGEAAEk.xHitX2Gq_jw" hidden="1">#REF!</definedName>
    <definedName name="___thinkcellCibZCiu5TEOcADlWRTj1OQ" hidden="1">#REF!</definedName>
    <definedName name="___thinkcellCIdYRWzpw0aIVFjoafexjg" hidden="1">#REF!</definedName>
    <definedName name="___thinkcellCJPy7xVP60GAo.a_PbtPBQ" hidden="1">#REF!</definedName>
    <definedName name="___thinkcellCJUa.uIaRkii2k.G1V75Nw" hidden="1">#REF!</definedName>
    <definedName name="___thinkcellCkXDZL2HzEWYtOPFnl0XNw" hidden="1">#REF!</definedName>
    <definedName name="___thinkcellCL5dpgcp4Eu_lDXLwg2iCA" hidden="1">#REF!</definedName>
    <definedName name="___thinkcellcl8zhrQ3sUCpaoCwAvusQA" hidden="1">#REF!</definedName>
    <definedName name="___thinkcellclDRNjeh2E269V2rPsP_1g" hidden="1">#REF!</definedName>
    <definedName name="___thinkcellCmJdIq41S0OS7Ic3wqzm7A" hidden="1">#REF!</definedName>
    <definedName name="___thinkcellCNOklZsgc0e7hEqNvYufGw" hidden="1">#REF!</definedName>
    <definedName name="___thinkcellcO6AMDTIzU.Kv03uwJIP4A" hidden="1">#REF!</definedName>
    <definedName name="___thinkcellCp3vMxqWg0uDlIG4av3_Nw" hidden="1">#REF!</definedName>
    <definedName name="___thinkcellcPYK9HAJtkySLNRbD6iFtA" hidden="1">#REF!</definedName>
    <definedName name="___thinkcellcqrgC05J.02XCuqENDd33Q" hidden="1">#REF!</definedName>
    <definedName name="___thinkcellcrIE7nqz5UmzW2yrxebN2g" hidden="1">#REF!</definedName>
    <definedName name="___thinkcellCU2aqk_TgkeZyq.kgavSMA" hidden="1">#REF!</definedName>
    <definedName name="___thinkcellCUFyMyvRmk.urVCd_52N1Q" hidden="1">#REF!</definedName>
    <definedName name="___thinkcellCW3fvDWC20qoihRF4vbjPQ" hidden="1">#REF!</definedName>
    <definedName name="___thinkcellCWyfTvmwj0esVgggazyZ6A" hidden="1">#REF!</definedName>
    <definedName name="___thinkcellCXGuvVQC2km25v5LgbksgA" hidden="1">#REF!</definedName>
    <definedName name="___thinkcellCXiV76b3GEq0BQK_vSqUSQ" hidden="1">#REF!</definedName>
    <definedName name="___thinkcellCyWaQF9FjkC7RsDKdMKyxg" hidden="1">#REF!</definedName>
    <definedName name="___thinkcelld.JOcH9PFE6v8kvXnirI5g" hidden="1">#REF!</definedName>
    <definedName name="___thinkcelld.lIgo4Oq0CYv67OwUTw.Q" hidden="1">#REF!</definedName>
    <definedName name="___thinkcellD_.QRHCsW0uMwDK_Y4uvXA" hidden="1">#REF!</definedName>
    <definedName name="___thinkcellD_sf62FlFk.NtYJ22BCd2w" hidden="1">#REF!</definedName>
    <definedName name="___thinkcellD_v5sBXPFk2SHvOCUqSghQ" hidden="1">#REF!</definedName>
    <definedName name="___thinkcelld0.K8eUZxkaz8G0hGLHBzw" hidden="1">#REF!</definedName>
    <definedName name="___thinkcellD7XMwRhiGU.wsso2WXgkpQ" hidden="1">#REF!</definedName>
    <definedName name="___thinkcelld8lmw6M1a0._UbXL9C7amA" hidden="1">#REF!</definedName>
    <definedName name="___thinkcelld8Nh_cg82UqxCYM1cnELKw" hidden="1">#REF!</definedName>
    <definedName name="___thinkcelld8p5ALl5U0Oo0sI0qtEtPg" hidden="1">#REF!</definedName>
    <definedName name="___thinkcellDaE0rHCtQk6awb.9xfo3Hg" hidden="1">#REF!</definedName>
    <definedName name="___thinkcelldbFMCrI3ekKMKF3doBuK1Q" hidden="1">#REF!</definedName>
    <definedName name="___thinkcelldBs3x5kZVk275NL8XAejDA" hidden="1">#REF!</definedName>
    <definedName name="___thinkcellDCwVDEdD2ECcVDsm72kK3Q" hidden="1">#REF!</definedName>
    <definedName name="___thinkcelldCzi_nGKCEyCh8FLjlgL2A" hidden="1">#REF!</definedName>
    <definedName name="___thinkcellDDaeUpt_K0qHVhzqrTEw6Q" hidden="1">#REF!</definedName>
    <definedName name="___thinkcellddPm7xb.QEy_IH.az.QB4Q" hidden="1">#REF!</definedName>
    <definedName name="___thinkcelldF.a.XVDr0mZ0k10k5Pp5Q" hidden="1">#REF!</definedName>
    <definedName name="___thinkcellDF8GdAHAoEKQbJMVcZ60ZQ" hidden="1">#REF!</definedName>
    <definedName name="___thinkcelldGME7XU26EqzLcAzFqPYNg" hidden="1">#REF!</definedName>
    <definedName name="___thinkcelldGRnO2o_gkCIIhP8ZnRtRA" hidden="1">#REF!</definedName>
    <definedName name="___thinkcelldhswx0XFDUODK.HL3ni5JA" hidden="1">#REF!</definedName>
    <definedName name="___thinkcelldif7R0l0jkSS_2_y8dXfwg" hidden="1">#REF!</definedName>
    <definedName name="___thinkcellDit2eo.RqUKc_lYeM3QwDw" hidden="1">#REF!</definedName>
    <definedName name="___thinkcelldkU_LCHTo0O6SLi5ql5.vQ" hidden="1">#REF!</definedName>
    <definedName name="___thinkcelldLpWaSsmcEaXU77L6g0jWA" hidden="1">#REF!</definedName>
    <definedName name="___thinkcellDm0LhP2Dzk2WMPDOEuFg7A" hidden="1">#REF!</definedName>
    <definedName name="___thinkcellDMEpJPTO8UyNGYPzIwDLDg" hidden="1">#REF!</definedName>
    <definedName name="___thinkcellDMFVsgG2zEa1kRHckvUuYQ" hidden="1">#REF!</definedName>
    <definedName name="___thinkcellDms0jLY7okK8HI4FoytS.w" hidden="1">#REF!</definedName>
    <definedName name="___thinkcelldnAjWor.rUC4YfOc8IBksA" hidden="1">#REF!</definedName>
    <definedName name="___thinkcellDoWkEWCEv0uZSPC9jovXYA" hidden="1">#REF!</definedName>
    <definedName name="___thinkcelldq.6osNWZEKGKT0DS_YOQw" hidden="1">#REF!</definedName>
    <definedName name="___thinkcellDvbCZttfkECW0VS7jrJF9w" hidden="1">#REF!</definedName>
    <definedName name="___thinkcelldVi4kYRCBk2OhUIlZL8f4A" hidden="1">#REF!</definedName>
    <definedName name="___thinkcelldVyTmbwxAEKcYyJjeVtoTA" hidden="1">#REF!</definedName>
    <definedName name="___thinkcellDXepk4MWLUSzD8R8TWwlAw" hidden="1">#REF!</definedName>
    <definedName name="___thinkcelldXn1_ITEbEaarjkOPUZP8g" hidden="1">#REF!</definedName>
    <definedName name="___thinkcelldy7znObKm0qGrfbRiSpK3g" hidden="1">#REF!</definedName>
    <definedName name="___thinkcellDyD6w_pv3EmRrt_um6szCg" hidden="1">#REF!</definedName>
    <definedName name="___thinkcelldZkQjZCqh0GfcmK02FGfmw" hidden="1">#REF!</definedName>
    <definedName name="___thinkcelle.VhEisyFk6hgnhw4KDwPQ" hidden="1">#REF!</definedName>
    <definedName name="___thinkcellE6yMfV4ytkG8S5K4.Yoqxg" hidden="1">#REF!</definedName>
    <definedName name="___thinkcelle80UrjfxwkSraUBu1bA9kA" hidden="1">#REF!</definedName>
    <definedName name="___thinkcellebgpdcbhIUu8aazmwQ8ttA" hidden="1">#REF!</definedName>
    <definedName name="___thinkcellEBLXaJk3cU.VMnHstol6vQ" hidden="1">#REF!</definedName>
    <definedName name="___thinkcellEf4jxRns30i2T4TvTVJAXQ" hidden="1">#REF!</definedName>
    <definedName name="___thinkcellEFUZV9eHs0aU2oPBhrKMjw" hidden="1">#REF!</definedName>
    <definedName name="___thinkcellEgdompU.vk61iOIbBpHIEA" hidden="1">#REF!</definedName>
    <definedName name="___thinkcellEGvrW2_nDEG0Jx5AA1tjoA" hidden="1">#REF!</definedName>
    <definedName name="___thinkcelleHY6Ib7uyEeCeEnsdi5iCQ" hidden="1">#REF!</definedName>
    <definedName name="___thinkcellEjb9xPQiXUSOMUJVtsgvpA" hidden="1">#REF!</definedName>
    <definedName name="___thinkcellejFABUxwT0axelDw.9SVFA" hidden="1">#REF!</definedName>
    <definedName name="___thinkcellEK7E2us1yUSEhfJY.yhbVw" hidden="1">#REF!</definedName>
    <definedName name="___thinkcellEK7xe7Lg2UueqPlkmzG17A" hidden="1">#REF!</definedName>
    <definedName name="___thinkcellEkyO3nTKC0abZdfUuHsc3w" hidden="1">#REF!</definedName>
    <definedName name="___thinkcelleoVv1vXUFEK_B.i0VnHcOQ" hidden="1">#REF!</definedName>
    <definedName name="___thinkcelleP_DQJ09REOdNW9SF6YyUA" hidden="1">#REF!</definedName>
    <definedName name="___thinkcelleqB6BW3IT0W5Smo8laFU3w" hidden="1">#REF!</definedName>
    <definedName name="___thinkcellEWLdQHW2GkmBsjrA2A3IHQ" hidden="1">#REF!</definedName>
    <definedName name="___thinkcelleyK7h5T2ckOtBi6m3mL.0w" hidden="1">#REF!</definedName>
    <definedName name="___thinkcellF_cYjNJNsEW8oPegfwuRJA" hidden="1">#REF!</definedName>
    <definedName name="___thinkcellf1_Y1228ZUSuWgXaVMkeOQ" hidden="1">#REF!</definedName>
    <definedName name="___thinkcellf17X78guyU.DcLN4ES2XDw" hidden="1">#REF!</definedName>
    <definedName name="___thinkcellF1ToewAl50CaFZhgEgpPBA" hidden="1">#REF!</definedName>
    <definedName name="___thinkcellF25s9qLXREi1C0zx3iGxXg" hidden="1">#REF!</definedName>
    <definedName name="___thinkcellf44H4xxdtUelU4TDEWnQLQ" hidden="1">#REF!</definedName>
    <definedName name="___thinkcellF60A5BuIUE6tN1lpOWwFdA" hidden="1">#REF!</definedName>
    <definedName name="___thinkcellf7nFugOwxUO7CZOtDUew6w" hidden="1">#REF!</definedName>
    <definedName name="___thinkcellfa0M5TZ6K06ykB_KyGFzBA" hidden="1">#REF!</definedName>
    <definedName name="___thinkcellfAe2w0DM10OM9AL7sCAFIg" hidden="1">#REF!</definedName>
    <definedName name="___thinkcellFe5Veygxl0yhLz12B8yCMw" hidden="1">#REF!</definedName>
    <definedName name="___thinkcellfEsuaQaWxkCugVOvY6ojwQ" hidden="1">#REF!</definedName>
    <definedName name="___thinkcellfEZQ3FibaUqTSsfrKuIDRg" hidden="1">#REF!</definedName>
    <definedName name="___thinkcellFF6S7T6eMEqbX0rXO0jr6g" hidden="1">#REF!</definedName>
    <definedName name="___thinkcellFf7fL6D_xEq8N26fbm2lww" hidden="1">#REF!</definedName>
    <definedName name="___thinkcellfHdL4msDoEO2CsXDyUzUHQ" hidden="1">#REF!</definedName>
    <definedName name="___thinkcellFi5wBYf2oEi5oOVkPSZSpw" hidden="1">#REF!</definedName>
    <definedName name="___thinkcellfJ26jLYvGUCBpDJBGZDolw" hidden="1">#REF!</definedName>
    <definedName name="___thinkcellFJlGCMJ3JEO34dXrqg3YpA" hidden="1">#REF!</definedName>
    <definedName name="___thinkcellFKauYyavkEOkfMMTeAdYuw" hidden="1">#REF!</definedName>
    <definedName name="___thinkcellfKk9yxUNvkK214fSdO5iuQ" hidden="1">#REF!</definedName>
    <definedName name="___thinkcellFM2lDhx5.kaki1HW5dIl3Q" hidden="1">#REF!</definedName>
    <definedName name="___thinkcellFnCIcoRc3Uysn2GH_9EnXg" hidden="1">#REF!</definedName>
    <definedName name="___thinkcellFO10Waz_G02SGTiIpHcdZA" hidden="1">#REF!</definedName>
    <definedName name="___thinkcellFPy7vTR2WEOxdHgyiN2G1A" hidden="1">#REF!</definedName>
    <definedName name="___thinkcellFTNWIxooXkKcjDUuPbCzDA" hidden="1">#REF!</definedName>
    <definedName name="___thinkcellfwDC8WOJlUOxjt5dS7.mAQ" hidden="1">#REF!</definedName>
    <definedName name="___thinkcellFwLQpdbuSEylcfUtwvPuIw" hidden="1">#REF!</definedName>
    <definedName name="___thinkcellFWPZfvG9hUm7d7JFamYayQ" hidden="1">#REF!</definedName>
    <definedName name="___thinkcellfxQsMfD7ZESTYwmO4W54ow" hidden="1">#REF!</definedName>
    <definedName name="___thinkcellFYA2q.PU5EaxfxjPALJIhw" hidden="1">#REF!</definedName>
    <definedName name="___thinkcellFzKVDBh3tU..Vr497BIvQw" hidden="1">#REF!</definedName>
    <definedName name="___thinkcellg.xx8OTE40qp0PIrIb38sw" hidden="1">#REF!</definedName>
    <definedName name="___thinkcellg1TlksyDaUOX3w5JUWSvPg" hidden="1">#REF!</definedName>
    <definedName name="___thinkcellG2TL9FSMekShK0D7m84roA" hidden="1">#REF!</definedName>
    <definedName name="___thinkcellg5uJkoW8uEKf.X9gc6O2nA" hidden="1">#REF!</definedName>
    <definedName name="___thinkcellg8gjZ4kB3kao5j1NdNaajQ" hidden="1">#REF!</definedName>
    <definedName name="___thinkcellG9N0IAwWYkC2HaaNC2bVhg" hidden="1">#REF!</definedName>
    <definedName name="___thinkcellg9paiWkYfEOSQIPfpdEuGw" hidden="1">#REF!</definedName>
    <definedName name="___thinkcellgEL3VQ2OJ0K9EP1N.KNWHw" hidden="1">#REF!</definedName>
    <definedName name="___thinkcellGf6uONUs9kSdeECsQg1Cng" hidden="1">#REF!</definedName>
    <definedName name="___thinkcellGfI9M9jLEEWvEF7SNnIoiw" hidden="1">#REF!</definedName>
    <definedName name="___thinkcellGi6mB5LntEeAPlCG55VYPQ" hidden="1">#REF!</definedName>
    <definedName name="___thinkcellGiVktQaLVUSKOd5KWTGw_w" hidden="1">#REF!</definedName>
    <definedName name="___thinkcellgKBih1GQWkqaXjsg_X21DQ" hidden="1">#REF!</definedName>
    <definedName name="___thinkcellglEquzs1z0GTiV5bFcBduw" hidden="1">#REF!</definedName>
    <definedName name="___thinkcellGlL4hIbYu0W3mRdFWhX3cA" hidden="1">#REF!</definedName>
    <definedName name="___thinkcellGLmeTfYBPE.XyJf3mz8DTQ" hidden="1">#REF!</definedName>
    <definedName name="___thinkcellgNw6Ew3wYEmnL3uE7T2PsQ" hidden="1">#REF!</definedName>
    <definedName name="___thinkcellgOBourkkx0OlKc7XVLLSxQ" hidden="1">#REF!</definedName>
    <definedName name="___thinkcellgpCtimN.A0qdhJFS3pCO2Q" hidden="1">#REF!</definedName>
    <definedName name="___thinkcellGQ2tENduU0yHgvLTEPs8Kw" hidden="1">#REF!</definedName>
    <definedName name="___thinkcellGQthr1ZVVE68TbUlE35lZA" hidden="1">#REF!</definedName>
    <definedName name="___thinkcellGrc.fwfp70qsLrgDSlgPOQ" hidden="1">#REF!</definedName>
    <definedName name="___thinkcellgrDVFvuw5EyTvEgwuDMiJg" hidden="1">#REF!</definedName>
    <definedName name="___thinkcellGT9iqp7bJEKjZjmTBYRXHQ" hidden="1">#REF!</definedName>
    <definedName name="___thinkcellGTz2.gdFE0iBbrNxPWu1oQ" hidden="1">#REF!</definedName>
    <definedName name="___thinkcellGU5BB9uJOEmSXW7Nd9HpsA" hidden="1">#REF!</definedName>
    <definedName name="___thinkcellguI2JV69LUOF3Ap5ZhCABw" hidden="1">#REF!</definedName>
    <definedName name="___thinkcellgVhMJPmkfEOPn_Q0SvUg9w" hidden="1">#REF!</definedName>
    <definedName name="___thinkcellgvLSU9csO0.nadbzlKnjPg" hidden="1">#REF!</definedName>
    <definedName name="___thinkcellGVtG7GrceE.8H56wBXIHRA" hidden="1">#REF!</definedName>
    <definedName name="___thinkcellgxg1DAbJoUSq.iqEK5unHA" hidden="1">#REF!</definedName>
    <definedName name="___thinkcellgYgf1trUe0m4Go8_d74qjQ" hidden="1">#REF!</definedName>
    <definedName name="___thinkcellGz18E1IPG0CLl8Yajk9Buw" hidden="1">#REF!</definedName>
    <definedName name="___thinkcellH.auiLH6mEChTVApf.3C4Q" hidden="1">#REF!</definedName>
    <definedName name="___thinkcellh2W81dqXAEGyURL_nHU3hw" hidden="1">#REF!</definedName>
    <definedName name="___thinkcellh6ZH82J2ykm76PRywLIxrA" hidden="1">#REF!</definedName>
    <definedName name="___thinkcellH95GHB8HeUqA5T3XDPUJdA" hidden="1">#REF!</definedName>
    <definedName name="___thinkcellhabZ8d2VgEieE73tVgRn3w" hidden="1">#REF!</definedName>
    <definedName name="___thinkcellhB3iHv6yuEa8NCDeFoQq_A" hidden="1">#REF!</definedName>
    <definedName name="___thinkcellHbGayte0zEq3S734X.NImQ" hidden="1">#REF!</definedName>
    <definedName name="___thinkcellHbKQnNUGcEiEU.qXK5g6hA" hidden="1">#REF!</definedName>
    <definedName name="___thinkcellHcjPVtsik0m3taJGWAuccg" hidden="1">#REF!</definedName>
    <definedName name="___thinkcellhCpYlSXv4E.TzilVnYDzog" hidden="1">#REF!</definedName>
    <definedName name="___thinkcellHEEmMN13sUW102EqIH8jeA" hidden="1">#REF!</definedName>
    <definedName name="___thinkcellHeuwK8JFzEucrU6PcrBXmg" hidden="1">#REF!</definedName>
    <definedName name="___thinkcellHFgPw.vyI0aZJDbf37TU2g" hidden="1">#REF!</definedName>
    <definedName name="___thinkcellhGmioZ1qw0mTrQhPg03_.A" hidden="1">#REF!</definedName>
    <definedName name="___thinkcellHHcOWFNXwEGIFLzkcpbJbw" hidden="1">#REF!</definedName>
    <definedName name="___thinkcellhHe840vviECFXnPQlDPCOA" hidden="1">#REF!</definedName>
    <definedName name="___thinkcellhHlVtVfSPUq5nyd_5eFz2Q" hidden="1">#REF!</definedName>
    <definedName name="___thinkcellhHMXv.LMKkOW.ktqJLc1xg" hidden="1">#REF!</definedName>
    <definedName name="___thinkcellhJISqpIMSUecBoLB8DZo4Q" hidden="1">#REF!</definedName>
    <definedName name="___thinkcellhKBK7RSE00KLXCdexaePpA" hidden="1">#REF!</definedName>
    <definedName name="___thinkcellHkS_Y4RLPkq9Dwu4vI9KTQ" hidden="1">#REF!</definedName>
    <definedName name="___thinkcellHl1V_yr570ml3pjEclc7Tw" hidden="1">#REF!</definedName>
    <definedName name="___thinkcellHlGqOrqXFkWZi4l1SqDAnA" hidden="1">#REF!</definedName>
    <definedName name="___thinkcellHlw9BxPG3UOBQUzdgtoCJg" hidden="1">#REF!</definedName>
    <definedName name="___thinkcellHM4Q7m5a90SPlXBlJ1KDfw" hidden="1">#REF!</definedName>
    <definedName name="___thinkcellHmUjvrI6NUuM03Oc6hc5Gw" hidden="1">#REF!</definedName>
    <definedName name="___thinkcellHnXBiogSdEmR4Imh6a9qzw" hidden="1">#REF!</definedName>
    <definedName name="___thinkcellhp07xG2WYUipTuav6HuDNg" hidden="1">#REF!</definedName>
    <definedName name="___thinkcellHPb5_AAz.kewYHrhlxsXoA" hidden="1">#REF!</definedName>
    <definedName name="___thinkcellhQX.qqq6z0Kb8Q93QrBUYQ" hidden="1">#REF!</definedName>
    <definedName name="___thinkcellhrUJRvasQ0a.UDQdxpdJJQ" hidden="1">#REF!</definedName>
    <definedName name="___thinkcellhs_9HBrdo0it4n16ngD7Yw" hidden="1">#REF!</definedName>
    <definedName name="___thinkcellHSj2rpK5fUu7GKfHlPcACA" hidden="1">#REF!</definedName>
    <definedName name="___thinkcellhuGjsG5y90apd1dqf6IVew" hidden="1">#REF!</definedName>
    <definedName name="___thinkcellhwmPHsDBIEu5Tl_vJJvdaw" hidden="1">#REF!</definedName>
    <definedName name="___thinkcellhwQUFfRDgUCOyD5IYLn9FA" hidden="1">#REF!</definedName>
    <definedName name="___thinkcellhwRbXdKPJEGvhm85ELeatA" hidden="1">#REF!</definedName>
    <definedName name="___thinkcellI0.MUYNnW0G2L812ie4.Qw" hidden="1">#REF!</definedName>
    <definedName name="___thinkcellI1h_ujC1yUuOoOTz3pdPNw" hidden="1">#REF!</definedName>
    <definedName name="___thinkcellI1rzOkzp0UKaMaT8jpIF2g" hidden="1">#REF!</definedName>
    <definedName name="___thinkcellIabxXGIeike3USTX7834_Q" hidden="1">#REF!</definedName>
    <definedName name="___thinkcellIaffbPnSlUqC9NgWQM9NKw" hidden="1">#REF!</definedName>
    <definedName name="___thinkcellIcgob7EV6kyY5k_NS58aBQ" hidden="1">#REF!</definedName>
    <definedName name="___thinkcellIddAoRiAjkO7dSSj7G0Irg" hidden="1">#REF!</definedName>
    <definedName name="___thinkcelliGlQJFC3dE2w_rS7zV8mHg" hidden="1">#REF!</definedName>
    <definedName name="___thinkcelliGnTNr5sukeKW4aiHHqTZw" hidden="1">#REF!</definedName>
    <definedName name="___thinkcelligxvqaVkJEuakdnvAMS46g" hidden="1">#REF!</definedName>
    <definedName name="___thinkcellih28FmuHi02iDj8fzdDv0A" hidden="1">#REF!</definedName>
    <definedName name="___thinkcelliHQNhrd9A0af8gilwQTTaA" hidden="1">#REF!</definedName>
    <definedName name="___thinkcellIiTcmcUst06i1VyWQzdbLw" hidden="1">#REF!</definedName>
    <definedName name="___thinkcellijg8BW.eUkOfW0dhWITKqg" hidden="1">#REF!</definedName>
    <definedName name="___thinkcellijko1iKELEu.GRyVk6aEJA" hidden="1">#REF!</definedName>
    <definedName name="___thinkcelliJmHSY4ye0Cl3NlORKtXUg" hidden="1">#REF!</definedName>
    <definedName name="___thinkcelliJYy6dJOvUqjCg9feeRBiA" hidden="1">#REF!</definedName>
    <definedName name="___thinkcellIkGlzI_tgE2mbyGnjL5eNA" hidden="1">#REF!</definedName>
    <definedName name="___thinkcellIMr5WxkeK0CQUwL6srxJ9g" hidden="1">#REF!</definedName>
    <definedName name="___thinkcellInWDk6MR40uvbwVSx8cC0Q" hidden="1">#REF!</definedName>
    <definedName name="___thinkcellIol13IjSw06emQbg26bgAw" hidden="1">#REF!</definedName>
    <definedName name="___thinkcelliOlfW6HLVEOx519xrlXMuw" hidden="1">#REF!</definedName>
    <definedName name="___thinkcelliOMjJ7M0Rk2nErh.x3Q4.w" hidden="1">#REF!</definedName>
    <definedName name="___thinkcellIPKYdoGCd0iQMYmv8xHfxQ" hidden="1">#REF!</definedName>
    <definedName name="___thinkcelliPRPteOjUUiq5sKTQG2aZg" hidden="1">#REF!</definedName>
    <definedName name="___thinkcellIrEIJ4PoHkWQL6TCLWH8Gw" hidden="1">#REF!</definedName>
    <definedName name="___thinkcellIrNgTNeTf0qhSHWgxeGrjQ" hidden="1">#REF!</definedName>
    <definedName name="___thinkcelliSO5rgsp10iUpsy3cNhUmQ" hidden="1">#REF!</definedName>
    <definedName name="___thinkcelliu8T9nlytUqdaIlVpZlhZQ" hidden="1">#REF!</definedName>
    <definedName name="___thinkcellIvZE5dY2uUOW1CiTBtZPiA" hidden="1">#REF!</definedName>
    <definedName name="___thinkcellIwf1ucTIkkq7HTwLnQla5Q" hidden="1">#REF!</definedName>
    <definedName name="___thinkcellixIpAbCEJ0SoIEAaDGXXNA" hidden="1">#REF!</definedName>
    <definedName name="___thinkcellJ_Z1QRDSqkmkqWUvdpASdQ" hidden="1">#REF!</definedName>
    <definedName name="___thinkcellJ0C3poo5P0KvEW.YrX7pFQ" hidden="1">#REF!</definedName>
    <definedName name="___thinkcellJ0uqaVqFmUi540FRXHEzrQ" hidden="1">#REF!</definedName>
    <definedName name="___thinkcellj2nbbtLffUyscYevRwN7aA" hidden="1">#REF!</definedName>
    <definedName name="___thinkcellj3kluzrLRUuokLzZAIGZEg" hidden="1">#REF!</definedName>
    <definedName name="___thinkcellJ4DKcLY89UC1ML0GJZZtmg" hidden="1">#REF!</definedName>
    <definedName name="___thinkcellj4NFsBUwzE6GJvg2iliLQg" hidden="1">#REF!</definedName>
    <definedName name="___thinkcellj8qroVkfvkOmKhNmaIzb2Q" hidden="1">#REF!</definedName>
    <definedName name="___thinkcelljaNFzQQFjk2Xu60AKs_kRw" hidden="1">#REF!</definedName>
    <definedName name="___thinkcelljbMTSD_czEi1b1g3EADWvw" hidden="1">#REF!</definedName>
    <definedName name="___thinkcelljC_OM61aqUO6oqVcjWDJuQ" hidden="1">#REF!</definedName>
    <definedName name="___thinkcellJCJSVVsPT0SLrVdFtZyCdg" hidden="1">#REF!</definedName>
    <definedName name="___thinkcellJctK8WRK6UOTbflu2VgDIA" hidden="1">#REF!</definedName>
    <definedName name="___thinkcelljCU9Tsi8iE2RSd8zE9oH9A" hidden="1">#REF!</definedName>
    <definedName name="___thinkcellJhf3dBARmUaHZiKFLiQHbQ" hidden="1">#REF!</definedName>
    <definedName name="___thinkcellJHk9pQdUxEmCo_YRw_7Fvw" hidden="1">#REF!</definedName>
    <definedName name="___thinkcelljipkCH2kSk.F7ThimTsTRw" hidden="1">#REF!</definedName>
    <definedName name="___thinkcelljJcPKAHhvk.TQhY_NHJ4Kw" hidden="1">#REF!</definedName>
    <definedName name="___thinkcelljLxCtgL1IESr6xrUnXcTMw" hidden="1">#REF!</definedName>
    <definedName name="___thinkcelljM.l9iz7wE.NDKnx9TJxag" hidden="1">#REF!</definedName>
    <definedName name="___thinkcellJmEApX.VLEiyvoebKHyaww" hidden="1">#REF!</definedName>
    <definedName name="___thinkcelljMi.1VLhi0Wcj0qECmoxmg" hidden="1">#REF!</definedName>
    <definedName name="___thinkcelljMMPQM4TYE6Kp7.CshMpHg" hidden="1">#REF!</definedName>
    <definedName name="___thinkcelljmpDMMqH2U27EoT85hO3Gg" hidden="1">#REF!</definedName>
    <definedName name="___thinkcelljotVHbHt7E.x.r0.nX4Jkg" hidden="1">#REF!</definedName>
    <definedName name="___thinkcellJPEL2n1_RkC.jkLuFCVjwg" hidden="1">#REF!</definedName>
    <definedName name="___thinkcelljQ4K342Pj06JMAWVz_R3yA" hidden="1">#REF!</definedName>
    <definedName name="___thinkcellJrHcKJ_0o0KcrgqW6MNVeg" hidden="1">#REF!</definedName>
    <definedName name="___thinkcelljrT_srwK.EWmkoBL2lQz2Q" hidden="1">#REF!</definedName>
    <definedName name="___thinkcellJSy5wWsak0adnMFQ9cnrxA" hidden="1">#REF!</definedName>
    <definedName name="___thinkcellJTdW6cHWF0eHE6UkaFzNHA" hidden="1">#REF!</definedName>
    <definedName name="___thinkcellJU.PtSVWuEy3yqy5FJiLYw" hidden="1">#REF!</definedName>
    <definedName name="___thinkcellJuzYwYYp80GT7WZQ6HOZgA" hidden="1">#REF!</definedName>
    <definedName name="___thinkcellJvDhsYcyTU6t.Ctk.hsmOw" hidden="1">#REF!</definedName>
    <definedName name="___thinkcelljXkS199sT0myu9pRjSbIVQ" hidden="1">#REF!</definedName>
    <definedName name="___thinkcelljXYvUnfPoEibAz0qX4z9Sw" hidden="1">#REF!</definedName>
    <definedName name="___thinkcellJyb6a3NEF0SK39j8QsSpCA" hidden="1">#REF!</definedName>
    <definedName name="___thinkcellJYMYepnjnEi2poFmrubDnQ" hidden="1">#REF!</definedName>
    <definedName name="___thinkcellJYzol_OOkUSXSAvgw2BKnA" hidden="1">#REF!</definedName>
    <definedName name="___thinkcelljzeLMl1_ckGk5zS6t2yTaQ" hidden="1">#REF!</definedName>
    <definedName name="___thinkcellk_HpuLZSu0S0GDYPhK_HkQ" hidden="1">#REF!</definedName>
    <definedName name="___thinkcellk4hU2ks6xE2KMkh7CDWgIQ" hidden="1">#REF!</definedName>
    <definedName name="___thinkcellk4U6XrjBC0.dcVjromvsPg" hidden="1">#REF!</definedName>
    <definedName name="___thinkcellK56ozSU4FE2lX5A_M9Fshw" hidden="1">#REF!</definedName>
    <definedName name="___thinkcellk7I0eoddvk.5rijc0osG0g" hidden="1">#REF!</definedName>
    <definedName name="___thinkcellkbeBEQN15EGCnCUDzYl5oA" hidden="1">#REF!</definedName>
    <definedName name="___thinkcellkbtGqAJ4MEe9GhFwcobRQA" hidden="1">#REF!</definedName>
    <definedName name="___thinkcellkc1CZdKaZ06rtBq4GxCPCQ" hidden="1">#REF!</definedName>
    <definedName name="___thinkcellKCwijfDmTEG_0GS3bnuPpA" hidden="1">#REF!</definedName>
    <definedName name="___thinkcellKDZL0TivTkeUmRogKL.LmQ" hidden="1">#REF!</definedName>
    <definedName name="___thinkcellkhOjtGxmVUOzGUP6Yv0eFg" hidden="1">#REF!</definedName>
    <definedName name="___thinkcellKKEMB6kHGEGa4ygCuYdlMg" hidden="1">#REF!</definedName>
    <definedName name="___thinkcellKKTN_0zS8UCO1hWCDxKK8w" hidden="1">#REF!</definedName>
    <definedName name="___thinkcellkKxnk8bsUEa_K6vh.R7COw" hidden="1">#REF!</definedName>
    <definedName name="___thinkcellkLcRHSbaJEidlKZ2Tkot2w" hidden="1">#REF!</definedName>
    <definedName name="___thinkcellKMYvIxTv5UK5TQgXV8TfQQ" hidden="1">#REF!</definedName>
    <definedName name="___thinkcellKqiiVMDtI0KG.vnIzACOSQ" hidden="1">#REF!</definedName>
    <definedName name="___thinkcellkrU9C6kRUkui14Ojc6jI7Q" hidden="1">#REF!</definedName>
    <definedName name="___thinkcellKsOj0t4AGU6EZi4i13UggQ" hidden="1">#REF!</definedName>
    <definedName name="___thinkcellKTFmNf8TbUK7fyU6yoavpw" hidden="1">#REF!</definedName>
    <definedName name="___thinkcellkTW9ruTxX0Ow6msV9R08Eg" hidden="1">#REF!</definedName>
    <definedName name="___thinkcellkwSWYtXiAECNkUTlrPcLpg" hidden="1">#REF!</definedName>
    <definedName name="___thinkcellkxrUiuWPr0aozzIiWRowTA" hidden="1">#REF!</definedName>
    <definedName name="___thinkcellKXrW4BMFbUm83D_0quuEWg" hidden="1">#REF!</definedName>
    <definedName name="___thinkcellL2Q53s4PskKtBrvjHOMXmw" hidden="1">#REF!</definedName>
    <definedName name="___thinkcellL4NZucY3nk6h4jP6uW.cxA" hidden="1">#REF!</definedName>
    <definedName name="___thinkcellL832dRevckOP9sqr8gym2Q" hidden="1">#REF!</definedName>
    <definedName name="___thinkcellL83E11hkLEubk42UFJgzxw" hidden="1">#REF!</definedName>
    <definedName name="___thinkcelllCD_hYFfokyUFYgahCcQRQ" hidden="1">#REF!</definedName>
    <definedName name="___thinkcellLCwPXFa60UKfwmTh.NoTBQ" hidden="1">#REF!</definedName>
    <definedName name="___thinkcellldh.fXLVjUecHvo.XEY.XA" hidden="1">#REF!</definedName>
    <definedName name="___thinkcellLdx3O67xPUWfapyTAU8uQQ" hidden="1">#REF!</definedName>
    <definedName name="___thinkcelllE75_3miIEmsjaxGovSJjg" hidden="1">#REF!</definedName>
    <definedName name="___thinkcellLfC4eUSr5kSfz99P_fQamA" hidden="1">#REF!</definedName>
    <definedName name="___thinkcellLiiyUHY9CkSuFLDqseDPdA" hidden="1">#REF!</definedName>
    <definedName name="___thinkcelllORdNHJJo06dVq3I_xyHLQ" hidden="1">#REF!</definedName>
    <definedName name="___thinkcelllp0pHivTSUeAw6Zi4ZNPHA" hidden="1">#REF!</definedName>
    <definedName name="___thinkcellLqu4e1C8rkaZ3VCr7txcvQ" hidden="1">#REF!</definedName>
    <definedName name="___thinkcellLrgHpmbkn06kYInd3ukTrw" hidden="1">#REF!</definedName>
    <definedName name="___thinkcellLSrGIcy0806J5PBB.z_XwQ" hidden="1">#REF!</definedName>
    <definedName name="___thinkcelllue60Qrh70mKFsidXdhYQg" hidden="1">#REF!</definedName>
    <definedName name="___thinkcellluNlt348CkurIlLlXUuxAw" hidden="1">#REF!</definedName>
    <definedName name="___thinkcellLV5Te8uhM0qjMyII6wdTUg" hidden="1">#REF!</definedName>
    <definedName name="___thinkcellLW1YmdOzcE.YFxrUbEVbTg" hidden="1">#REF!</definedName>
    <definedName name="___thinkcellLX9fG92u50OLKK3oXCoGSw" hidden="1">#REF!</definedName>
    <definedName name="___thinkcellLX9SnhfU1kS6XxRpFMl_EA" hidden="1">#REF!</definedName>
    <definedName name="___thinkcellLXrxPJV1uUy6EbGMFQV65w" hidden="1">#REF!</definedName>
    <definedName name="___thinkcelllyYBkOPkGEmFXa98QjPkVw" hidden="1">#REF!</definedName>
    <definedName name="___thinkcelllZ.xVMIpTUGOfZKFC1Ue1A" hidden="1">#REF!</definedName>
    <definedName name="___thinkcelllZBAMPv3A0.5jgDdfofTLA" hidden="1">#REF!</definedName>
    <definedName name="___thinkcellLZqneJyiUkqG818kHvtV8w" hidden="1">#REF!</definedName>
    <definedName name="___thinkcellm1FSqOVwh0e9lwLD9tcZmw" hidden="1">#REF!</definedName>
    <definedName name="___thinkcellM3jzfKEbgUK2abfl.w.BQQ" hidden="1">#REF!</definedName>
    <definedName name="___thinkcellm6.wpT_WZUSRN_a1A6YZ6g" hidden="1">#REF!</definedName>
    <definedName name="___thinkcellm7rf33.Yd0GFWDle5ChKeg" hidden="1">#REF!</definedName>
    <definedName name="___thinkcellm7RJ8u5zA0C5NtC51J0TAg" hidden="1">#REF!</definedName>
    <definedName name="___thinkcellM9hp5LvBpkCNwQoz0nrh8w" hidden="1">#REF!</definedName>
    <definedName name="___thinkcellmAvLfJyZ5UaXPldUwzBuSQ" hidden="1">#REF!</definedName>
    <definedName name="___thinkcellmBuewmTX.kuWvlnXqvT8og" hidden="1">#REF!</definedName>
    <definedName name="___thinkcellmBuqEk0eSUOrWtlrOwl2dA" hidden="1">#REF!</definedName>
    <definedName name="___thinkcellmCh05VXKs0KSvLJZXrlepQ" hidden="1">#REF!</definedName>
    <definedName name="___thinkcellmcWt00J5tU6iV6TOnMAgEA" hidden="1">#REF!</definedName>
    <definedName name="___thinkcellMG.S.oz540GkAdd5LLBlxQ" hidden="1">#REF!</definedName>
    <definedName name="___thinkcellMgI9owyrpUmxkRcOkZ43iQ" hidden="1">#REF!</definedName>
    <definedName name="___thinkcellmGRY0Wl9.k26gPzt6D8DDQ" hidden="1">#REF!</definedName>
    <definedName name="___thinkcellMGYMnPMELEWrE3jWRlMtEw" hidden="1">#REF!</definedName>
    <definedName name="___thinkcellMHwrVi.4E0Ozhmhxj_AbnQ" hidden="1">#REF!</definedName>
    <definedName name="___thinkcellmjPZhFFpzUm.LFQL6cnxXg" hidden="1">#REF!</definedName>
    <definedName name="___thinkcellmKa7xQrcFU2I9mVGb.FAFQ" hidden="1">#REF!</definedName>
    <definedName name="___thinkcellmkjOfxFps02AikrQhTS6AA" hidden="1">#REF!</definedName>
    <definedName name="___thinkcellMLcuRcKI_kCkGLG4b9BKOQ" hidden="1">#REF!</definedName>
    <definedName name="___thinkcellmLqNndwbm02SWFu54iRTJw" hidden="1">#REF!</definedName>
    <definedName name="___thinkcellmLUlMh1vcUiayVsrSG0cUg" hidden="1">#REF!</definedName>
    <definedName name="___thinkcellmmeK_eQxDkW2isn1.dzO4g" hidden="1">#REF!</definedName>
    <definedName name="___thinkcellMMtobfrESk2W3yA3u6hazQ" hidden="1">#REF!</definedName>
    <definedName name="___thinkcellmNkKzLH3a0OoZXZyBh_RKw" hidden="1">#REF!</definedName>
    <definedName name="___thinkcellmnqOT5gq00SysIGxGMCC3Q" hidden="1">#REF!</definedName>
    <definedName name="___thinkcellmo1BzKMpZUyyms0DZ82clw" hidden="1">#REF!</definedName>
    <definedName name="___thinkcellmOuEU9WbzEameHJ0X5EAQg" hidden="1">#REF!</definedName>
    <definedName name="___thinkcellmoWEcFWH2ECgxW5ptnKoig" hidden="1">#REF!</definedName>
    <definedName name="___thinkcellMoxxINKY0UWd0fT1_.l6EQ" hidden="1">#REF!</definedName>
    <definedName name="___thinkcellMP2ddCAqRESd0WUXbuoT9A" hidden="1">#REF!</definedName>
    <definedName name="___thinkcellMpJ3gC8B6kK5z4Iv0IgkVw" hidden="1">#REF!</definedName>
    <definedName name="___thinkcellMqhof.R1n02bwJeAxAWLHQ" hidden="1">#REF!</definedName>
    <definedName name="___thinkcellmsnZKo98SEKIWe3VN4PpQA" hidden="1">#REF!</definedName>
    <definedName name="___thinkcellmSOHaEh1B0OVrYjJZh78_A" hidden="1">#REF!</definedName>
    <definedName name="___thinkcellmSPI3avRRUmmEuPAJOt0Lg" hidden="1">#REF!</definedName>
    <definedName name="___thinkcellMT2CZkzeK0urErI_MeotMA" hidden="1">#REF!</definedName>
    <definedName name="___thinkcellMtqQ0l0MqUysJLgNkl83fA" hidden="1">#REF!</definedName>
    <definedName name="___thinkcellMug9duiU50uCOB40ctsQtQ" hidden="1">#REF!</definedName>
    <definedName name="___thinkcellmUGFTg421kO.zxlOOLJ7.Q" hidden="1">#REF!</definedName>
    <definedName name="___thinkcellmV1AdBmdQEK7y7kizbqnMQ" hidden="1">#REF!</definedName>
    <definedName name="___thinkcellmW4QmamfwUK.wxwzbvkikQ" hidden="1">#REF!</definedName>
    <definedName name="___thinkcellmx4cO6UCTkeHHb.GUpgCHA" hidden="1">#REF!</definedName>
    <definedName name="___thinkcellmxpc5vtqTUKjttwTewZsiA" hidden="1">#REF!</definedName>
    <definedName name="___thinkcellmYNFZtHNAk2U_Y3KzwqkJQ" hidden="1">#REF!</definedName>
    <definedName name="___thinkcellN00YQKuSvEmiKFEWL33Ywg" hidden="1">#REF!</definedName>
    <definedName name="___thinkcellN10rKMmX8U.MIeyFqQPgWg" hidden="1">#REF!</definedName>
    <definedName name="___thinkcelln15D8hdyZUa7AF02dQgBRw" hidden="1">#REF!</definedName>
    <definedName name="___thinkcellN1k4FdbCoUq6yLqN5kKjEg" hidden="1">#REF!</definedName>
    <definedName name="___thinkcellN1rfvn6zUUeOSQi0YEGUaw" hidden="1">#REF!</definedName>
    <definedName name="___thinkcelln218y8.S3Uu8383G8TUZ2g" hidden="1">#REF!</definedName>
    <definedName name="___thinkcelln2CFllB_z0C9tCryFPORbw" hidden="1">#REF!</definedName>
    <definedName name="___thinkcellN6pZL2eznUKsNQofShBPSg" hidden="1">#REF!</definedName>
    <definedName name="___thinkcelln9_RUi7fHECZ1R1wlMCSJQ" hidden="1">#REF!</definedName>
    <definedName name="___thinkcellNahKejFquEKY2GbIxxbLnA" hidden="1">#REF!</definedName>
    <definedName name="___thinkcellNarOs6tWbUaKr.FEOJCdFQ" hidden="1">#REF!</definedName>
    <definedName name="___thinkcellnB_pYQJKa0Sa8xtkGxei4g" hidden="1">#REF!</definedName>
    <definedName name="___thinkcellNB8uJaIEoEiUQzvtUSSSaQ" hidden="1">#REF!</definedName>
    <definedName name="___thinkcellnbPflpYY50azpEPhj5OGGA" hidden="1">#REF!</definedName>
    <definedName name="___thinkcellNEhlQpzc_UyCySyxpLL1Pg" hidden="1">#REF!</definedName>
    <definedName name="___thinkcellNFKtHIyd_Uq0NGrR3vvRAg" hidden="1">#REF!</definedName>
    <definedName name="___thinkcellnjKkeWBO.UmFRDACs8p.dA" hidden="1">#REF!</definedName>
    <definedName name="___thinkcellnkIoo5Z1zE2_uIqDr19srQ" hidden="1">#REF!</definedName>
    <definedName name="___thinkcellNkn_8szv_0yskGfV65ALwg" hidden="1">#REF!</definedName>
    <definedName name="___thinkcellnLPKMYaez0.A407nOT4v4A" hidden="1">#REF!</definedName>
    <definedName name="___thinkcellnn_H7ai3w0WauNcdvBGBCQ" hidden="1">#REF!</definedName>
    <definedName name="___thinkcellNn1n1k6gyk6rGkE9_OB7EQ" hidden="1">#REF!</definedName>
    <definedName name="___thinkcellnNdoC_TlOUGq8aY8vu6L1w" hidden="1">#REF!</definedName>
    <definedName name="___thinkcellNnh4WO11kUCYjtZe8jwonw" hidden="1">#REF!</definedName>
    <definedName name="___thinkcellNNMHOib2TkawWsMucCkHLQ" hidden="1">#REF!</definedName>
    <definedName name="___thinkcellNPJQOJFXTEK4H4Lt9zxlow" hidden="1">#REF!</definedName>
    <definedName name="___thinkcellnPMK55wB6UWOcJoJPKoGvw" hidden="1">#REF!</definedName>
    <definedName name="___thinkcellnRIHjawm10mcS65wiLo1Vw" hidden="1">#REF!</definedName>
    <definedName name="___thinkcellNs9wxLqackq_XMe85MPY2A" hidden="1">#REF!</definedName>
    <definedName name="___thinkcellntag63K5AUKXgY4nQgMQpA" hidden="1">#REF!</definedName>
    <definedName name="___thinkcellNUf8lbMm4EO__N3gKEtfIQ" hidden="1">#REF!</definedName>
    <definedName name="___thinkcellnuyd0IewKEaO7iwQc7gQsg" hidden="1">#REF!</definedName>
    <definedName name="___thinkcellnw3swnhJNUq7XJLsmiYeHQ" hidden="1">#REF!</definedName>
    <definedName name="___thinkcellnWGdGEiqhUSwwTQ.a.3dRw" hidden="1">#REF!</definedName>
    <definedName name="___thinkcellnWHQt_.1_0agXK7s2_gA0g" hidden="1">#REF!</definedName>
    <definedName name="___thinkcellnWjqTXOZkEKoPraetkRYtw" hidden="1">#REF!</definedName>
    <definedName name="___thinkcellnyTTEsMlC0uAICAv40nMeA" hidden="1">#REF!</definedName>
    <definedName name="___thinkcellnzpa95EJmEWMxu44sjzJvA" hidden="1">#REF!</definedName>
    <definedName name="___thinkcello06TFNwwbkGULeS7Q3Yh1A" hidden="1">#REF!</definedName>
    <definedName name="___thinkcello4s5d1W8hUm.OUj4eIDx5g" hidden="1">#REF!</definedName>
    <definedName name="___thinkcello50Q5PZPBUGJQdAC5xfoHg" hidden="1">#REF!</definedName>
    <definedName name="___thinkcellO6yd5skxikiL1nGg3azS4Q" hidden="1">#REF!</definedName>
    <definedName name="___thinkcellO9mNd__yqkWIVurOxJRomQ" hidden="1">#REF!</definedName>
    <definedName name="___thinkcellOaZBGUTXCkyETt.jy8WfyA" hidden="1">#REF!</definedName>
    <definedName name="___thinkcelloCiIKSKd4UeZ3PHZyPFtoQ" hidden="1">#REF!</definedName>
    <definedName name="___thinkcellocLyMn1OYEi78ghNMmOvvw" hidden="1">#REF!</definedName>
    <definedName name="___thinkcelloE6_oM48akqDyhZOMnltTA" hidden="1">#REF!</definedName>
    <definedName name="___thinkcellOEq4wniPAUaGZKTa4d.UtQ" hidden="1">#REF!</definedName>
    <definedName name="___thinkcelloevTLpfc_0meRCMW4ZaVOg" hidden="1">#REF!</definedName>
    <definedName name="___thinkcellOjuHX_9Z006Sp6L0WfdDrg" hidden="1">#REF!</definedName>
    <definedName name="___thinkcellokKZ.0ge70G14RFPdpU80A" hidden="1">#REF!</definedName>
    <definedName name="___thinkcellokW2YiZgp0SBZCeK58GlGQ" hidden="1">#REF!</definedName>
    <definedName name="___thinkcellolIeLAR_0keb2Oz9j1m5SA" hidden="1">#REF!</definedName>
    <definedName name="___thinkcellOM_satxp8Uuu5AufwfcmJQ" hidden="1">#REF!</definedName>
    <definedName name="___thinkcellonySK9i2Dk.u98NPKxEsbg" hidden="1">#REF!</definedName>
    <definedName name="___thinkcellOnzbWGYWCkqlsPINwemiQg" hidden="1">#REF!</definedName>
    <definedName name="___thinkcellOq.O7NRuWEivVnfYVM6c_A" hidden="1">#REF!</definedName>
    <definedName name="___thinkcellor_I6fRqAkKOga0LKvPJQQ" hidden="1">#REF!</definedName>
    <definedName name="___thinkcellOsn7mG2zpUOuPPTqoUPXbg" hidden="1">#REF!</definedName>
    <definedName name="___thinkcellOtcON_.11E6uUslsakyljw" hidden="1">#REF!</definedName>
    <definedName name="___thinkcelloVnW0BqjeUCiaQ2VlmfQyg" hidden="1">#REF!</definedName>
    <definedName name="___thinkcelloYNoGG8gf0O95AF.jCn5dA" hidden="1">#REF!</definedName>
    <definedName name="___thinkcelloZH2q86MIkWPSqPUjCep5g" hidden="1">#REF!</definedName>
    <definedName name="___thinkcellp.hEPtDclU2L9G5fv.qfsQ" hidden="1">#REF!</definedName>
    <definedName name="___thinkcellP_DEJlfWnkyzv0jIrm7Wjw" hidden="1">#REF!</definedName>
    <definedName name="___thinkcellP_ym9M5d5EqR2BIqekhmVg" hidden="1">#REF!</definedName>
    <definedName name="___thinkcellP0kaex1OFkWA4qFVUAigBg" hidden="1">#REF!</definedName>
    <definedName name="___thinkcellP14p_lHIIUe12cnhz8KmCw" hidden="1">#REF!</definedName>
    <definedName name="___thinkcellp1fH1pQ6IE2WkBSaa9xHig" hidden="1">#REF!</definedName>
    <definedName name="___thinkcellp3YpKvBl.0S3oUVtOPvS5g" hidden="1">#REF!</definedName>
    <definedName name="___thinkcellp51ezE8qjUiKgd7CWgWZRA" hidden="1">#REF!</definedName>
    <definedName name="___thinkcellp7ocYjAYUUm3kNMKbXg4_w" hidden="1">#REF!</definedName>
    <definedName name="___thinkcellP9iYhxyFiE6Wy.uXWxCeHg" hidden="1">#REF!</definedName>
    <definedName name="___thinkcellP9SU2fPVgkirvi5Ks9oFHQ" hidden="1">#REF!</definedName>
    <definedName name="___thinkcellPAI0mrCtRkqEI6etOgniog" hidden="1">#REF!</definedName>
    <definedName name="___thinkcellPASmwS_ckUGDordFot.75w" hidden="1">#REF!</definedName>
    <definedName name="___thinkcellPbQTJDiYyE.tUmknVnz9Hw" hidden="1">#REF!</definedName>
    <definedName name="___thinkcellpD36JJVcRkGPZeWItI5x6w" hidden="1">#REF!</definedName>
    <definedName name="___thinkcellPdupeF0WrUiWHk5ceD3c6g" hidden="1">#REF!</definedName>
    <definedName name="___thinkcellPDV3jUUrfEeEOkRJTg_n2Q" hidden="1">#REF!</definedName>
    <definedName name="___thinkcellpexVuM4kQkOj7W2O1ncHCQ" hidden="1">#REF!</definedName>
    <definedName name="___thinkcellPf1CYJp13kClAAL1R_ooAw" hidden="1">#REF!</definedName>
    <definedName name="___thinkcellpFuxeVtL4E6diCKCF5IG_w" hidden="1">#REF!</definedName>
    <definedName name="___thinkcellPgdd_TpXZkWtv8bWM0cVGA" hidden="1">#REF!</definedName>
    <definedName name="___thinkcellPHIjWY93wUyV1UkmLA5XzQ" hidden="1">#REF!</definedName>
    <definedName name="___thinkcellPIi0zhyRTEGHFkXybVKVaQ" hidden="1">#REF!</definedName>
    <definedName name="___thinkcellPj1yV.bhbku68xyoUgZUOg" hidden="1">#REF!</definedName>
    <definedName name="___thinkcellPj6xmvjcE026wz7M9ZLQqw" hidden="1">#REF!</definedName>
    <definedName name="___thinkcellpJGIh2TOGUShfBzozsdDlw" hidden="1">#REF!</definedName>
    <definedName name="___thinkcellpmhmBDlhIkSHVm9k0oV_kg" hidden="1">#REF!</definedName>
    <definedName name="___thinkcellpnerKurRf0mJkBfemuBH7w" hidden="1">#REF!</definedName>
    <definedName name="___thinkcellPOFVJldDt0uNQiNLn23gjA" hidden="1">#REF!</definedName>
    <definedName name="___thinkcellpOpDVacHjkmllj4Xl9XboA" hidden="1">#REF!</definedName>
    <definedName name="___thinkcellpp6zRpzQ302RooFoMyg19Q" hidden="1">#REF!</definedName>
    <definedName name="___thinkcellPPl.ynjUTUeZ4yzgu1s1Og" hidden="1">#REF!</definedName>
    <definedName name="___thinkcellppRonkk.HkmCFfjKe6Z9og" hidden="1">#REF!</definedName>
    <definedName name="___thinkcellprzWdekW20K8CeUXS8V7Tg" hidden="1">#REF!</definedName>
    <definedName name="___thinkcellpsa0bIFzJkGiKdTyoVAzxQ" hidden="1">#REF!</definedName>
    <definedName name="___thinkcellPSYo8HKyeE2.RzsVi4RSSw" hidden="1">#REF!</definedName>
    <definedName name="___thinkcellpuK6ke0tUkmy40FTw46azw" hidden="1">#REF!</definedName>
    <definedName name="___thinkcellpW7eoJhucE29mCpA3q2.TQ" hidden="1">#REF!</definedName>
    <definedName name="___thinkcellPwHOrXTui0i96nvfblA9vQ" hidden="1">#REF!</definedName>
    <definedName name="___thinkcellpYLN.uvPkkCyEV0jxbnBxw" hidden="1">#REF!</definedName>
    <definedName name="___thinkcellpyTihmsmVEiQCezaJxPPcA" hidden="1">#REF!</definedName>
    <definedName name="___thinkcellq30bLVDa8EaxfdHgW74M0g" hidden="1">#REF!</definedName>
    <definedName name="___thinkcellQ7knzQwCY0.ma7fuLXe9nA" hidden="1">#REF!</definedName>
    <definedName name="___thinkcellQ8FMLr99ekayP7BHg3qiAQ" hidden="1">#REF!</definedName>
    <definedName name="___thinkcellQaECKiMuJUKxB2g687mRlw" hidden="1">#REF!</definedName>
    <definedName name="___thinkcellQB2Y0zVNNE2KFz_37zwOXQ" hidden="1">#REF!</definedName>
    <definedName name="___thinkcellqBDwmAVRs0qRfV_vrpI22Q" hidden="1">#REF!</definedName>
    <definedName name="___thinkcellQCtyjei7zECEjFkMXK.6dg" hidden="1">#REF!</definedName>
    <definedName name="___thinkcellqCXM30RSIUyTYLxy6BFuVg" hidden="1">#REF!</definedName>
    <definedName name="___thinkcellQd.H1SJ550KWzRcS31OH6w" hidden="1">#REF!</definedName>
    <definedName name="___thinkcellQDQn1231xUybYV0BRuA9YA" hidden="1">#REF!</definedName>
    <definedName name="___thinkcellQejv4oeS5kiTi6K31BEeGA" hidden="1">#REF!</definedName>
    <definedName name="___thinkcellQF1HsdIStEuv.8NY77gRAw" hidden="1">#REF!</definedName>
    <definedName name="___thinkcellQFAPicw2Eku.DUu0vlwTLA" hidden="1">#REF!</definedName>
    <definedName name="___thinkcellqfPTPg4IgUOx3MipLvXt1g" hidden="1">#REF!</definedName>
    <definedName name="___thinkcellqFYRWhvBWky1YIr_FnxCKA" hidden="1">#REF!</definedName>
    <definedName name="___thinkcellQgYG4J2QKEOyUtAVzDazxQ" hidden="1">#REF!</definedName>
    <definedName name="___thinkcellqhkc6wIIhU253JFDoyuVyw" hidden="1">#REF!</definedName>
    <definedName name="___thinkcellqIk7b7j1G0CP.V3CLFdhSA" hidden="1">#REF!</definedName>
    <definedName name="___thinkcellQIOXNqhMY0qCaL9eupnWIA" hidden="1">#REF!</definedName>
    <definedName name="___thinkcellqMpmSYIDd0.Gc2c2IS7oNw" hidden="1">#REF!</definedName>
    <definedName name="___thinkcellqO8VwvuEu0y5qIObxv_uyw" hidden="1">#REF!</definedName>
    <definedName name="___thinkcellQoVyTPKc7EGUz5KItkw.kA" hidden="1">#REF!</definedName>
    <definedName name="___thinkcellqpvV3BqBFEmOZIZA8MPpHA" hidden="1">#REF!</definedName>
    <definedName name="___thinkcellQPXdfMDS0UykYlEhapdCSw" hidden="1">#REF!</definedName>
    <definedName name="___thinkcellqRDixWecp0iPfun_0r1sww" hidden="1">#REF!</definedName>
    <definedName name="___thinkcellQt6UtsifoEmHppIx0W4wCw" hidden="1">#REF!</definedName>
    <definedName name="___thinkcellQU9LG0Po3EGkkImUUAKV8A" hidden="1">#REF!</definedName>
    <definedName name="___thinkcellqujB2nC8QkKmKLXLW97Y9w" hidden="1">#REF!</definedName>
    <definedName name="___thinkcellQUSPbfxp2Uqu6j4_._UdAg" hidden="1">#REF!</definedName>
    <definedName name="___thinkcellqVcrpHTWGEqts.3IyAlCVA" hidden="1">#REF!</definedName>
    <definedName name="___thinkcellQWAn6nPOiEOqn7T2pRES8w" hidden="1">#REF!</definedName>
    <definedName name="___thinkcellQWLWv0q.PkqAFstnnmIVQQ" hidden="1">#REF!</definedName>
    <definedName name="___thinkcellQZ9rguajUUe2FhtfrhwW3Q" hidden="1">#REF!</definedName>
    <definedName name="___thinkcellQzbEoM0Z4kO9.2qPqSwMZw" hidden="1">#REF!</definedName>
    <definedName name="___thinkcellqzJBHdk3oUqpDDdHGlWQ7Q" hidden="1">#REF!</definedName>
    <definedName name="___thinkcellR13vuRRF1kW5m2GzpQwZeQ" hidden="1">#REF!</definedName>
    <definedName name="___thinkcellR1x8g_jxfkezfhgVz8LwkQ" hidden="1">#REF!</definedName>
    <definedName name="___thinkcellr2dabWWbp0e2BtceooGZaA" hidden="1">#REF!</definedName>
    <definedName name="___thinkcellR406KUgWCU2yOfKFLmQOGQ" hidden="1">#REF!</definedName>
    <definedName name="___thinkcellR4xTubzMKEq75SbANhlNEw" hidden="1">#REF!</definedName>
    <definedName name="___thinkcellra5miHNSKku3XQxW6dTqyg" hidden="1">#REF!</definedName>
    <definedName name="___thinkcellrATOEHwbMkCs7Aaq_nlh.A" hidden="1">#REF!</definedName>
    <definedName name="___thinkcellrAuyMFf79EKWpVnShdtEwQ" hidden="1">#REF!</definedName>
    <definedName name="___thinkcellRbTV5yGnzUKHnd4UM.t2Vg" hidden="1">#REF!</definedName>
    <definedName name="___thinkcellrc49xzREEEqd8nlffTfByw" hidden="1">#REF!</definedName>
    <definedName name="___thinkcellrDyZJ0XKQE.GMs664Z4dRw" hidden="1">#REF!</definedName>
    <definedName name="___thinkcellRECz7zIy1kq1BFfqO4etbQ" hidden="1">#REF!</definedName>
    <definedName name="___thinkcellrf0yix0HqkSCaMH8ixGqbw" hidden="1">#REF!</definedName>
    <definedName name="___thinkcellRGKNP7j280.rjX.uBFHiiQ" hidden="1">#REF!</definedName>
    <definedName name="___thinkcellrHxEXRSeX0mNJnbDRZvO4Q" hidden="1">#REF!</definedName>
    <definedName name="___thinkcellricER1kliEWFjZDCOvREYw" hidden="1">#REF!</definedName>
    <definedName name="___thinkcellRK1h8S.IbEuxIZ95_Tb.Hg" hidden="1">#REF!</definedName>
    <definedName name="___thinkcellRkr643cgCEOBCe_hUN_Pdw" hidden="1">#REF!</definedName>
    <definedName name="___thinkcellrLQ3cyuK702y7PymhlIK0A" hidden="1">#REF!</definedName>
    <definedName name="___thinkcellrqjo9vvd9U.qBgZobT8dGA" hidden="1">#REF!</definedName>
    <definedName name="___thinkcellRRHkUtr_BE6ybWKTLc5w4w" hidden="1">#REF!</definedName>
    <definedName name="___thinkcellrRjoTSqE40S0R38.42IAfA" hidden="1">#REF!</definedName>
    <definedName name="___thinkcellruiawj6r9UmDJ_Rb3Ha7bA" hidden="1">#REF!</definedName>
    <definedName name="___thinkcellruqTPEaOLkmxeAcrEC1_oQ" hidden="1">#REF!</definedName>
    <definedName name="___thinkcellrySWD9S8.UOaKHFYeqkrKw" hidden="1">#REF!</definedName>
    <definedName name="___thinkcellRZwQPZMejke.grJDzinP.Q" hidden="1">#REF!</definedName>
    <definedName name="___thinkcellS1QpPp16ukSsNOFwucv0SQ" hidden="1">#REF!</definedName>
    <definedName name="___thinkcells2owmFd0H0iAv.6STj1KzA" hidden="1">#REF!</definedName>
    <definedName name="___thinkcellS2oYB9t37E2LntGAYdqyZw" hidden="1">#REF!</definedName>
    <definedName name="___thinkcellS2wJxR7.okW5aPqLorZT1w" hidden="1">#REF!</definedName>
    <definedName name="___thinkcellS2wNwSRJukeNRBoVmWAvNA" hidden="1">#REF!</definedName>
    <definedName name="___thinkcellS6FXaCrfvEqOS5I2JAgjGg" hidden="1">#REF!</definedName>
    <definedName name="___thinkcellS8LzHcvnek20J6PLB9VZ0A" hidden="1">#REF!</definedName>
    <definedName name="___thinkcellS9PBtjR_A06h7hFpCtRLlQ" hidden="1">#REF!</definedName>
    <definedName name="___thinkcellSaEN_DYcrkSy5jlOxul01Q" hidden="1">#REF!</definedName>
    <definedName name="___thinkcellSaqo41MMkk2NnfkMLJH6yw" hidden="1">#REF!</definedName>
    <definedName name="___thinkcellSBaZxtdc8UyjbcjNrLvfqw" hidden="1">#REF!</definedName>
    <definedName name="___thinkcellscP8vkkkf023s.z4TFkDIQ" hidden="1">#REF!</definedName>
    <definedName name="___thinkcellSCWNBvdyukauBTVKNH9apA" hidden="1">#REF!</definedName>
    <definedName name="___thinkcellSdVod711D02OdiMvCv8Hiw" hidden="1">#REF!</definedName>
    <definedName name="___thinkcellSE70zYWE_UqMhgrEUTlFgA" hidden="1">#REF!</definedName>
    <definedName name="___thinkcellSGcF2dt9Qkeuhxie2grnhA" hidden="1">#REF!</definedName>
    <definedName name="___thinkcellSgx_k19Jg0auTXOHkp2AqA" hidden="1">#REF!</definedName>
    <definedName name="___thinkcellsH1mlpo80Uq13In5Am0ZDw" hidden="1">#REF!</definedName>
    <definedName name="___thinkcellsHsN0QuApUGkwSiRfxyi8A" hidden="1">#REF!</definedName>
    <definedName name="___thinkcellSI3ikzjyFUyscW2X_QahKA" hidden="1">#REF!</definedName>
    <definedName name="___thinkcellsJ04L3Y4kUaL3YB.OZ3opQ" hidden="1">#REF!</definedName>
    <definedName name="___thinkcellSK2FpfOsbU2xRZ3Dw6XiHw" hidden="1">#REF!</definedName>
    <definedName name="___thinkcellslwZ3t4ynkG2wJrhVFskhg" hidden="1">#REF!</definedName>
    <definedName name="___thinkcellsmj.TPjPkk.NMIMMojWN_A" hidden="1">#REF!</definedName>
    <definedName name="___thinkcellsmSvaKqzq02s.6pKPPxuTw" hidden="1">#REF!</definedName>
    <definedName name="___thinkcellSn28yRD_q0aeo8QLeu1Crg" hidden="1">#REF!</definedName>
    <definedName name="___thinkcellSOPNtChdmE6dn0Nd759g.w" hidden="1">#REF!</definedName>
    <definedName name="___thinkcellSoqrbJ1150mSx85mcvWxYQ" hidden="1">#REF!</definedName>
    <definedName name="___thinkcellsOXNKNq22EqEPb2wXQ1tuQ" hidden="1">#REF!</definedName>
    <definedName name="___thinkcellSPRM4iTlKESp_x7_cCBG4Q" hidden="1">#REF!</definedName>
    <definedName name="___thinkcellsQdVvlLrIEeavLhEahHSng" hidden="1">#REF!</definedName>
    <definedName name="___thinkcellsR_tGDo7O0CHkI2oZ9S9Zw" hidden="1">#REF!</definedName>
    <definedName name="___thinkcellSRWytQtBK0KXeQb0slkl_Q" hidden="1">#REF!</definedName>
    <definedName name="___thinkcellss2AMjZpBkaCyWnApqbuyw" hidden="1">#REF!</definedName>
    <definedName name="___thinkcellst.rFxEq6k.T3DStwyo5Pg" hidden="1">#REF!</definedName>
    <definedName name="___thinkcellst3eqWoCC0q4DM1KBUp37w" hidden="1">#REF!</definedName>
    <definedName name="___thinkcellStW_qMjpvkyZLSLosPB8yw" hidden="1">#REF!</definedName>
    <definedName name="___thinkcellSV2EVzy4IES9kd3uPZ8UYg" hidden="1">#REF!</definedName>
    <definedName name="___thinkcellSvRympn9X0q5q6_yY3cLzg" hidden="1">#REF!</definedName>
    <definedName name="___thinkcellswlDutKTY0Kj2RGjorR9MA" hidden="1">#REF!</definedName>
    <definedName name="___thinkcellsX5iNAXRIEyK_6jHD59wrw" hidden="1">#REF!</definedName>
    <definedName name="___thinkcellSxPTD59qNU2DPsGolKQo7A" hidden="1">#REF!</definedName>
    <definedName name="___thinkcellSXY87WdAbE6MFnAUfsq0YA" hidden="1">#REF!</definedName>
    <definedName name="___thinkcellT.AxG3u9tEKvcyi4A9leNg" hidden="1">#REF!</definedName>
    <definedName name="___thinkcellt_ZyF9mbT0iTWZQaJXangg" hidden="1">#REF!</definedName>
    <definedName name="___thinkcellT0bMSIRI50.8Gf4fIh_bWQ" hidden="1">#REF!</definedName>
    <definedName name="___thinkcellT37xz14Xg0.QHNzEPrgSgg" hidden="1">#REF!</definedName>
    <definedName name="___thinkcellT62tlHtpz0CeqOEXGEkjbA" hidden="1">#REF!</definedName>
    <definedName name="___thinkcellT7nNUiYKvEqa7XTonFxqyw" hidden="1">#REF!</definedName>
    <definedName name="___thinkcellt9U0HDgd2UOVG_BhwT_pDA" hidden="1">#REF!</definedName>
    <definedName name="___thinkcelltAezCyouI02kYlRtBjuHpg" hidden="1">#REF!</definedName>
    <definedName name="___thinkcelltAzgmV0PrUeT.uyH8FHg8Q" hidden="1">#REF!</definedName>
    <definedName name="___thinkcellTb.DXNd1bkOvklTWSsgjgg" hidden="1">#REF!</definedName>
    <definedName name="___thinkcellTbD7wwUK.0yr8Mcg850S0g" hidden="1">#REF!</definedName>
    <definedName name="___thinkcelltDgQeJqBfki4l_VqxJeh6w" hidden="1">#REF!</definedName>
    <definedName name="___thinkcellTFVGmBiVFUu1HyElk6N7ug" hidden="1">#REF!</definedName>
    <definedName name="___thinkcellTg5OmlZzFUOUAiY9BWGqMg" hidden="1">#REF!</definedName>
    <definedName name="___thinkcelltGUkgy_uf0C_nZOPSIkEVg" hidden="1">#REF!</definedName>
    <definedName name="___thinkcellTH5ZjKL84kqkHzy1xIy5WA" hidden="1">#REF!</definedName>
    <definedName name="___thinkcelltks4TOml0UuNHkna6xb6Kw" hidden="1">#REF!</definedName>
    <definedName name="___thinkcelltNJGWSNeH0SZOW4PALD2QA" hidden="1">#REF!</definedName>
    <definedName name="___thinkcelltNWn9OCWCEeEyp3DcsdVnQ" hidden="1">#REF!</definedName>
    <definedName name="___thinkcellTnYtXDHHvkWn2aDaTkYOng" hidden="1">#REF!</definedName>
    <definedName name="___thinkcellTqukIFwFQUimg9Yo_WAziw" hidden="1">#REF!</definedName>
    <definedName name="___thinkcelltRLg5MTZK0aZZpz.Kgw27g" hidden="1">#REF!</definedName>
    <definedName name="___thinkcelltrXC14EWhE6KDYn_XVTgNA" hidden="1">#REF!</definedName>
    <definedName name="___thinkcelltumxfGUGZ0.ylAXPz3H1UQ" hidden="1">#REF!</definedName>
    <definedName name="___thinkcelltvoirc1z40KlV3L6M6cCjQ" hidden="1">#REF!</definedName>
    <definedName name="___thinkcelltweFuMfd60Khgmp208FVmg" hidden="1">#REF!</definedName>
    <definedName name="___thinkcelltWVebX8mFU.JdBmdAmv_lg" hidden="1">#REF!</definedName>
    <definedName name="___thinkcellTXFLyfvDCE.Xvk7zuLXuqg" hidden="1">#REF!</definedName>
    <definedName name="___thinkcelltycrPK1oa0OzVSGvflIFOQ" hidden="1">#REF!</definedName>
    <definedName name="___thinkcellu0mjLp9.sEaDjLzyr.7XlA" hidden="1">#REF!</definedName>
    <definedName name="___thinkcellU0mmB8WGJEm7fEF18lrAsQ" hidden="1">#REF!</definedName>
    <definedName name="___thinkcellU2PbdhPRE0u1wucVm35YUg" hidden="1">#REF!</definedName>
    <definedName name="___thinkcellu6Mxppr6zESAf6etOGngyA" hidden="1">#REF!</definedName>
    <definedName name="___thinkcellu735QtjAMkK08gT4FTjfuw" hidden="1">#REF!</definedName>
    <definedName name="___thinkcellU9e9EiHZL0KIzz1z.8M5lg" hidden="1">#REF!</definedName>
    <definedName name="___thinkcellu9EkISGQ40KaDMUCEVBJ_Q" hidden="1">#REF!</definedName>
    <definedName name="___thinkcellUBbfSeCed0.o0qhUTKhi4A" hidden="1">#REF!</definedName>
    <definedName name="___thinkcelluBI2RzvWtU6s1KBm.f89qA" hidden="1">#REF!</definedName>
    <definedName name="___thinkcelluF80EerY9Uuoeq1W6vVGgw" hidden="1">#REF!</definedName>
    <definedName name="___thinkcellUGLFVs_zfUOxEPNbSWBS8g" hidden="1">#REF!</definedName>
    <definedName name="___thinkcellUhuyhqwADkaQTquIFtna8A" hidden="1">#REF!</definedName>
    <definedName name="___thinkcellulgrBQGZtEaGk8dAXJlalg" hidden="1">#REF!</definedName>
    <definedName name="___thinkcellUooEfvhYJEWp8cTMAwi9hQ" hidden="1">#REF!</definedName>
    <definedName name="___thinkcelluRgKt1OSsk2Xsx5IdXhDbg" hidden="1">#REF!</definedName>
    <definedName name="___thinkcellURyPvuD52kCopHuJCZf.Yw" hidden="1">#REF!</definedName>
    <definedName name="___thinkcelluS3BZD1KEU6yKQR3Sq0JtQ" hidden="1">#REF!</definedName>
    <definedName name="___thinkcellutw4.bIz1E2.GtLlpAQ9qA" hidden="1">#REF!</definedName>
    <definedName name="___thinkcellutZ0ZvnHZEmliR5cK2E_wg" hidden="1">#REF!</definedName>
    <definedName name="___thinkcelluUk4OKu5.UusjMoeoPk0Og" hidden="1">#REF!</definedName>
    <definedName name="___thinkcellUUlumFG5xk.0IiEJlbyDYw" hidden="1">#REF!</definedName>
    <definedName name="___thinkcelluUPPskkSPEiFg5_36dk9Zw" hidden="1">#REF!</definedName>
    <definedName name="___thinkcellUwG87ipfOE691WMuCtcs7w" hidden="1">#REF!</definedName>
    <definedName name="___thinkcellUyQk8xZX4EyTo3ULejM3Mw" hidden="1">#REF!</definedName>
    <definedName name="___thinkcelluzKOmTYu1kS1g77khCtfPA" hidden="1">#REF!</definedName>
    <definedName name="___thinkcellV_sF.ZJwC0CgNYarQQy8Nw" hidden="1">#REF!</definedName>
    <definedName name="___thinkcellv_YcoLyAI0aiZxq1Fj.uiA" hidden="1">#REF!</definedName>
    <definedName name="___thinkcellv0hoPTC180WmAJ3lqn.GfQ" hidden="1">#REF!</definedName>
    <definedName name="___thinkcellV3Zwd4uTGkmOItDf4Axgvw" hidden="1">#REF!</definedName>
    <definedName name="___thinkcellv7yW7NU7N0Km7hTLvxwSZQ" hidden="1">#REF!</definedName>
    <definedName name="___thinkcellv8eKgZFFKEmt33Di_Yw_6Q" hidden="1">#REF!</definedName>
    <definedName name="___thinkcellV8Givi3ktUi_1ne97WHvuw" hidden="1">#REF!</definedName>
    <definedName name="___thinkcellV8pITnz0m0SWstmdAtL7tw" hidden="1">#REF!</definedName>
    <definedName name="___thinkcellV91idlEvc0qQXbiU9qALFw" hidden="1">#REF!</definedName>
    <definedName name="___thinkcellvAtqgaZyUUWNqoigEclsIQ" hidden="1">#REF!</definedName>
    <definedName name="___thinkcellvBC3PoqC90StPwIUKD0RNQ" hidden="1">#REF!</definedName>
    <definedName name="___thinkcellvBES.JaIsU.kZnXAnMSQ0A" hidden="1">#REF!</definedName>
    <definedName name="___thinkcellVBjeERxVo0arqHV8wol8hA" hidden="1">#REF!</definedName>
    <definedName name="___thinkcellvbzSSv2LgEarBYA7Pa5p_w" hidden="1">#REF!</definedName>
    <definedName name="___thinkcellvD2dDq6SBE.cVFGoXdvn_w" hidden="1">#REF!</definedName>
    <definedName name="___thinkcellVD7H2yrKPEW2XSkgtiNxfw" hidden="1">#REF!</definedName>
    <definedName name="___thinkcellvdejOwlEv024rc8HR.wqpA" hidden="1">#REF!</definedName>
    <definedName name="___thinkcellVFew2KPP5UGbeG4hWi54vQ" hidden="1">#REF!</definedName>
    <definedName name="___thinkcellVfMpDKeWWE6IKBS4MPlsVA" hidden="1">#REF!</definedName>
    <definedName name="___thinkcellvftaargLIkqXoLNtxfiy4g" hidden="1">#REF!</definedName>
    <definedName name="___thinkcellvFX0HWD14066ryuu6tU6Sg" hidden="1">#REF!</definedName>
    <definedName name="___thinkcellvIvXWIbsVkukskPHp_C5Fw" hidden="1">#REF!</definedName>
    <definedName name="___thinkcellvl7qCpRRJEufVENQ0BEdkQ" hidden="1">#REF!</definedName>
    <definedName name="___thinkcellvlnA5yjG7EqEMOn0.ofvLQ" hidden="1">#REF!</definedName>
    <definedName name="___thinkcellVmcisThgsEOk_nQZnXzThg" hidden="1">#REF!</definedName>
    <definedName name="___thinkcellVo8MigDn.EaInifRGHK.8g" hidden="1">#REF!</definedName>
    <definedName name="___thinkcellvPclui6UpkqeoUL1.7UGvg" hidden="1">#REF!</definedName>
    <definedName name="___thinkcellvr16gWBz2E68wAx65RL4dw" hidden="1">#REF!</definedName>
    <definedName name="___thinkcellvrugKj27rUykgiHNfnqQyw" hidden="1">#REF!</definedName>
    <definedName name="___thinkcellVuwOwQmx3EiPS4aEiA.m6w" hidden="1">#REF!</definedName>
    <definedName name="___thinkcellvWtX58PZuEWhJOs9EniS7w" hidden="1">#REF!</definedName>
    <definedName name="___thinkcellvy_XM5bDME2TJ.hsnEynRg" hidden="1">#REF!</definedName>
    <definedName name="___thinkcellvyCJPA6.h0i67sSWEEq2Lw" hidden="1">#REF!</definedName>
    <definedName name="___thinkcellvyWwxZ97bEy.0izkS77xAQ" hidden="1">#REF!</definedName>
    <definedName name="___thinkcellvzbi6JYNg0aTcq7seQLfUQ" hidden="1">#REF!</definedName>
    <definedName name="___thinkcellVZFyNcYoNkyrMX4WmYnEaQ" hidden="1">#REF!</definedName>
    <definedName name="___thinkcellvzJ4bXPuUUeYZwY6vnWxtw" hidden="1">#REF!</definedName>
    <definedName name="___thinkcellw0pMubd0eECZ6hpEAaj44A" hidden="1">#REF!</definedName>
    <definedName name="___thinkcellw3N1DsBebUqaGXp6uLjFMw" hidden="1">#REF!</definedName>
    <definedName name="___thinkcellW5FCmnRhA0.TqvTZLOc2AA" hidden="1">#REF!</definedName>
    <definedName name="___thinkcellW5NW3t5ArkCu.yKUzxmENg" hidden="1">#REF!</definedName>
    <definedName name="___thinkcellw78GMAtuUkuJkJ4VDqJrEQ" hidden="1">#REF!</definedName>
    <definedName name="___thinkcellW7lbN8uK9k6lxtW4mrzAJA" hidden="1">#REF!</definedName>
    <definedName name="___thinkcellw8.cnAMHjUyZE0bvzQONKw" hidden="1">#REF!</definedName>
    <definedName name="___thinkcellWA0ckZPepUGLkxjs2TvdDQ" hidden="1">#REF!</definedName>
    <definedName name="___thinkcellWb8pibXYuk.sOVShSCq_mg" hidden="1">#REF!</definedName>
    <definedName name="___thinkcellWbJkAQYgq0KiWVtRyupy.Q" hidden="1">#REF!</definedName>
    <definedName name="___thinkcellwco.zxhXkEaPOpSZ4RoEJQ" hidden="1">#REF!</definedName>
    <definedName name="___thinkcellWdx4JlbpQ0.pDX_zEC4axQ" hidden="1">#REF!</definedName>
    <definedName name="___thinkcellwEONmXcvm0upHXz13NwAeQ" hidden="1">#REF!</definedName>
    <definedName name="___thinkcellwgNc_ezhEUurkE5E2ELr1w" hidden="1">#REF!</definedName>
    <definedName name="___thinkcellWH9YLcrb0ECaoNZBEvX.Lw" hidden="1">#REF!</definedName>
    <definedName name="___thinkcellwI0761AWi0CcMA3LWknC_Q" hidden="1">#REF!</definedName>
    <definedName name="___thinkcellWjHuU_i2ykmbEWnM5RJr_g" hidden="1">#REF!</definedName>
    <definedName name="___thinkcellWjVbJEdBj0yuOD41rC3rKw" hidden="1">#REF!</definedName>
    <definedName name="___thinkcellWkE2L8A8qEmJQTLmiCQHJQ" hidden="1">#REF!</definedName>
    <definedName name="___thinkcellWkxBiUzQtUCMpvbGqDiCBQ" hidden="1">#REF!</definedName>
    <definedName name="___thinkcellwLmrwdc00EGe6s0OGnaSYw" hidden="1">#REF!</definedName>
    <definedName name="___thinkcellWNJjasv3ZkyyT29vvqOVIQ" hidden="1">#REF!</definedName>
    <definedName name="___thinkcellWqCwQUnwXEyzYO0mKnSqMg" hidden="1">#REF!</definedName>
    <definedName name="___thinkcellwqfNSxdW9UCpV8pjyr2vhg" hidden="1">#REF!</definedName>
    <definedName name="___thinkcellwRZmZ80BLUGZc2K4_dzpAw" hidden="1">#REF!</definedName>
    <definedName name="___thinkcellwrzqNlaOQ0KXSu9PpHQJfw" hidden="1">#REF!</definedName>
    <definedName name="___thinkcellwS85y.OsjUyFXJ7usWac1Q" hidden="1">#REF!</definedName>
    <definedName name="___thinkcellwt.Z8S3fBkieA14V_wWtww" hidden="1">#REF!</definedName>
    <definedName name="___thinkcellWTmb135Ub0uui7tyRfyqEQ" hidden="1">#REF!</definedName>
    <definedName name="___thinkcellwtX47jreSEezChbv.PXoZg" hidden="1">#REF!</definedName>
    <definedName name="___thinkcellwulCWJbgjkaPaYuGArgT1A" hidden="1">#REF!</definedName>
    <definedName name="___thinkcellwUq.XzlJ0UGtSiZlLvEoTg" hidden="1">#REF!</definedName>
    <definedName name="___thinkcellwUqPtfx2OU2shvoeVc2siQ" hidden="1">#REF!</definedName>
    <definedName name="___thinkcellWvCQzazOwEKqV5TEa80TPg" hidden="1">#REF!</definedName>
    <definedName name="___thinkcellWw3Y8rBZ7Ui7GCSSqv42Jg" hidden="1">#REF!</definedName>
    <definedName name="___thinkcellww8Ee_3TiEGknUsXnQDDIQ" hidden="1">#REF!</definedName>
    <definedName name="___thinkcellWWvtNsIfCkeX8hgfIg_O0Q" hidden="1">#REF!</definedName>
    <definedName name="___thinkcellwx5j6OgouEmpgbfmr9h8DQ" hidden="1">#REF!</definedName>
    <definedName name="___thinkcellwxgtnk_bok.HbKmJrFECmg" hidden="1">#REF!</definedName>
    <definedName name="___thinkcellWxM3iNItdk6twEx3ohg2ng" hidden="1">#REF!</definedName>
    <definedName name="___thinkcellwZzgRsFqSEyEqsej0DRgwg" hidden="1">#REF!</definedName>
    <definedName name="___thinkcellx.rAq1iRWE.H51En90uPOg" hidden="1">#REF!</definedName>
    <definedName name="___thinkcellx.YiqosW1kaZT0eWiEdIYg" hidden="1">#REF!</definedName>
    <definedName name="___thinkcellX_0TfP7JW0GGEj8c1EeB3g" hidden="1">#REF!</definedName>
    <definedName name="___thinkcellx_4HLMqKjEa.hN7Pwe5VaA" hidden="1">#REF!</definedName>
    <definedName name="___thinkcellX_bBCIDCo0OoVZAl0OFzAQ" hidden="1">#REF!</definedName>
    <definedName name="___thinkcellx1Ie8Nt060GwN0DQxY5pUQ" hidden="1">#REF!</definedName>
    <definedName name="___thinkcellx1oiM5QXZkqFrna5AgpzmA" hidden="1">#REF!</definedName>
    <definedName name="___thinkcellx5dTjdo3tkGU8yS29QOPlw" hidden="1">#REF!</definedName>
    <definedName name="___thinkcellX5wKoalhpEmlOSS9gyv4XA" hidden="1">#REF!</definedName>
    <definedName name="___thinkcellX8BI.WB0VkuFtShWmpjjyA" hidden="1">#REF!</definedName>
    <definedName name="___thinkcellX8j2Eh8Ac0mpEZNVJ0.xCA" hidden="1">#REF!</definedName>
    <definedName name="___thinkcellx8mSNp0ajUyCcARfSdwHRA" hidden="1">#REF!</definedName>
    <definedName name="___thinkcellX8U5K9CQ_UyjHzYxtq5s.Q" hidden="1">#REF!</definedName>
    <definedName name="___thinkcellXAd2rumDr0ChP._tCYLmoQ" hidden="1">#REF!</definedName>
    <definedName name="___thinkcellxAwG1xYUXUOCFJEAiQ6SWw" hidden="1">#REF!</definedName>
    <definedName name="___thinkcellXBhNb3w3PkuCrwqi_w518w" hidden="1">#REF!</definedName>
    <definedName name="___thinkcellXejkD59_R02fuh6NriO3Zw" hidden="1">#REF!</definedName>
    <definedName name="___thinkcellxFw4XLIDNEq4ZblH.5cKRA" hidden="1">#REF!</definedName>
    <definedName name="___thinkcellxgZmp3_LHkOepb6fugbSCA" hidden="1">#REF!</definedName>
    <definedName name="___thinkcellXhcliuAadE6LLGJREXV22Q" hidden="1">#REF!</definedName>
    <definedName name="___thinkcellXHrWWiTB1UilHIyGIBCP.Q" hidden="1">#REF!</definedName>
    <definedName name="___thinkcellXI7jhLD5tk6U47PdqRQ2xA" hidden="1">#REF!</definedName>
    <definedName name="___thinkcellXIC1uvtsUUWEVUNe3I5HUw" hidden="1">#REF!</definedName>
    <definedName name="___thinkcellxIq0tgfe2US24KACrP1BJw" hidden="1">#REF!</definedName>
    <definedName name="___thinkcellXJTj0u0Vc06ngX7XlzzBGg" hidden="1">#REF!</definedName>
    <definedName name="___thinkcellxk5V1GYWsUGdUNNdZfHlMw" hidden="1">#REF!</definedName>
    <definedName name="___thinkcellXK8khX4NWUaNWd4Jwvtoag" hidden="1">#REF!</definedName>
    <definedName name="___thinkcellxl8OE_vriES2gxSOeHI3nA" hidden="1">#REF!</definedName>
    <definedName name="___thinkcellXlkGh6..K0q2Xr3j4V8FyA" hidden="1">#REF!</definedName>
    <definedName name="___thinkcellXPthuuGB706USV6.o1hD4w" hidden="1">#REF!</definedName>
    <definedName name="___thinkcellXQ418BU9502Ian2SAThiww" hidden="1">#REF!</definedName>
    <definedName name="___thinkcellxr.al29yHUCznMotzEax4w" hidden="1">#REF!</definedName>
    <definedName name="___thinkcellXSb2_5I46ECnfE0MQIzvWQ" hidden="1">#REF!</definedName>
    <definedName name="___thinkcellXSPeuIfSUUGcDSSY34p26w" hidden="1">#REF!</definedName>
    <definedName name="___thinkcellxteqQon800ay8RKomsFlFQ" hidden="1">#REF!</definedName>
    <definedName name="___thinkcellxufl39CpRkSpuprtNlJq4A" hidden="1">#REF!</definedName>
    <definedName name="___thinkcellXVu08_X0S0a7eL4GQPaOHA" hidden="1">#REF!</definedName>
    <definedName name="___thinkcellXWaTyeU69EGreBLdeEtQ0g" hidden="1">#REF!</definedName>
    <definedName name="___thinkcellxWjG1gObc0aq7mUwOCEIdw" hidden="1">#REF!</definedName>
    <definedName name="___thinkcellXxS6jisdEEOfxPhppz67cA" hidden="1">#REF!</definedName>
    <definedName name="___thinkcellxXWKxophVU2.xwl7Z7vNpg" hidden="1">#REF!</definedName>
    <definedName name="___thinkcellXY12DF0vs0O6iW3c3RAuTQ" hidden="1">#REF!</definedName>
    <definedName name="___thinkcellxyMSdkUfhkqV__7p2VgPvg" hidden="1">#REF!</definedName>
    <definedName name="___thinkcellXZof9aH2tEq.uqnwcIJAhA" hidden="1">#REF!</definedName>
    <definedName name="___thinkcelly16J.81TtEiTbEq3Gtjifg" hidden="1">#REF!</definedName>
    <definedName name="___thinkcelly2eQoPKkbkWvaQPMKRr9MA" hidden="1">#REF!</definedName>
    <definedName name="___thinkcelly2XvehwK4UmjK8bYNqrepg" hidden="1">#REF!</definedName>
    <definedName name="___thinkcelly66daydqQkmsq5ZfREypWw" hidden="1">#REF!</definedName>
    <definedName name="___thinkcelly6VJfS.l9kW3GcGk.e9aBA" hidden="1">#REF!</definedName>
    <definedName name="___thinkcellY7KQhqDZcUyFoo6Q8PkoDQ" hidden="1">#REF!</definedName>
    <definedName name="___thinkcelly8ewnSYxikqmDhoAZfWq3g" hidden="1">#REF!</definedName>
    <definedName name="___thinkcellyb3RV8tLJkK6fjhN7Uqn5Q" hidden="1">#REF!</definedName>
    <definedName name="___thinkcellyb5EP5PMZU.TxsttMA3wWg" hidden="1">#REF!</definedName>
    <definedName name="___thinkcellYBQwHSgWV06zb8ctzNX5tA" hidden="1">#REF!</definedName>
    <definedName name="___thinkcellybw9y11Kn0ijwvEi6ghkGA" hidden="1">#REF!</definedName>
    <definedName name="___thinkcellyc5jaBFiV0uruvJpoXOe8A" hidden="1">#REF!</definedName>
    <definedName name="___thinkcellYcFh0ZltDUyMeFtGS7i9_Q" hidden="1">#REF!</definedName>
    <definedName name="___thinkcellYCl3F0LdzkuIJSELO2U_rQ" hidden="1">#REF!</definedName>
    <definedName name="___thinkcellYCMgXRl9FUuD7FN4ZP3vVQ" hidden="1">#REF!</definedName>
    <definedName name="___thinkcellyCtrmCiYl0iEARZkMu87Yw" hidden="1">#REF!</definedName>
    <definedName name="___thinkcellYfpP3CBiDEm8CgZe3PlLeg" hidden="1">#REF!</definedName>
    <definedName name="___thinkcellYg0TdOqtAUS7Oti_Y4Q.dw" hidden="1">#REF!</definedName>
    <definedName name="___thinkcellYgcTeKwMuE.UZc02Tu.lqg" hidden="1">#REF!</definedName>
    <definedName name="___thinkcellyh_mFGFVpk2mQ1pV1Px5HQ" hidden="1">#REF!</definedName>
    <definedName name="___thinkcellYia4oOtS6EuxZ9BCheQlcA" hidden="1">#REF!</definedName>
    <definedName name="___thinkcellYjQk4YJxvUaqn6kmQvyFow" hidden="1">#REF!</definedName>
    <definedName name="___thinkcellYjVyTItK90a_oxyqamiAgg" hidden="1">#REF!</definedName>
    <definedName name="___thinkcellYk2psrrYtUCv_n91ieAXZw" hidden="1">#REF!</definedName>
    <definedName name="___thinkcellyKKFqLJ.00qjBb0x9xs0Xw" hidden="1">#REF!</definedName>
    <definedName name="___thinkcellYL4kmYpnDkWnMIgEj3suiQ" hidden="1">#REF!</definedName>
    <definedName name="___thinkcellYLrWyhh5e0GZsKHbhZoJ7Q" hidden="1">#REF!</definedName>
    <definedName name="___thinkcellyN.HL0394kuGtMZtSHrSjQ" hidden="1">#REF!</definedName>
    <definedName name="___thinkcellYODByHPRAEit063lQUeWZQ" hidden="1">#REF!</definedName>
    <definedName name="___thinkcellYPAhnEO.3kCgCmLC352UKw" hidden="1">#REF!</definedName>
    <definedName name="___thinkcellyrWTwzokwUKNwHlIiTqu.A" hidden="1">#REF!</definedName>
    <definedName name="___thinkcellywD0IIEqxUaZnfCr7Scypg" hidden="1">#REF!</definedName>
    <definedName name="___thinkcellYx4X.VDhwE.XMDjkf826wQ" hidden="1">#REF!</definedName>
    <definedName name="___thinkcellyZgRWvPsPU22.U2q_zi2ig" hidden="1">#REF!</definedName>
    <definedName name="___thinkcellz_EGVobAfEG2Oy8vweMSOA" hidden="1">#REF!</definedName>
    <definedName name="___thinkcellz14Oz0cpIEy.8eQBi_C1PA" hidden="1">#REF!</definedName>
    <definedName name="___thinkcellZ3DaQYh780CqpwPk_X.etA" hidden="1">#REF!</definedName>
    <definedName name="___thinkcellZ4citwQNNka8nKWjgEefZA" hidden="1">#REF!</definedName>
    <definedName name="___thinkcellZ4hT.nTTu0iJ9CsZn1XVpQ" hidden="1">#REF!</definedName>
    <definedName name="___thinkcellz6RG2rZdJUymDCgi2gk7uw" hidden="1">#REF!</definedName>
    <definedName name="___thinkcellz7Ap33Z2mki00icUOYYbNA" hidden="1">#REF!</definedName>
    <definedName name="___thinkcellz892tFcT.k.YxLAYRoCrZg" hidden="1">#REF!</definedName>
    <definedName name="___thinkcellzaL4Yp.1KkK3iBBQvLItKA" hidden="1">#REF!</definedName>
    <definedName name="___thinkcellZAR9y0o4kkmByZschOU7Pg" hidden="1">#REF!</definedName>
    <definedName name="___thinkcellzBlb1F6wiUGrDRlseIQTug" hidden="1">#REF!</definedName>
    <definedName name="___thinkcellZBnHHu2o9U6uqCylfa1OUA" hidden="1">#REF!</definedName>
    <definedName name="___thinkcellZBZYpIfQu0amVTJnjo7aJQ" hidden="1">#REF!</definedName>
    <definedName name="___thinkcellzf3H5hlHb0mr04c0fV9gmg" hidden="1">#REF!</definedName>
    <definedName name="___thinkcellzffL2Fta3ECFAgXPTo6twg" hidden="1">#REF!</definedName>
    <definedName name="___thinkcellzgyPThnAXUanO.zfgwXc1A" hidden="1">#REF!</definedName>
    <definedName name="___thinkcellZIDoEyM9wUeKsfLgrf1d5Q" hidden="1">#REF!</definedName>
    <definedName name="___thinkcellZK3kHwNvukCgnizdcaIVVw" hidden="1">#REF!</definedName>
    <definedName name="___thinkcellZkqO3h1EbkKh_Aqu1c2DLA" hidden="1">#REF!</definedName>
    <definedName name="___thinkcellZLPM3DFwLkeNEONQi.LYCg" hidden="1">#REF!</definedName>
    <definedName name="___thinkcellZmMNiS04bkC6pTZvLTADtw" hidden="1">#REF!</definedName>
    <definedName name="___thinkcellzN3xrJsuL0efHjgVPsZdQQ" hidden="1">#REF!</definedName>
    <definedName name="___thinkcellznL47wHcwkqcgdcFpPs29Q" hidden="1">#REF!</definedName>
    <definedName name="___thinkcellZnTXUHqZKUC_wfVYWkHU1g" hidden="1">#REF!</definedName>
    <definedName name="___thinkcellzpONwCTotUeNACTzXC8JPA" hidden="1">#REF!</definedName>
    <definedName name="___thinkcellzQLoyfcaYkG3n1CEYduasQ" hidden="1">#REF!</definedName>
    <definedName name="___thinkcellzszu3g.si0OrWkfYtAUuog" hidden="1">#REF!</definedName>
    <definedName name="___thinkcellZuIeG8KqXEWkdHRS5bW_5w" hidden="1">#REF!</definedName>
    <definedName name="___thinkcellZvCsfXR4l0mSDHr1Yz939Q" hidden="1">#REF!</definedName>
    <definedName name="___thinkcellzWDsF53vDkWO18y5eTXKmQ" hidden="1">#REF!</definedName>
    <definedName name="___thinkcellzWz74pw6KkKe9W3dNhhHxg" hidden="1">#REF!</definedName>
    <definedName name="___thinkcellzYkggbRSm0SfKoBy6b8qAg" hidden="1">#REF!</definedName>
    <definedName name="___thinkcellZZ82ecWsxUudi0p4vocXuA" hidden="1">#REF!</definedName>
    <definedName name="___thinkcellZZriRGc8s0O1jjGl3U_ZNw" hidden="1">#REF!</definedName>
    <definedName name="___Tir1" hidden="1">{#N/A,#N/A,TRUE,"일정"}</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RT11" hidden="1">{#N/A,#N/A,FALSE,"표지";#N/A,#N/A,FALSE,"전제";#N/A,#N/A,FALSE,"손익-자 (2)";#N/A,#N/A,FALSE,"손익-자";#N/A,#N/A,FALSE,"손익-마 (2)";#N/A,#N/A,FALSE,"손익-마";#N/A,#N/A,FALSE,"총손최종"}</definedName>
    <definedName name="___V2007" hidden="1">{#N/A,#N/A,FALSE,"HOT RU TEM";#N/A,#N/A,FALSE,"HOT RU TEM";#N/A,#N/A,FALSE,"HOT RU TEM"}</definedName>
    <definedName name="___V2008" hidden="1">{#N/A,#N/A,FALSE,"HOT RU TEM";#N/A,#N/A,FALSE,"HOT RU TEM";#N/A,#N/A,FALSE,"HOT RU TEM"}</definedName>
    <definedName name="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W1" hidden="1">{#N/A,#N/A,FALSE,"KMC최종회의(7월) 자료"}</definedName>
    <definedName name="___W2" hidden="1">{#N/A,#N/A,FALSE,"KMC최종회의(7월) 자료"}</definedName>
    <definedName name="___W3" hidden="1">{#N/A,#N/A,FALSE,"KMC최종회의(7월) 자료"}</definedName>
    <definedName name="___W4" hidden="1">{#N/A,#N/A,FALSE,"KMC최종회의(7월) 자료"}</definedName>
    <definedName name="___W5" hidden="1">{#N/A,#N/A,FALSE,"KMC최종회의(7월) 자료"}</definedName>
    <definedName name="___W6" hidden="1">{#N/A,#N/A,FALSE,"KMC최종회의(7월) 자료"}</definedName>
    <definedName name="___W7" hidden="1">{#N/A,#N/A,FALSE,"KMC최종회의(7월) 자료"}</definedName>
    <definedName name="___W8" hidden="1">{#N/A,#N/A,FALSE,"KMC최종회의(7월) 자료"}</definedName>
    <definedName name="___W9" hidden="1">{#N/A,#N/A,FALSE,"KMC최종회의(7월) 자료"}</definedName>
    <definedName name="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X1" hidden="1">{#N/A,#N/A,FALSE,"KMC최종회의(7월) 자료"}</definedName>
    <definedName name="___X2" hidden="1">{#N/A,#N/A,FALSE,"KMC최종회의(7월) 자료"}</definedName>
    <definedName name="___X3" hidden="1">{#N/A,#N/A,FALSE,"KMC최종회의(7월) 자료"}</definedName>
    <definedName name="___X4" hidden="1">{#N/A,#N/A,FALSE,"KMC최종회의(7월) 자료"}</definedName>
    <definedName name="___X5" hidden="1">{#N/A,#N/A,FALSE,"KMC최종회의(7월) 자료"}</definedName>
    <definedName name="___X6" hidden="1">{#N/A,#N/A,FALSE,"KMC최종회의(7월) 자료"}</definedName>
    <definedName name="___X7" hidden="1">{#N/A,#N/A,FALSE,"KMC최종회의(7월) 자료"}</definedName>
    <definedName name="___X8" hidden="1">{#N/A,#N/A,FALSE,"KMC최종회의(7월) 자료"}</definedName>
    <definedName name="___XG2" hidden="1">{#N/A,#N/A,FALSE,"단축1";#N/A,#N/A,FALSE,"단축2";#N/A,#N/A,FALSE,"단축3";#N/A,#N/A,FALSE,"장축";#N/A,#N/A,FALSE,"4WD"}</definedName>
    <definedName name="___xlc_DefaultDisplayOption___" hidden="1">"caption"</definedName>
    <definedName name="___xlc_DisplayNullValues___" hidden="1">TRUE()</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_xlfn.AVERAGEIF" hidden="1">#NAME?</definedName>
    <definedName name="___xlfn.BAHTTEXT" hidden="1">#NAME?</definedName>
    <definedName name="___xlfn.CUBERANKEDMEMBER" hidden="1">#NAME?</definedName>
    <definedName name="___xlfn.IFERROR" hidden="1">#NAME?</definedName>
    <definedName name="___xlfn.RTD" hidden="1">#NAME?</definedName>
    <definedName name="___xlfn.SUMIFS" hidden="1">#NAME?</definedName>
    <definedName name="___Z1" hidden="1">{#N/A,#N/A,FALSE,"KMC최종회의(7월) 자료"}</definedName>
    <definedName name="___z123" hidden="1">{#N/A,#N/A,FALSE,"단축1";#N/A,#N/A,FALSE,"단축2";#N/A,#N/A,FALSE,"단축3";#N/A,#N/A,FALSE,"장축";#N/A,#N/A,FALSE,"4WD"}</definedName>
    <definedName name="___Z2" hidden="1">{#N/A,#N/A,FALSE,"KMC최종회의(7월) 자료"}</definedName>
    <definedName name="___Z3" hidden="1">{#N/A,#N/A,FALSE,"KMC최종회의(7월) 자료"}</definedName>
    <definedName name="___Z4" hidden="1">{#N/A,#N/A,FALSE,"KMC최종회의(7월) 자료"}</definedName>
    <definedName name="___Z5" hidden="1">{#N/A,#N/A,FALSE,"KMC최종회의(7월) 자료"}</definedName>
    <definedName name="___Z6" hidden="1">{#N/A,#N/A,FALSE,"KMC최종회의(7월) 자료"}</definedName>
    <definedName name="___Z7" hidden="1">{#N/A,#N/A,FALSE,"KMC최종회의(7월) 자료"}</definedName>
    <definedName name="___Z8" hidden="1">{#N/A,#N/A,FALSE,"KMC최종회의(7월) 자료"}</definedName>
    <definedName name="___Z9" hidden="1">{#N/A,#N/A,FALSE,"KMC최종회의(7월) 자료"}</definedName>
    <definedName name="__10__123Graph_ACHART_16" hidden="1">#REF!</definedName>
    <definedName name="__11__123Graph_ACHART_17" hidden="1">#REF!</definedName>
    <definedName name="__12__123Graph_AChart_1A" hidden="1">#REF!</definedName>
    <definedName name="__123" hidden="1">#REF!</definedName>
    <definedName name="__1234" hidden="1">#REF!</definedName>
    <definedName name="__1234Graph_X" hidden="1">#REF!</definedName>
    <definedName name="__123Graph_A" hidden="1">#REF!</definedName>
    <definedName name="__123Graph_ACASHFLOW" hidden="1">#N/A</definedName>
    <definedName name="__123Graph_ACURRENT" hidden="1">#REF!</definedName>
    <definedName name="__123Graph_ADRIVER2" hidden="1">#N/A</definedName>
    <definedName name="__123Graph_AINCOME1" hidden="1">#N/A</definedName>
    <definedName name="__123Graph_AINCOME2" hidden="1">#N/A</definedName>
    <definedName name="__123Graph_AL1005" hidden="1">#REF!</definedName>
    <definedName name="__123Graph_AL1006" hidden="1">#REF!</definedName>
    <definedName name="__123Graph_AL460" hidden="1">#REF!</definedName>
    <definedName name="__123Graph_AL750" hidden="1">#REF!</definedName>
    <definedName name="__123Graph_AMIN34" hidden="1">#REF!</definedName>
    <definedName name="__123Graph_AMINE1" hidden="1">#REF!</definedName>
    <definedName name="__123Graph_AMING2" hidden="1">#REF!</definedName>
    <definedName name="__123Graph_AS245A" hidden="1">#REF!</definedName>
    <definedName name="__123Graph_AS245B" hidden="1">#REF!</definedName>
    <definedName name="__123Graph_AS245C" hidden="1">#REF!</definedName>
    <definedName name="__123Graph_AS245D" hidden="1">#REF!</definedName>
    <definedName name="__123Graph_AS550" hidden="1">#REF!</definedName>
    <definedName name="__123Graph_AS625A" hidden="1">#REF!</definedName>
    <definedName name="__123Graph_AS625B" hidden="1">#REF!</definedName>
    <definedName name="__123Graph_AS625C" hidden="1">#REF!</definedName>
    <definedName name="__123Graph_AS750A" hidden="1">#REF!</definedName>
    <definedName name="__123Graph_ASFX56A" hidden="1">#REF!</definedName>
    <definedName name="__123Graph_ASFX56B" hidden="1">#REF!</definedName>
    <definedName name="__123Graph_ASFX56C" hidden="1">#REF!</definedName>
    <definedName name="__123Graph_ASFX56D" hidden="1">#REF!</definedName>
    <definedName name="__123Graph_ASFX56E" hidden="1">#REF!</definedName>
    <definedName name="__123Graph_ATABELABO" hidden="1">#REF!</definedName>
    <definedName name="__123Graph_ATOTLF" hidden="1">#REF!</definedName>
    <definedName name="__123Graph_ATOTMIN" hidden="1">#REF!</definedName>
    <definedName name="__123Graph_ATOTSF" hidden="1">#REF!</definedName>
    <definedName name="__123Graph_ATSALT" hidden="1">#REF!</definedName>
    <definedName name="__123Graph_AVALSIF" hidden="1">#REF!</definedName>
    <definedName name="__123Graph_A구성비5" hidden="1">#REF!</definedName>
    <definedName name="__123Graph_A구성비6" hidden="1">#REF!</definedName>
    <definedName name="__123Graph_A매출액5" hidden="1">#REF!</definedName>
    <definedName name="__123Graph_A매출액6" hidden="1">#REF!</definedName>
    <definedName name="__123Graph_B" hidden="1">#REF!</definedName>
    <definedName name="__123Graph_BCASHFLOW" hidden="1">#N/A</definedName>
    <definedName name="__123Graph_BCHANGE" hidden="1">#REF!</definedName>
    <definedName name="__123Graph_BChart1" hidden="1">#REF!</definedName>
    <definedName name="__123Graph_BChart2" hidden="1">#REF!</definedName>
    <definedName name="__123Graph_BChart3" hidden="1">#REF!</definedName>
    <definedName name="__123Graph_BChart4" hidden="1">#REF!</definedName>
    <definedName name="__123Graph_BCurrent" hidden="1">#REF!</definedName>
    <definedName name="__123Graph_BDRIVER2" hidden="1">#N/A</definedName>
    <definedName name="__123Graph_BINCOME1" hidden="1">#N/A</definedName>
    <definedName name="__123Graph_BINCOME2" hidden="1">#N/A</definedName>
    <definedName name="__123Graph_BL1005" hidden="1">#REF!</definedName>
    <definedName name="__123Graph_BL1006" hidden="1">#REF!</definedName>
    <definedName name="__123Graph_BL460" hidden="1">#REF!</definedName>
    <definedName name="__123Graph_BL750" hidden="1">#REF!</definedName>
    <definedName name="__123Graph_BMIN34" hidden="1">#REF!</definedName>
    <definedName name="__123Graph_BMINE1" hidden="1">#REF!</definedName>
    <definedName name="__123Graph_BMING2" hidden="1">#REF!</definedName>
    <definedName name="__123Graph_BS245A" hidden="1">#REF!</definedName>
    <definedName name="__123Graph_BS245B" hidden="1">#REF!</definedName>
    <definedName name="__123Graph_BS245C" hidden="1">#REF!</definedName>
    <definedName name="__123Graph_BS245D" hidden="1">#REF!</definedName>
    <definedName name="__123Graph_BS550" hidden="1">#REF!</definedName>
    <definedName name="__123Graph_BS625A" hidden="1">#REF!</definedName>
    <definedName name="__123Graph_BS625B" hidden="1">#REF!</definedName>
    <definedName name="__123Graph_BS625C" hidden="1">#REF!</definedName>
    <definedName name="__123Graph_BS750A" hidden="1">#REF!</definedName>
    <definedName name="__123Graph_BSFX56A" hidden="1">#REF!</definedName>
    <definedName name="__123Graph_BSFX56B" hidden="1">#REF!</definedName>
    <definedName name="__123Graph_BSFX56C" hidden="1">#REF!</definedName>
    <definedName name="__123Graph_BSFX56D" hidden="1">#REF!</definedName>
    <definedName name="__123Graph_BSFX56E" hidden="1">#REF!</definedName>
    <definedName name="__123Graph_BTABELABO" hidden="1">#REF!</definedName>
    <definedName name="__123Graph_BTOTLF" hidden="1">#REF!</definedName>
    <definedName name="__123Graph_BTOTMIN" hidden="1">#REF!</definedName>
    <definedName name="__123Graph_BTOTSF" hidden="1">#REF!</definedName>
    <definedName name="__123Graph_BTSALT" hidden="1">#REF!</definedName>
    <definedName name="__123Graph_C" hidden="1">#REF!</definedName>
    <definedName name="__123Graph_CChart1" hidden="1">#REF!</definedName>
    <definedName name="__123Graph_CChart2" hidden="1">#REF!</definedName>
    <definedName name="__123Graph_CChart3" hidden="1">#REF!</definedName>
    <definedName name="__123Graph_CChart4" hidden="1">#REF!</definedName>
    <definedName name="__123Graph_CCurrent" hidden="1">#REF!</definedName>
    <definedName name="__123Graph_CL1005" hidden="1">#REF!</definedName>
    <definedName name="__123Graph_CL1006" hidden="1">#REF!</definedName>
    <definedName name="__123Graph_CL460" hidden="1">#REF!</definedName>
    <definedName name="__123Graph_CL750" hidden="1">#REF!</definedName>
    <definedName name="__123Graph_CMIN34" hidden="1">#REF!</definedName>
    <definedName name="__123Graph_CMING2" hidden="1">#REF!</definedName>
    <definedName name="__123Graph_CS245A" hidden="1">#REF!</definedName>
    <definedName name="__123Graph_CS245B" hidden="1">#REF!</definedName>
    <definedName name="__123Graph_CS245C" hidden="1">#REF!</definedName>
    <definedName name="__123Graph_CS245D" hidden="1">#REF!</definedName>
    <definedName name="__123Graph_CS550" hidden="1">#REF!</definedName>
    <definedName name="__123Graph_CS625A" hidden="1">#REF!</definedName>
    <definedName name="__123Graph_CS625B" hidden="1">#REF!</definedName>
    <definedName name="__123Graph_CS625C" hidden="1">#REF!</definedName>
    <definedName name="__123Graph_CS750A" hidden="1">#REF!</definedName>
    <definedName name="__123Graph_CSFX56A" hidden="1">#REF!</definedName>
    <definedName name="__123Graph_CSFX56B" hidden="1">#REF!</definedName>
    <definedName name="__123Graph_CSFX56C" hidden="1">#REF!</definedName>
    <definedName name="__123Graph_CSFX56D" hidden="1">#REF!</definedName>
    <definedName name="__123Graph_CSFX56E" hidden="1">#REF!</definedName>
    <definedName name="__123Graph_CTOTSF" hidden="1">#REF!</definedName>
    <definedName name="__123Graph_CTSALT" hidden="1">#REF!</definedName>
    <definedName name="__123Graph_D" hidden="1">#REF!</definedName>
    <definedName name="__123Graph_D2" hidden="1">#REF!</definedName>
    <definedName name="__123Graph_D93TECHMF" hidden="1">#REF!</definedName>
    <definedName name="__123Graph_DCHANGE" hidden="1">#REF!</definedName>
    <definedName name="__123Graph_DChart1" hidden="1">#REF!</definedName>
    <definedName name="__123Graph_DChart2" hidden="1">#REF!</definedName>
    <definedName name="__123Graph_DChart3" hidden="1">#REF!</definedName>
    <definedName name="__123Graph_DChart4" hidden="1">#REF!</definedName>
    <definedName name="__123Graph_DCurrent" hidden="1">#REF!</definedName>
    <definedName name="__123Graph_E" hidden="1">#REF!</definedName>
    <definedName name="__123Graph_E93TECHMF" hidden="1">#REF!</definedName>
    <definedName name="__123Graph_ECHANGE" hidden="1">#REF!</definedName>
    <definedName name="__123Graph_F" hidden="1">#REF!</definedName>
    <definedName name="__123Graph_FChart1" hidden="1">#REF!</definedName>
    <definedName name="__123Graph_FChart2" hidden="1">#REF!</definedName>
    <definedName name="__123Graph_FChart3" hidden="1">#REF!</definedName>
    <definedName name="__123Graph_FChart4" hidden="1">#REF!</definedName>
    <definedName name="__123Graph_FCurrent" hidden="1">#REF!</definedName>
    <definedName name="__123Graph_FEFFECT.MF" hidden="1">#REF!</definedName>
    <definedName name="__123Graph_FRBE" hidden="1">#REF!</definedName>
    <definedName name="__123Graph_LBL_A" hidden="1">#REF!</definedName>
    <definedName name="__123Graph_LBL_AMVTS.CAP" hidden="1">#REF!</definedName>
    <definedName name="__123Graph_LBL_ATABELABO" hidden="1">#REF!</definedName>
    <definedName name="__123Graph_LBL_AVALSIF" hidden="1">#REF!</definedName>
    <definedName name="__123Graph_LBL_B" hidden="1">#REF!</definedName>
    <definedName name="__123Graph_LBL_BMVTS.CAP" hidden="1">#REF!</definedName>
    <definedName name="__123Graph_LBL_BTABELABO" hidden="1">#REF!</definedName>
    <definedName name="__123Graph_LBL_BVALSIF" hidden="1">#REF!</definedName>
    <definedName name="__123Graph_LBL_E" hidden="1">#REF!</definedName>
    <definedName name="__123Graph_X" hidden="1">#REF!</definedName>
    <definedName name="__123GRAPH_X1" hidden="1">#REF!</definedName>
    <definedName name="__123Graph_XALIMENTACION" hidden="1">#REF!</definedName>
    <definedName name="__123Graph_XCASHFLOW" hidden="1">#N/A</definedName>
    <definedName name="__123Graph_XCHANGE" hidden="1">#REF!</definedName>
    <definedName name="__123Graph_XCURRENT" hidden="1">#REF!</definedName>
    <definedName name="__123Graph_XDISTRIBU" hidden="1">#REF!</definedName>
    <definedName name="__123Graph_XDRIVER2" hidden="1">#N/A</definedName>
    <definedName name="__123Graph_XEFTECHMF" hidden="1">#REF!</definedName>
    <definedName name="__123Graph_XINCOME1" hidden="1">#N/A</definedName>
    <definedName name="__123Graph_XINCOME2" hidden="1">#N/A</definedName>
    <definedName name="__123Graph_XL1005" hidden="1">#REF!</definedName>
    <definedName name="__123Graph_XL1006" hidden="1">#REF!</definedName>
    <definedName name="__123Graph_XL460" hidden="1">#REF!</definedName>
    <definedName name="__123Graph_XL750" hidden="1">#REF!</definedName>
    <definedName name="__123Graph_XMIN34" hidden="1">#REF!</definedName>
    <definedName name="__123Graph_XMINE1" hidden="1">#REF!</definedName>
    <definedName name="__123Graph_XMING2" hidden="1">#REF!</definedName>
    <definedName name="__123Graph_XOTRASACT" hidden="1">#REF!</definedName>
    <definedName name="__123Graph_XRESUMEN" hidden="1">#REF!</definedName>
    <definedName name="__123Graph_XS245A" hidden="1">#REF!</definedName>
    <definedName name="__123Graph_XS245B" hidden="1">#REF!</definedName>
    <definedName name="__123Graph_XS245C" hidden="1">#REF!</definedName>
    <definedName name="__123Graph_XS245D" hidden="1">#REF!</definedName>
    <definedName name="__123Graph_XS550" hidden="1">#REF!</definedName>
    <definedName name="__123Graph_XS625A" hidden="1">#REF!</definedName>
    <definedName name="__123Graph_XS625B" hidden="1">#REF!</definedName>
    <definedName name="__123Graph_XS625C" hidden="1">#REF!</definedName>
    <definedName name="__123Graph_XS750A" hidden="1">#REF!</definedName>
    <definedName name="__123Graph_XSFX56A" hidden="1">#REF!</definedName>
    <definedName name="__123Graph_XSFX56B" hidden="1">#REF!</definedName>
    <definedName name="__123Graph_XSFX56C" hidden="1">#REF!</definedName>
    <definedName name="__123Graph_XSFX56D" hidden="1">#REF!</definedName>
    <definedName name="__123Graph_XSFX56E" hidden="1">#REF!</definedName>
    <definedName name="__123Graph_XTABELABO" hidden="1">#REF!</definedName>
    <definedName name="__123Graph_XTOTLF" hidden="1">#REF!</definedName>
    <definedName name="__123Graph_XTOTMIN" hidden="1">#REF!</definedName>
    <definedName name="__123Graph_XTOTSF" hidden="1">#REF!</definedName>
    <definedName name="__123Graph_XTSALT" hidden="1">#REF!</definedName>
    <definedName name="__123Graph_X구성비5" hidden="1">#REF!</definedName>
    <definedName name="__123Graph_X구성비6" hidden="1">#REF!</definedName>
    <definedName name="__123Graph_X매출액5" hidden="1">#REF!</definedName>
    <definedName name="__123Graph_X매출액6" hidden="1">#REF!</definedName>
    <definedName name="__124GRAPH_A" hidden="1">#REF!</definedName>
    <definedName name="__13__123Graph_ACHART_2" hidden="1">#REF!</definedName>
    <definedName name="__14__123Graph_AChart_2A" hidden="1">#REF!</definedName>
    <definedName name="__15__123Graph_ACHART_3" hidden="1">#REF!</definedName>
    <definedName name="__16__123Graph_ACHART_4" hidden="1">#REF!</definedName>
    <definedName name="__17__123Graph_ACHART_5" hidden="1">#REF!</definedName>
    <definedName name="__18__123Graph_ACHART_6" hidden="1">#REF!</definedName>
    <definedName name="__19__123Graph_ACHART_7" hidden="1">#REF!</definedName>
    <definedName name="__2_0_Table2_" hidden="1">#REF!</definedName>
    <definedName name="__20__123Graph_ACHART_8" hidden="1">#REF!</definedName>
    <definedName name="__21__123Graph_ACHART_9" hidden="1">#REF!</definedName>
    <definedName name="__22__123Graph_BCHART_1" hidden="1">#REF!</definedName>
    <definedName name="__23__123Graph_BCHART_10" hidden="1">#REF!</definedName>
    <definedName name="__24__123Graph_BCHART_11" hidden="1">#REF!</definedName>
    <definedName name="__25__123Graph_BCHART_12" hidden="1">#REF!</definedName>
    <definedName name="__26__123Graph_BCHART_13" hidden="1">#REF!</definedName>
    <definedName name="__27__123Graph_BCHART_14" hidden="1">#REF!</definedName>
    <definedName name="__28__123Graph_BCHART_15" hidden="1">#REF!</definedName>
    <definedName name="__29__123Graph_BCHART_16" hidden="1">#REF!</definedName>
    <definedName name="__2AS6_" hidden="1">{#N/A,#N/A,FALSE,"Australien";#N/A,#N/A,FALSE,"Birmingham";#N/A,#N/A,FALSE,"Brasilien";#N/A,#N/A,FALSE,"Prag";#N/A,#N/A,FALSE,"Spanien";#N/A,#N/A,FALSE,"Malaysia ( Com)";#N/A,#N/A,FALSE,"Malaysia (Instr)"}</definedName>
    <definedName name="__2o2_" hidden="1">#REF!</definedName>
    <definedName name="__2ㅁㄴ6" hidden="1">{#N/A,#N/A,FALSE,"Australien";#N/A,#N/A,FALSE,"Birmingham";#N/A,#N/A,FALSE,"Brasilien";#N/A,#N/A,FALSE,"Prag";#N/A,#N/A,FALSE,"Spanien";#N/A,#N/A,FALSE,"Malaysia ( Com)";#N/A,#N/A,FALSE,"Malaysia (Instr)"}</definedName>
    <definedName name="__3__123Graph_ACHART_1" hidden="1">#REF!</definedName>
    <definedName name="__3__123Graph_A도표_3" hidden="1">#REF!</definedName>
    <definedName name="__30__123Graph_BCHART_17" hidden="1">#REF!</definedName>
    <definedName name="__31__123Graph_BCHART_19" hidden="1">#REF!</definedName>
    <definedName name="__32__123Graph_BChart_1A" hidden="1">#REF!</definedName>
    <definedName name="__33__123Graph_BCHART_2" hidden="1">#REF!</definedName>
    <definedName name="__34__123Graph_BCHART_3" hidden="1">#REF!</definedName>
    <definedName name="__35__123Graph_BCHART_4" hidden="1">#REF!</definedName>
    <definedName name="__36__123Graph_BCHART_5" hidden="1">#REF!</definedName>
    <definedName name="__37__123Graph_BCHART_6" hidden="1">#REF!</definedName>
    <definedName name="__38__123Graph_BCHART_7" hidden="1">#REF!</definedName>
    <definedName name="__39__123Graph_BCHART_8" hidden="1">#REF!</definedName>
    <definedName name="__4__123Graph_ACHART_10" hidden="1">#REF!</definedName>
    <definedName name="__4__123Graph_B도표_3" hidden="1">#REF!</definedName>
    <definedName name="__40__123Graph_BCHART_9" hidden="1">#REF!</definedName>
    <definedName name="__41__123Graph_CCHART_1" hidden="1">#REF!</definedName>
    <definedName name="__42__123Graph_CCHART_10" hidden="1">#REF!</definedName>
    <definedName name="__43__123Graph_CCHART_11" hidden="1">#REF!</definedName>
    <definedName name="__44__123Graph_CCHART_12" hidden="1">#REF!</definedName>
    <definedName name="__45__123Graph_CCHART_13" hidden="1">#REF!</definedName>
    <definedName name="__46__123Graph_CCHART_14" hidden="1">#REF!</definedName>
    <definedName name="__47__123Graph_CCHART_15" hidden="1">#REF!</definedName>
    <definedName name="__48__123Graph_CCHART_16" hidden="1">#REF!</definedName>
    <definedName name="__49__123Graph_CCHART_17" hidden="1">#REF!</definedName>
    <definedName name="__5__123Graph_ACHART_11" hidden="1">#REF!</definedName>
    <definedName name="__50__123Graph_CCHART_19" hidden="1">#REF!</definedName>
    <definedName name="__51__123Graph_CChart_1A" hidden="1">#REF!</definedName>
    <definedName name="__52__123Graph_CCHART_2" hidden="1">#REF!</definedName>
    <definedName name="__53__123Graph_CCHART_3" hidden="1">#REF!</definedName>
    <definedName name="__54__123Graph_CCHART_4" hidden="1">#REF!</definedName>
    <definedName name="__55__123Graph_CCHART_5" hidden="1">#REF!</definedName>
    <definedName name="__56__123Graph_CCHART_6" hidden="1">#REF!</definedName>
    <definedName name="__57__123Graph_CCHART_7" hidden="1">#REF!</definedName>
    <definedName name="__58__123Graph_CCHART_8" hidden="1">#REF!</definedName>
    <definedName name="__59__123Graph_CCHART_9" hidden="1">#REF!</definedName>
    <definedName name="__6__123Graph_ACHART_12" hidden="1">#REF!</definedName>
    <definedName name="__60__123Graph_LBL_ACHART_1" hidden="1">#REF!</definedName>
    <definedName name="__61__123Graph_LBL_ACHART_2" hidden="1">#REF!</definedName>
    <definedName name="__62__123Graph_LBL_BCHART_1" hidden="1">#REF!</definedName>
    <definedName name="__63__123Graph_LBL_ECHART_1" hidden="1">#REF!</definedName>
    <definedName name="__64__123Graph_XCHART_1" hidden="1">#REF!</definedName>
    <definedName name="__65__123Graph_XCHART_10" hidden="1">#REF!</definedName>
    <definedName name="__66__123Graph_XCHART_11" hidden="1">#REF!</definedName>
    <definedName name="__67__123Graph_XCHART_12" hidden="1">#REF!</definedName>
    <definedName name="__68__123Graph_XCHART_13" hidden="1">#REF!</definedName>
    <definedName name="__69__123Graph_XCHART_14" hidden="1">#REF!</definedName>
    <definedName name="__7__123Graph_ACHART_13" hidden="1">#REF!</definedName>
    <definedName name="__70__123Graph_XCHART_15" hidden="1">#REF!</definedName>
    <definedName name="__71__123Graph_XCHART_16" hidden="1">#REF!</definedName>
    <definedName name="__72__123Graph_XCHART_17" hidden="1">#REF!</definedName>
    <definedName name="__73__123Graph_XCHART_19" hidden="1">#REF!</definedName>
    <definedName name="__74__123Graph_XChart_1A" hidden="1">#REF!</definedName>
    <definedName name="__75__123Graph_XCHART_2" hidden="1">#REF!</definedName>
    <definedName name="__76__123Graph_XChart_2A" hidden="1">#REF!</definedName>
    <definedName name="__77__123Graph_XCHART_3" hidden="1">#REF!</definedName>
    <definedName name="__78__123Graph_XCHART_4" hidden="1">#REF!</definedName>
    <definedName name="__79__123Graph_XCHART_5" hidden="1">#REF!</definedName>
    <definedName name="__8__123Graph_ACHART_14" hidden="1">#REF!</definedName>
    <definedName name="__80__123Graph_XCHART_6" hidden="1">#REF!</definedName>
    <definedName name="__81__123Graph_XCHART_7" hidden="1">#REF!</definedName>
    <definedName name="__82__123Graph_XCHART_8" hidden="1">#REF!</definedName>
    <definedName name="__83__123Graph_XCHART_9" hidden="1">#REF!</definedName>
    <definedName name="__89_0_Table2_" hidden="1">#REF!</definedName>
    <definedName name="__9__123Graph_ACHART_15" hidden="1">#REF!</definedName>
    <definedName name="__a01" hidden="1">{#N/A,#N/A,FALSE,"Aging Summary";#N/A,#N/A,FALSE,"Ratio Analysis";#N/A,#N/A,FALSE,"Test 120 Day Accts";#N/A,#N/A,FALSE,"Tickmarks"}</definedName>
    <definedName name="__A02" hidden="1">{#N/A,#N/A,FALSE,"단축1";#N/A,#N/A,FALSE,"단축2";#N/A,#N/A,FALSE,"단축3";#N/A,#N/A,FALSE,"장축";#N/A,#N/A,FALSE,"4WD"}</definedName>
    <definedName name="__A0323" hidden="1">{#N/A,#N/A,FALSE,"단축1";#N/A,#N/A,FALSE,"단축2";#N/A,#N/A,FALSE,"단축3";#N/A,#N/A,FALSE,"장축";#N/A,#N/A,FALSE,"4WD"}</definedName>
    <definedName name="__a1" hidden="1">{#N/A,#N/A,FALSE,"Закрытые кредиты"}</definedName>
    <definedName name="__a12" hidden="1">{"'Monthly 1997'!$A$3:$S$89"}</definedName>
    <definedName name="__A1232" hidden="1">{#N/A,#N/A,FALSE,"단축1";#N/A,#N/A,FALSE,"단축2";#N/A,#N/A,FALSE,"단축3";#N/A,#N/A,FALSE,"장축";#N/A,#N/A,FALSE,"4WD"}</definedName>
    <definedName name="__A1245" hidden="1">{#N/A,#N/A,FALSE,"단축1";#N/A,#N/A,FALSE,"단축2";#N/A,#N/A,FALSE,"단축3";#N/A,#N/A,FALSE,"장축";#N/A,#N/A,FALSE,"4WD"}</definedName>
    <definedName name="__A12458" hidden="1">{#N/A,#N/A,FALSE,"단축1";#N/A,#N/A,FALSE,"단축2";#N/A,#N/A,FALSE,"단축3";#N/A,#N/A,FALSE,"장축";#N/A,#N/A,FALSE,"4WD"}</definedName>
    <definedName name="__A124587" hidden="1">{#N/A,#N/A,FALSE,"단축1";#N/A,#N/A,FALSE,"단축2";#N/A,#N/A,FALSE,"단축3";#N/A,#N/A,FALSE,"장축";#N/A,#N/A,FALSE,"4WD"}</definedName>
    <definedName name="__A1454" hidden="1">{#N/A,#N/A,FALSE,"단축1";#N/A,#N/A,FALSE,"단축2";#N/A,#N/A,FALSE,"단축3";#N/A,#N/A,FALSE,"장축";#N/A,#N/A,FALSE,"4WD"}</definedName>
    <definedName name="__a2" hidden="1">{#N/A,#N/A,FALSE,"Закрытые кредиты"}</definedName>
    <definedName name="__A21321" hidden="1">{#N/A,#N/A,FALSE,"단축1";#N/A,#N/A,FALSE,"단축2";#N/A,#N/A,FALSE,"단축3";#N/A,#N/A,FALSE,"장축";#N/A,#N/A,FALSE,"4WD"}</definedName>
    <definedName name="__a3" hidden="1">{#N/A,#N/A,FALSE,"Закрытые кредиты"}</definedName>
    <definedName name="__a4" hidden="1">{#N/A,#N/A,FALSE,"Закрытые кредиты"}</definedName>
    <definedName name="__a5" hidden="1">{#N/A,#N/A,FALSE,"Закрытые кредиты"}</definedName>
    <definedName name="__a6" hidden="1">{#N/A,#N/A,FALSE,"Закрытые кредиты"}</definedName>
    <definedName name="__A7" hidden="1">{#N/A,#N/A,FALSE,"KMC최종회의(7월) 자료"}</definedName>
    <definedName name="__A8" hidden="1">{#N/A,#N/A,FALSE,"KMC최종회의(7월) 자료"}</definedName>
    <definedName name="__A9" hidden="1">{#N/A,#N/A,FALSE,"KMC최종회의(7월) 자료"}</definedName>
    <definedName name="__acc1" hidden="1">{#N/A,#N/A,FALSE,"P.V.C 9월 압출 CAPA";#N/A,#N/A,FALSE,"P.V.C 10월 압출 CAPA ";#N/A,#N/A,FALSE,"P.V.C 11월 압출 CAPA ";#N/A,#N/A,FALSE,"P.V.C 12월 압출 CAPA "}</definedName>
    <definedName name="__afc4" hidden="1">{"COPStyrEPLC",#N/A,FALSE,"Styrene";"COPStyrNapLC",#N/A,FALSE,"Styrene"}</definedName>
    <definedName name="__alt2" hidden="1">{#N/A,#N/A,FALSE,"인원";#N/A,#N/A,FALSE,"비용2";#N/A,#N/A,FALSE,"비용1";#N/A,#N/A,FALSE,"비용";#N/A,#N/A,FALSE,"보증2";#N/A,#N/A,FALSE,"보증1";#N/A,#N/A,FALSE,"보증";#N/A,#N/A,FALSE,"손익1";#N/A,#N/A,FALSE,"손익";#N/A,#N/A,FALSE,"부서별매출";#N/A,#N/A,FALSE,"매출"}</definedName>
    <definedName name="__ap2" hidden="1">#REF!</definedName>
    <definedName name="__ap3" hidden="1">#REF!</definedName>
    <definedName name="__ap6" hidden="1">#REF!</definedName>
    <definedName name="__AS6" hidden="1">{#N/A,#N/A,FALSE,"Australien";#N/A,#N/A,FALSE,"Birmingham";#N/A,#N/A,FALSE,"Brasilien";#N/A,#N/A,FALSE,"Prag";#N/A,#N/A,FALSE,"Spanien";#N/A,#N/A,FALSE,"Malaysia ( Com)";#N/A,#N/A,FALSE,"Malaysia (Instr)"}</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b123" hidden="1">#REF!</definedName>
    <definedName name="__bb1" hidden="1">{#N/A,#N/A,FALSE,"98소지이동TOTvs99.1 (2)";#N/A,#N/A,FALSE,"TOTAL";#N/A,#N/A,FALSE,"98소지이동TOTvs99.1(b) (2)"}</definedName>
    <definedName name="__bb2" hidden="1">{#N/A,#N/A,FALSE,"98소지이동TOTvs99.1 (2)";#N/A,#N/A,FALSE,"TOTAL";#N/A,#N/A,FALSE,"98소지이동TOTvs99.1(b) (2)"}</definedName>
    <definedName name="__bb3" hidden="1">{#N/A,#N/A,FALSE,"군산원가";#N/A,#N/A,FALSE,"팀별월별";#N/A,#N/A,FALSE,"타공정대체";#N/A,#N/A,FALSE,"기타경비";#N/A,#N/A,FALSE,"원료";#N/A,#N/A,FALSE,"연료"}</definedName>
    <definedName name="__bb4" hidden="1">{#N/A,#N/A,FALSE,"98소지이동TOTvs99.1 (2)";#N/A,#N/A,FALSE,"TOTAL";#N/A,#N/A,FALSE,"98소지이동TOTvs99.1(b) (2)"}</definedName>
    <definedName name="__bb5" hidden="1">{#N/A,#N/A,FALSE,"98소지이동TOTvs99.1 (2)";#N/A,#N/A,FALSE,"TOTAL";#N/A,#N/A,FALSE,"98소지이동TOTvs99.1(b) (2)"}</definedName>
    <definedName name="__bb6" hidden="1">{#N/A,#N/A,FALSE,"98소지이동TOTvs99.1 (2)";#N/A,#N/A,FALSE,"TOTAL";#N/A,#N/A,FALSE,"98소지이동TOTvs99.1(b) (2)"}</definedName>
    <definedName name="__bb7" hidden="1">{#N/A,#N/A,FALSE,"98소지이동TOTvs99.1 (2)";#N/A,#N/A,FALSE,"TOTAL";#N/A,#N/A,FALSE,"98소지이동TOTvs99.1(b) (2)"}</definedName>
    <definedName name="__bb8" hidden="1">{#N/A,#N/A,FALSE,"군산원가";#N/A,#N/A,FALSE,"팀별월별";#N/A,#N/A,FALSE,"타공정대체";#N/A,#N/A,FALSE,"기타경비";#N/A,#N/A,FALSE,"원료";#N/A,#N/A,FALSE,"연료"}</definedName>
    <definedName name="__bb9" hidden="1">{#N/A,#N/A,FALSE,"군산원가";#N/A,#N/A,FALSE,"팀별월별";#N/A,#N/A,FALSE,"타공정대체";#N/A,#N/A,FALSE,"기타경비";#N/A,#N/A,FALSE,"원료";#N/A,#N/A,FALSE,"연료"}</definedName>
    <definedName name="__Bp2" hidden="1">{#N/A,#N/A,FALSE,"BS";#N/A,#N/A,FALSE,"PL";#N/A,#N/A,FALSE,"처분";#N/A,#N/A,FALSE,"현금";#N/A,#N/A,FALSE,"매출";#N/A,#N/A,FALSE,"원가";#N/A,#N/A,FALSE,"경영"}</definedName>
    <definedName name="__cc1" hidden="1">{#N/A,#N/A,FALSE,"군산원가";#N/A,#N/A,FALSE,"팀별월별";#N/A,#N/A,FALSE,"타공정대체";#N/A,#N/A,FALSE,"기타경비";#N/A,#N/A,FALSE,"원료";#N/A,#N/A,FALSE,"연료"}</definedName>
    <definedName name="__cc2" hidden="1">{#N/A,#N/A,FALSE,"군산원가";#N/A,#N/A,FALSE,"팀별월별";#N/A,#N/A,FALSE,"타공정대체";#N/A,#N/A,FALSE,"기타경비";#N/A,#N/A,FALSE,"원료";#N/A,#N/A,FALSE,"연료"}</definedName>
    <definedName name="__cc3" hidden="1">{#N/A,#N/A,FALSE,"Yield";#N/A,#N/A,FALSE,"Loss1";#N/A,#N/A,FALSE,"Loss2";#N/A,#N/A,FALSE,"Hour-Labor(배분)";#N/A,#N/A,FALSE,"Capital Expenditure";#N/A,#N/A,FALSE,"Productivity"}</definedName>
    <definedName name="__cc4" hidden="1">{#N/A,#N/A,FALSE,"98소지이동TOTvs99.1 (2)";#N/A,#N/A,FALSE,"TOTAL";#N/A,#N/A,FALSE,"98소지이동TOTvs99.1(b) (2)"}</definedName>
    <definedName name="__cc5" hidden="1">{#N/A,#N/A,FALSE,"98소지이동TOTvs99.1 (2)";#N/A,#N/A,FALSE,"TOTAL";#N/A,#N/A,FALSE,"98소지이동TOTvs99.1(b) (2)"}</definedName>
    <definedName name="__cc6" hidden="1">{#N/A,#N/A,FALSE,"Yield";#N/A,#N/A,FALSE,"Loss1";#N/A,#N/A,FALSE,"Loss2";#N/A,#N/A,FALSE,"Hour-Labor(배분)";#N/A,#N/A,FALSE,"Capital Expenditure";#N/A,#N/A,FALSE,"Productivity"}</definedName>
    <definedName name="__cc7" hidden="1">{#N/A,#N/A,FALSE,"Yield";#N/A,#N/A,FALSE,"Loss1";#N/A,#N/A,FALSE,"Loss2";#N/A,#N/A,FALSE,"Hour-Labor(배분)";#N/A,#N/A,FALSE,"Capital Expenditure";#N/A,#N/A,FALSE,"Productivity"}</definedName>
    <definedName name="__cc8" hidden="1">{#N/A,#N/A,FALSE,"Yield";#N/A,#N/A,FALSE,"Loss1";#N/A,#N/A,FALSE,"Loss2";#N/A,#N/A,FALSE,"Hour-Labor(배분)";#N/A,#N/A,FALSE,"Capital Expenditure";#N/A,#N/A,FALSE,"Productivity"}</definedName>
    <definedName name="__cc9" hidden="1">{#N/A,#N/A,FALSE,"98소지이동TOTvs99.1 (2)";#N/A,#N/A,FALSE,"TOTAL";#N/A,#N/A,FALSE,"98소지이동TOTvs99.1(b) (2)"}</definedName>
    <definedName name="__CF2" hidden="1">{#N/A,#N/A,FALSE,"BS";#N/A,#N/A,FALSE,"PL";#N/A,#N/A,FALSE,"처분";#N/A,#N/A,FALSE,"현금";#N/A,#N/A,FALSE,"매출";#N/A,#N/A,FALSE,"원가";#N/A,#N/A,FALSE,"경영"}</definedName>
    <definedName name="__d10"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__d11"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__d4" hidden="1">{"resultado_resumen",#N/A,FALSE}</definedName>
    <definedName name="__d5"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__D6" hidden="1">{"'표지'!$B$5"}</definedName>
    <definedName name="__d7" hidden="1">{"resultado_resumen",#N/A,FALSE}</definedName>
    <definedName name="__d8" hidden="1">{"resultado completo",#N/A,FALSE}</definedName>
    <definedName name="__d9"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fr4" hidden="1">#REF!</definedName>
    <definedName name="__DSComments" hidden="1">"First draft of QMS (part of the Bid Manager's Pack)"</definedName>
    <definedName name="__DSCreated" hidden="1">" November 8, 1992"</definedName>
    <definedName name="__DSRevision" hidden="1">1</definedName>
    <definedName name="__DSSubject" hidden="1">"Quotation Management Summary"</definedName>
    <definedName name="__DSTitle" hidden="1">"QMS"</definedName>
    <definedName name="__E1" hidden="1">{#N/A,#N/A,TRUE,"매출진척-1";#N/A,#N/A,TRUE,"매출진척-2";#N/A,#N/A,TRUE,"제품실적";#N/A,#N/A,TRUE,"RAC";#N/A,#N/A,TRUE,"PAC ";#N/A,#N/A,TRUE,"재고현황";#N/A,#N/A,TRUE,"공지사항"}</definedName>
    <definedName name="__E2" hidden="1">{#N/A,#N/A,FALSE,"KMC최종회의(7월) 자료"}</definedName>
    <definedName name="__e710" hidden="1">{#N/A,#N/A,FALSE,"BS";#N/A,#N/A,FALSE,"PL";#N/A,#N/A,FALSE,"처분";#N/A,#N/A,FALSE,"현금";#N/A,#N/A,FALSE,"매출";#N/A,#N/A,FALSE,"원가";#N/A,#N/A,FALSE,"경영"}</definedName>
    <definedName name="__EO2" hidden="1">{#N/A,#N/A,FALSE,"신규dep";#N/A,#N/A,FALSE,"신규dep-금형상각후";#N/A,#N/A,FALSE,"신규dep-연구비상각후";#N/A,#N/A,FALSE,"신규dep-기계,공구상각후"}</definedName>
    <definedName name="__f3" hidden="1">{"'분양원가'!$B$1:$F$113"}</definedName>
    <definedName name="__FAN1" hidden="1">{#N/A,#N/A,FALSE,"HOT RU TEM";#N/A,#N/A,FALSE,"HOT RU TEM";#N/A,#N/A,FALSE,"HOT RU TEM"}</definedName>
    <definedName name="__FAN2" hidden="1">{#N/A,#N/A,FALSE,"HOT RU TEM";#N/A,#N/A,FALSE,"HOT RU TEM";#N/A,#N/A,FALSE,"HOT RU TEM"}</definedName>
    <definedName name="__FDS_HYPERLINK_TOGGLE_STATE__" hidden="1">"ON"</definedName>
    <definedName name="__FDS_UNIQUE_RANGE_ID_GENERATOR_COUNTER" hidden="1">225</definedName>
    <definedName name="__FF2" hidden="1">{#N/A,#N/A,TRUE,"매출진척-1";#N/A,#N/A,TRUE,"매출진척-2";#N/A,#N/A,TRUE,"제품실적";#N/A,#N/A,TRUE,"RAC";#N/A,#N/A,TRUE,"PAC ";#N/A,#N/A,TRUE,"재고현황";#N/A,#N/A,TRUE,"공지사항"}</definedName>
    <definedName name="__FG1" hidden="1">{#N/A,#N/A,FALSE,"단축1";#N/A,#N/A,FALSE,"단축2";#N/A,#N/A,FALSE,"단축3";#N/A,#N/A,FALSE,"장축";#N/A,#N/A,FALSE,"4WD"}</definedName>
    <definedName name="__FIN01" hidden="1">#N/A</definedName>
    <definedName name="__FIN02" hidden="1">#N/A</definedName>
    <definedName name="__FIN03" hidden="1">#N/A</definedName>
    <definedName name="__FIN04" hidden="1">#N/A</definedName>
    <definedName name="__FIN05" hidden="1">#N/A</definedName>
    <definedName name="__FIN06" hidden="1">#N/A</definedName>
    <definedName name="__FIN07" hidden="1">#N/A</definedName>
    <definedName name="__FIN08" hidden="1">#N/A</definedName>
    <definedName name="__FIN09" hidden="1">#N/A</definedName>
    <definedName name="__FIN10" hidden="1">#N/A</definedName>
    <definedName name="__FIN11" hidden="1">#N/A</definedName>
    <definedName name="__FIN12" hidden="1">#N/A</definedName>
    <definedName name="__FIN13" hidden="1">#N/A</definedName>
    <definedName name="__FIN14" hidden="1">#N/A</definedName>
    <definedName name="__FIN15" hidden="1">#N/A</definedName>
    <definedName name="__FIN16" hidden="1">#N/A</definedName>
    <definedName name="__FIN17" hidden="1">#N/A</definedName>
    <definedName name="__FIN18" hidden="1">#N/A</definedName>
    <definedName name="__FIN19" hidden="1">#N/A</definedName>
    <definedName name="__FIN20" hidden="1">#N/A</definedName>
    <definedName name="__FIN21" hidden="1">#N/A</definedName>
    <definedName name="__FIN22" hidden="1">#N/A</definedName>
    <definedName name="__FIN23" hidden="1">#N/A</definedName>
    <definedName name="__FIN24" hidden="1">#N/A</definedName>
    <definedName name="__FY01" hidden="1">{"'Sheet1'!$A$1:$D$15"}</definedName>
    <definedName name="__FY01_1" hidden="1">{"'Sheet1'!$A$1:$D$15"}</definedName>
    <definedName name="__h1" hidden="1">{"'표지'!$B$5"}</definedName>
    <definedName name="__H1620" hidden="1">{#N/A,#N/A,FALSE,"단축1";#N/A,#N/A,FALSE,"단축2";#N/A,#N/A,FALSE,"단축3";#N/A,#N/A,FALSE,"장축";#N/A,#N/A,FALSE,"4WD"}</definedName>
    <definedName name="__h2" hidden="1">{"'표지'!$B$5"}</definedName>
    <definedName name="__H20" hidden="1">{#N/A,#N/A,FALSE,"단축1";#N/A,#N/A,FALSE,"단축2";#N/A,#N/A,FALSE,"단축3";#N/A,#N/A,FALSE,"장축";#N/A,#N/A,FALSE,"4WD"}</definedName>
    <definedName name="__h3" hidden="1">{"'표지'!$B$5"}</definedName>
    <definedName name="__h4" hidden="1">{"'표지'!$B$5"}</definedName>
    <definedName name="__h5" hidden="1">{"'표지'!$B$5"}</definedName>
    <definedName name="__H922" hidden="1">{"'Sheet1'!$A$1:$H$36"}</definedName>
    <definedName name="__H930" hidden="1">{"'Sheet1'!$A$1:$H$36"}</definedName>
    <definedName name="__HGP1010" hidden="1">{"'Sheet1'!$A$1:$H$36"}</definedName>
    <definedName name="__hjc46" hidden="1">#REF!</definedName>
    <definedName name="__HP02" hidden="1">{#N/A,#N/A,FALSE,"단축1";#N/A,#N/A,FALSE,"단축2";#N/A,#N/A,FALSE,"단축3";#N/A,#N/A,FALSE,"장축";#N/A,#N/A,FALSE,"4WD"}</definedName>
    <definedName name="__HP2" hidden="1">{#N/A,#N/A,FALSE,"단축1";#N/A,#N/A,FALSE,"단축2";#N/A,#N/A,FALSE,"단축3";#N/A,#N/A,FALSE,"장축";#N/A,#N/A,FALSE,"4WD"}</definedName>
    <definedName name="__hq1" hidden="1">{#N/A,#N/A,FALSE,"6405";#N/A,#N/A,FALSE,"6406";#N/A,#N/A,FALSE,"6409";#N/A,#N/A,FALSE,"6425";#N/A,#N/A,FALSE,"6426";#N/A,#N/A,FALSE,"6427";#N/A,#N/A,FALSE,"6440";#N/A,#N/A,FALSE,"6441";#N/A,#N/A,FALSE,"6442";#N/A,#N/A,FALSE,"6443"}</definedName>
    <definedName name="__hq1_1" hidden="1">{#N/A,#N/A,FALSE,"6405";#N/A,#N/A,FALSE,"6406";#N/A,#N/A,FALSE,"6409";#N/A,#N/A,FALSE,"6425";#N/A,#N/A,FALSE,"6426";#N/A,#N/A,FALSE,"6427";#N/A,#N/A,FALSE,"6440";#N/A,#N/A,FALSE,"6441";#N/A,#N/A,FALSE,"6442";#N/A,#N/A,FALSE,"6443"}</definedName>
    <definedName name="__hq1_2" hidden="1">{#N/A,#N/A,FALSE,"6405";#N/A,#N/A,FALSE,"6406";#N/A,#N/A,FALSE,"6409";#N/A,#N/A,FALSE,"6425";#N/A,#N/A,FALSE,"6426";#N/A,#N/A,FALSE,"6427";#N/A,#N/A,FALSE,"6440";#N/A,#N/A,FALSE,"6441";#N/A,#N/A,FALSE,"6442";#N/A,#N/A,FALSE,"6443"}</definedName>
    <definedName name="__hq1_3" hidden="1">{#N/A,#N/A,FALSE,"6405";#N/A,#N/A,FALSE,"6406";#N/A,#N/A,FALSE,"6409";#N/A,#N/A,FALSE,"6425";#N/A,#N/A,FALSE,"6426";#N/A,#N/A,FALSE,"6427";#N/A,#N/A,FALSE,"6440";#N/A,#N/A,FALSE,"6441";#N/A,#N/A,FALSE,"6442";#N/A,#N/A,FALSE,"6443"}</definedName>
    <definedName name="__hq1_4" hidden="1">{#N/A,#N/A,FALSE,"6405";#N/A,#N/A,FALSE,"6406";#N/A,#N/A,FALSE,"6409";#N/A,#N/A,FALSE,"6425";#N/A,#N/A,FALSE,"6426";#N/A,#N/A,FALSE,"6427";#N/A,#N/A,FALSE,"6440";#N/A,#N/A,FALSE,"6441";#N/A,#N/A,FALSE,"6442";#N/A,#N/A,FALSE,"6443"}</definedName>
    <definedName name="__hq1_5" hidden="1">{#N/A,#N/A,FALSE,"6405";#N/A,#N/A,FALSE,"6406";#N/A,#N/A,FALSE,"6409";#N/A,#N/A,FALSE,"6425";#N/A,#N/A,FALSE,"6426";#N/A,#N/A,FALSE,"6427";#N/A,#N/A,FALSE,"6440";#N/A,#N/A,FALSE,"6441";#N/A,#N/A,FALSE,"6442";#N/A,#N/A,FALSE,"6443"}</definedName>
    <definedName name="__htt1" hidden="1">{"'표지'!$B$5"}</definedName>
    <definedName name="__INT2" hidden="1">{#N/A,#N/A,TRUE,"일정"}</definedName>
    <definedName name="__IntlFixup" hidden="1">TRUE()</definedName>
    <definedName name="__IntlFixupTable" hidden="1">#REF!</definedName>
    <definedName name="__IRR2" hidden="1">#REF!</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h1" hidden="1">{#N/A,#N/A,FALSE,"Yield";#N/A,#N/A,FALSE,"Loss1";#N/A,#N/A,FALSE,"Loss2";#N/A,#N/A,FALSE,"Hour-Labor(배분)";#N/A,#N/A,FALSE,"Capital Expenditure";#N/A,#N/A,FALSE,"Productivity"}</definedName>
    <definedName name="_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h4" hidden="1">{#N/A,#N/A,FALSE,"Yield";#N/A,#N/A,FALSE,"Loss1";#N/A,#N/A,FALSE,"Loss2";#N/A,#N/A,FALSE,"Hour-Labor(배분)";#N/A,#N/A,FALSE,"Capital Expenditure";#N/A,#N/A,FALSE,"Productivity"}</definedName>
    <definedName name="__jh5" hidden="1">{#N/A,#N/A,FALSE,"98소지이동TOTvs99.1 (2)";#N/A,#N/A,FALSE,"TOTAL";#N/A,#N/A,FALSE,"98소지이동TOTvs99.1(b) (2)"}</definedName>
    <definedName name="_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2" hidden="1">{#N/A,#N/A,FALSE,"Yield";#N/A,#N/A,FALSE,"Loss1";#N/A,#N/A,FALSE,"Loss2";#N/A,#N/A,FALSE,"Hour-Labor(배분)";#N/A,#N/A,FALSE,"Capital Expenditure";#N/A,#N/A,FALSE,"Productivity"}</definedName>
    <definedName name="__jj3" hidden="1">{#N/A,#N/A,FALSE,"군산원가";#N/A,#N/A,FALSE,"팀별월별";#N/A,#N/A,FALSE,"타공정대체";#N/A,#N/A,FALSE,"기타경비";#N/A,#N/A,FALSE,"원료";#N/A,#N/A,FALSE,"연료"}</definedName>
    <definedName name="_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jj6" hidden="1">{#N/A,#N/A,FALSE,"Yield";#N/A,#N/A,FALSE,"Loss1";#N/A,#N/A,FALSE,"Loss2";#N/A,#N/A,FALSE,"Hour-Labor(배분)";#N/A,#N/A,FALSE,"Capital Expenditure";#N/A,#N/A,FALSE,"Productivity"}</definedName>
    <definedName name="__jj7" hidden="1">{#N/A,#N/A,FALSE,"98소지이동TOTvs99.1 (2)";#N/A,#N/A,FALSE,"TOTAL";#N/A,#N/A,FALSE,"98소지이동TOTvs99.1(b) (2)"}</definedName>
    <definedName name="__JKS1" hidden="1">{#N/A,#N/A,TRUE,"일정"}</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1" hidden="1">#REF!</definedName>
    <definedName name="__K115" hidden="1">{#N/A,#N/A,FALSE,"인원";#N/A,#N/A,FALSE,"비용2";#N/A,#N/A,FALSE,"비용1";#N/A,#N/A,FALSE,"비용";#N/A,#N/A,FALSE,"보증2";#N/A,#N/A,FALSE,"보증1";#N/A,#N/A,FALSE,"보증";#N/A,#N/A,FALSE,"손익1";#N/A,#N/A,FALSE,"손익";#N/A,#N/A,FALSE,"부서별매출";#N/A,#N/A,FALSE,"매출"}</definedName>
    <definedName name="_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Key1" hidden="1">#REF!</definedName>
    <definedName name="__KEY2" hidden="1">#REF!</definedName>
    <definedName name="__KEY3" hidden="1">#REF!</definedName>
    <definedName name="__kl505" hidden="1">{#N/A,#N/A,FALSE,"군산원가";#N/A,#N/A,FALSE,"팀별월별";#N/A,#N/A,FALSE,"타공정대체";#N/A,#N/A,FALSE,"기타경비";#N/A,#N/A,FALSE,"원료";#N/A,#N/A,FALSE,"연료"}</definedName>
    <definedName name="__KTM10" hidden="1">{#N/A,#N/A,FALSE,"현장 NCR 분석";#N/A,#N/A,FALSE,"현장품질감사";#N/A,#N/A,FALSE,"현장품질감사"}</definedName>
    <definedName name="__kz4" hidden="1">#REF!</definedName>
    <definedName name="__kz5" hidden="1">#REF!</definedName>
    <definedName name="__kz6" hidden="1">#REF!</definedName>
    <definedName name="__kz7" hidden="1">#REF!</definedName>
    <definedName name="__kz8" hidden="1">#REF!</definedName>
    <definedName name="__lbg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__LG2" hidden="1">{#N/A,#N/A,TRUE,"매출진척-1";#N/A,#N/A,TRUE,"매출진척-2";#N/A,#N/A,TRUE,"제품실적";#N/A,#N/A,TRUE,"RAC";#N/A,#N/A,TRUE,"PAC ";#N/A,#N/A,TRUE,"재고현황";#N/A,#N/A,TRUE,"공지사항"}</definedName>
    <definedName name="_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2" hidden="1">{#N/A,#N/A,FALSE,"98소지이동TOTvs99.1 (2)";#N/A,#N/A,FALSE,"TOTAL";#N/A,#N/A,FALSE,"98소지이동TOTvs99.1(b) (2)"}</definedName>
    <definedName name="__ll3" hidden="1">{#N/A,#N/A,FALSE,"98소지이동TOTvs99.1 (2)";#N/A,#N/A,FALSE,"TOTAL";#N/A,#N/A,FALSE,"98소지이동TOTvs99.1(b) (2)"}</definedName>
    <definedName name="__ll4" hidden="1">{#N/A,#N/A,FALSE,"군산원가";#N/A,#N/A,FALSE,"팀별월별";#N/A,#N/A,FALSE,"타공정대체";#N/A,#N/A,FALSE,"기타경비";#N/A,#N/A,FALSE,"원료";#N/A,#N/A,FALSE,"연료"}</definedName>
    <definedName name="__ll5" hidden="1">{#N/A,#N/A,FALSE,"군산원가";#N/A,#N/A,FALSE,"팀별월별";#N/A,#N/A,FALSE,"타공정대체";#N/A,#N/A,FALSE,"기타경비";#N/A,#N/A,FALSE,"원료";#N/A,#N/A,FALSE,"연료"}</definedName>
    <definedName name="__ll6" hidden="1">{#N/A,#N/A,FALSE,"98소지이동TOTvs99.1 (2)";#N/A,#N/A,FALSE,"TOTAL";#N/A,#N/A,FALSE,"98소지이동TOTvs99.1(b) (2)"}</definedName>
    <definedName name="_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9" hidden="1">{#N/A,#N/A,FALSE,"Yield";#N/A,#N/A,FALSE,"Loss1";#N/A,#N/A,FALSE,"Loss2";#N/A,#N/A,FALSE,"Hour-Labor(배분)";#N/A,#N/A,FALSE,"Capital Expenditure";#N/A,#N/A,FALSE,"Productivity"}</definedName>
    <definedName name="__LPS2" hidden="1">{#N/A,#N/A,FALSE,"단축1";#N/A,#N/A,FALSE,"단축2";#N/A,#N/A,FALSE,"단축3";#N/A,#N/A,FALSE,"장축";#N/A,#N/A,FALSE,"4WD"}</definedName>
    <definedName name="__mdc2" hidden="1">{#N/A,#N/A,FALSE,"Sheet1"}</definedName>
    <definedName name="__MH2" hidden="1">{#N/A,#N/A,TRUE,"매출진척-1";#N/A,#N/A,TRUE,"매출진척-2";#N/A,#N/A,TRUE,"제품실적";#N/A,#N/A,TRUE,"RAC";#N/A,#N/A,TRUE,"PAC ";#N/A,#N/A,TRUE,"재고현황";#N/A,#N/A,TRUE,"공지사항"}</definedName>
    <definedName name="__MIP10" hidden="1">{#N/A,#N/A,FALSE,"단축1";#N/A,#N/A,FALSE,"단축2";#N/A,#N/A,FALSE,"단축3";#N/A,#N/A,FALSE,"장축";#N/A,#N/A,FALSE,"4WD"}</definedName>
    <definedName name="__MIP2" hidden="1">{#N/A,#N/A,FALSE,"단축1";#N/A,#N/A,FALSE,"단축2";#N/A,#N/A,FALSE,"단축3";#N/A,#N/A,FALSE,"장축";#N/A,#N/A,FALSE,"4WD"}</definedName>
    <definedName name="__ML6" hidden="1">{#N/A,#N/A,FALSE,"98소지이동TOTvs99.1 (2)";#N/A,#N/A,FALSE,"TOTAL";#N/A,#N/A,FALSE,"98소지이동TOTvs99.1(b) (2)"}</definedName>
    <definedName name="__mm1" hidden="1">{#N/A,#N/A,FALSE,"98소지이동TOTvs99.1 (2)";#N/A,#N/A,FALSE,"TOTAL";#N/A,#N/A,FALSE,"98소지이동TOTvs99.1(b) (2)"}</definedName>
    <definedName name="__mm2" hidden="1">{#N/A,#N/A,FALSE,"98소지이동TOTvs99.1 (2)";#N/A,#N/A,FALSE,"TOTAL";#N/A,#N/A,FALSE,"98소지이동TOTvs99.1(b) (2)"}</definedName>
    <definedName name="__mm3" hidden="1">{#N/A,#N/A,FALSE,"군산원가";#N/A,#N/A,FALSE,"팀별월별";#N/A,#N/A,FALSE,"타공정대체";#N/A,#N/A,FALSE,"기타경비";#N/A,#N/A,FALSE,"원료";#N/A,#N/A,FALSE,"연료"}</definedName>
    <definedName name="__mm4" hidden="1">{#N/A,#N/A,FALSE,"군산원가";#N/A,#N/A,FALSE,"팀별월별";#N/A,#N/A,FALSE,"타공정대체";#N/A,#N/A,FALSE,"기타경비";#N/A,#N/A,FALSE,"원료";#N/A,#N/A,FALSE,"연료"}</definedName>
    <definedName name="__mm5" hidden="1">{#N/A,#N/A,FALSE,"98소지이동TOTvs99.1 (2)";#N/A,#N/A,FALSE,"TOTAL";#N/A,#N/A,FALSE,"98소지이동TOTvs99.1(b) (2)"}</definedName>
    <definedName name="_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mm8" hidden="1">{#N/A,#N/A,FALSE,"Yield";#N/A,#N/A,FALSE,"Loss1";#N/A,#N/A,FALSE,"Loss2";#N/A,#N/A,FALSE,"Hour-Labor(배분)";#N/A,#N/A,FALSE,"Capital Expenditure";#N/A,#N/A,FALSE,"Productivity"}</definedName>
    <definedName name="__mm9" hidden="1">{#N/A,#N/A,FALSE,"98소지이동TOTvs99.1 (2)";#N/A,#N/A,FALSE,"TOTAL";#N/A,#N/A,FALSE,"98소지이동TOTvs99.1(b) (2)"}</definedName>
    <definedName name="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NA11" hidden="1">{#N/A,#N/A,FALSE,"단축1";#N/A,#N/A,FALSE,"단축2";#N/A,#N/A,FALSE,"단축3";#N/A,#N/A,FALSE,"장축";#N/A,#N/A,FALSE,"4WD"}</definedName>
    <definedName name="__new1" hidden="1">{#N/A,#N/A,FALSE,"Sheet1"}</definedName>
    <definedName name="__new2" hidden="1">#REF!</definedName>
    <definedName name="__NI23" hidden="1">{#N/A,#N/A,FALSE,"단축1";#N/A,#N/A,FALSE,"단축2";#N/A,#N/A,FALSE,"단축3";#N/A,#N/A,FALSE,"장축";#N/A,#N/A,FALSE,"4WD"}</definedName>
    <definedName name="__NO1" hidden="1">{#N/A,#N/A,FALSE,"단축1";#N/A,#N/A,FALSE,"단축2";#N/A,#N/A,FALSE,"단축3";#N/A,#N/A,FALSE,"장축";#N/A,#N/A,FALSE,"4WD"}</definedName>
    <definedName name="__NO11" hidden="1">{#N/A,#N/A,FALSE,"단축1";#N/A,#N/A,FALSE,"단축2";#N/A,#N/A,FALSE,"단축3";#N/A,#N/A,FALSE,"장축";#N/A,#N/A,FALSE,"4WD"}</definedName>
    <definedName name="__NO222" hidden="1">{#N/A,#N/A,FALSE,"단축1";#N/A,#N/A,FALSE,"단축2";#N/A,#N/A,FALSE,"단축3";#N/A,#N/A,FALSE,"장축";#N/A,#N/A,FALSE,"4WD"}</definedName>
    <definedName name="__NO22222" hidden="1">{#N/A,#N/A,FALSE,"단축1";#N/A,#N/A,FALSE,"단축2";#N/A,#N/A,FALSE,"단축3";#N/A,#N/A,FALSE,"장축";#N/A,#N/A,FALSE,"4WD"}</definedName>
    <definedName name="__NO23" hidden="1">{#N/A,#N/A,FALSE,"단축1";#N/A,#N/A,FALSE,"단축2";#N/A,#N/A,FALSE,"단축3";#N/A,#N/A,FALSE,"장축";#N/A,#N/A,FALSE,"4WD"}</definedName>
    <definedName name="__NO33333" hidden="1">{#N/A,#N/A,FALSE,"단축1";#N/A,#N/A,FALSE,"단축2";#N/A,#N/A,FALSE,"단축3";#N/A,#N/A,FALSE,"장축";#N/A,#N/A,FALSE,"4WD"}</definedName>
    <definedName name="__NPS2" hidden="1">{#N/A,#N/A,FALSE,"인원";#N/A,#N/A,FALSE,"비용2";#N/A,#N/A,FALSE,"비용1";#N/A,#N/A,FALSE,"비용";#N/A,#N/A,FALSE,"보증2";#N/A,#N/A,FALSE,"보증1";#N/A,#N/A,FALSE,"보증";#N/A,#N/A,FALSE,"손익1";#N/A,#N/A,FALSE,"손익";#N/A,#N/A,FALSE,"부서별매출";#N/A,#N/A,FALSE,"매출"}</definedName>
    <definedName name="__P2" hidden="1">{#N/A,#N/A,FALSE,"단축1";#N/A,#N/A,FALSE,"단축2";#N/A,#N/A,FALSE,"단축3";#N/A,#N/A,FALSE,"장축";#N/A,#N/A,FALSE,"4WD"}</definedName>
    <definedName name="__P3" hidden="1">{#N/A,#N/A,FALSE,"단축1";#N/A,#N/A,FALSE,"단축2";#N/A,#N/A,FALSE,"단축3";#N/A,#N/A,FALSE,"장축";#N/A,#N/A,FALSE,"4WD"}</definedName>
    <definedName name="__Pam10" hidden="1">#REF!</definedName>
    <definedName name="__Pam11" hidden="1">#REF!</definedName>
    <definedName name="__Pam12" hidden="1">#REF!</definedName>
    <definedName name="__Pam13" hidden="1">#REF!</definedName>
    <definedName name="__Pam14" hidden="1">#REF!</definedName>
    <definedName name="__Pam2" hidden="1">#REF!</definedName>
    <definedName name="__Pam3" hidden="1">#REF!</definedName>
    <definedName name="__Pam4" hidden="1">#REF!</definedName>
    <definedName name="__Pam5" hidden="1">#REF!</definedName>
    <definedName name="__Pam6" hidden="1">#REF!</definedName>
    <definedName name="__Pam7" hidden="1">#REF!</definedName>
    <definedName name="__Pam8" hidden="1">#REF!</definedName>
    <definedName name="__Pam9" hidden="1">#REF!</definedName>
    <definedName name="__PER03" hidden="1">#N/A</definedName>
    <definedName name="__PER04" hidden="1">#N/A</definedName>
    <definedName name="__PER05" hidden="1">#N/A</definedName>
    <definedName name="__PER06" hidden="1">#N/A</definedName>
    <definedName name="__PER07" hidden="1">#N/A</definedName>
    <definedName name="__PER08" hidden="1">#N/A</definedName>
    <definedName name="__PER09" hidden="1">#N/A</definedName>
    <definedName name="__PER10" hidden="1">#N/A</definedName>
    <definedName name="__PER11" hidden="1">#N/A</definedName>
    <definedName name="__PER12" hidden="1">#N/A</definedName>
    <definedName name="__PER13" hidden="1">#N/A</definedName>
    <definedName name="__PER14" hidden="1">#N/A</definedName>
    <definedName name="__PER15" hidden="1">#N/A</definedName>
    <definedName name="__PER16" hidden="1">#N/A</definedName>
    <definedName name="__PER17" hidden="1">#N/A</definedName>
    <definedName name="__PER18" hidden="1">#N/A</definedName>
    <definedName name="__PER19" hidden="1">#N/A</definedName>
    <definedName name="__PER20" hidden="1">#N/A</definedName>
    <definedName name="__PER21" hidden="1">#N/A</definedName>
    <definedName name="__PER22" hidden="1">#N/A</definedName>
    <definedName name="__PER23" hidden="1">#N/A</definedName>
    <definedName name="__PER24" hidden="1">#N/A</definedName>
    <definedName name="__PF1" hidden="1">{#N/A,#N/A,FALSE,"군산원가";#N/A,#N/A,FALSE,"팀별월별";#N/A,#N/A,FALSE,"타공정대체";#N/A,#N/A,FALSE,"기타경비";#N/A,#N/A,FALSE,"원료";#N/A,#N/A,FALSE,"연료"}</definedName>
    <definedName name="_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4" hidden="1">{#N/A,#N/A,FALSE,"Report Data";#N/A,#N/A,FALSE,"COMP POOL";#N/A,#N/A,FALSE,"COMP POOL NB95";#N/A,#N/A,FALSE,"COMP POOL NB94"}</definedName>
    <definedName name="_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7" hidden="1">{#N/A,#N/A,TRUE,"대 차 대 조 표"}</definedName>
    <definedName name="__Q1" hidden="1">{#N/A,#N/A,FALSE,"KMC최종회의(7월) 자료"}</definedName>
    <definedName name="__Q5" hidden="1">{#N/A,#N/A,FALSE,"KMC최종회의(7월) 자료"}</definedName>
    <definedName name="__Q7" hidden="1">{#N/A,#N/A,FALSE,"KMC최종회의(7월) 자료"}</definedName>
    <definedName name="__Q8" hidden="1">{#N/A,#N/A,FALSE,"KMC최종회의(7월) 자료"}</definedName>
    <definedName name="__Q9" hidden="1">{#N/A,#N/A,FALSE,"KMC최종회의(7월) 자료"}</definedName>
    <definedName name="__QQ12" hidden="1">{#N/A,#N/A,FALSE,"단축1";#N/A,#N/A,FALSE,"단축2";#N/A,#N/A,FALSE,"단축3";#N/A,#N/A,FALSE,"장축";#N/A,#N/A,FALSE,"4WD"}</definedName>
    <definedName name="__rpt11" hidden="1">{#N/A,#N/A,FALSE,"인원";#N/A,#N/A,FALSE,"비용2";#N/A,#N/A,FALSE,"비용1";#N/A,#N/A,FALSE,"비용";#N/A,#N/A,FALSE,"보증2";#N/A,#N/A,FALSE,"보증1";#N/A,#N/A,FALSE,"보증";#N/A,#N/A,FALSE,"손익1";#N/A,#N/A,FALSE,"손익";#N/A,#N/A,FALSE,"부서별매출";#N/A,#N/A,FALSE,"매출"}</definedName>
    <definedName name="__RR1" hidden="1">{#N/A,#N/A,FALSE,"98소지이동TOTvs99.1 (2)";#N/A,#N/A,FALSE,"TOTAL";#N/A,#N/A,FALSE,"98소지이동TOTvs99.1(b) (2)"}</definedName>
    <definedName name="__RR2" hidden="1">{#N/A,#N/A,FALSE,"군산원가";#N/A,#N/A,FALSE,"팀별월별";#N/A,#N/A,FALSE,"타공정대체";#N/A,#N/A,FALSE,"기타경비";#N/A,#N/A,FALSE,"원료";#N/A,#N/A,FALSE,"연료"}</definedName>
    <definedName name="__RR3" hidden="1">{#N/A,#N/A,FALSE,"군산원가";#N/A,#N/A,FALSE,"팀별월별";#N/A,#N/A,FALSE,"타공정대체";#N/A,#N/A,FALSE,"기타경비";#N/A,#N/A,FALSE,"원료";#N/A,#N/A,FALSE,"연료"}</definedName>
    <definedName name="__RR4" hidden="1">{#N/A,#N/A,FALSE,"98소지이동TOTvs99.1 (2)";#N/A,#N/A,FALSE,"TOTAL";#N/A,#N/A,FALSE,"98소지이동TOTvs99.1(b) (2)"}</definedName>
    <definedName name="_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RR7" hidden="1">{#N/A,#N/A,FALSE,"Yield";#N/A,#N/A,FALSE,"Loss1";#N/A,#N/A,FALSE,"Loss2";#N/A,#N/A,FALSE,"Hour-Labor(배분)";#N/A,#N/A,FALSE,"Capital Expenditure";#N/A,#N/A,FALSE,"Productivity"}</definedName>
    <definedName name="__RR8" hidden="1">{#N/A,#N/A,FALSE,"98소지이동TOTvs99.1 (2)";#N/A,#N/A,FALSE,"TOTAL";#N/A,#N/A,FALSE,"98소지이동TOTvs99.1(b) (2)"}</definedName>
    <definedName name="__S0423" hidden="1">{#N/A,#N/A,TRUE,"매출진척-1";#N/A,#N/A,TRUE,"매출진척-2";#N/A,#N/A,TRUE,"제품실적";#N/A,#N/A,TRUE,"RAC";#N/A,#N/A,TRUE,"PAC ";#N/A,#N/A,TRUE,"재고현황";#N/A,#N/A,TRUE,"공지사항"}</definedName>
    <definedName name="__s1" hidden="1">{#N/A,#N/A,FALSE,"UNIT";#N/A,#N/A,FALSE,"UNIT";#N/A,#N/A,FALSE,"계정"}</definedName>
    <definedName name="__s1_1" hidden="1">{#N/A,#N/A,FALSE,"UNIT";#N/A,#N/A,FALSE,"UNIT";#N/A,#N/A,FALSE,"계정"}</definedName>
    <definedName name="__s1_2" hidden="1">{#N/A,#N/A,FALSE,"UNIT";#N/A,#N/A,FALSE,"UNIT";#N/A,#N/A,FALSE,"계정"}</definedName>
    <definedName name="__s1_3" hidden="1">{#N/A,#N/A,FALSE,"UNIT";#N/A,#N/A,FALSE,"UNIT";#N/A,#N/A,FALSE,"계정"}</definedName>
    <definedName name="__s1_4" hidden="1">{#N/A,#N/A,FALSE,"UNIT";#N/A,#N/A,FALSE,"UNIT";#N/A,#N/A,FALSE,"계정"}</definedName>
    <definedName name="__s1_5" hidden="1">{#N/A,#N/A,FALSE,"UNIT";#N/A,#N/A,FALSE,"UNIT";#N/A,#N/A,FALSE,"계정"}</definedName>
    <definedName name="__s10" hidden="1">{#N/A,#N/A,FALSE,"UNIT";#N/A,#N/A,FALSE,"UNIT";#N/A,#N/A,FALSE,"계정"}</definedName>
    <definedName name="__s10_1" hidden="1">{#N/A,#N/A,FALSE,"UNIT";#N/A,#N/A,FALSE,"UNIT";#N/A,#N/A,FALSE,"계정"}</definedName>
    <definedName name="__s10_2" hidden="1">{#N/A,#N/A,FALSE,"UNIT";#N/A,#N/A,FALSE,"UNIT";#N/A,#N/A,FALSE,"계정"}</definedName>
    <definedName name="__s10_3" hidden="1">{#N/A,#N/A,FALSE,"UNIT";#N/A,#N/A,FALSE,"UNIT";#N/A,#N/A,FALSE,"계정"}</definedName>
    <definedName name="__s10_4" hidden="1">{#N/A,#N/A,FALSE,"UNIT";#N/A,#N/A,FALSE,"UNIT";#N/A,#N/A,FALSE,"계정"}</definedName>
    <definedName name="__s10_5" hidden="1">{#N/A,#N/A,FALSE,"UNIT";#N/A,#N/A,FALSE,"UNIT";#N/A,#N/A,FALSE,"계정"}</definedName>
    <definedName name="__s11" hidden="1">{#N/A,#N/A,FALSE,"UNIT";#N/A,#N/A,FALSE,"UNIT";#N/A,#N/A,FALSE,"계정"}</definedName>
    <definedName name="__s11_1" hidden="1">{#N/A,#N/A,FALSE,"UNIT";#N/A,#N/A,FALSE,"UNIT";#N/A,#N/A,FALSE,"계정"}</definedName>
    <definedName name="__s11_2" hidden="1">{#N/A,#N/A,FALSE,"UNIT";#N/A,#N/A,FALSE,"UNIT";#N/A,#N/A,FALSE,"계정"}</definedName>
    <definedName name="__s11_3" hidden="1">{#N/A,#N/A,FALSE,"UNIT";#N/A,#N/A,FALSE,"UNIT";#N/A,#N/A,FALSE,"계정"}</definedName>
    <definedName name="__s11_4" hidden="1">{#N/A,#N/A,FALSE,"UNIT";#N/A,#N/A,FALSE,"UNIT";#N/A,#N/A,FALSE,"계정"}</definedName>
    <definedName name="__s11_5" hidden="1">{#N/A,#N/A,FALSE,"UNIT";#N/A,#N/A,FALSE,"UNIT";#N/A,#N/A,FALSE,"계정"}</definedName>
    <definedName name="__s12" hidden="1">{#N/A,#N/A,FALSE,"UNIT";#N/A,#N/A,FALSE,"UNIT";#N/A,#N/A,FALSE,"계정"}</definedName>
    <definedName name="__s12_1" hidden="1">{#N/A,#N/A,FALSE,"UNIT";#N/A,#N/A,FALSE,"UNIT";#N/A,#N/A,FALSE,"계정"}</definedName>
    <definedName name="__s12_2" hidden="1">{#N/A,#N/A,FALSE,"UNIT";#N/A,#N/A,FALSE,"UNIT";#N/A,#N/A,FALSE,"계정"}</definedName>
    <definedName name="__s12_3" hidden="1">{#N/A,#N/A,FALSE,"UNIT";#N/A,#N/A,FALSE,"UNIT";#N/A,#N/A,FALSE,"계정"}</definedName>
    <definedName name="__s12_4" hidden="1">{#N/A,#N/A,FALSE,"UNIT";#N/A,#N/A,FALSE,"UNIT";#N/A,#N/A,FALSE,"계정"}</definedName>
    <definedName name="__s12_5" hidden="1">{#N/A,#N/A,FALSE,"UNIT";#N/A,#N/A,FALSE,"UNIT";#N/A,#N/A,FALSE,"계정"}</definedName>
    <definedName name="__s13" hidden="1">{#N/A,#N/A,FALSE,"UNIT";#N/A,#N/A,FALSE,"UNIT";#N/A,#N/A,FALSE,"계정"}</definedName>
    <definedName name="__s13_1" hidden="1">{#N/A,#N/A,FALSE,"UNIT";#N/A,#N/A,FALSE,"UNIT";#N/A,#N/A,FALSE,"계정"}</definedName>
    <definedName name="__s13_2" hidden="1">{#N/A,#N/A,FALSE,"UNIT";#N/A,#N/A,FALSE,"UNIT";#N/A,#N/A,FALSE,"계정"}</definedName>
    <definedName name="__s13_3" hidden="1">{#N/A,#N/A,FALSE,"UNIT";#N/A,#N/A,FALSE,"UNIT";#N/A,#N/A,FALSE,"계정"}</definedName>
    <definedName name="__s13_4" hidden="1">{#N/A,#N/A,FALSE,"UNIT";#N/A,#N/A,FALSE,"UNIT";#N/A,#N/A,FALSE,"계정"}</definedName>
    <definedName name="__s13_5" hidden="1">{#N/A,#N/A,FALSE,"UNIT";#N/A,#N/A,FALSE,"UNIT";#N/A,#N/A,FALSE,"계정"}</definedName>
    <definedName name="__s14" hidden="1">{#N/A,#N/A,FALSE,"UNIT";#N/A,#N/A,FALSE,"UNIT";#N/A,#N/A,FALSE,"계정"}</definedName>
    <definedName name="__s14_1" hidden="1">{#N/A,#N/A,FALSE,"UNIT";#N/A,#N/A,FALSE,"UNIT";#N/A,#N/A,FALSE,"계정"}</definedName>
    <definedName name="__s14_2" hidden="1">{#N/A,#N/A,FALSE,"UNIT";#N/A,#N/A,FALSE,"UNIT";#N/A,#N/A,FALSE,"계정"}</definedName>
    <definedName name="__s14_3" hidden="1">{#N/A,#N/A,FALSE,"UNIT";#N/A,#N/A,FALSE,"UNIT";#N/A,#N/A,FALSE,"계정"}</definedName>
    <definedName name="__s14_4" hidden="1">{#N/A,#N/A,FALSE,"UNIT";#N/A,#N/A,FALSE,"UNIT";#N/A,#N/A,FALSE,"계정"}</definedName>
    <definedName name="__s14_5" hidden="1">{#N/A,#N/A,FALSE,"UNIT";#N/A,#N/A,FALSE,"UNIT";#N/A,#N/A,FALSE,"계정"}</definedName>
    <definedName name="__s16" hidden="1">{#N/A,#N/A,FALSE,"UNIT";#N/A,#N/A,FALSE,"UNIT";#N/A,#N/A,FALSE,"계정"}</definedName>
    <definedName name="__s16_1" hidden="1">{#N/A,#N/A,FALSE,"UNIT";#N/A,#N/A,FALSE,"UNIT";#N/A,#N/A,FALSE,"계정"}</definedName>
    <definedName name="__s16_2" hidden="1">{#N/A,#N/A,FALSE,"UNIT";#N/A,#N/A,FALSE,"UNIT";#N/A,#N/A,FALSE,"계정"}</definedName>
    <definedName name="__s16_3" hidden="1">{#N/A,#N/A,FALSE,"UNIT";#N/A,#N/A,FALSE,"UNIT";#N/A,#N/A,FALSE,"계정"}</definedName>
    <definedName name="__s16_4" hidden="1">{#N/A,#N/A,FALSE,"UNIT";#N/A,#N/A,FALSE,"UNIT";#N/A,#N/A,FALSE,"계정"}</definedName>
    <definedName name="__s16_5" hidden="1">{#N/A,#N/A,FALSE,"UNIT";#N/A,#N/A,FALSE,"UNIT";#N/A,#N/A,FALSE,"계정"}</definedName>
    <definedName name="__s17" hidden="1">{#N/A,#N/A,FALSE,"UNIT";#N/A,#N/A,FALSE,"UNIT";#N/A,#N/A,FALSE,"계정"}</definedName>
    <definedName name="__s17_1" hidden="1">{#N/A,#N/A,FALSE,"UNIT";#N/A,#N/A,FALSE,"UNIT";#N/A,#N/A,FALSE,"계정"}</definedName>
    <definedName name="__s17_2" hidden="1">{#N/A,#N/A,FALSE,"UNIT";#N/A,#N/A,FALSE,"UNIT";#N/A,#N/A,FALSE,"계정"}</definedName>
    <definedName name="__s17_3" hidden="1">{#N/A,#N/A,FALSE,"UNIT";#N/A,#N/A,FALSE,"UNIT";#N/A,#N/A,FALSE,"계정"}</definedName>
    <definedName name="__s17_4" hidden="1">{#N/A,#N/A,FALSE,"UNIT";#N/A,#N/A,FALSE,"UNIT";#N/A,#N/A,FALSE,"계정"}</definedName>
    <definedName name="__s17_5" hidden="1">{#N/A,#N/A,FALSE,"UNIT";#N/A,#N/A,FALSE,"UNIT";#N/A,#N/A,FALSE,"계정"}</definedName>
    <definedName name="__s2" hidden="1">{#N/A,#N/A,FALSE,"UNIT";#N/A,#N/A,FALSE,"UNIT";#N/A,#N/A,FALSE,"계정"}</definedName>
    <definedName name="__s2_1" hidden="1">{#N/A,#N/A,FALSE,"UNIT";#N/A,#N/A,FALSE,"UNIT";#N/A,#N/A,FALSE,"계정"}</definedName>
    <definedName name="__s2_2" hidden="1">{#N/A,#N/A,FALSE,"UNIT";#N/A,#N/A,FALSE,"UNIT";#N/A,#N/A,FALSE,"계정"}</definedName>
    <definedName name="__s2_3" hidden="1">{#N/A,#N/A,FALSE,"UNIT";#N/A,#N/A,FALSE,"UNIT";#N/A,#N/A,FALSE,"계정"}</definedName>
    <definedName name="__s2_4" hidden="1">{#N/A,#N/A,FALSE,"UNIT";#N/A,#N/A,FALSE,"UNIT";#N/A,#N/A,FALSE,"계정"}</definedName>
    <definedName name="__s2_5" hidden="1">{#N/A,#N/A,FALSE,"UNIT";#N/A,#N/A,FALSE,"UNIT";#N/A,#N/A,FALSE,"계정"}</definedName>
    <definedName name="__s3" hidden="1">{#N/A,#N/A,FALSE,"UNIT";#N/A,#N/A,FALSE,"UNIT";#N/A,#N/A,FALSE,"계정"}</definedName>
    <definedName name="__s3_1" hidden="1">{#N/A,#N/A,FALSE,"UNIT";#N/A,#N/A,FALSE,"UNIT";#N/A,#N/A,FALSE,"계정"}</definedName>
    <definedName name="__s3_2" hidden="1">{#N/A,#N/A,FALSE,"UNIT";#N/A,#N/A,FALSE,"UNIT";#N/A,#N/A,FALSE,"계정"}</definedName>
    <definedName name="__s3_3" hidden="1">{#N/A,#N/A,FALSE,"UNIT";#N/A,#N/A,FALSE,"UNIT";#N/A,#N/A,FALSE,"계정"}</definedName>
    <definedName name="__s3_4" hidden="1">{#N/A,#N/A,FALSE,"UNIT";#N/A,#N/A,FALSE,"UNIT";#N/A,#N/A,FALSE,"계정"}</definedName>
    <definedName name="__s3_5" hidden="1">{#N/A,#N/A,FALSE,"UNIT";#N/A,#N/A,FALSE,"UNIT";#N/A,#N/A,FALSE,"계정"}</definedName>
    <definedName name="__s4" hidden="1">{#N/A,#N/A,FALSE,"UNIT";#N/A,#N/A,FALSE,"UNIT";#N/A,#N/A,FALSE,"계정"}</definedName>
    <definedName name="__s4_1" hidden="1">{#N/A,#N/A,FALSE,"UNIT";#N/A,#N/A,FALSE,"UNIT";#N/A,#N/A,FALSE,"계정"}</definedName>
    <definedName name="__s4_2" hidden="1">{#N/A,#N/A,FALSE,"UNIT";#N/A,#N/A,FALSE,"UNIT";#N/A,#N/A,FALSE,"계정"}</definedName>
    <definedName name="__s4_3" hidden="1">{#N/A,#N/A,FALSE,"UNIT";#N/A,#N/A,FALSE,"UNIT";#N/A,#N/A,FALSE,"계정"}</definedName>
    <definedName name="__s4_4" hidden="1">{#N/A,#N/A,FALSE,"UNIT";#N/A,#N/A,FALSE,"UNIT";#N/A,#N/A,FALSE,"계정"}</definedName>
    <definedName name="__s4_5" hidden="1">{#N/A,#N/A,FALSE,"UNIT";#N/A,#N/A,FALSE,"UNIT";#N/A,#N/A,FALSE,"계정"}</definedName>
    <definedName name="__s5" hidden="1">{#N/A,#N/A,FALSE,"UNIT";#N/A,#N/A,FALSE,"UNIT";#N/A,#N/A,FALSE,"계정"}</definedName>
    <definedName name="__s5_1" hidden="1">{#N/A,#N/A,FALSE,"UNIT";#N/A,#N/A,FALSE,"UNIT";#N/A,#N/A,FALSE,"계정"}</definedName>
    <definedName name="__s5_2" hidden="1">{#N/A,#N/A,FALSE,"UNIT";#N/A,#N/A,FALSE,"UNIT";#N/A,#N/A,FALSE,"계정"}</definedName>
    <definedName name="__s5_3" hidden="1">{#N/A,#N/A,FALSE,"UNIT";#N/A,#N/A,FALSE,"UNIT";#N/A,#N/A,FALSE,"계정"}</definedName>
    <definedName name="__s5_4" hidden="1">{#N/A,#N/A,FALSE,"UNIT";#N/A,#N/A,FALSE,"UNIT";#N/A,#N/A,FALSE,"계정"}</definedName>
    <definedName name="__s5_5" hidden="1">{#N/A,#N/A,FALSE,"UNIT";#N/A,#N/A,FALSE,"UNIT";#N/A,#N/A,FALSE,"계정"}</definedName>
    <definedName name="__s6" hidden="1">{#N/A,#N/A,FALSE,"UNIT";#N/A,#N/A,FALSE,"UNIT";#N/A,#N/A,FALSE,"계정"}</definedName>
    <definedName name="__s6_1" hidden="1">{#N/A,#N/A,FALSE,"UNIT";#N/A,#N/A,FALSE,"UNIT";#N/A,#N/A,FALSE,"계정"}</definedName>
    <definedName name="__s6_2" hidden="1">{#N/A,#N/A,FALSE,"UNIT";#N/A,#N/A,FALSE,"UNIT";#N/A,#N/A,FALSE,"계정"}</definedName>
    <definedName name="__s6_3" hidden="1">{#N/A,#N/A,FALSE,"UNIT";#N/A,#N/A,FALSE,"UNIT";#N/A,#N/A,FALSE,"계정"}</definedName>
    <definedName name="__s6_4" hidden="1">{#N/A,#N/A,FALSE,"UNIT";#N/A,#N/A,FALSE,"UNIT";#N/A,#N/A,FALSE,"계정"}</definedName>
    <definedName name="__s6_5" hidden="1">{#N/A,#N/A,FALSE,"UNIT";#N/A,#N/A,FALSE,"UNIT";#N/A,#N/A,FALSE,"계정"}</definedName>
    <definedName name="__S7" hidden="1">{#N/A,#N/A,FALSE,"KMC최종회의(7월) 자료"}</definedName>
    <definedName name="__S8" hidden="1">{#N/A,#N/A,FALSE,"KMC최종회의(7월) 자료"}</definedName>
    <definedName name="__s9" hidden="1">{#N/A,#N/A,FALSE,"UNIT";#N/A,#N/A,FALSE,"UNIT";#N/A,#N/A,FALSE,"계정"}</definedName>
    <definedName name="__s9_1" hidden="1">{#N/A,#N/A,FALSE,"UNIT";#N/A,#N/A,FALSE,"UNIT";#N/A,#N/A,FALSE,"계정"}</definedName>
    <definedName name="__s9_2" hidden="1">{#N/A,#N/A,FALSE,"UNIT";#N/A,#N/A,FALSE,"UNIT";#N/A,#N/A,FALSE,"계정"}</definedName>
    <definedName name="__s9_3" hidden="1">{#N/A,#N/A,FALSE,"UNIT";#N/A,#N/A,FALSE,"UNIT";#N/A,#N/A,FALSE,"계정"}</definedName>
    <definedName name="__s9_4" hidden="1">{#N/A,#N/A,FALSE,"UNIT";#N/A,#N/A,FALSE,"UNIT";#N/A,#N/A,FALSE,"계정"}</definedName>
    <definedName name="__s9_5" hidden="1">{#N/A,#N/A,FALSE,"UNIT";#N/A,#N/A,FALSE,"UNIT";#N/A,#N/A,FALSE,"계정"}</definedName>
    <definedName name="__SCH1" hidden="1">{"1"}</definedName>
    <definedName name="__SCH2" hidden="1">{"10"}</definedName>
    <definedName name="__sck1" hidden="1">{#N/A,#N/A,FALSE,"BS";#N/A,#N/A,FALSE,"PL";#N/A,#N/A,FALSE,"A";#N/A,#N/A,FALSE,"B";#N/A,#N/A,FALSE,"B1";#N/A,#N/A,FALSE,"C";#N/A,#N/A,FALSE,"C1";#N/A,#N/A,FALSE,"C2";#N/A,#N/A,FALSE,"D";#N/A,#N/A,FALSE,"E";#N/A,#N/A,FALSE,"F";#N/A,#N/A,FALSE,"AA";#N/A,#N/A,FALSE,"BB";#N/A,#N/A,FALSE,"CC";#N/A,#N/A,FALSE,"DD";#N/A,#N/A,FALSE,"EE";#N/A,#N/A,FALSE,"FF";#N/A,#N/A,FALSE,"PL10";#N/A,#N/A,FALSE,"PL20";#N/A,#N/A,FALSE,"PL30"}</definedName>
    <definedName name="__SDW1" hidden="1">#REF!</definedName>
    <definedName name="__sk2" hidden="1">{#N/A,#N/A,TRUE,"경전'96(1)";#N/A,#N/A,TRUE,"경전'96 (2)"}</definedName>
    <definedName name="__SS1" hidden="1">{#N/A,#N/A,FALSE,"98소지이동TOTvs99.1 (2)";#N/A,#N/A,FALSE,"TOTAL";#N/A,#N/A,FALSE,"98소지이동TOTvs99.1(b) (2)"}</definedName>
    <definedName name="__SS10" hidden="1">{#N/A,#N/A,FALSE,"군산원가";#N/A,#N/A,FALSE,"팀별월별";#N/A,#N/A,FALSE,"타공정대체";#N/A,#N/A,FALSE,"기타경비";#N/A,#N/A,FALSE,"원료";#N/A,#N/A,FALSE,"연료"}</definedName>
    <definedName name="__SS11" hidden="1">{#N/A,#N/A,FALSE,"98소지이동TOTvs99.1 (2)";#N/A,#N/A,FALSE,"TOTAL";#N/A,#N/A,FALSE,"98소지이동TOTvs99.1(b) (2)"}</definedName>
    <definedName name="__SS12" hidden="1">{#N/A,#N/A,FALSE,"98소지이동TOTvs99.1 (2)";#N/A,#N/A,FALSE,"TOTAL";#N/A,#N/A,FALSE,"98소지이동TOTvs99.1(b) (2)"}</definedName>
    <definedName name="__SS13" hidden="1">{#N/A,#N/A,FALSE,"98소지이동TOTvs99.1 (2)";#N/A,#N/A,FALSE,"TOTAL";#N/A,#N/A,FALSE,"98소지이동TOTvs99.1(b) (2)"}</definedName>
    <definedName name="__SS14" hidden="1">{#N/A,#N/A,FALSE,"98소지이동TOTvs99.1 (2)";#N/A,#N/A,FALSE,"TOTAL";#N/A,#N/A,FALSE,"98소지이동TOTvs99.1(b) (2)"}</definedName>
    <definedName name="__SS15" hidden="1">{#N/A,#N/A,FALSE,"군산원가";#N/A,#N/A,FALSE,"팀별월별";#N/A,#N/A,FALSE,"타공정대체";#N/A,#N/A,FALSE,"기타경비";#N/A,#N/A,FALSE,"원료";#N/A,#N/A,FALSE,"연료"}</definedName>
    <definedName name="__SS16" hidden="1">{#N/A,#N/A,FALSE,"군산원가";#N/A,#N/A,FALSE,"팀별월별";#N/A,#N/A,FALSE,"타공정대체";#N/A,#N/A,FALSE,"기타경비";#N/A,#N/A,FALSE,"원료";#N/A,#N/A,FALSE,"연료"}</definedName>
    <definedName name="__SS17" hidden="1">{#N/A,#N/A,FALSE,"군산원가";#N/A,#N/A,FALSE,"팀별월별";#N/A,#N/A,FALSE,"타공정대체";#N/A,#N/A,FALSE,"기타경비";#N/A,#N/A,FALSE,"원료";#N/A,#N/A,FALSE,"연료"}</definedName>
    <definedName name="__SS18" hidden="1">{#N/A,#N/A,FALSE,"군산원가";#N/A,#N/A,FALSE,"팀별월별";#N/A,#N/A,FALSE,"타공정대체";#N/A,#N/A,FALSE,"기타경비";#N/A,#N/A,FALSE,"원료";#N/A,#N/A,FALSE,"연료"}</definedName>
    <definedName name="__SS19" hidden="1">{#N/A,#N/A,FALSE,"Yield";#N/A,#N/A,FALSE,"Loss1";#N/A,#N/A,FALSE,"Loss2";#N/A,#N/A,FALSE,"Hour-Labor(배분)";#N/A,#N/A,FALSE,"Capital Expenditure";#N/A,#N/A,FALSE,"Productivity"}</definedName>
    <definedName name="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S20" hidden="1">{#N/A,#N/A,FALSE,"98소지이동TOTvs99.1 (2)";#N/A,#N/A,FALSE,"TOTAL";#N/A,#N/A,FALSE,"98소지이동TOTvs99.1(b) (2)"}</definedName>
    <definedName name="__SS21" hidden="1">{#N/A,#N/A,FALSE,"98소지이동TOTvs99.1 (2)";#N/A,#N/A,FALSE,"TOTAL";#N/A,#N/A,FALSE,"98소지이동TOTvs99.1(b) (2)"}</definedName>
    <definedName name="__SS22" hidden="1">{#N/A,#N/A,FALSE,"Yield";#N/A,#N/A,FALSE,"Loss1";#N/A,#N/A,FALSE,"Loss2";#N/A,#N/A,FALSE,"Hour-Labor(배분)";#N/A,#N/A,FALSE,"Capital Expenditure";#N/A,#N/A,FALSE,"Productivity"}</definedName>
    <definedName name="__SS23" hidden="1">{#N/A,#N/A,FALSE,"Yield";#N/A,#N/A,FALSE,"Loss1";#N/A,#N/A,FALSE,"Loss2";#N/A,#N/A,FALSE,"Hour-Labor(배분)";#N/A,#N/A,FALSE,"Capital Expenditure";#N/A,#N/A,FALSE,"Productivity"}</definedName>
    <definedName name="__SS24" hidden="1">{#N/A,#N/A,FALSE,"Yield";#N/A,#N/A,FALSE,"Loss1";#N/A,#N/A,FALSE,"Loss2";#N/A,#N/A,FALSE,"Hour-Labor(배분)";#N/A,#N/A,FALSE,"Capital Expenditure";#N/A,#N/A,FALSE,"Productivity"}</definedName>
    <definedName name="__SS25" hidden="1">{#N/A,#N/A,FALSE,"98소지이동TOTvs99.1 (2)";#N/A,#N/A,FALSE,"TOTAL";#N/A,#N/A,FALSE,"98소지이동TOTvs99.1(b) (2)"}</definedName>
    <definedName name="_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27" hidden="1">{#N/A,#N/A,FALSE,"Yield";#N/A,#N/A,FALSE,"Loss1";#N/A,#N/A,FALSE,"Loss2";#N/A,#N/A,FALSE,"Hour-Labor(배분)";#N/A,#N/A,FALSE,"Capital Expenditure";#N/A,#N/A,FALSE,"Productivity"}</definedName>
    <definedName name="__SS28" hidden="1">{#N/A,#N/A,FALSE,"군산원가";#N/A,#N/A,FALSE,"팀별월별";#N/A,#N/A,FALSE,"타공정대체";#N/A,#N/A,FALSE,"기타경비";#N/A,#N/A,FALSE,"원료";#N/A,#N/A,FALSE,"연료"}</definedName>
    <definedName name="_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3" hidden="1">{#N/A,#N/A,FALSE,"군산원가";#N/A,#N/A,FALSE,"팀별월별";#N/A,#N/A,FALSE,"타공정대체";#N/A,#N/A,FALSE,"기타경비";#N/A,#N/A,FALSE,"원료";#N/A,#N/A,FALSE,"연료"}</definedName>
    <definedName name="_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31" hidden="1">{#N/A,#N/A,FALSE,"Yield";#N/A,#N/A,FALSE,"Loss1";#N/A,#N/A,FALSE,"Loss2";#N/A,#N/A,FALSE,"Hour-Labor(배분)";#N/A,#N/A,FALSE,"Capital Expenditure";#N/A,#N/A,FALSE,"Productivity"}</definedName>
    <definedName name="__SS32" hidden="1">{#N/A,#N/A,FALSE,"98소지이동TOTvs99.1 (2)";#N/A,#N/A,FALSE,"TOTAL";#N/A,#N/A,FALSE,"98소지이동TOTvs99.1(b) (2)"}</definedName>
    <definedName name="__SS4" hidden="1">{#N/A,#N/A,FALSE,"군산원가";#N/A,#N/A,FALSE,"팀별월별";#N/A,#N/A,FALSE,"타공정대체";#N/A,#N/A,FALSE,"기타경비";#N/A,#N/A,FALSE,"원료";#N/A,#N/A,FALSE,"연료"}</definedName>
    <definedName name="__SS5" hidden="1">{#N/A,#N/A,FALSE,"98소지이동TOTvs99.1 (2)";#N/A,#N/A,FALSE,"TOTAL";#N/A,#N/A,FALSE,"98소지이동TOTvs99.1(b) (2)"}</definedName>
    <definedName name="_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8" hidden="1">{#N/A,#N/A,FALSE,"98소지이동TOTvs99.1 (2)";#N/A,#N/A,FALSE,"TOTAL";#N/A,#N/A,FALSE,"98소지이동TOTvs99.1(b) (2)"}</definedName>
    <definedName name="__SS9" hidden="1">{#N/A,#N/A,FALSE,"98소지이동TOTvs99.1 (2)";#N/A,#N/A,FALSE,"TOTAL";#N/A,#N/A,FALSE,"98소지이동TOTvs99.1(b) (2)"}</definedName>
    <definedName name="__SSS1" hidden="1">#REF!</definedName>
    <definedName name="__SUM1"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9" hidden="1">{#N/A,#N/A,FALSE,"UNIT";#N/A,#N/A,FALSE,"UNIT";#N/A,#N/A,FALSE,"계정"}</definedName>
    <definedName name="__tb2" hidden="1">{#N/A,#N/A,FALSE,"단축1";#N/A,#N/A,FALSE,"단축2";#N/A,#N/A,FALSE,"단축3";#N/A,#N/A,FALSE,"장축";#N/A,#N/A,FALSE,"4WD"}</definedName>
    <definedName name="__Tir1" hidden="1">{#N/A,#N/A,TRUE,"일정"}</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RT11" hidden="1">{#N/A,#N/A,FALSE,"표지";#N/A,#N/A,FALSE,"전제";#N/A,#N/A,FALSE,"손익-자 (2)";#N/A,#N/A,FALSE,"손익-자";#N/A,#N/A,FALSE,"손익-마 (2)";#N/A,#N/A,FALSE,"손익-마";#N/A,#N/A,FALSE,"총손최종"}</definedName>
    <definedName name="__V2007" hidden="1">{#N/A,#N/A,FALSE,"HOT RU TEM";#N/A,#N/A,FALSE,"HOT RU TEM";#N/A,#N/A,FALSE,"HOT RU TEM"}</definedName>
    <definedName name="__V2008" hidden="1">{#N/A,#N/A,FALSE,"HOT RU TEM";#N/A,#N/A,FALSE,"HOT RU TEM";#N/A,#N/A,FALSE,"HOT RU TEM"}</definedName>
    <definedName name="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W1" hidden="1">{#N/A,#N/A,FALSE,"KMC최종회의(7월) 자료"}</definedName>
    <definedName name="__W2" hidden="1">{#N/A,#N/A,FALSE,"KMC최종회의(7월) 자료"}</definedName>
    <definedName name="__W3" hidden="1">{#N/A,#N/A,FALSE,"KMC최종회의(7월) 자료"}</definedName>
    <definedName name="__W4" hidden="1">{#N/A,#N/A,FALSE,"KMC최종회의(7월) 자료"}</definedName>
    <definedName name="__W5" hidden="1">{#N/A,#N/A,FALSE,"KMC최종회의(7월) 자료"}</definedName>
    <definedName name="__W6" hidden="1">{#N/A,#N/A,FALSE,"KMC최종회의(7월) 자료"}</definedName>
    <definedName name="__W7" hidden="1">{#N/A,#N/A,FALSE,"KMC최종회의(7월) 자료"}</definedName>
    <definedName name="__W8" hidden="1">{#N/A,#N/A,FALSE,"KMC최종회의(7월) 자료"}</definedName>
    <definedName name="__W9" hidden="1">{#N/A,#N/A,FALSE,"KMC최종회의(7월) 자료"}</definedName>
    <definedName name="__wrn2" hidden="1">{"glc1",#N/A,FALSE,"GLC";"glc2",#N/A,FALSE,"GLC";"glc3",#N/A,FALSE,"GLC";"glc4",#N/A,FALSE,"GLC";"glc5",#N/A,FALSE,"GLC"}</definedName>
    <definedName name="__wrn222" hidden="1">{"glc1",#N/A,FALSE,"GLC";"glc2",#N/A,FALSE,"GLC";"glc3",#N/A,FALSE,"GLC";"glc4",#N/A,FALSE,"GLC";"glc5",#N/A,FALSE,"GLC"}</definedName>
    <definedName name="__wrn3" hidden="1">{#N/A,#N/A,FALSE,"Aging Summary";#N/A,#N/A,FALSE,"Ratio Analysis";#N/A,#N/A,FALSE,"Test 120 Day Accts";#N/A,#N/A,FALSE,"Tickmarks"}</definedName>
    <definedName name="__wrn3_1" hidden="1">{#N/A,#N/A,FALSE,"Aging Summary";#N/A,#N/A,FALSE,"Ratio Analysis";#N/A,#N/A,FALSE,"Test 120 Day Accts";#N/A,#N/A,FALSE,"Tickmarks"}</definedName>
    <definedName name="__wrn3_2" hidden="1">{#N/A,#N/A,FALSE,"Aging Summary";#N/A,#N/A,FALSE,"Ratio Analysis";#N/A,#N/A,FALSE,"Test 120 Day Accts";#N/A,#N/A,FALSE,"Tickmarks"}</definedName>
    <definedName name="__wrn3_3" hidden="1">{#N/A,#N/A,FALSE,"Aging Summary";#N/A,#N/A,FALSE,"Ratio Analysis";#N/A,#N/A,FALSE,"Test 120 Day Accts";#N/A,#N/A,FALSE,"Tickmarks"}</definedName>
    <definedName name="__wrn3_4" hidden="1">{#N/A,#N/A,FALSE,"Aging Summary";#N/A,#N/A,FALSE,"Ratio Analysis";#N/A,#N/A,FALSE,"Test 120 Day Accts";#N/A,#N/A,FALSE,"Tickmarks"}</definedName>
    <definedName name="__wrn3_5" hidden="1">{#N/A,#N/A,FALSE,"Aging Summary";#N/A,#N/A,FALSE,"Ratio Analysis";#N/A,#N/A,FALSE,"Test 120 Day Accts";#N/A,#N/A,FALSE,"Tickmarks"}</definedName>
    <definedName name="_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X1" hidden="1">{#N/A,#N/A,FALSE,"KMC최종회의(7월) 자료"}</definedName>
    <definedName name="__X2" hidden="1">{#N/A,#N/A,FALSE,"KMC최종회의(7월) 자료"}</definedName>
    <definedName name="__X3" hidden="1">{#N/A,#N/A,FALSE,"KMC최종회의(7월) 자료"}</definedName>
    <definedName name="__X4" hidden="1">{#N/A,#N/A,FALSE,"KMC최종회의(7월) 자료"}</definedName>
    <definedName name="__X5" hidden="1">{#N/A,#N/A,FALSE,"KMC최종회의(7월) 자료"}</definedName>
    <definedName name="__X6" hidden="1">{#N/A,#N/A,FALSE,"KMC최종회의(7월) 자료"}</definedName>
    <definedName name="__X7" hidden="1">{#N/A,#N/A,FALSE,"KMC최종회의(7월) 자료"}</definedName>
    <definedName name="__X8" hidden="1">{#N/A,#N/A,FALSE,"KMC최종회의(7월) 자료"}</definedName>
    <definedName name="__XG2" hidden="1">{#N/A,#N/A,FALSE,"단축1";#N/A,#N/A,FALSE,"단축2";#N/A,#N/A,FALSE,"단축3";#N/A,#N/A,FALSE,"장축";#N/A,#N/A,FALSE,"4WD"}</definedName>
    <definedName name="__xlfn.AVERAGEIF" hidden="1">#NAME?</definedName>
    <definedName name="__xlfn.BAHTTEXT" hidden="1">#NAME?</definedName>
    <definedName name="__xlfn.CUBERANKEDMEMBER" hidden="1">#NAME?</definedName>
    <definedName name="__xlfn.CUBESET" hidden="1">#NAME?</definedName>
    <definedName name="__xlfn.IFERROR" hidden="1">#NAME?</definedName>
    <definedName name="__xlfn.RTD" hidden="1">#NAME?</definedName>
    <definedName name="__xlfn.SUMIFS" hidden="1">#NAME?</definedName>
    <definedName name="__XX1" hidden="1">{#N/A,#N/A,FALSE,"98소지이동TOTvs99.1 (2)";#N/A,#N/A,FALSE,"TOTAL";#N/A,#N/A,FALSE,"98소지이동TOTvs99.1(b) (2)"}</definedName>
    <definedName name="__XX10" hidden="1">{#N/A,#N/A,FALSE,"Yield";#N/A,#N/A,FALSE,"Loss1";#N/A,#N/A,FALSE,"Loss2";#N/A,#N/A,FALSE,"Hour-Labor(배분)";#N/A,#N/A,FALSE,"Capital Expenditure";#N/A,#N/A,FALSE,"Productivity"}</definedName>
    <definedName name="__XX2" hidden="1">{#N/A,#N/A,FALSE,"98소지이동TOTvs99.1 (2)";#N/A,#N/A,FALSE,"TOTAL";#N/A,#N/A,FALSE,"98소지이동TOTvs99.1(b) (2)"}</definedName>
    <definedName name="__XX3" hidden="1">{#N/A,#N/A,FALSE,"98소지이동TOTvs99.1 (2)";#N/A,#N/A,FALSE,"TOTAL";#N/A,#N/A,FALSE,"98소지이동TOTvs99.1(b) (2)"}</definedName>
    <definedName name="__XX4" hidden="1">{#N/A,#N/A,FALSE,"군산원가";#N/A,#N/A,FALSE,"팀별월별";#N/A,#N/A,FALSE,"타공정대체";#N/A,#N/A,FALSE,"기타경비";#N/A,#N/A,FALSE,"원료";#N/A,#N/A,FALSE,"연료"}</definedName>
    <definedName name="__XX5" hidden="1">{#N/A,#N/A,FALSE,"군산원가";#N/A,#N/A,FALSE,"팀별월별";#N/A,#N/A,FALSE,"타공정대체";#N/A,#N/A,FALSE,"기타경비";#N/A,#N/A,FALSE,"원료";#N/A,#N/A,FALSE,"연료"}</definedName>
    <definedName name="__XX6" hidden="1">{#N/A,#N/A,FALSE,"Yield";#N/A,#N/A,FALSE,"Loss1";#N/A,#N/A,FALSE,"Loss2";#N/A,#N/A,FALSE,"Hour-Labor(배분)";#N/A,#N/A,FALSE,"Capital Expenditure";#N/A,#N/A,FALSE,"Productivity"}</definedName>
    <definedName name="__XX7" hidden="1">{#N/A,#N/A,FALSE,"98소지이동TOTvs99.1 (2)";#N/A,#N/A,FALSE,"TOTAL";#N/A,#N/A,FALSE,"98소지이동TOTvs99.1(b) (2)"}</definedName>
    <definedName name="_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Z1" hidden="1">{#N/A,#N/A,FALSE,"KMC최종회의(7월) 자료"}</definedName>
    <definedName name="__z123" hidden="1">{#N/A,#N/A,FALSE,"단축1";#N/A,#N/A,FALSE,"단축2";#N/A,#N/A,FALSE,"단축3";#N/A,#N/A,FALSE,"장축";#N/A,#N/A,FALSE,"4WD"}</definedName>
    <definedName name="__Z2" hidden="1">{#N/A,#N/A,FALSE,"KMC최종회의(7월) 자료"}</definedName>
    <definedName name="__Z3" hidden="1">{#N/A,#N/A,FALSE,"KMC최종회의(7월) 자료"}</definedName>
    <definedName name="__Z4" hidden="1">{#N/A,#N/A,FALSE,"KMC최종회의(7월) 자료"}</definedName>
    <definedName name="__Z5" hidden="1">{#N/A,#N/A,FALSE,"KMC최종회의(7월) 자료"}</definedName>
    <definedName name="__Z6" hidden="1">{#N/A,#N/A,FALSE,"KMC최종회의(7월) 자료"}</definedName>
    <definedName name="__Z7" hidden="1">{#N/A,#N/A,FALSE,"KMC최종회의(7월) 자료"}</definedName>
    <definedName name="__Z8" hidden="1">{#N/A,#N/A,FALSE,"KMC최종회의(7월) 자료"}</definedName>
    <definedName name="__Z9" hidden="1">{#N/A,#N/A,FALSE,"KMC최종회의(7월) 자료"}</definedName>
    <definedName name="__ZZ1" hidden="1">{#N/A,#N/A,FALSE,"98소지이동TOTvs99.1 (2)";#N/A,#N/A,FALSE,"TOTAL";#N/A,#N/A,FALSE,"98소지이동TOTvs99.1(b) (2)"}</definedName>
    <definedName name="__가" hidden="1">#REF!</definedName>
    <definedName name="__ㅇ"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__아" hidden="1">#REF!</definedName>
    <definedName name="_0" hidden="1">#REF!</definedName>
    <definedName name="_000" hidden="1">#REF!</definedName>
    <definedName name="_001" hidden="1">#REF!</definedName>
    <definedName name="_1" hidden="1">#REF!</definedName>
    <definedName name="_1_____5_0__123Grap" hidden="1">#REF!</definedName>
    <definedName name="_1___123Graph_ACHART_1" hidden="1">#REF!</definedName>
    <definedName name="_1__123Graph_ACHART_34F" hidden="1">#REF!</definedName>
    <definedName name="_1__123Graph_Aグラフ_10G" hidden="1">#REF!</definedName>
    <definedName name="_1__123Graph_A차트_1" hidden="1">#REF!</definedName>
    <definedName name="_1__FDSAUDITLINK__" hidden="1">{"fdsup://directions/FAT Viewer?action=UPDATE&amp;creator=factset&amp;DYN_ARGS=TRUE&amp;DOC_NAME=FAT:FQL_AUDITING_CLIENT_TEMPLATE.FAT&amp;display_string=Audit&amp;VAR:KEY=NUVYVGTYNG&amp;VAR:QUERY=RkZfREVQX0FNT1JUX0VYUChDQUwsMjAwNik=&amp;WINDOW=FIRST_POPUP&amp;HEIGHT=450&amp;WIDTH=450&amp;START_MA","XIMIZED=FALSE&amp;VAR:CALENDAR=FIVEDAY&amp;VAR:SYMBOL=92839U20&amp;VAR:INDEX=0"}</definedName>
    <definedName name="_1___0_S" hidden="1">#REF!</definedName>
    <definedName name="_1_0_Table2_" hidden="1">#REF!</definedName>
    <definedName name="_1_5____123Grap" hidden="1">#REF!</definedName>
    <definedName name="_1_5_0__123Grap" hidden="1">#REF!</definedName>
    <definedName name="_10____5_0__123Grap" hidden="1">#REF!</definedName>
    <definedName name="_10___123Graph_BCHART_3" hidden="1">#REF!</definedName>
    <definedName name="_10__123Graph_ACHART_16" hidden="1">#REF!</definedName>
    <definedName name="_10__123Graph_ACHART_17" hidden="1">#REF!</definedName>
    <definedName name="_10__123Graph_ACHART_52O" hidden="1">#REF!</definedName>
    <definedName name="_10__123Graph_Aグラフ_4G" hidden="1">#REF!</definedName>
    <definedName name="_10__123Graph_BCHART_12" hidden="1">#REF!</definedName>
    <definedName name="_10__123Graph_B도표_3" hidden="1">#REF!</definedName>
    <definedName name="_10__123Graph_DCHART_15" hidden="1">#REF!</definedName>
    <definedName name="_10__FDSAUDITLINK__" hidden="1">{"fdsup://directions/FAT Viewer?action=UPDATE&amp;creator=factset&amp;DYN_ARGS=TRUE&amp;DOC_NAME=FAT:FQL_AUDITING_CLIENT_TEMPLATE.FAT&amp;display_string=Audit&amp;VAR:KEY=SZWDILMNYN&amp;VAR:QUERY=RkZfQ09HUyhDQUwsMjAwOSk=&amp;WINDOW=FIRST_POPUP&amp;HEIGHT=450&amp;WIDTH=450&amp;START_MAXIMIZED=FALS","E&amp;VAR:CALENDAR=FIVEDAY&amp;VAR:SYMBOL=92839U20&amp;VAR:INDEX=0"}</definedName>
    <definedName name="_10_0_0_MatInverse" hidden="1">#REF!</definedName>
    <definedName name="_10_7_0__123Grap" hidden="1">#REF!</definedName>
    <definedName name="_10_7_0__123Graph_LB" hidden="1">#REF!</definedName>
    <definedName name="_10_9____123Grap" hidden="1">#REF!</definedName>
    <definedName name="_10_9_0__123Grap" hidden="1">#REF!</definedName>
    <definedName name="_10_9_0__123Graph_LB" hidden="1">#REF!</definedName>
    <definedName name="_10__0_S" hidden="1">#REF!</definedName>
    <definedName name="_100___0__123Grap" hidden="1">#REF!</definedName>
    <definedName name="_100__123Graph_B차트_5" hidden="1">#REF!</definedName>
    <definedName name="_100__FDSAUDITLINK__" hidden="1">{"fdsup://directions/FAT Viewer?action=UPDATE&amp;creator=factset&amp;DYN_ARGS=TRUE&amp;DOC_NAME=FAT:FQL_AUDITING_CLIENT_TEMPLATE.FAT&amp;display_string=Audit&amp;VAR:KEY=ARWVMPCZWH&amp;VAR:QUERY=RkZfQ0FTSF9TVChDQUwsMjAwOSk=&amp;WINDOW=FIRST_POPUP&amp;HEIGHT=450&amp;WIDTH=450&amp;START_MAXIMIZED=","FALSE&amp;VAR:CALENDAR=FIVEDAY&amp;VAR:SYMBOL=92839U20&amp;VAR:INDEX=0"}</definedName>
    <definedName name="_100X3_" hidden="1">{#N/A,#N/A,FALSE,"KMC최종회의(7월) 자료"}</definedName>
    <definedName name="_101__123Graph_B차트_6" hidden="1">#REF!</definedName>
    <definedName name="_101__FDSAUDITLINK__" hidden="1">{"fdsup://directions/FAT Viewer?action=UPDATE&amp;creator=factset&amp;DYN_ARGS=TRUE&amp;DOC_NAME=FAT:FQL_AUDITING_CLIENT_TEMPLATE.FAT&amp;display_string=Audit&amp;VAR:KEY=XIHOZGJYBM&amp;VAR:QUERY=RkZfVVRfUkVDRUlWX1RPVChDQUwsMjAwOCk=&amp;WINDOW=FIRST_POPUP&amp;HEIGHT=450&amp;WIDTH=450&amp;START_MA","XIMIZED=FALSE&amp;VAR:CALENDAR=FIVEDAY&amp;VAR:INDEX=0"}</definedName>
    <definedName name="_101X4_" hidden="1">{#N/A,#N/A,FALSE,"KMC최종회의(7월) 자료"}</definedName>
    <definedName name="_102__123Graph_B차트_7" hidden="1">#REF!</definedName>
    <definedName name="_102__FDSAUDITLINK__" hidden="1">{"fdsup://directions/FAT Viewer?action=UPDATE&amp;creator=factset&amp;DYN_ARGS=TRUE&amp;DOC_NAME=FAT:FQL_AUDITING_CLIENT_TEMPLATE.FAT&amp;display_string=Audit&amp;VAR:KEY=ZMLAZSJSJG&amp;VAR:QUERY=RkZfQ0FTSF9TVChDQUwsMjAwOCk=&amp;WINDOW=FIRST_POPUP&amp;HEIGHT=450&amp;WIDTH=450&amp;START_MAXIMIZED=","FALSE&amp;VAR:CALENDAR=FIVEDAY&amp;VAR:SYMBOL=92839U20&amp;VAR:INDEX=0"}</definedName>
    <definedName name="_102X5_" hidden="1">{#N/A,#N/A,FALSE,"KMC최종회의(7월) 자료"}</definedName>
    <definedName name="_103__123Graph_B차트_8" hidden="1">#REF!</definedName>
    <definedName name="_103__FDSAUDITLINK__" hidden="1">{"fdsup://directions/FAT Viewer?action=UPDATE&amp;creator=factset&amp;DYN_ARGS=TRUE&amp;DOC_NAME=FAT:FQL_AUDITING_CLIENT_TEMPLATE.FAT&amp;display_string=Audit&amp;VAR:KEY=ARUHKFWJWV&amp;VAR:QUERY=RkZfVVRfUkVDRUlWX1RPVChDQUwsMjAwNyk=&amp;WINDOW=FIRST_POPUP&amp;HEIGHT=450&amp;WIDTH=450&amp;START_MA","XIMIZED=FALSE&amp;VAR:CALENDAR=FIVEDAY&amp;VAR:INDEX=0"}</definedName>
    <definedName name="_103X6_" hidden="1">{#N/A,#N/A,FALSE,"KMC최종회의(7월) 자료"}</definedName>
    <definedName name="_104__123Graph_X차트_1" hidden="1">#REF!</definedName>
    <definedName name="_104__FDSAUDITLINK__" hidden="1">{"fdsup://directions/FAT Viewer?action=UPDATE&amp;creator=factset&amp;DYN_ARGS=TRUE&amp;DOC_NAME=FAT:FQL_AUDITING_CLIENT_TEMPLATE.FAT&amp;display_string=Audit&amp;VAR:KEY=SLUVKXOTYF&amp;VAR:QUERY=RkZfQ0FTSF9TVChDQUwsMjAwNyk=&amp;WINDOW=FIRST_POPUP&amp;HEIGHT=450&amp;WIDTH=450&amp;START_MAXIMIZED=","FALSE&amp;VAR:CALENDAR=FIVEDAY&amp;VAR:SYMBOL=92839U20&amp;VAR:INDEX=0"}</definedName>
    <definedName name="_104DB777_" hidden="1">{#N/A,#N/A,TRUE,"Y생산";#N/A,#N/A,TRUE,"Y판매";#N/A,#N/A,TRUE,"Y총물량";#N/A,#N/A,TRUE,"Y능력";#N/A,#N/A,TRUE,"YKD"}</definedName>
    <definedName name="_104s1_" hidden="1">{#N/A,#N/A,FALSE,"UNIT";#N/A,#N/A,FALSE,"UNIT";#N/A,#N/A,FALSE,"계정"}</definedName>
    <definedName name="_104X7_" hidden="1">{#N/A,#N/A,FALSE,"KMC최종회의(7월) 자료"}</definedName>
    <definedName name="_105__123Graph_X차트_2" hidden="1">#REF!</definedName>
    <definedName name="_105__FDSAUDITLINK__" hidden="1">{"fdsup://directions/FAT Viewer?action=UPDATE&amp;creator=factset&amp;DYN_ARGS=TRUE&amp;DOC_NAME=FAT:FQL_AUDITING_CLIENT_TEMPLATE.FAT&amp;display_string=Audit&amp;VAR:KEY=BMXGJKRCNE&amp;VAR:QUERY=RkZfVVRfUkVDRUlWX1RPVChDQUwsMjAwNik=&amp;WINDOW=FIRST_POPUP&amp;HEIGHT=450&amp;WIDTH=450&amp;START_MA","XIMIZED=FALSE&amp;VAR:CALENDAR=FIVEDAY&amp;VAR:INDEX=0"}</definedName>
    <definedName name="_105A1_" hidden="1">{#N/A,#N/A,FALSE,"KMC최종회의(7월) 자료"}</definedName>
    <definedName name="_105s10_" hidden="1">{#N/A,#N/A,FALSE,"UNIT";#N/A,#N/A,FALSE,"UNIT";#N/A,#N/A,FALSE,"계정"}</definedName>
    <definedName name="_105X8_" hidden="1">{#N/A,#N/A,FALSE,"KMC최종회의(7월) 자료"}</definedName>
    <definedName name="_106__123Graph_X차트_3" hidden="1">#REF!</definedName>
    <definedName name="_106__FDSAUDITLINK__" hidden="1">{"fdsup://directions/FAT Viewer?action=UPDATE&amp;creator=factset&amp;DYN_ARGS=TRUE&amp;DOC_NAME=FAT:FQL_AUDITING_CLIENT_TEMPLATE.FAT&amp;display_string=Audit&amp;VAR:KEY=JCZQHCPIBW&amp;VAR:QUERY=RkZfQ0FTSF9TVChDQUwsMjAwNik=&amp;WINDOW=FIRST_POPUP&amp;HEIGHT=450&amp;WIDTH=450&amp;START_MAXIMIZED=","FALSE&amp;VAR:CALENDAR=FIVEDAY&amp;VAR:SYMBOL=92839U20&amp;VAR:INDEX=0"}</definedName>
    <definedName name="_106s11_" hidden="1">{#N/A,#N/A,FALSE,"UNIT";#N/A,#N/A,FALSE,"UNIT";#N/A,#N/A,FALSE,"계정"}</definedName>
    <definedName name="_106Z1_" hidden="1">{#N/A,#N/A,FALSE,"KMC최종회의(7월) 자료"}</definedName>
    <definedName name="_107__123Graph_X차트_4" hidden="1">#REF!</definedName>
    <definedName name="_107__FDSAUDITLINK__" hidden="1">{"fdsup://directions/FAT Viewer?action=UPDATE&amp;creator=factset&amp;DYN_ARGS=TRUE&amp;DOC_NAME=FAT:FQL_AUDITING_CLIENT_TEMPLATE.FAT&amp;display_string=Audit&amp;VAR:KEY=QFQZITCBYT&amp;VAR:QUERY=RkZfVVRfUkVDRUlWX1RPVChDQUwsMjAwNSk=&amp;WINDOW=FIRST_POPUP&amp;HEIGHT=450&amp;WIDTH=450&amp;START_MA","XIMIZED=FALSE&amp;VAR:CALENDAR=FIVEDAY&amp;VAR:INDEX=0"}</definedName>
    <definedName name="_107s12_" hidden="1">{#N/A,#N/A,FALSE,"UNIT";#N/A,#N/A,FALSE,"UNIT";#N/A,#N/A,FALSE,"계정"}</definedName>
    <definedName name="_107Z2_" hidden="1">{#N/A,#N/A,FALSE,"KMC최종회의(7월) 자료"}</definedName>
    <definedName name="_108__123Graph_X차트_5" hidden="1">#REF!</definedName>
    <definedName name="_108__FDSAUDITLINK__" hidden="1">{"fdsup://directions/FAT Viewer?action=UPDATE&amp;creator=factset&amp;DYN_ARGS=TRUE&amp;DOC_NAME=FAT:FQL_AUDITING_CLIENT_TEMPLATE.FAT&amp;display_string=Audit&amp;VAR:KEY=GZYXIVODEF&amp;VAR:QUERY=RkZfQ0FTSF9TVChDQUwsMjAwNSk=&amp;WINDOW=FIRST_POPUP&amp;HEIGHT=450&amp;WIDTH=450&amp;START_MAXIMIZED=","FALSE&amp;VAR:CALENDAR=FIVEDAY&amp;VAR:SYMBOL=92839U20&amp;VAR:INDEX=0"}</definedName>
    <definedName name="_108s13_" hidden="1">{#N/A,#N/A,FALSE,"UNIT";#N/A,#N/A,FALSE,"UNIT";#N/A,#N/A,FALSE,"계정"}</definedName>
    <definedName name="_108Z3_" hidden="1">{#N/A,#N/A,FALSE,"KMC최종회의(7월) 자료"}</definedName>
    <definedName name="_109__123Graph_X차트_6" hidden="1">#REF!</definedName>
    <definedName name="_109__FDSAUDITLINK__" hidden="1">{"fdsup://directions/FAT Viewer?action=UPDATE&amp;creator=factset&amp;DYN_ARGS=TRUE&amp;DOC_NAME=FAT:FQL_AUDITING_CLIENT_TEMPLATE.FAT&amp;display_string=Audit&amp;VAR:KEY=JERIHSZMVC&amp;VAR:QUERY=RkZfVVRfUkVDRUlWX1RPVChDQUwsMjAwNCk=&amp;WINDOW=FIRST_POPUP&amp;HEIGHT=450&amp;WIDTH=450&amp;START_MA","XIMIZED=FALSE&amp;VAR:CALENDAR=FIVEDAY&amp;VAR:INDEX=0"}</definedName>
    <definedName name="_109s14_" hidden="1">{#N/A,#N/A,FALSE,"UNIT";#N/A,#N/A,FALSE,"UNIT";#N/A,#N/A,FALSE,"계정"}</definedName>
    <definedName name="_109Z4_" hidden="1">{#N/A,#N/A,FALSE,"KMC최종회의(7월) 자료"}</definedName>
    <definedName name="_10E1_" hidden="1">{#N/A,#N/A,FALSE,"KMC최종회의(7월) 자료"}</definedName>
    <definedName name="_10FY01_" hidden="1">{"'Sheet1'!$A$1:$D$15"}</definedName>
    <definedName name="_10h4_" hidden="1">{"'표지'!$B$5"}</definedName>
    <definedName name="_10o2_" hidden="1">#REF!</definedName>
    <definedName name="_11" hidden="1">#REF!</definedName>
    <definedName name="_11____7_0__123Grap" hidden="1">#REF!</definedName>
    <definedName name="_11___123Graph_BCHART_4" hidden="1">#REF!</definedName>
    <definedName name="_11__123Graph_ACHART_17" hidden="1">#REF!</definedName>
    <definedName name="_11__123Graph_AChart_1A" hidden="1">#REF!</definedName>
    <definedName name="_11__123Graph_ACHART_54Q" hidden="1">#REF!</definedName>
    <definedName name="_11__123Graph_Aグラフ_5G" hidden="1">#REF!</definedName>
    <definedName name="_11__123Graph_BCHART_13" hidden="1">#REF!</definedName>
    <definedName name="_11__123Graph_DCHART_16" hidden="1">#REF!</definedName>
    <definedName name="_11__FDSAUDITLINK__" hidden="1">{"fdsup://directions/FAT Viewer?action=UPDATE&amp;creator=factset&amp;DYN_ARGS=TRUE&amp;DOC_NAME=FAT:FQL_AUDITING_CLIENT_TEMPLATE.FAT&amp;display_string=Audit&amp;VAR:KEY=RIXIZUDSLU&amp;VAR:QUERY=RkZfQ09HUyhDQUwsMjAwOCk=&amp;WINDOW=FIRST_POPUP&amp;HEIGHT=450&amp;WIDTH=450&amp;START_MAXIMIZED=FALS","E&amp;VAR:CALENDAR=FIVEDAY&amp;VAR:SYMBOL=92839U20&amp;VAR:INDEX=0"}</definedName>
    <definedName name="_11_7_0__123Graph_LB" hidden="1">#REF!</definedName>
    <definedName name="_11_9____123Graph_LB" hidden="1">#REF!</definedName>
    <definedName name="_110__123Graph_X차트_7" hidden="1">#REF!</definedName>
    <definedName name="_110__FDSAUDITLINK__" hidden="1">{"fdsup://directions/FAT Viewer?action=UPDATE&amp;creator=factset&amp;DYN_ARGS=TRUE&amp;DOC_NAME=FAT:FQL_AUDITING_CLIENT_TEMPLATE.FAT&amp;display_string=Audit&amp;VAR:KEY=BGTCDEXEHG&amp;VAR:QUERY=RkZfQ0FTSF9TVChDQUwsMjAwNCk=&amp;WINDOW=FIRST_POPUP&amp;HEIGHT=450&amp;WIDTH=450&amp;START_MAXIMIZED=","FALSE&amp;VAR:CALENDAR=FIVEDAY&amp;VAR:SYMBOL=92839U20&amp;VAR:INDEX=0"}</definedName>
    <definedName name="_110s16_" hidden="1">{#N/A,#N/A,FALSE,"UNIT";#N/A,#N/A,FALSE,"UNIT";#N/A,#N/A,FALSE,"계정"}</definedName>
    <definedName name="_110Z5_" hidden="1">{#N/A,#N/A,FALSE,"KMC최종회의(7월) 자료"}</definedName>
    <definedName name="_111" hidden="1">#REF!</definedName>
    <definedName name="_111__123Graph_X차트_8" hidden="1">#REF!</definedName>
    <definedName name="_111__FDSAUDITLINK__" hidden="1">{"fdsup://directions/FAT Viewer?action=UPDATE&amp;creator=factset&amp;DYN_ARGS=TRUE&amp;DOC_NAME=FAT:FQL_AUDITING_CLIENT_TEMPLATE.FAT&amp;display_string=Audit&amp;VAR:KEY=ADSLQTILAL&amp;VAR:QUERY=RkZfVVRfUkVDRUlWX1RPVChDQUwsMjAwMyk=&amp;WINDOW=FIRST_POPUP&amp;HEIGHT=450&amp;WIDTH=450&amp;START_MA","XIMIZED=FALSE&amp;VAR:CALENDAR=FIVEDAY&amp;VAR:INDEX=0"}</definedName>
    <definedName name="_111A2_" hidden="1">{#N/A,#N/A,FALSE,"KMC최종회의(7월) 자료"}</definedName>
    <definedName name="_111s17_" hidden="1">{#N/A,#N/A,FALSE,"UNIT";#N/A,#N/A,FALSE,"UNIT";#N/A,#N/A,FALSE,"계정"}</definedName>
    <definedName name="_111Z6_" hidden="1">{#N/A,#N/A,FALSE,"KMC최종회의(7월) 자료"}</definedName>
    <definedName name="_112__FDSAUDITLINK__" hidden="1">{"fdsup://directions/FAT Viewer?action=UPDATE&amp;creator=factset&amp;DYN_ARGS=TRUE&amp;DOC_NAME=FAT:FQL_AUDITING_CLIENT_TEMPLATE.FAT&amp;display_string=Audit&amp;VAR:KEY=JEZOTWXOLU&amp;VAR:QUERY=RkZfVVRfUkVDRUlWX1RPVChDQUwsMjAwMik=&amp;WINDOW=FIRST_POPUP&amp;HEIGHT=450&amp;WIDTH=450&amp;START_MA","XIMIZED=FALSE&amp;VAR:CALENDAR=FIVEDAY&amp;VAR:INDEX=0"}</definedName>
    <definedName name="_112A3_" hidden="1">{#N/A,#N/A,FALSE,"단축1";#N/A,#N/A,FALSE,"단축2";#N/A,#N/A,FALSE,"단축3";#N/A,#N/A,FALSE,"장축";#N/A,#N/A,FALSE,"4WD"}</definedName>
    <definedName name="_112s2_" hidden="1">{#N/A,#N/A,FALSE,"UNIT";#N/A,#N/A,FALSE,"UNIT";#N/A,#N/A,FALSE,"계정"}</definedName>
    <definedName name="_112Z7_" hidden="1">{#N/A,#N/A,FALSE,"KMC최종회의(7월) 자료"}</definedName>
    <definedName name="_113__FDSAUDITLINK__" hidden="1">{"fdsup://directions/FAT Viewer?action=UPDATE&amp;creator=factset&amp;DYN_ARGS=TRUE&amp;DOC_NAME=FAT:FQL_AUDITING_CLIENT_TEMPLATE.FAT&amp;display_string=Audit&amp;VAR:KEY=VYLYXOBYZK&amp;VAR:QUERY=RkZfQVNTRVRTX0NVUlIoQ0FMLDIwMTAp&amp;WINDOW=FIRST_POPUP&amp;HEIGHT=450&amp;WIDTH=450&amp;START_MAXIMI","ZED=FALSE&amp;VAR:CALENDAR=FIVEDAY&amp;VAR:SYMBOL=92839U20&amp;VAR:INDEX=0"}</definedName>
    <definedName name="_1132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13A4_" hidden="1">{#N/A,#N/A,FALSE,"KMC최종회의(7월) 자료"}</definedName>
    <definedName name="_113AS6_" hidden="1">{#N/A,#N/A,FALSE,"Australien";#N/A,#N/A,FALSE,"Birmingham";#N/A,#N/A,FALSE,"Brasilien";#N/A,#N/A,FALSE,"Prag";#N/A,#N/A,FALSE,"Spanien";#N/A,#N/A,FALSE,"Malaysia ( Com)";#N/A,#N/A,FALSE,"Malaysia (Instr)"}</definedName>
    <definedName name="_113EO2_" hidden="1">{#N/A,#N/A,FALSE,"신규dep";#N/A,#N/A,FALSE,"신규dep-금형상각후";#N/A,#N/A,FALSE,"신규dep-연구비상각후";#N/A,#N/A,FALSE,"신규dep-기계,공구상각후"}</definedName>
    <definedName name="_113s3_" hidden="1">{#N/A,#N/A,FALSE,"UNIT";#N/A,#N/A,FALSE,"UNIT";#N/A,#N/A,FALSE,"계정"}</definedName>
    <definedName name="_113Z8_" hidden="1">{#N/A,#N/A,FALSE,"KMC최종회의(7월) 자료"}</definedName>
    <definedName name="_114__FDSAUDITLINK__" hidden="1">{"fdsup://directions/FAT Viewer?action=UPDATE&amp;creator=factset&amp;DYN_ARGS=TRUE&amp;DOC_NAME=FAT:FQL_AUDITING_CLIENT_TEMPLATE.FAT&amp;display_string=Audit&amp;VAR:KEY=QXUBSTARMJ&amp;VAR:QUERY=RkZfQVNTRVRTX0NVUlIoQ0FMLDIwMDkp&amp;WINDOW=FIRST_POPUP&amp;HEIGHT=450&amp;WIDTH=450&amp;START_MAXIMI","ZED=FALSE&amp;VAR:CALENDAR=FIVEDAY&amp;VAR:SYMBOL=92839U20&amp;VAR:INDEX=0"}</definedName>
    <definedName name="_114A5_" hidden="1">{#N/A,#N/A,FALSE,"KMC최종회의(7월) 자료"}</definedName>
    <definedName name="_114s4_" hidden="1">{#N/A,#N/A,FALSE,"UNIT";#N/A,#N/A,FALSE,"UNIT";#N/A,#N/A,FALSE,"계정"}</definedName>
    <definedName name="_114Z9_" hidden="1">{#N/A,#N/A,FALSE,"KMC최종회의(7월) 자료"}</definedName>
    <definedName name="_115__FDSAUDITLINK__" hidden="1">{"fdsup://directions/FAT Viewer?action=UPDATE&amp;creator=factset&amp;DYN_ARGS=TRUE&amp;DOC_NAME=FAT:FQL_AUDITING_CLIENT_TEMPLATE.FAT&amp;display_string=Audit&amp;VAR:KEY=TINAVGZANI&amp;VAR:QUERY=RkZfQVNTRVRTX0NVUlIoQ0FMLDIwMDgp&amp;WINDOW=FIRST_POPUP&amp;HEIGHT=450&amp;WIDTH=450&amp;START_MAXIMI","ZED=FALSE&amp;VAR:CALENDAR=FIVEDAY&amp;VAR:SYMBOL=92839U20&amp;VAR:INDEX=0"}</definedName>
    <definedName name="_115__0_S" hidden="1">#REF!</definedName>
    <definedName name="_115A6_" hidden="1">{#N/A,#N/A,FALSE,"KMC최종회의(7월) 자료"}</definedName>
    <definedName name="_115A9_" hidden="1">{#N/A,#N/A,FALSE,"손익표지";#N/A,#N/A,FALSE,"손익계산";#N/A,#N/A,FALSE,"일반관리비";#N/A,#N/A,FALSE,"영업외수익";#N/A,#N/A,FALSE,"영업외비용";#N/A,#N/A,FALSE,"매출액";#N/A,#N/A,FALSE,"요약손익";#N/A,#N/A,FALSE,"요약대차";#N/A,#N/A,FALSE,"매출채권현황";#N/A,#N/A,FALSE,"매출채권명세"}</definedName>
    <definedName name="_115s5_" hidden="1">{#N/A,#N/A,FALSE,"UNIT";#N/A,#N/A,FALSE,"UNIT";#N/A,#N/A,FALSE,"계정"}</definedName>
    <definedName name="_116__FDSAUDITLINK__" hidden="1">{"fdsup://directions/FAT Viewer?action=UPDATE&amp;creator=factset&amp;DYN_ARGS=TRUE&amp;DOC_NAME=FAT:FQL_AUDITING_CLIENT_TEMPLATE.FAT&amp;display_string=Audit&amp;VAR:KEY=ANAXUDIDEB&amp;VAR:QUERY=RkZfQVNTRVRTX0NVUlIoQ0FMLDIwMDcp&amp;WINDOW=FIRST_POPUP&amp;HEIGHT=450&amp;WIDTH=450&amp;START_MAXIMI","ZED=FALSE&amp;VAR:CALENDAR=FIVEDAY&amp;VAR:SYMBOL=92839U20&amp;VAR:INDEX=0"}</definedName>
    <definedName name="_116A7_" hidden="1">{#N/A,#N/A,FALSE,"KMC최종회의(7월) 자료"}</definedName>
    <definedName name="_116FG1_" hidden="1">{#N/A,#N/A,FALSE,"단축1";#N/A,#N/A,FALSE,"단축2";#N/A,#N/A,FALSE,"단축3";#N/A,#N/A,FALSE,"장축";#N/A,#N/A,FALSE,"4WD"}</definedName>
    <definedName name="_116s6_" hidden="1">{#N/A,#N/A,FALSE,"UNIT";#N/A,#N/A,FALSE,"UNIT";#N/A,#N/A,FALSE,"계정"}</definedName>
    <definedName name="_117__FDSAUDITLINK__" hidden="1">{"fdsup://directions/FAT Viewer?action=UPDATE&amp;creator=factset&amp;DYN_ARGS=TRUE&amp;DOC_NAME=FAT:FQL_AUDITING_CLIENT_TEMPLATE.FAT&amp;display_string=Audit&amp;VAR:KEY=PYBKROLKFQ&amp;VAR:QUERY=RkZfQVNTRVRTX0NVUlIoQ0FMLDIwMDYp&amp;WINDOW=FIRST_POPUP&amp;HEIGHT=450&amp;WIDTH=450&amp;START_MAXIMI","ZED=FALSE&amp;VAR:CALENDAR=FIVEDAY&amp;VAR:SYMBOL=92839U20&amp;VAR:INDEX=0"}</definedName>
    <definedName name="_117A8_" hidden="1">{#N/A,#N/A,FALSE,"KMC최종회의(7월) 자료"}</definedName>
    <definedName name="_117E1_" hidden="1">{#N/A,#N/A,FALSE,"KMC최종회의(7월) 자료"}</definedName>
    <definedName name="_117s1_" hidden="1">{#N/A,#N/A,FALSE,"UNIT";#N/A,#N/A,FALSE,"UNIT";#N/A,#N/A,FALSE,"계정"}</definedName>
    <definedName name="_117s9_" hidden="1">{#N/A,#N/A,FALSE,"UNIT";#N/A,#N/A,FALSE,"UNIT";#N/A,#N/A,FALSE,"계정"}</definedName>
    <definedName name="_118__FDSAUDITLINK__" hidden="1">{"fdsup://directions/FAT Viewer?action=UPDATE&amp;creator=factset&amp;DYN_ARGS=TRUE&amp;DOC_NAME=FAT:FQL_AUDITING_CLIENT_TEMPLATE.FAT&amp;display_string=Audit&amp;VAR:KEY=WPIDKRORYP&amp;VAR:QUERY=RkZfQVNTRVRTX0NVUlIoQ0FMLDIwMDUp&amp;WINDOW=FIRST_POPUP&amp;HEIGHT=450&amp;WIDTH=450&amp;START_MAXIMI","ZED=FALSE&amp;VAR:CALENDAR=FIVEDAY&amp;VAR:SYMBOL=92839U20&amp;VAR:INDEX=0"}</definedName>
    <definedName name="_118A9_" hidden="1">{#N/A,#N/A,FALSE,"KMC최종회의(7월) 자료"}</definedName>
    <definedName name="_119__FDSAUDITLINK__" hidden="1">{"fdsup://directions/FAT Viewer?action=UPDATE&amp;creator=factset&amp;DYN_ARGS=TRUE&amp;DOC_NAME=FAT:FQL_AUDITING_CLIENT_TEMPLATE.FAT&amp;display_string=Audit&amp;VAR:KEY=FCBMPGDGVW&amp;VAR:QUERY=RkZfQVNTRVRTX0NVUlIoQ0FMLDIwMDQp&amp;WINDOW=FIRST_POPUP&amp;HEIGHT=450&amp;WIDTH=450&amp;START_MAXIMI","ZED=FALSE&amp;VAR:CALENDAR=FIVEDAY&amp;VAR:SYMBOL=92839U20&amp;VAR:INDEX=0"}</definedName>
    <definedName name="_119s10_" hidden="1">{#N/A,#N/A,FALSE,"UNIT";#N/A,#N/A,FALSE,"UNIT";#N/A,#N/A,FALSE,"계정"}</definedName>
    <definedName name="_11b123_" hidden="1">#REF!</definedName>
    <definedName name="_11E2_" hidden="1">{#N/A,#N/A,FALSE,"KMC최종회의(7월) 자료"}</definedName>
    <definedName name="_11f3_" hidden="1">{#N/A,#N/A,FALSE,"BS";#N/A,#N/A,FALSE,"PL";#N/A,#N/A,FALSE,"A";#N/A,#N/A,FALSE,"B";#N/A,#N/A,FALSE,"B1";#N/A,#N/A,FALSE,"C";#N/A,#N/A,FALSE,"C1";#N/A,#N/A,FALSE,"C2";#N/A,#N/A,FALSE,"D";#N/A,#N/A,FALSE,"E";#N/A,#N/A,FALSE,"F";#N/A,#N/A,FALSE,"AA";#N/A,#N/A,FALSE,"BB";#N/A,#N/A,FALSE,"CC";#N/A,#N/A,FALSE,"DD";#N/A,#N/A,FALSE,"EE";#N/A,#N/A,FALSE,"FF";#N/A,#N/A,FALSE,"PL10";#N/A,#N/A,FALSE,"PL20";#N/A,#N/A,FALSE,"PL30"}</definedName>
    <definedName name="_11f3__1" hidden="1">{#N/A,#N/A,FALSE,"BS";#N/A,#N/A,FALSE,"PL";#N/A,#N/A,FALSE,"A";#N/A,#N/A,FALSE,"B";#N/A,#N/A,FALSE,"B1";#N/A,#N/A,FALSE,"C";#N/A,#N/A,FALSE,"C1";#N/A,#N/A,FALSE,"C2";#N/A,#N/A,FALSE,"D";#N/A,#N/A,FALSE,"E";#N/A,#N/A,FALSE,"F";#N/A,#N/A,FALSE,"AA";#N/A,#N/A,FALSE,"BB";#N/A,#N/A,FALSE,"CC";#N/A,#N/A,FALSE,"DD";#N/A,#N/A,FALSE,"EE";#N/A,#N/A,FALSE,"FF";#N/A,#N/A,FALSE,"PL10";#N/A,#N/A,FALSE,"PL20";#N/A,#N/A,FALSE,"PL30"}</definedName>
    <definedName name="_11K1_" hidden="1">{#N/A,#N/A,FALSE,"인원";#N/A,#N/A,FALSE,"비용2";#N/A,#N/A,FALSE,"비용1";#N/A,#N/A,FALSE,"비용";#N/A,#N/A,FALSE,"보증2";#N/A,#N/A,FALSE,"보증1";#N/A,#N/A,FALSE,"보증";#N/A,#N/A,FALSE,"손익1";#N/A,#N/A,FALSE,"손익";#N/A,#N/A,FALSE,"부서별매출";#N/A,#N/A,FALSE,"매출"}</definedName>
    <definedName name="_12" hidden="1">#REF!</definedName>
    <definedName name="_12________0_S" hidden="1">#REF!</definedName>
    <definedName name="_12____7_0__123Graph_LB" hidden="1">#REF!</definedName>
    <definedName name="_12___123Graph_BCHART_5" hidden="1">#REF!</definedName>
    <definedName name="_12__123Graph_AChart_1A" hidden="1">#REF!</definedName>
    <definedName name="_12__123Graph_ACHART_2" hidden="1">#REF!</definedName>
    <definedName name="_12__123Graph_ACHART_56R" hidden="1">#REF!</definedName>
    <definedName name="_12__123Graph_Aグラフ_6G" hidden="1">#REF!</definedName>
    <definedName name="_12__123Graph_BCHART_14" hidden="1">#REF!</definedName>
    <definedName name="_12__123Graph_ECHART_15" hidden="1">#REF!</definedName>
    <definedName name="_12__FDSAUDITLINK__" hidden="1">{"fdsup://directions/FAT Viewer?action=UPDATE&amp;creator=factset&amp;DYN_ARGS=TRUE&amp;DOC_NAME=FAT:FQL_AUDITING_CLIENT_TEMPLATE.FAT&amp;display_string=Audit&amp;VAR:KEY=YBKLOPYXCD&amp;VAR:QUERY=RkZfQ09HUyhDQUwsMjAwNyk=&amp;WINDOW=FIRST_POPUP&amp;HEIGHT=450&amp;WIDTH=450&amp;START_MAXIMIZED=FALS","E&amp;VAR:CALENDAR=FIVEDAY&amp;VAR:SYMBOL=92839U20&amp;VAR:INDEX=0"}</definedName>
    <definedName name="_12_5_0__123Grap" hidden="1">#REF!</definedName>
    <definedName name="_12_7_0__123Grap" hidden="1">#REF!</definedName>
    <definedName name="_12_9____123Grap" hidden="1">#REF!</definedName>
    <definedName name="_12_9_0__123Grap" hidden="1">#REF!</definedName>
    <definedName name="_12_9_0__123Graph_LB" hidden="1">#REF!</definedName>
    <definedName name="_12__0_S" hidden="1">#REF!</definedName>
    <definedName name="_120__FDSAUDITLINK__" hidden="1">{"fdsup://directions/FAT Viewer?action=UPDATE&amp;creator=factset&amp;DYN_ARGS=TRUE&amp;DOC_NAME=FAT:FQL_AUDITING_CLIENT_TEMPLATE.FAT&amp;display_string=Audit&amp;VAR:KEY=WPAZWJWDEX&amp;VAR:QUERY=RkZfVVRfUkVDRUlWX1RPVChDQUwsMjAxMSk=&amp;WINDOW=FIRST_POPUP&amp;HEIGHT=450&amp;WIDTH=450&amp;START_MA","XIMIZED=FALSE&amp;VAR:CALENDAR=FIVEDAY&amp;VAR:SYMBOL=92839U20&amp;VAR:INDEX=0"}</definedName>
    <definedName name="_121__FDSAUDITLINK__" hidden="1">{"fdsup://directions/FAT Viewer?action=UPDATE&amp;creator=factset&amp;DYN_ARGS=TRUE&amp;DOC_NAME=FAT:FQL_AUDITING_CLIENT_TEMPLATE.FAT&amp;display_string=Audit&amp;VAR:KEY=EXUFIRUTWT&amp;VAR:QUERY=RkZfVVRfUkVDRUlWX1RPVChDQUwsMjAxMCk=&amp;WINDOW=FIRST_POPUP&amp;HEIGHT=450&amp;WIDTH=450&amp;START_MA","XIMIZED=FALSE&amp;VAR:CALENDAR=FIVEDAY&amp;VAR:SYMBOL=92839U20&amp;VAR:INDEX=0"}</definedName>
    <definedName name="_12121" hidden="1">#REF!</definedName>
    <definedName name="_121211" hidden="1">#REF!</definedName>
    <definedName name="_121s11_" hidden="1">{#N/A,#N/A,FALSE,"UNIT";#N/A,#N/A,FALSE,"UNIT";#N/A,#N/A,FALSE,"계정"}</definedName>
    <definedName name="_122__FDSAUDITLINK__" hidden="1">{"fdsup://directions/FAT Viewer?action=UPDATE&amp;creator=factset&amp;DYN_ARGS=TRUE&amp;DOC_NAME=FAT:FQL_AUDITING_CLIENT_TEMPLATE.FAT&amp;display_string=Audit&amp;VAR:KEY=CBOPMDOZWD&amp;VAR:QUERY=RkZfVVRfUkVDRUlWX1RPVChDQUwsMjAwOSk=&amp;WINDOW=FIRST_POPUP&amp;HEIGHT=450&amp;WIDTH=450&amp;START_MA","XIMIZED=FALSE&amp;VAR:CALENDAR=FIVEDAY&amp;VAR:SYMBOL=92839U20&amp;VAR:INDEX=0"}</definedName>
    <definedName name="_123" hidden="1">#REF!</definedName>
    <definedName name="_123__FDSAUDITLINK__" hidden="1">{"fdsup://directions/FAT Viewer?action=UPDATE&amp;creator=factset&amp;DYN_ARGS=TRUE&amp;DOC_NAME=FAT:FQL_AUDITING_CLIENT_TEMPLATE.FAT&amp;display_string=Audit&amp;VAR:KEY=OJAHWPWFQD&amp;VAR:QUERY=RkZfVVRfUkVDRUlWX1RPVChDQUwsMjAwOCk=&amp;WINDOW=FIRST_POPUP&amp;HEIGHT=450&amp;WIDTH=450&amp;START_MA","XIMIZED=FALSE&amp;VAR:CALENDAR=FIVEDAY&amp;VAR:SYMBOL=92839U20&amp;VAR:INDEX=0"}</definedName>
    <definedName name="_1234" hidden="1">#REF!</definedName>
    <definedName name="_123a12_" hidden="1">{"'Monthly 1997'!$A$3:$S$89"}</definedName>
    <definedName name="_123E2_" hidden="1">{#N/A,#N/A,FALSE,"KMC최종회의(7월) 자료"}</definedName>
    <definedName name="_123GRAPH_LBL_B1" hidden="1">#REF!</definedName>
    <definedName name="_123GraphF" hidden="1">#REF!</definedName>
    <definedName name="_123s12_" hidden="1">{#N/A,#N/A,FALSE,"UNIT";#N/A,#N/A,FALSE,"UNIT";#N/A,#N/A,FALSE,"계정"}</definedName>
    <definedName name="_124__FDSAUDITLINK__" hidden="1">{"fdsup://directions/FAT Viewer?action=UPDATE&amp;creator=factset&amp;DYN_ARGS=TRUE&amp;DOC_NAME=FAT:FQL_AUDITING_CLIENT_TEMPLATE.FAT&amp;display_string=Audit&amp;VAR:KEY=WTIRMHQLSJ&amp;VAR:QUERY=RkZfVVRfUkVDRUlWX1RPVChDQUwsMjAwNyk=&amp;WINDOW=FIRST_POPUP&amp;HEIGHT=450&amp;WIDTH=450&amp;START_MA","XIMIZED=FALSE&amp;VAR:CALENDAR=FIVEDAY&amp;VAR:SYMBOL=92839U20&amp;VAR:INDEX=0"}</definedName>
    <definedName name="_125__FDSAUDITLINK__" hidden="1">{"fdsup://directions/FAT Viewer?action=UPDATE&amp;creator=factset&amp;DYN_ARGS=TRUE&amp;DOC_NAME=FAT:FQL_AUDITING_CLIENT_TEMPLATE.FAT&amp;display_string=Audit&amp;VAR:KEY=WTONUJUTMD&amp;VAR:QUERY=RkZfVVRfUkVDRUlWX1RPVChDQUwsMjAwNik=&amp;WINDOW=FIRST_POPUP&amp;HEIGHT=450&amp;WIDTH=450&amp;START_MA","XIMIZED=FALSE&amp;VAR:CALENDAR=FIVEDAY&amp;VAR:SYMBOL=92839U20&amp;VAR:INDEX=0"}</definedName>
    <definedName name="_125s13_" hidden="1">{#N/A,#N/A,FALSE,"UNIT";#N/A,#N/A,FALSE,"UNIT";#N/A,#N/A,FALSE,"계정"}</definedName>
    <definedName name="_126__FDSAUDITLINK__" hidden="1">{"fdsup://directions/FAT Viewer?action=UPDATE&amp;creator=factset&amp;DYN_ARGS=TRUE&amp;DOC_NAME=FAT:FQL_AUDITING_CLIENT_TEMPLATE.FAT&amp;display_string=Audit&amp;VAR:KEY=SLKXSBUXID&amp;VAR:QUERY=RkZfVVRfUkVDRUlWX1RPVChDQUwsMjAwNSk=&amp;WINDOW=FIRST_POPUP&amp;HEIGHT=450&amp;WIDTH=450&amp;START_MA","XIMIZED=FALSE&amp;VAR:CALENDAR=FIVEDAY&amp;VAR:SYMBOL=92839U20&amp;VAR:INDEX=0"}</definedName>
    <definedName name="_126k1_" hidden="1">#REF!</definedName>
    <definedName name="_127__FDSAUDITLINK__" hidden="1">{"fdsup://directions/FAT Viewer?action=UPDATE&amp;creator=factset&amp;DYN_ARGS=TRUE&amp;DOC_NAME=FAT:FQL_AUDITING_CLIENT_TEMPLATE.FAT&amp;display_string=Audit&amp;VAR:KEY=KLIFUXARUV&amp;VAR:QUERY=RkZfVVRfUkVDRUlWX1RPVChDQUwsMjAwNCk=&amp;WINDOW=FIRST_POPUP&amp;HEIGHT=450&amp;WIDTH=450&amp;START_MA","XIMIZED=FALSE&amp;VAR:CALENDAR=FIVEDAY&amp;VAR:SYMBOL=92839U20&amp;VAR:INDEX=0"}</definedName>
    <definedName name="_127s14_" hidden="1">{#N/A,#N/A,FALSE,"UNIT";#N/A,#N/A,FALSE,"UNIT";#N/A,#N/A,FALSE,"계정"}</definedName>
    <definedName name="_128__FDSAUDITLINK__" hidden="1">{"fdsup://directions/FAT Viewer?action=UPDATE&amp;creator=factset&amp;DYN_ARGS=TRUE&amp;DOC_NAME=FAT:FQL_AUDITING_CLIENT_TEMPLATE.FAT&amp;display_string=Audit&amp;VAR:KEY=BWZGZQNCDI&amp;VAR:QUERY=RkZfVVRfSU5WRU4oQ0FMLDIwMTEp&amp;WINDOW=FIRST_POPUP&amp;HEIGHT=450&amp;WIDTH=450&amp;START_MAXIMIZED=","FALSE&amp;VAR:CALENDAR=FIVEDAY&amp;VAR:SYMBOL=92839U20&amp;VAR:INDEX=0"}</definedName>
    <definedName name="_128O11_" hidden="1">{#N/A,#N/A,FALSE,"단축1";#N/A,#N/A,FALSE,"단축2";#N/A,#N/A,FALSE,"단축3";#N/A,#N/A,FALSE,"장축";#N/A,#N/A,FALSE,"4WD"}</definedName>
    <definedName name="_129__FDSAUDITLINK__" hidden="1">{"fdsup://directions/FAT Viewer?action=UPDATE&amp;creator=factset&amp;DYN_ARGS=TRUE&amp;DOC_NAME=FAT:FQL_AUDITING_CLIENT_TEMPLATE.FAT&amp;display_string=Audit&amp;VAR:KEY=EFQZGFKZQT&amp;VAR:QUERY=RkZfVVRfSU5WRU4oQ0FMLDIwMTAp&amp;WINDOW=FIRST_POPUP&amp;HEIGHT=450&amp;WIDTH=450&amp;START_MAXIMIZED=","FALSE&amp;VAR:CALENDAR=FIVEDAY&amp;VAR:SYMBOL=92839U20&amp;VAR:INDEX=0"}</definedName>
    <definedName name="_129s16_" hidden="1">{#N/A,#N/A,FALSE,"UNIT";#N/A,#N/A,FALSE,"UNIT";#N/A,#N/A,FALSE,"계정"}</definedName>
    <definedName name="_12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2FY01_" hidden="1">{"'Sheet1'!$A$1:$D$15"}</definedName>
    <definedName name="_12FY01__1" hidden="1">{"'Sheet1'!$A$1:$D$15"}</definedName>
    <definedName name="_12h3_" hidden="1">{"'표지'!$B$5"}</definedName>
    <definedName name="_12h5_" hidden="1">{"'표지'!$B$5"}</definedName>
    <definedName name="_12k1_" hidden="1">#REF!</definedName>
    <definedName name="_12Q11_" hidden="1">{#N/A,#N/A,FALSE,"BS";#N/A,#N/A,FALSE,"PL";#N/A,#N/A,FALSE,"A";#N/A,#N/A,FALSE,"B";#N/A,#N/A,FALSE,"B1";#N/A,#N/A,FALSE,"C";#N/A,#N/A,FALSE,"C1";#N/A,#N/A,FALSE,"C2";#N/A,#N/A,FALSE,"D";#N/A,#N/A,FALSE,"E";#N/A,#N/A,FALSE,"F";#N/A,#N/A,FALSE,"AA";#N/A,#N/A,FALSE,"BB";#N/A,#N/A,FALSE,"CC";#N/A,#N/A,FALSE,"DD";#N/A,#N/A,FALSE,"EE";#N/A,#N/A,FALSE,"FF";#N/A,#N/A,FALSE,"PL10";#N/A,#N/A,FALSE,"PL20";#N/A,#N/A,FALSE,"PL30"}</definedName>
    <definedName name="_13____7_0__123Graph_LB" hidden="1">#REF!</definedName>
    <definedName name="_13___123Graph_BCHART_7" hidden="1">#REF!</definedName>
    <definedName name="_13__123Graph_ACHART_2" hidden="1">#REF!</definedName>
    <definedName name="_13__123Graph_AChart_2A" hidden="1">#REF!</definedName>
    <definedName name="_13__123Graph_Aグラフ_7G" hidden="1">#REF!</definedName>
    <definedName name="_13__123Graph_BCHART_2" hidden="1">#REF!</definedName>
    <definedName name="_13__123Graph_BCHART_34F" hidden="1">#REF!</definedName>
    <definedName name="_13__123Graph_ECHART_16" hidden="1">#REF!</definedName>
    <definedName name="_13__FDSAUDITLINK__" hidden="1">{"fdsup://directions/FAT Viewer?action=UPDATE&amp;creator=factset&amp;DYN_ARGS=TRUE&amp;DOC_NAME=FAT:FQL_AUDITING_CLIENT_TEMPLATE.FAT&amp;display_string=Audit&amp;VAR:KEY=YRERYHKTEF&amp;VAR:QUERY=RkZfRUJJVF9PUEVSKENBTCwyMDA2KQ==&amp;WINDOW=FIRST_POPUP&amp;HEIGHT=450&amp;WIDTH=450&amp;START_MAXIMI","ZED=FALSE&amp;VAR:CALENDAR=FIVEDAY&amp;VAR:SYMBOL=92839U20&amp;VAR:INDEX=0"}</definedName>
    <definedName name="_13_9____123Graph_LB" hidden="1">#REF!</definedName>
    <definedName name="_13_9_0__123Grap" hidden="1">#REF!</definedName>
    <definedName name="_13_9_0__123Graph_LB" hidden="1">#REF!</definedName>
    <definedName name="_130__FDSAUDITLINK__" hidden="1">{"fdsup://directions/FAT Viewer?action=UPDATE&amp;creator=factset&amp;DYN_ARGS=TRUE&amp;DOC_NAME=FAT:FQL_AUDITING_CLIENT_TEMPLATE.FAT&amp;display_string=Audit&amp;VAR:KEY=LWLGJSLKHU&amp;VAR:QUERY=RkZfVVRfSU5WRU4oQ0FMLDIwMDkp&amp;WINDOW=FIRST_POPUP&amp;HEIGHT=450&amp;WIDTH=450&amp;START_MAXIMIZED=","FALSE&amp;VAR:CALENDAR=FIVEDAY&amp;VAR:SYMBOL=92839U20&amp;VAR:INDEX=0"}</definedName>
    <definedName name="_131__FDSAUDITLINK__" hidden="1">{"fdsup://directions/FAT Viewer?action=UPDATE&amp;creator=factset&amp;DYN_ARGS=TRUE&amp;DOC_NAME=FAT:FQL_AUDITING_CLIENT_TEMPLATE.FAT&amp;display_string=Audit&amp;VAR:KEY=AVWVYFWDKT&amp;VAR:QUERY=RkZfVVRfSU5WRU4oQ0FMLDIwMDgp&amp;WINDOW=FIRST_POPUP&amp;HEIGHT=450&amp;WIDTH=450&amp;START_MAXIMIZED=","FALSE&amp;VAR:CALENDAR=FIVEDAY&amp;VAR:SYMBOL=92839U20&amp;VAR:INDEX=0"}</definedName>
    <definedName name="_131s17_" hidden="1">{#N/A,#N/A,FALSE,"UNIT";#N/A,#N/A,FALSE,"UNIT";#N/A,#N/A,FALSE,"계정"}</definedName>
    <definedName name="_132__FDSAUDITLINK__" hidden="1">{"fdsup://directions/FAT Viewer?action=UPDATE&amp;creator=factset&amp;DYN_ARGS=TRUE&amp;DOC_NAME=FAT:FQL_AUDITING_CLIENT_TEMPLATE.FAT&amp;display_string=Audit&amp;VAR:KEY=VMHAHALUDA&amp;VAR:QUERY=RkZfVVRfSU5WRU4oQ0FMLDIwMDcp&amp;WINDOW=FIRST_POPUP&amp;HEIGHT=450&amp;WIDTH=450&amp;START_MAXIMIZED=","FALSE&amp;VAR:CALENDAR=FIVEDAY&amp;VAR:SYMBOL=92839U20&amp;VAR:INDEX=0"}</definedName>
    <definedName name="_132P3_" hidden="1">{#N/A,#N/A,FALSE,"단축1";#N/A,#N/A,FALSE,"단축2";#N/A,#N/A,FALSE,"단축3";#N/A,#N/A,FALSE,"장축";#N/A,#N/A,FALSE,"4WD"}</definedName>
    <definedName name="_133__FDSAUDITLINK__" hidden="1">{"fdsup://directions/FAT Viewer?action=UPDATE&amp;creator=factset&amp;DYN_ARGS=TRUE&amp;DOC_NAME=FAT:FQL_AUDITING_CLIENT_TEMPLATE.FAT&amp;display_string=Audit&amp;VAR:KEY=ODCJOVGPWX&amp;VAR:QUERY=RkZfVVRfSU5WRU4oQ0FMLDIwMDYp&amp;WINDOW=FIRST_POPUP&amp;HEIGHT=450&amp;WIDTH=450&amp;START_MAXIMIZED=","FALSE&amp;VAR:CALENDAR=FIVEDAY&amp;VAR:SYMBOL=92839U20&amp;VAR:INDEX=0"}</definedName>
    <definedName name="_133s2_" hidden="1">{#N/A,#N/A,FALSE,"UNIT";#N/A,#N/A,FALSE,"UNIT";#N/A,#N/A,FALSE,"계정"}</definedName>
    <definedName name="_134__FDSAUDITLINK__" hidden="1">{"fdsup://directions/FAT Viewer?action=UPDATE&amp;creator=factset&amp;DYN_ARGS=TRUE&amp;DOC_NAME=FAT:FQL_AUDITING_CLIENT_TEMPLATE.FAT&amp;display_string=Audit&amp;VAR:KEY=TWXWBYDMVC&amp;VAR:QUERY=RkZfVVRfSU5WRU4oQ0FMLDIwMDUp&amp;WINDOW=FIRST_POPUP&amp;HEIGHT=450&amp;WIDTH=450&amp;START_MAXIMIZED=","FALSE&amp;VAR:CALENDAR=FIVEDAY&amp;VAR:SYMBOL=92839U20&amp;VAR:INDEX=0"}</definedName>
    <definedName name="_135__FDSAUDITLINK__" hidden="1">{"fdsup://directions/FAT Viewer?action=UPDATE&amp;creator=factset&amp;DYN_ARGS=TRUE&amp;DOC_NAME=FAT:FQL_AUDITING_CLIENT_TEMPLATE.FAT&amp;display_string=Audit&amp;VAR:KEY=ITENADAXMT&amp;VAR:QUERY=RkZfVVRfSU5WRU4oQ0FMLDIwMDQp&amp;WINDOW=FIRST_POPUP&amp;HEIGHT=450&amp;WIDTH=450&amp;START_MAXIMIZED=","FALSE&amp;VAR:CALENDAR=FIVEDAY&amp;VAR:SYMBOL=92839U20&amp;VAR:INDEX=0"}</definedName>
    <definedName name="_135s3_" hidden="1">{#N/A,#N/A,FALSE,"UNIT";#N/A,#N/A,FALSE,"UNIT";#N/A,#N/A,FALSE,"계정"}</definedName>
    <definedName name="_136__FDSAUDITLINK__" hidden="1">{"fdsup://directions/FAT Viewer?action=UPDATE&amp;creator=factset&amp;DYN_ARGS=TRUE&amp;DOC_NAME=FAT:FQL_AUDITING_CLIENT_TEMPLATE.FAT&amp;display_string=Audit&amp;VAR:KEY=NMPQDSJCRA&amp;VAR:QUERY=RkZfQVNTRVRTKENBTCwyMDExKQ==&amp;WINDOW=FIRST_POPUP&amp;HEIGHT=450&amp;WIDTH=450&amp;START_MAXIMIZED=","FALSE&amp;VAR:CALENDAR=FIVEDAY&amp;VAR:SYMBOL=92839U20&amp;VAR:INDEX=0"}</definedName>
    <definedName name="_137__FDSAUDITLINK__" hidden="1">{"fdsup://directions/FAT Viewer?action=UPDATE&amp;creator=factset&amp;DYN_ARGS=TRUE&amp;DOC_NAME=FAT:FQL_AUDITING_CLIENT_TEMPLATE.FAT&amp;display_string=Audit&amp;VAR:KEY=WDOVWJKBMF&amp;VAR:QUERY=RkZfQVNTRVRTKENBTCwyMDEwKQ==&amp;WINDOW=FIRST_POPUP&amp;HEIGHT=450&amp;WIDTH=450&amp;START_MAXIMIZED=","FALSE&amp;VAR:CALENDAR=FIVEDAY&amp;VAR:SYMBOL=92839U20&amp;VAR:INDEX=0"}</definedName>
    <definedName name="_137s4_" hidden="1">{#N/A,#N/A,FALSE,"UNIT";#N/A,#N/A,FALSE,"UNIT";#N/A,#N/A,FALSE,"계정"}</definedName>
    <definedName name="_138__FDSAUDITLINK__" hidden="1">{"fdsup://directions/FAT Viewer?action=UPDATE&amp;creator=factset&amp;DYN_ARGS=TRUE&amp;DOC_NAME=FAT:FQL_AUDITING_CLIENT_TEMPLATE.FAT&amp;display_string=Audit&amp;VAR:KEY=TOXAXOZWXG&amp;VAR:QUERY=RkZfQVNTRVRTKENBTCwyMDA5KQ==&amp;WINDOW=FIRST_POPUP&amp;HEIGHT=450&amp;WIDTH=450&amp;START_MAXIMIZED=","FALSE&amp;VAR:CALENDAR=FIVEDAY&amp;VAR:SYMBOL=92839U20&amp;VAR:INDEX=0"}</definedName>
    <definedName name="_138Q1_" hidden="1">{#N/A,#N/A,FALSE,"KMC최종회의(7월) 자료"}</definedName>
    <definedName name="_139__FDSAUDITLINK__" hidden="1">{"fdsup://directions/FAT Viewer?action=UPDATE&amp;creator=factset&amp;DYN_ARGS=TRUE&amp;DOC_NAME=FAT:FQL_AUDITING_CLIENT_TEMPLATE.FAT&amp;display_string=Audit&amp;VAR:KEY=WHEBYZGBYZ&amp;VAR:QUERY=RkZfQVNTRVRTKENBTCwyMDA4KQ==&amp;WINDOW=FIRST_POPUP&amp;HEIGHT=450&amp;WIDTH=450&amp;START_MAXIMIZED=","FALSE&amp;VAR:CALENDAR=FIVEDAY&amp;VAR:SYMBOL=92839U20&amp;VAR:INDEX=0"}</definedName>
    <definedName name="_139AS6_" hidden="1">{#N/A,#N/A,FALSE,"Australien";#N/A,#N/A,FALSE,"Birmingham";#N/A,#N/A,FALSE,"Brasilien";#N/A,#N/A,FALSE,"Prag";#N/A,#N/A,FALSE,"Spanien";#N/A,#N/A,FALSE,"Malaysia ( Com)";#N/A,#N/A,FALSE,"Malaysia (Instr)"}</definedName>
    <definedName name="_139s5_" hidden="1">{#N/A,#N/A,FALSE,"UNIT";#N/A,#N/A,FALSE,"UNIT";#N/A,#N/A,FALSE,"계정"}</definedName>
    <definedName name="_13K115_" hidden="1">{#N/A,#N/A,FALSE,"인원";#N/A,#N/A,FALSE,"비용2";#N/A,#N/A,FALSE,"비용1";#N/A,#N/A,FALSE,"비용";#N/A,#N/A,FALSE,"보증2";#N/A,#N/A,FALSE,"보증1";#N/A,#N/A,FALSE,"보증";#N/A,#N/A,FALSE,"손익1";#N/A,#N/A,FALSE,"손익";#N/A,#N/A,FALSE,"부서별매출";#N/A,#N/A,FALSE,"매출"}</definedName>
    <definedName name="_13P3_" hidden="1">{#N/A,#N/A,FALSE,"단축1";#N/A,#N/A,FALSE,"단축2";#N/A,#N/A,FALSE,"단축3";#N/A,#N/A,FALSE,"장축";#N/A,#N/A,FALSE,"4WD"}</definedName>
    <definedName name="_14____9_0__123Grap" hidden="1">#REF!</definedName>
    <definedName name="_14___123Graph_BCHART_8" hidden="1">#REF!</definedName>
    <definedName name="_14__123Graph_AChart_2A" hidden="1">#REF!</definedName>
    <definedName name="_14__123Graph_ACHART_3" hidden="1">#REF!</definedName>
    <definedName name="_14__123Graph_Aグラフ_8G" hidden="1">#REF!</definedName>
    <definedName name="_14__123Graph_BCHART_36G" hidden="1">#REF!</definedName>
    <definedName name="_14__123Graph_CCHART_12" hidden="1">#REF!</definedName>
    <definedName name="_14__123Graph_FCHART_15" hidden="1">#REF!</definedName>
    <definedName name="_14__FDSAUDITLINK__" hidden="1">{"fdsup://directions/FAT Viewer?action=UPDATE&amp;creator=factset&amp;DYN_ARGS=TRUE&amp;DOC_NAME=FAT:FQL_AUDITING_CLIENT_TEMPLATE.FAT&amp;display_string=Audit&amp;VAR:KEY=NAPSPYXYPW&amp;VAR:QUERY=RkZfRUJJVF9PUEVSKENBTCwyMDExKQ==&amp;WINDOW=FIRST_POPUP&amp;HEIGHT=450&amp;WIDTH=450&amp;START_MAXIMI","ZED=FALSE&amp;VAR:CALENDAR=FIVEDAY&amp;VAR:SYMBOL=92839U20&amp;VAR:INDEX=0"}</definedName>
    <definedName name="_14_0_0_F" hidden="1">#REF!</definedName>
    <definedName name="_14_1___F" hidden="1">#REF!</definedName>
    <definedName name="_14_7_0__123Grap" hidden="1">#REF!</definedName>
    <definedName name="_14_9_0__123Grap" hidden="1">#REF!</definedName>
    <definedName name="_14_9_0__123Graph_LB" hidden="1">#REF!</definedName>
    <definedName name="_140__FDSAUDITLINK__" hidden="1">{"fdsup://directions/FAT Viewer?action=UPDATE&amp;creator=factset&amp;DYN_ARGS=TRUE&amp;DOC_NAME=FAT:FQL_AUDITING_CLIENT_TEMPLATE.FAT&amp;display_string=Audit&amp;VAR:KEY=LABAJIFSNW&amp;VAR:QUERY=RkZfQVNTRVRTKENBTCwyMDA3KQ==&amp;WINDOW=FIRST_POPUP&amp;HEIGHT=450&amp;WIDTH=450&amp;START_MAXIMIZED=","FALSE&amp;VAR:CALENDAR=FIVEDAY&amp;VAR:SYMBOL=92839U20&amp;VAR:INDEX=0"}</definedName>
    <definedName name="_141__FDSAUDITLINK__" hidden="1">{"fdsup://directions/FAT Viewer?action=UPDATE&amp;creator=factset&amp;DYN_ARGS=TRUE&amp;DOC_NAME=FAT:FQL_AUDITING_CLIENT_TEMPLATE.FAT&amp;display_string=Audit&amp;VAR:KEY=GPWBYXINQJ&amp;VAR:QUERY=RkZfQVNTRVRTKENBTCwyMDA2KQ==&amp;WINDOW=FIRST_POPUP&amp;HEIGHT=450&amp;WIDTH=450&amp;START_MAXIMIZED=","FALSE&amp;VAR:CALENDAR=FIVEDAY&amp;VAR:SYMBOL=92839U20&amp;VAR:INDEX=0"}</definedName>
    <definedName name="_141s6_" hidden="1">{#N/A,#N/A,FALSE,"UNIT";#N/A,#N/A,FALSE,"UNIT";#N/A,#N/A,FALSE,"계정"}</definedName>
    <definedName name="_142__FDSAUDITLINK__" hidden="1">{"fdsup://directions/FAT Viewer?action=UPDATE&amp;creator=factset&amp;DYN_ARGS=TRUE&amp;DOC_NAME=FAT:FQL_AUDITING_CLIENT_TEMPLATE.FAT&amp;display_string=Audit&amp;VAR:KEY=TYPYHUJWVW&amp;VAR:QUERY=RkZfQVNTRVRTKENBTCwyMDA1KQ==&amp;WINDOW=FIRST_POPUP&amp;HEIGHT=450&amp;WIDTH=450&amp;START_MAXIMIZED=","FALSE&amp;VAR:CALENDAR=FIVEDAY&amp;VAR:SYMBOL=92839U20&amp;VAR:INDEX=0"}</definedName>
    <definedName name="_143__FDSAUDITLINK__" hidden="1">{"fdsup://directions/FAT Viewer?action=UPDATE&amp;creator=factset&amp;DYN_ARGS=TRUE&amp;DOC_NAME=FAT:FQL_AUDITING_CLIENT_TEMPLATE.FAT&amp;display_string=Audit&amp;VAR:KEY=ETCNQFOVQB&amp;VAR:QUERY=RkZfQVNTRVRTKENBTCwyMDA0KQ==&amp;WINDOW=FIRST_POPUP&amp;HEIGHT=450&amp;WIDTH=450&amp;START_MAXIMIZED=","FALSE&amp;VAR:CALENDAR=FIVEDAY&amp;VAR:SYMBOL=92839U20&amp;VAR:INDEX=0"}</definedName>
    <definedName name="_143s9_" hidden="1">{#N/A,#N/A,FALSE,"UNIT";#N/A,#N/A,FALSE,"UNIT";#N/A,#N/A,FALSE,"계정"}</definedName>
    <definedName name="_144__FDSAUDITLINK__" hidden="1">{"fdsup://directions/FAT Viewer?action=UPDATE&amp;creator=factset&amp;DYN_ARGS=TRUE&amp;DOC_NAME=FAT:FQL_AUDITING_CLIENT_TEMPLATE.FAT&amp;display_string=Audit&amp;VAR:KEY=EZOXEPSDMT&amp;VAR:QUERY=RkZfSU5UQU5HKENBTCwyMDExKQ==&amp;WINDOW=FIRST_POPUP&amp;HEIGHT=450&amp;WIDTH=450&amp;START_MAXIMIZED=","FALSE&amp;VAR:CALENDAR=FIVEDAY&amp;VAR:SYMBOL=92839U20&amp;VAR:INDEX=0"}</definedName>
    <definedName name="_144Q2_" hidden="1">{#N/A,#N/A,FALSE,"KMC최종회의(7월) 자료"}</definedName>
    <definedName name="_145__FDSAUDITLINK__" hidden="1">{"fdsup://directions/FAT Viewer?action=UPDATE&amp;creator=factset&amp;DYN_ARGS=TRUE&amp;DOC_NAME=FAT:FQL_AUDITING_CLIENT_TEMPLATE.FAT&amp;display_string=Audit&amp;VAR:KEY=HIRQHYHAZA&amp;VAR:QUERY=RkZfSU5WRVNUX0FEVihDQUwsMjAxMSk=&amp;WINDOW=FIRST_POPUP&amp;HEIGHT=450&amp;WIDTH=450&amp;START_MAXIMI","ZED=FALSE&amp;VAR:CALENDAR=FIVEDAY&amp;VAR:SYMBOL=92839U20&amp;VAR:INDEX=0"}</definedName>
    <definedName name="_145T2_" hidden="1">{#N/A,#N/A,FALSE,"단축1";#N/A,#N/A,FALSE,"단축2";#N/A,#N/A,FALSE,"단축3";#N/A,#N/A,FALSE,"장축";#N/A,#N/A,FALSE,"4WD"}</definedName>
    <definedName name="_146__FDSAUDITLINK__" hidden="1">{"fdsup://directions/FAT Viewer?action=UPDATE&amp;creator=factset&amp;DYN_ARGS=TRUE&amp;DOC_NAME=FAT:FQL_AUDITING_CLIENT_TEMPLATE.FAT&amp;display_string=Audit&amp;VAR:KEY=IJULSLCVOL&amp;VAR:QUERY=RkZfUFBFX05FVChDQUwsMjAxMSk=&amp;WINDOW=FIRST_POPUP&amp;HEIGHT=450&amp;WIDTH=450&amp;START_MAXIMIZED=","FALSE&amp;VAR:CALENDAR=FIVEDAY&amp;VAR:SYMBOL=92839U20&amp;VAR:INDEX=0"}</definedName>
    <definedName name="_147__FDSAUDITLINK__" hidden="1">{"fdsup://directions/FAT Viewer?action=UPDATE&amp;creator=factset&amp;DYN_ARGS=TRUE&amp;DOC_NAME=FAT:FQL_AUDITING_CLIENT_TEMPLATE.FAT&amp;display_string=Audit&amp;VAR:KEY=VYJUXSHCDM&amp;VAR:QUERY=RkZfSU5UQU5HKENBTCwyMDEwKQ==&amp;WINDOW=FIRST_POPUP&amp;HEIGHT=450&amp;WIDTH=450&amp;START_MAXIMIZED=","FALSE&amp;VAR:CALENDAR=FIVEDAY&amp;VAR:SYMBOL=92839U20&amp;VAR:INDEX=0"}</definedName>
    <definedName name="_148__FDSAUDITLINK__" hidden="1">{"fdsup://directions/FAT Viewer?action=UPDATE&amp;creator=factset&amp;DYN_ARGS=TRUE&amp;DOC_NAME=FAT:FQL_AUDITING_CLIENT_TEMPLATE.FAT&amp;display_string=Audit&amp;VAR:KEY=IXOFMFCJAL&amp;VAR:QUERY=RkZfSU5WRVNUX0FEVihDQUwsMjAxMCk=&amp;WINDOW=FIRST_POPUP&amp;HEIGHT=450&amp;WIDTH=450&amp;START_MAXIMI","ZED=FALSE&amp;VAR:CALENDAR=FIVEDAY&amp;VAR:SYMBOL=92839U20&amp;VAR:INDEX=0"}</definedName>
    <definedName name="_149__FDSAUDITLINK__" hidden="1">{"fdsup://directions/FAT Viewer?action=UPDATE&amp;creator=factset&amp;DYN_ARGS=TRUE&amp;DOC_NAME=FAT:FQL_AUDITING_CLIENT_TEMPLATE.FAT&amp;display_string=Audit&amp;VAR:KEY=PCJMRABONK&amp;VAR:QUERY=RkZfUFBFX05FVChDQUwsMjAxMCk=&amp;WINDOW=FIRST_POPUP&amp;HEIGHT=450&amp;WIDTH=450&amp;START_MAXIMIZED=","FALSE&amp;VAR:CALENDAR=FIVEDAY&amp;VAR:SYMBOL=92839U20&amp;VAR:INDEX=0"}</definedName>
    <definedName name="_14H922_" hidden="1">{"'Sheet1'!$A$1:$H$36"}</definedName>
    <definedName name="_14Q1_" hidden="1">{#N/A,#N/A,FALSE,"KMC최종회의(7월) 자료"}</definedName>
    <definedName name="_15" hidden="1">{#N/A,#N/A,TRUE,"Summary";#N/A,#N/A,TRUE,"Financials"}</definedName>
    <definedName name="_15_______0_S" hidden="1">#REF!</definedName>
    <definedName name="_15____9_0__123Graph_LB" hidden="1">#REF!</definedName>
    <definedName name="_15___123Graph_CCHART_1" hidden="1">#REF!</definedName>
    <definedName name="_15__123Graph_ACHART_3" hidden="1">#REF!</definedName>
    <definedName name="_15__123Graph_ACHART_4" hidden="1">#REF!</definedName>
    <definedName name="_15__123Graph_Aグラフ_9G" hidden="1">#REF!</definedName>
    <definedName name="_15__123Graph_BCHART_38H" hidden="1">#REF!</definedName>
    <definedName name="_15__123Graph_CCHART_13" hidden="1">#REF!</definedName>
    <definedName name="_15__FDSAUDITLINK__" hidden="1">{"fdsup://directions/FAT Viewer?action=UPDATE&amp;creator=factset&amp;DYN_ARGS=TRUE&amp;DOC_NAME=FAT:FQL_AUDITING_CLIENT_TEMPLATE.FAT&amp;display_string=Audit&amp;VAR:KEY=UDANWLCFMJ&amp;VAR:QUERY=RkZfRUJJVF9PUEVSKENBTCwyMDEwKQ==&amp;WINDOW=FIRST_POPUP&amp;HEIGHT=450&amp;WIDTH=450&amp;START_MAXIMI","ZED=FALSE&amp;VAR:CALENDAR=FIVEDAY&amp;VAR:SYMBOL=92839U20&amp;VAR:INDEX=0"}</definedName>
    <definedName name="_15_0" hidden="1">#REF!</definedName>
    <definedName name="_15_1" hidden="1">{#N/A,#N/A,TRUE,"Summary";#N/A,#N/A,TRUE,"Financials"}</definedName>
    <definedName name="_15_2" hidden="1">{#N/A,#N/A,TRUE,"Summary";#N/A,#N/A,TRUE,"Financials"}</definedName>
    <definedName name="_15_3" hidden="1">{#N/A,#N/A,TRUE,"Summary";#N/A,#N/A,TRUE,"Financials"}</definedName>
    <definedName name="_15_4" hidden="1">{#N/A,#N/A,TRUE,"Summary";#N/A,#N/A,TRUE,"Financials"}</definedName>
    <definedName name="_15_5" hidden="1">{#N/A,#N/A,TRUE,"Summary";#N/A,#N/A,TRUE,"Financials"}</definedName>
    <definedName name="_15_7_0__123Graph_LB" hidden="1">#REF!</definedName>
    <definedName name="_15_9____123Graph_LB" hidden="1">#REF!</definedName>
    <definedName name="_15_9_0__123Graph_LB" hidden="1">#REF!</definedName>
    <definedName name="_150__FDSAUDITLINK__" hidden="1">{"fdsup://directions/FAT Viewer?action=UPDATE&amp;creator=factset&amp;DYN_ARGS=TRUE&amp;DOC_NAME=FAT:FQL_AUDITING_CLIENT_TEMPLATE.FAT&amp;display_string=Audit&amp;VAR:KEY=KPGZWDKLIF&amp;VAR:QUERY=RkZfSU5UQU5HKENBTCwyMDA5KQ==&amp;WINDOW=FIRST_POPUP&amp;HEIGHT=450&amp;WIDTH=450&amp;START_MAXIMIZED=","FALSE&amp;VAR:CALENDAR=FIVEDAY&amp;VAR:SYMBOL=92839U20&amp;VAR:INDEX=0"}</definedName>
    <definedName name="_150Q3_" hidden="1">{#N/A,#N/A,FALSE,"KMC최종회의(7월) 자료"}</definedName>
    <definedName name="_151__FDSAUDITLINK__" hidden="1">{"fdsup://directions/FAT Viewer?action=UPDATE&amp;creator=factset&amp;DYN_ARGS=TRUE&amp;DOC_NAME=FAT:FQL_AUDITING_CLIENT_TEMPLATE.FAT&amp;display_string=Audit&amp;VAR:KEY=NUFMHWFEHW&amp;VAR:QUERY=RkZfSU5WRVNUX0FEVihDQUwsMjAwOSk=&amp;WINDOW=FIRST_POPUP&amp;HEIGHT=450&amp;WIDTH=450&amp;START_MAXIMI","ZED=FALSE&amp;VAR:CALENDAR=FIVEDAY&amp;VAR:SYMBOL=92839U20&amp;VAR:INDEX=0"}</definedName>
    <definedName name="_151____S" hidden="1">#REF!</definedName>
    <definedName name="_152__FDSAUDITLINK__" hidden="1">{"fdsup://directions/FAT Viewer?action=UPDATE&amp;creator=factset&amp;DYN_ARGS=TRUE&amp;DOC_NAME=FAT:FQL_AUDITING_CLIENT_TEMPLATE.FAT&amp;display_string=Audit&amp;VAR:KEY=OXEDIPGTAX&amp;VAR:QUERY=RkZfUFBFX05FVChDQUwsMjAwOSk=&amp;WINDOW=FIRST_POPUP&amp;HEIGHT=450&amp;WIDTH=450&amp;START_MAXIMIZED=","FALSE&amp;VAR:CALENDAR=FIVEDAY&amp;VAR:SYMBOL=92839U20&amp;VAR:INDEX=0"}</definedName>
    <definedName name="_152__0_S" hidden="1">#REF!</definedName>
    <definedName name="_153__FDSAUDITLINK__" hidden="1">{"fdsup://directions/FAT Viewer?action=UPDATE&amp;creator=factset&amp;DYN_ARGS=TRUE&amp;DOC_NAME=FAT:FQL_AUDITING_CLIENT_TEMPLATE.FAT&amp;display_string=Audit&amp;VAR:KEY=JOBCBMBYHK&amp;VAR:QUERY=RkZfSU5UQU5HKENBTCwyMDA4KQ==&amp;WINDOW=FIRST_POPUP&amp;HEIGHT=450&amp;WIDTH=450&amp;START_MAXIMIZED=","FALSE&amp;VAR:CALENDAR=FIVEDAY&amp;VAR:SYMBOL=92839U20&amp;VAR:INDEX=0"}</definedName>
    <definedName name="_154__FDSAUDITLINK__" hidden="1">{"fdsup://directions/FAT Viewer?action=UPDATE&amp;creator=factset&amp;DYN_ARGS=TRUE&amp;DOC_NAME=FAT:FQL_AUDITING_CLIENT_TEMPLATE.FAT&amp;display_string=Audit&amp;VAR:KEY=CJKJQVEDSN&amp;VAR:QUERY=RkZfSU5WRVNUX0FEVihDQUwsMjAwOCk=&amp;WINDOW=FIRST_POPUP&amp;HEIGHT=450&amp;WIDTH=450&amp;START_MAXIMI","ZED=FALSE&amp;VAR:CALENDAR=FIVEDAY&amp;VAR:SYMBOL=92839U20&amp;VAR:INDEX=0"}</definedName>
    <definedName name="_155__FDSAUDITLINK__" hidden="1">{"fdsup://directions/FAT Viewer?action=UPDATE&amp;creator=factset&amp;DYN_ARGS=TRUE&amp;DOC_NAME=FAT:FQL_AUDITING_CLIENT_TEMPLATE.FAT&amp;display_string=Audit&amp;VAR:KEY=FKFCBWBKBO&amp;VAR:QUERY=RkZfUFBFX05FVChDQUwsMjAwOCk=&amp;WINDOW=FIRST_POPUP&amp;HEIGHT=450&amp;WIDTH=450&amp;START_MAXIMIZED=","FALSE&amp;VAR:CALENDAR=FIVEDAY&amp;VAR:SYMBOL=92839U20&amp;VAR:INDEX=0"}</definedName>
    <definedName name="_156__FDSAUDITLINK__" hidden="1">{"fdsup://directions/FAT Viewer?action=UPDATE&amp;creator=factset&amp;DYN_ARGS=TRUE&amp;DOC_NAME=FAT:FQL_AUDITING_CLIENT_TEMPLATE.FAT&amp;display_string=Audit&amp;VAR:KEY=IRYFQXSPCV&amp;VAR:QUERY=RkZfSU5UQU5HKENBTCwyMDA3KQ==&amp;WINDOW=FIRST_POPUP&amp;HEIGHT=450&amp;WIDTH=450&amp;START_MAXIMIZED=","FALSE&amp;VAR:CALENDAR=FIVEDAY&amp;VAR:SYMBOL=92839U20&amp;VAR:INDEX=0"}</definedName>
    <definedName name="_156Q5_" hidden="1">{#N/A,#N/A,FALSE,"KMC최종회의(7월) 자료"}</definedName>
    <definedName name="_157__FDSAUDITLINK__" hidden="1">{"fdsup://directions/FAT Viewer?action=UPDATE&amp;creator=factset&amp;DYN_ARGS=TRUE&amp;DOC_NAME=FAT:FQL_AUDITING_CLIENT_TEMPLATE.FAT&amp;display_string=Audit&amp;VAR:KEY=LAZORCNGVW&amp;VAR:QUERY=RkZfSU5WRVNUX0FEVihDQUwsMjAwNyk=&amp;WINDOW=FIRST_POPUP&amp;HEIGHT=450&amp;WIDTH=450&amp;START_MAXIMI","ZED=FALSE&amp;VAR:CALENDAR=FIVEDAY&amp;VAR:SYMBOL=92839U20&amp;VAR:INDEX=0"}</definedName>
    <definedName name="_158__FDSAUDITLINK__" hidden="1">{"fdsup://directions/FAT Viewer?action=UPDATE&amp;creator=factset&amp;DYN_ARGS=TRUE&amp;DOC_NAME=FAT:FQL_AUDITING_CLIENT_TEMPLATE.FAT&amp;display_string=Audit&amp;VAR:KEY=AJCHCBKNMD&amp;VAR:QUERY=RkZfUFBFX05FVChDQUwsMjAwNyk=&amp;WINDOW=FIRST_POPUP&amp;HEIGHT=450&amp;WIDTH=450&amp;START_MAXIMIZED=","FALSE&amp;VAR:CALENDAR=FIVEDAY&amp;VAR:SYMBOL=92839U20&amp;VAR:INDEX=0"}</definedName>
    <definedName name="_159__FDSAUDITLINK__" hidden="1">{"fdsup://directions/FAT Viewer?action=UPDATE&amp;creator=factset&amp;DYN_ARGS=TRUE&amp;DOC_NAME=FAT:FQL_AUDITING_CLIENT_TEMPLATE.FAT&amp;display_string=Audit&amp;VAR:KEY=XGZONGTGVC&amp;VAR:QUERY=RkZfSU5UQU5HKENBTCwyMDA2KQ==&amp;WINDOW=FIRST_POPUP&amp;HEIGHT=450&amp;WIDTH=450&amp;START_MAXIMIZED=","FALSE&amp;VAR:CALENDAR=FIVEDAY&amp;VAR:SYMBOL=92839U20&amp;VAR:INDEX=0"}</definedName>
    <definedName name="_15E1_" hidden="1">{#N/A,#N/A,TRUE,"매출진척-1";#N/A,#N/A,TRUE,"매출진척-2";#N/A,#N/A,TRUE,"제품실적";#N/A,#N/A,TRUE,"RAC";#N/A,#N/A,TRUE,"PAC ";#N/A,#N/A,TRUE,"재고현황";#N/A,#N/A,TRUE,"공지사항"}</definedName>
    <definedName name="_15h4_" hidden="1">{"'표지'!$B$5"}</definedName>
    <definedName name="_15K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5Q2_" hidden="1">{#N/A,#N/A,FALSE,"KMC최종회의(7월) 자료"}</definedName>
    <definedName name="_16" hidden="1">{"Summary",#N/A,TRUE,"Sheet1";"Returns",#N/A,TRUE,"Sheet1";"IS",#N/A,TRUE,"Sheet1";"BS",#N/A,TRUE,"Sheet1";"CF",#N/A,TRUE,"Sheet1";"Cover6",#N/A,TRUE,"Sheet1";"WC7",#N/A,TRUE,"Sheet1";"Debt8",#N/A,TRUE,"Sheet1";"Tax9",#N/A,TRUE,"Sheet1"}</definedName>
    <definedName name="_16___123Graph_CCHART_2" hidden="1">#REF!</definedName>
    <definedName name="_16___5_0__123Grap" hidden="1">#REF!</definedName>
    <definedName name="_16__123Graph_ACHART_4" hidden="1">#REF!</definedName>
    <definedName name="_16__123Graph_ACHART_5" hidden="1">#REF!</definedName>
    <definedName name="_16__123Graph_BCHART_39H" hidden="1">#REF!</definedName>
    <definedName name="_16__123Graph_Bグラフ_10G" hidden="1">#REF!</definedName>
    <definedName name="_16__123Graph_CCHART_14" hidden="1">#REF!</definedName>
    <definedName name="_16__FDSAUDITLINK__" hidden="1">{"fdsup://directions/FAT Viewer?action=UPDATE&amp;creator=factset&amp;DYN_ARGS=TRUE&amp;DOC_NAME=FAT:FQL_AUDITING_CLIENT_TEMPLATE.FAT&amp;display_string=Audit&amp;VAR:KEY=XCJSTARQBS&amp;VAR:QUERY=RkZfRUJJVF9PUEVSKENBTCwyMDA5KQ==&amp;WINDOW=FIRST_POPUP&amp;HEIGHT=450&amp;WIDTH=450&amp;START_MAXIMI","ZED=FALSE&amp;VAR:CALENDAR=FIVEDAY&amp;VAR:SYMBOL=92839U20&amp;VAR:INDEX=0"}</definedName>
    <definedName name="_16_0_K" hidden="1">#REF!</definedName>
    <definedName name="_16_1" hidden="1">{"Summary",#N/A,TRUE,"Sheet1";"Returns",#N/A,TRUE,"Sheet1";"IS",#N/A,TRUE,"Sheet1";"BS",#N/A,TRUE,"Sheet1";"CF",#N/A,TRUE,"Sheet1";"Cover6",#N/A,TRUE,"Sheet1";"WC7",#N/A,TRUE,"Sheet1";"Debt8",#N/A,TRUE,"Sheet1";"Tax9",#N/A,TRUE,"Sheet1"}</definedName>
    <definedName name="_16_2" hidden="1">{"Summary",#N/A,TRUE,"Sheet1";"Returns",#N/A,TRUE,"Sheet1";"IS",#N/A,TRUE,"Sheet1";"BS",#N/A,TRUE,"Sheet1";"CF",#N/A,TRUE,"Sheet1";"Cover6",#N/A,TRUE,"Sheet1";"WC7",#N/A,TRUE,"Sheet1";"Debt8",#N/A,TRUE,"Sheet1";"Tax9",#N/A,TRUE,"Sheet1"}</definedName>
    <definedName name="_16_3" hidden="1">{"Summary",#N/A,TRUE,"Sheet1";"Returns",#N/A,TRUE,"Sheet1";"IS",#N/A,TRUE,"Sheet1";"BS",#N/A,TRUE,"Sheet1";"CF",#N/A,TRUE,"Sheet1";"Cover6",#N/A,TRUE,"Sheet1";"WC7",#N/A,TRUE,"Sheet1";"Debt8",#N/A,TRUE,"Sheet1";"Tax9",#N/A,TRUE,"Sheet1"}</definedName>
    <definedName name="_16_4" hidden="1">{"Summary",#N/A,TRUE,"Sheet1";"Returns",#N/A,TRUE,"Sheet1";"IS",#N/A,TRUE,"Sheet1";"BS",#N/A,TRUE,"Sheet1";"CF",#N/A,TRUE,"Sheet1";"Cover6",#N/A,TRUE,"Sheet1";"WC7",#N/A,TRUE,"Sheet1";"Debt8",#N/A,TRUE,"Sheet1";"Tax9",#N/A,TRUE,"Sheet1"}</definedName>
    <definedName name="_16_5" hidden="1">{"Summary",#N/A,TRUE,"Sheet1";"Returns",#N/A,TRUE,"Sheet1";"IS",#N/A,TRUE,"Sheet1";"BS",#N/A,TRUE,"Sheet1";"CF",#N/A,TRUE,"Sheet1";"Cover6",#N/A,TRUE,"Sheet1";"WC7",#N/A,TRUE,"Sheet1";"Debt8",#N/A,TRUE,"Sheet1";"Tax9",#N/A,TRUE,"Sheet1"}</definedName>
    <definedName name="_16_7_0__123Graph_LB" hidden="1">#REF!</definedName>
    <definedName name="_160__FDSAUDITLINK__" hidden="1">{"fdsup://directions/FAT Viewer?action=UPDATE&amp;creator=factset&amp;DYN_ARGS=TRUE&amp;DOC_NAME=FAT:FQL_AUDITING_CLIENT_TEMPLATE.FAT&amp;display_string=Audit&amp;VAR:KEY=QXQTAPIBWR&amp;VAR:QUERY=RkZfSU5WRVNUX0FEVihDQUwsMjAwNik=&amp;WINDOW=FIRST_POPUP&amp;HEIGHT=450&amp;WIDTH=450&amp;START_MAXIMI","ZED=FALSE&amp;VAR:CALENDAR=FIVEDAY&amp;VAR:SYMBOL=92839U20&amp;VAR:INDEX=0"}</definedName>
    <definedName name="_160D6_" hidden="1">{"'표지'!$B$5"}</definedName>
    <definedName name="_161__FDSAUDITLINK__" hidden="1">{"fdsup://directions/FAT Viewer?action=UPDATE&amp;creator=factset&amp;DYN_ARGS=TRUE&amp;DOC_NAME=FAT:FQL_AUDITING_CLIENT_TEMPLATE.FAT&amp;display_string=Audit&amp;VAR:KEY=HQRIZUHYTY&amp;VAR:QUERY=RkZfUFBFX05FVChDQUwsMjAwNik=&amp;WINDOW=FIRST_POPUP&amp;HEIGHT=450&amp;WIDTH=450&amp;START_MAXIMIZED=","FALSE&amp;VAR:CALENDAR=FIVEDAY&amp;VAR:SYMBOL=92839U20&amp;VAR:INDEX=0"}</definedName>
    <definedName name="_161DR1_" hidden="1">{#N/A,#N/A,FALSE,"업체선정";#N/A,#N/A,FALSE,"업체선정sheet";#N/A,#N/A,FALSE,"업체실태";#N/A,#N/A,FALSE,"업체실태(1)";#N/A,#N/A,FALSE,"종업원현황(2)";#N/A,#N/A,FALSE,"생산품목(3)";#N/A,#N/A,FALSE,"장비보유현황";#N/A,#N/A,FALSE,"차량및약도";#N/A,#N/A,FALSE,"금형LIST"}</definedName>
    <definedName name="_162__FDSAUDITLINK__" hidden="1">{"fdsup://directions/FAT Viewer?action=UPDATE&amp;creator=factset&amp;DYN_ARGS=TRUE&amp;DOC_NAME=FAT:FQL_AUDITING_CLIENT_TEMPLATE.FAT&amp;display_string=Audit&amp;VAR:KEY=AZIFGHCNWP&amp;VAR:QUERY=RkZfSU5UQU5HKENBTCwyMDA1KQ==&amp;WINDOW=FIRST_POPUP&amp;HEIGHT=450&amp;WIDTH=450&amp;START_MAXIMIZED=","FALSE&amp;VAR:CALENDAR=FIVEDAY&amp;VAR:SYMBOL=92839U20&amp;VAR:INDEX=0"}</definedName>
    <definedName name="_162Q7_" hidden="1">{#N/A,#N/A,FALSE,"KMC최종회의(7월) 자료"}</definedName>
    <definedName name="_163__FDSAUDITLINK__" hidden="1">{"fdsup://directions/FAT Viewer?action=UPDATE&amp;creator=factset&amp;DYN_ARGS=TRUE&amp;DOC_NAME=FAT:FQL_AUDITING_CLIENT_TEMPLATE.FAT&amp;display_string=Audit&amp;VAR:KEY=BQLYBSVUTW&amp;VAR:QUERY=RkZfSU5WRVNUX0FEVihDQUwsMjAwNSk=&amp;WINDOW=FIRST_POPUP&amp;HEIGHT=450&amp;WIDTH=450&amp;START_MAXIMI","ZED=FALSE&amp;VAR:CALENDAR=FIVEDAY&amp;VAR:SYMBOL=92839U20&amp;VAR:INDEX=0"}</definedName>
    <definedName name="_163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64__FDSAUDITLINK__" hidden="1">{"fdsup://directions/FAT Viewer?action=UPDATE&amp;creator=factset&amp;DYN_ARGS=TRUE&amp;DOC_NAME=FAT:FQL_AUDITING_CLIENT_TEMPLATE.FAT&amp;display_string=Audit&amp;VAR:KEY=IDCDSPANSD&amp;VAR:QUERY=RkZfUFBFX05FVChDQUwsMjAwNSk=&amp;WINDOW=FIRST_POPUP&amp;HEIGHT=450&amp;WIDTH=450&amp;START_MAXIMIZED=","FALSE&amp;VAR:CALENDAR=FIVEDAY&amp;VAR:SYMBOL=92839U20&amp;VAR:INDEX=0"}</definedName>
    <definedName name="_165__FDSAUDITLINK__" hidden="1">{"fdsup://directions/FAT Viewer?action=UPDATE&amp;creator=factset&amp;DYN_ARGS=TRUE&amp;DOC_NAME=FAT:FQL_AUDITING_CLIENT_TEMPLATE.FAT&amp;display_string=Audit&amp;VAR:KEY=PIDKXYBKZG&amp;VAR:QUERY=RkZfSU5UQU5HKENBTCwyMDA0KQ==&amp;WINDOW=FIRST_POPUP&amp;HEIGHT=450&amp;WIDTH=450&amp;START_MAXIMIZED=","FALSE&amp;VAR:CALENDAR=FIVEDAY&amp;VAR:SYMBOL=92839U20&amp;VAR:INDEX=0"}</definedName>
    <definedName name="_166__FDSAUDITLINK__" hidden="1">{"fdsup://directions/FAT Viewer?action=UPDATE&amp;creator=factset&amp;DYN_ARGS=TRUE&amp;DOC_NAME=FAT:FQL_AUDITING_CLIENT_TEMPLATE.FAT&amp;display_string=Audit&amp;VAR:KEY=KFOVIFWVSP&amp;VAR:QUERY=RkZfSU5WRVNUX0FEVihDQUwsMjAwNCk=&amp;WINDOW=FIRST_POPUP&amp;HEIGHT=450&amp;WIDTH=450&amp;START_MAXIMI","ZED=FALSE&amp;VAR:CALENDAR=FIVEDAY&amp;VAR:SYMBOL=92839U20&amp;VAR:INDEX=0"}</definedName>
    <definedName name="_167__FDSAUDITLINK__" hidden="1">{"fdsup://directions/FAT Viewer?action=UPDATE&amp;creator=factset&amp;DYN_ARGS=TRUE&amp;DOC_NAME=FAT:FQL_AUDITING_CLIENT_TEMPLATE.FAT&amp;display_string=Audit&amp;VAR:KEY=VMNCXYDOJW&amp;VAR:QUERY=RkZfUFBFX05FVChDQUwsMjAwNCk=&amp;WINDOW=FIRST_POPUP&amp;HEIGHT=450&amp;WIDTH=450&amp;START_MAXIMIZED=","FALSE&amp;VAR:CALENDAR=FIVEDAY&amp;VAR:SYMBOL=92839U20&amp;VAR:INDEX=0"}</definedName>
    <definedName name="_167E1_" hidden="1">{#N/A,#N/A,FALSE,"KMC최종회의(7월) 자료"}</definedName>
    <definedName name="_168__FDSAUDITLINK__" hidden="1">{"fdsup://directions/FAT Viewer?action=UPDATE&amp;creator=factset&amp;DYN_ARGS=TRUE&amp;DOC_NAME=FAT:FQL_AUDITING_CLIENT_TEMPLATE.FAT&amp;display_string=Audit&amp;VAR:KEY=TUJKRKTENI&amp;VAR:QUERY=RkZfSU5WRVNUX0FEVihDQUwsMjAwMyk=&amp;WINDOW=FIRST_POPUP&amp;HEIGHT=450&amp;WIDTH=450&amp;START_MAXIMI","ZED=FALSE&amp;VAR:CALENDAR=FIVEDAY&amp;VAR:SYMBOL=92839U20&amp;VAR:INDEX=0"}</definedName>
    <definedName name="_168E2_" hidden="1">{#N/A,#N/A,FALSE,"KMC최종회의(7월) 자료"}</definedName>
    <definedName name="_168h1_" hidden="1">{"'표지'!$B$5"}</definedName>
    <definedName name="_168Q8_" hidden="1">{#N/A,#N/A,FALSE,"KMC최종회의(7월) 자료"}</definedName>
    <definedName name="_169__FDSAUDITLINK__" hidden="1">{"fdsup://directions/FAT Viewer?action=UPDATE&amp;creator=factset&amp;DYN_ARGS=TRUE&amp;DOC_NAME=FAT:FQL_AUDITING_CLIENT_TEMPLATE.FAT&amp;display_string=Audit&amp;VAR:KEY=OFWVOFCHOP&amp;VAR:QUERY=RkZfSU5WRVNUX0FEVihDQUwsMjAwMik=&amp;WINDOW=FIRST_POPUP&amp;HEIGHT=450&amp;WIDTH=450&amp;START_MAXIMI","ZED=FALSE&amp;VAR:CALENDAR=FIVEDAY&amp;VAR:SYMBOL=92839U20&amp;VAR:INDEX=0"}</definedName>
    <definedName name="_16b123_" hidden="1">#REF!</definedName>
    <definedName name="_16f3_" hidden="1">{"'분양원가'!$B$1:$F$113"}</definedName>
    <definedName name="_16Q22_" hidden="1">{#N/A,#N/A,FALSE,"BS";#N/A,#N/A,FALSE,"PL";#N/A,#N/A,FALSE,"처분";#N/A,#N/A,FALSE,"현금";#N/A,#N/A,FALSE,"매출";#N/A,#N/A,FALSE,"원가";#N/A,#N/A,FALSE,"경영"}</definedName>
    <definedName name="_16Q3_" hidden="1">{#N/A,#N/A,FALSE,"KMC최종회의(7월) 자료"}</definedName>
    <definedName name="_17" hidden="1">{#N/A,#N/A,TRUE,"Summary";#N/A,#N/A,TRUE,"Financials";#N/A,#N/A,TRUE,"Assumptions";#N/A,#N/A,TRUE,"Pro Forma";#N/A,#N/A,TRUE,"Debt";#N/A,#N/A,TRUE,"Amortization";#N/A,#N/A,TRUE,"GG Returns"}</definedName>
    <definedName name="_17___123Graph_CCHART_3" hidden="1">#REF!</definedName>
    <definedName name="_17___7_0__123Grap" hidden="1">#REF!</definedName>
    <definedName name="_17__123Graph_ACHART_5" hidden="1">#REF!</definedName>
    <definedName name="_17__123Graph_ACHART_6" hidden="1">#REF!</definedName>
    <definedName name="_17__123Graph_BCHART_41I" hidden="1">#REF!</definedName>
    <definedName name="_17__123Graph_Bグラフ_11G" hidden="1">#REF!</definedName>
    <definedName name="_17__123Graph_CCHART_2" hidden="1">#REF!</definedName>
    <definedName name="_17__FDSAUDITLINK__" hidden="1">{"fdsup://directions/FAT Viewer?action=UPDATE&amp;creator=factset&amp;DYN_ARGS=TRUE&amp;DOC_NAME=FAT:FQL_AUDITING_CLIENT_TEMPLATE.FAT&amp;display_string=Audit&amp;VAR:KEY=CBWVUJQZWR&amp;VAR:QUERY=RkZfRUJJVF9PUEVSKENBTCwyMDA4KQ==&amp;WINDOW=FIRST_POPUP&amp;HEIGHT=450&amp;WIDTH=450&amp;START_MAXIMI","ZED=FALSE&amp;VAR:CALENDAR=FIVEDAY&amp;VAR:SYMBOL=92839U20&amp;VAR:INDEX=0"}</definedName>
    <definedName name="_17_1" hidden="1">{#N/A,#N/A,TRUE,"Summary";#N/A,#N/A,TRUE,"Financials";#N/A,#N/A,TRUE,"Assumptions";#N/A,#N/A,TRUE,"Pro Forma";#N/A,#N/A,TRUE,"Debt";#N/A,#N/A,TRUE,"Amortization";#N/A,#N/A,TRUE,"GG Returns"}</definedName>
    <definedName name="_17_2" hidden="1">{#N/A,#N/A,TRUE,"Summary";#N/A,#N/A,TRUE,"Financials";#N/A,#N/A,TRUE,"Assumptions";#N/A,#N/A,TRUE,"Pro Forma";#N/A,#N/A,TRUE,"Debt";#N/A,#N/A,TRUE,"Amortization";#N/A,#N/A,TRUE,"GG Returns"}</definedName>
    <definedName name="_17_3" hidden="1">{#N/A,#N/A,TRUE,"Summary";#N/A,#N/A,TRUE,"Financials";#N/A,#N/A,TRUE,"Assumptions";#N/A,#N/A,TRUE,"Pro Forma";#N/A,#N/A,TRUE,"Debt";#N/A,#N/A,TRUE,"Amortization";#N/A,#N/A,TRUE,"GG Returns"}</definedName>
    <definedName name="_17_4" hidden="1">{#N/A,#N/A,TRUE,"Summary";#N/A,#N/A,TRUE,"Financials";#N/A,#N/A,TRUE,"Assumptions";#N/A,#N/A,TRUE,"Pro Forma";#N/A,#N/A,TRUE,"Debt";#N/A,#N/A,TRUE,"Amortization";#N/A,#N/A,TRUE,"GG Returns"}</definedName>
    <definedName name="_17_5" hidden="1">{#N/A,#N/A,TRUE,"Summary";#N/A,#N/A,TRUE,"Financials";#N/A,#N/A,TRUE,"Assumptions";#N/A,#N/A,TRUE,"Pro Forma";#N/A,#N/A,TRUE,"Debt";#N/A,#N/A,TRUE,"Amortization";#N/A,#N/A,TRUE,"GG Returns"}</definedName>
    <definedName name="_17__0_S" hidden="1">#REF!</definedName>
    <definedName name="_170__FDSAUDITLINK__" hidden="1">{"fdsup://directions/FAT Viewer?action=UPDATE&amp;creator=factset&amp;DYN_ARGS=TRUE&amp;DOC_NAME=FAT:FQL_AUDITING_CLIENT_TEMPLATE.FAT&amp;display_string=Audit&amp;VAR:KEY=ZWPEHERUVS&amp;VAR:QUERY=RkZfSU5WRVNUX0FEVihDQUwsMjAwMSk=&amp;WINDOW=FIRST_POPUP&amp;HEIGHT=450&amp;WIDTH=450&amp;START_MAXIMI","ZED=FALSE&amp;VAR:CALENDAR=FIVEDAY&amp;VAR:SYMBOL=92839U20&amp;VAR:INDEX=0"}</definedName>
    <definedName name="_170V2007_" hidden="1">{#N/A,#N/A,FALSE,"HOT RU TEM";#N/A,#N/A,FALSE,"HOT RU TEM";#N/A,#N/A,FALSE,"HOT RU TEM"}</definedName>
    <definedName name="_171__FDSAUDITLINK__" hidden="1">{"fdsup://directions/FAT Viewer?action=UPDATE&amp;creator=factset&amp;DYN_ARGS=TRUE&amp;DOC_NAME=FAT:FQL_AUDITING_CLIENT_TEMPLATE.FAT&amp;display_string=Audit&amp;VAR:KEY=FSNMNSLOBU&amp;VAR:QUERY=RkZfREVCVF9MVChDQUwsMjAxMSk=&amp;WINDOW=FIRST_POPUP&amp;HEIGHT=450&amp;WIDTH=450&amp;START_MAXIMIZED=","FALSE&amp;VAR:CALENDAR=FIVEDAY&amp;VAR:SYMBOL=92839U20&amp;VAR:INDEX=0"}</definedName>
    <definedName name="_171h2_" hidden="1">{"'표지'!$B$5"}</definedName>
    <definedName name="_172__FDSAUDITLINK__" hidden="1">{"fdsup://directions/FAT Viewer?action=UPDATE&amp;creator=factset&amp;DYN_ARGS=TRUE&amp;DOC_NAME=FAT:FQL_AUDITING_CLIENT_TEMPLATE.FAT&amp;display_string=Audit&amp;VAR:KEY=YTEPGNOHCH&amp;VAR:QUERY=RkZfREVCVF9TVChDQUwsMjAxMSk=&amp;WINDOW=FIRST_POPUP&amp;HEIGHT=450&amp;WIDTH=450&amp;START_MAXIMIZED=","FALSE&amp;VAR:CALENDAR=FIVEDAY&amp;VAR:SYMBOL=92839U20&amp;VAR:INDEX=0"}</definedName>
    <definedName name="_172V2008_" hidden="1">{#N/A,#N/A,FALSE,"HOT RU TEM";#N/A,#N/A,FALSE,"HOT RU TEM";#N/A,#N/A,FALSE,"HOT RU TEM"}</definedName>
    <definedName name="_173__FDSAUDITLINK__" hidden="1">{"fdsup://directions/FAT Viewer?action=UPDATE&amp;creator=factset&amp;DYN_ARGS=TRUE&amp;DOC_NAME=FAT:FQL_AUDITING_CLIENT_TEMPLATE.FAT&amp;display_string=Audit&amp;VAR:KEY=VIVQVKFEFM&amp;VAR:QUERY=RkZfUEFZX0FDQ1QoQ0FMLDIwMTEp&amp;WINDOW=FIRST_POPUP&amp;HEIGHT=450&amp;WIDTH=450&amp;START_MAXIMIZED=","FALSE&amp;VAR:CALENDAR=FIVEDAY&amp;VAR:SYMBOL=92839U20&amp;VAR:INDEX=0"}</definedName>
    <definedName name="_174__FDSAUDITLINK__" hidden="1">{"fdsup://directions/FAT Viewer?action=UPDATE&amp;creator=factset&amp;DYN_ARGS=TRUE&amp;DOC_NAME=FAT:FQL_AUDITING_CLIENT_TEMPLATE.FAT&amp;display_string=Audit&amp;VAR:KEY=YNGVUNMDAF&amp;VAR:QUERY=RkZfREVCVF9MVChDQUwsMjAxMCk=&amp;WINDOW=FIRST_POPUP&amp;HEIGHT=450&amp;WIDTH=450&amp;START_MAXIMIZED=","FALSE&amp;VAR:CALENDAR=FIVEDAY&amp;VAR:SYMBOL=92839U20&amp;VAR:INDEX=0"}</definedName>
    <definedName name="_174h3_" hidden="1">{"'표지'!$B$5"}</definedName>
    <definedName name="_174Q9_" hidden="1">{#N/A,#N/A,FALSE,"KMC최종회의(7월) 자료"}</definedName>
    <definedName name="_175__FDSAUDITLINK__" hidden="1">{"fdsup://directions/FAT Viewer?action=UPDATE&amp;creator=factset&amp;DYN_ARGS=TRUE&amp;DOC_NAME=FAT:FQL_AUDITING_CLIENT_TEMPLATE.FAT&amp;display_string=Audit&amp;VAR:KEY=TGPSTYZGRK&amp;VAR:QUERY=RkZfREVCVF9TVChDQUwsMjAxMCk=&amp;WINDOW=FIRST_POPUP&amp;HEIGHT=450&amp;WIDTH=450&amp;START_MAXIMIZED=","FALSE&amp;VAR:CALENDAR=FIVEDAY&amp;VAR:SYMBOL=92839U20&amp;VAR:INDEX=0"}</definedName>
    <definedName name="_175k1_" hidden="1">#REF!</definedName>
    <definedName name="_176__FDSAUDITLINK__" hidden="1">{"fdsup://directions/FAT Viewer?action=UPDATE&amp;creator=factset&amp;DYN_ARGS=TRUE&amp;DOC_NAME=FAT:FQL_AUDITING_CLIENT_TEMPLATE.FAT&amp;display_string=Audit&amp;VAR:KEY=YRIFKFQFQR&amp;VAR:QUERY=RkZfUEFZX0FDQ1QoQ0FMLDIwMTAp&amp;WINDOW=FIRST_POPUP&amp;HEIGHT=450&amp;WIDTH=450&amp;START_MAXIMIZED=","FALSE&amp;VAR:CALENDAR=FIVEDAY&amp;VAR:SYMBOL=92839U20&amp;VAR:INDEX=0"}</definedName>
    <definedName name="_176____S" hidden="1">#REF!</definedName>
    <definedName name="_176P3_" hidden="1">{#N/A,#N/A,FALSE,"단축1";#N/A,#N/A,FALSE,"단축2";#N/A,#N/A,FALSE,"단축3";#N/A,#N/A,FALSE,"장축";#N/A,#N/A,FALSE,"4WD"}</definedName>
    <definedName name="_177__FDSAUDITLINK__" hidden="1">{"fdsup://directions/FAT Viewer?action=UPDATE&amp;creator=factset&amp;DYN_ARGS=TRUE&amp;DOC_NAME=FAT:FQL_AUDITING_CLIENT_TEMPLATE.FAT&amp;display_string=Audit&amp;VAR:KEY=LCBMXUTEZA&amp;VAR:QUERY=RkZfREVCVF9MVChDQUwsMjAwOSk=&amp;WINDOW=FIRST_POPUP&amp;HEIGHT=450&amp;WIDTH=450&amp;START_MAXIMIZED=","FALSE&amp;VAR:CALENDAR=FIVEDAY&amp;VAR:SYMBOL=92839U20&amp;VAR:INDEX=0"}</definedName>
    <definedName name="_177h4_" hidden="1">{"'표지'!$B$5"}</definedName>
    <definedName name="_177Q1_" hidden="1">{#N/A,#N/A,FALSE,"KMC최종회의(7월) 자료"}</definedName>
    <definedName name="_177s1_" hidden="1">{#N/A,#N/A,FALSE,"UNIT";#N/A,#N/A,FALSE,"UNIT";#N/A,#N/A,FALSE,"계정"}</definedName>
    <definedName name="_178__FDSAUDITLINK__" hidden="1">{"fdsup://directions/FAT Viewer?action=UPDATE&amp;creator=factset&amp;DYN_ARGS=TRUE&amp;DOC_NAME=FAT:FQL_AUDITING_CLIENT_TEMPLATE.FAT&amp;display_string=Audit&amp;VAR:KEY=MXSDCHGHML&amp;VAR:QUERY=RkZfREVCVF9TVChDQUwsMjAwOSk=&amp;WINDOW=FIRST_POPUP&amp;HEIGHT=450&amp;WIDTH=450&amp;START_MAXIMIZED=","FALSE&amp;VAR:CALENDAR=FIVEDAY&amp;VAR:SYMBOL=92839U20&amp;VAR:INDEX=0"}</definedName>
    <definedName name="_178Q2_" hidden="1">{#N/A,#N/A,FALSE,"KMC최종회의(7월) 자료"}</definedName>
    <definedName name="_179__FDSAUDITLINK__" hidden="1">{"fdsup://directions/FAT Viewer?action=UPDATE&amp;creator=factset&amp;DYN_ARGS=TRUE&amp;DOC_NAME=FAT:FQL_AUDITING_CLIENT_TEMPLATE.FAT&amp;display_string=Audit&amp;VAR:KEY=VEDYVKHGLU&amp;VAR:QUERY=RkZfUEFZX0FDQ1QoQ0FMLDIwMDkp&amp;WINDOW=FIRST_POPUP&amp;HEIGHT=450&amp;WIDTH=450&amp;START_MAXIMIZED=","FALSE&amp;VAR:CALENDAR=FIVEDAY&amp;VAR:SYMBOL=92839U20&amp;VAR:INDEX=0"}</definedName>
    <definedName name="_179Q3_" hidden="1">{#N/A,#N/A,FALSE,"KMC최종회의(7월) 자료"}</definedName>
    <definedName name="_17A9_" hidden="1">{#N/A,#N/A,FALSE,"손익표지";#N/A,#N/A,FALSE,"손익계산";#N/A,#N/A,FALSE,"일반관리비";#N/A,#N/A,FALSE,"영업외수익";#N/A,#N/A,FALSE,"영업외비용";#N/A,#N/A,FALSE,"매출액";#N/A,#N/A,FALSE,"요약손익";#N/A,#N/A,FALSE,"요약대차";#N/A,#N/A,FALSE,"매출채권현황";#N/A,#N/A,FALSE,"매출채권명세"}</definedName>
    <definedName name="_17fa2_" hidden="1">{"'Sheet1'!$A$1:$H$36"}</definedName>
    <definedName name="_17FY01_" hidden="1">{"'Sheet1'!$A$1:$D$15"}</definedName>
    <definedName name="_17FY01__1" hidden="1">{"'Sheet1'!$A$1:$D$15"}</definedName>
    <definedName name="_17Q5_" hidden="1">{#N/A,#N/A,FALSE,"KMC최종회의(7월) 자료"}</definedName>
    <definedName name="_17V2007_" hidden="1">{#N/A,#N/A,FALSE,"HOT RU TEM";#N/A,#N/A,FALSE,"HOT RU TEM";#N/A,#N/A,FALSE,"HOT RU TEM"}</definedName>
    <definedName name="_18" hidden="1">{#N/A,#N/A,TRUE,"Summary";#N/A,#N/A,TRUE,"Assumptions";#N/A,#N/A,TRUE,"Comparison";#N/A,#N/A,TRUE,"Financials";#N/A,#N/A,TRUE,"Plan v. Act"}</definedName>
    <definedName name="_18______0_S" hidden="1">#REF!</definedName>
    <definedName name="_18___123Graph_XCHART_1" hidden="1">#REF!</definedName>
    <definedName name="_18___7_0__123Graph_LB" hidden="1">#REF!</definedName>
    <definedName name="_18__123Graph_ACHART_6" hidden="1">#REF!</definedName>
    <definedName name="_18__123Graph_ACHART_7" hidden="1">#REF!</definedName>
    <definedName name="_18__123Graph_BCHART_42I" hidden="1">#REF!</definedName>
    <definedName name="_18__123Graph_Bグラフ_12G" hidden="1">#REF!</definedName>
    <definedName name="_18__123Graph_DCHART_1" hidden="1">#REF!</definedName>
    <definedName name="_18__FDSAUDITLINK__" hidden="1">{"fdsup://directions/FAT Viewer?action=UPDATE&amp;creator=factset&amp;DYN_ARGS=TRUE&amp;DOC_NAME=FAT:FQL_AUDITING_CLIENT_TEMPLATE.FAT&amp;display_string=Audit&amp;VAR:KEY=ZIXCPWXWVY&amp;VAR:QUERY=RkZfRUJJVF9PUEVSKENBTCwyMDA3KQ==&amp;WINDOW=FIRST_POPUP&amp;HEIGHT=450&amp;WIDTH=450&amp;START_MAXIMI","ZED=FALSE&amp;VAR:CALENDAR=FIVEDAY&amp;VAR:SYMBOL=92839U20&amp;VAR:INDEX=0"}</definedName>
    <definedName name="_18_1" hidden="1">{#N/A,#N/A,TRUE,"Summary";#N/A,#N/A,TRUE,"Assumptions";#N/A,#N/A,TRUE,"Comparison";#N/A,#N/A,TRUE,"Financials";#N/A,#N/A,TRUE,"Plan v. Act"}</definedName>
    <definedName name="_18_2" hidden="1">{#N/A,#N/A,TRUE,"Summary";#N/A,#N/A,TRUE,"Assumptions";#N/A,#N/A,TRUE,"Comparison";#N/A,#N/A,TRUE,"Financials";#N/A,#N/A,TRUE,"Plan v. Act"}</definedName>
    <definedName name="_18_3" hidden="1">{#N/A,#N/A,TRUE,"Summary";#N/A,#N/A,TRUE,"Assumptions";#N/A,#N/A,TRUE,"Comparison";#N/A,#N/A,TRUE,"Financials";#N/A,#N/A,TRUE,"Plan v. Act"}</definedName>
    <definedName name="_18_4" hidden="1">{#N/A,#N/A,TRUE,"Summary";#N/A,#N/A,TRUE,"Assumptions";#N/A,#N/A,TRUE,"Comparison";#N/A,#N/A,TRUE,"Financials";#N/A,#N/A,TRUE,"Plan v. Act"}</definedName>
    <definedName name="_18_5" hidden="1">{#N/A,#N/A,TRUE,"Summary";#N/A,#N/A,TRUE,"Assumptions";#N/A,#N/A,TRUE,"Comparison";#N/A,#N/A,TRUE,"Financials";#N/A,#N/A,TRUE,"Plan v. Act"}</definedName>
    <definedName name="_18_9_0__123Grap" hidden="1">#REF!</definedName>
    <definedName name="_180__FDSAUDITLINK__" hidden="1">{"fdsup://directions/FAT Viewer?action=UPDATE&amp;creator=factset&amp;DYN_ARGS=TRUE&amp;DOC_NAME=FAT:FQL_AUDITING_CLIENT_TEMPLATE.FAT&amp;display_string=Audit&amp;VAR:KEY=SBQHOFYBGZ&amp;VAR:QUERY=RkZfREVCVF9MVChDQUwsMjAwOCk=&amp;WINDOW=FIRST_POPUP&amp;HEIGHT=450&amp;WIDTH=450&amp;START_MAXIMIZED=","FALSE&amp;VAR:CALENDAR=FIVEDAY&amp;VAR:SYMBOL=92839U20&amp;VAR:INDEX=0"}</definedName>
    <definedName name="_180__0_S" hidden="1">#REF!</definedName>
    <definedName name="_180h5_" hidden="1">{"'표지'!$B$5"}</definedName>
    <definedName name="_180Q5_" hidden="1">{#N/A,#N/A,FALSE,"KMC최종회의(7월) 자료"}</definedName>
    <definedName name="_180S1_" hidden="1">{#N/A,#N/A,FALSE,"KMC최종회의(7월) 자료"}</definedName>
    <definedName name="_181__FDSAUDITLINK__" hidden="1">{"fdsup://directions/FAT Viewer?action=UPDATE&amp;creator=factset&amp;DYN_ARGS=TRUE&amp;DOC_NAME=FAT:FQL_AUDITING_CLIENT_TEMPLATE.FAT&amp;display_string=Audit&amp;VAR:KEY=LILUTCTMDW&amp;VAR:QUERY=RkZfREVCVF9TVChDQUwsMjAwOCk=&amp;WINDOW=FIRST_POPUP&amp;HEIGHT=450&amp;WIDTH=450&amp;START_MAXIMIZED=","FALSE&amp;VAR:CALENDAR=FIVEDAY&amp;VAR:SYMBOL=92839U20&amp;VAR:INDEX=0"}</definedName>
    <definedName name="_181Q7_" hidden="1">{#N/A,#N/A,FALSE,"KMC최종회의(7월) 자료"}</definedName>
    <definedName name="_181s10_" hidden="1">{#N/A,#N/A,FALSE,"UNIT";#N/A,#N/A,FALSE,"UNIT";#N/A,#N/A,FALSE,"계정"}</definedName>
    <definedName name="_182__FDSAUDITLINK__" hidden="1">{"fdsup://directions/FAT Viewer?action=UPDATE&amp;creator=factset&amp;DYN_ARGS=TRUE&amp;DOC_NAME=FAT:FQL_AUDITING_CLIENT_TEMPLATE.FAT&amp;display_string=Audit&amp;VAR:KEY=EVMNEHWNOR&amp;VAR:QUERY=RkZfUEFZX0FDQ1QoQ0FMLDIwMDgp&amp;WINDOW=FIRST_POPUP&amp;HEIGHT=450&amp;WIDTH=450&amp;START_MAXIMIZED=","FALSE&amp;VAR:CALENDAR=FIVEDAY&amp;VAR:SYMBOL=92839U20&amp;VAR:INDEX=0"}</definedName>
    <definedName name="_182Q8_" hidden="1">{#N/A,#N/A,FALSE,"KMC최종회의(7월) 자료"}</definedName>
    <definedName name="_183__FDSAUDITLINK__" hidden="1">{"fdsup://directions/FAT Viewer?action=UPDATE&amp;creator=factset&amp;DYN_ARGS=TRUE&amp;DOC_NAME=FAT:FQL_AUDITING_CLIENT_TEMPLATE.FAT&amp;display_string=Audit&amp;VAR:KEY=FGXIRUREBI&amp;VAR:QUERY=RkZfREVCVF9MVChDQUwsMjAwNyk=&amp;WINDOW=FIRST_POPUP&amp;HEIGHT=450&amp;WIDTH=450&amp;START_MAXIMIZED=","FALSE&amp;VAR:CALENDAR=FIVEDAY&amp;VAR:SYMBOL=92839U20&amp;VAR:INDEX=0"}</definedName>
    <definedName name="_183o2_" hidden="1">#REF!</definedName>
    <definedName name="_183Q9_" hidden="1">{#N/A,#N/A,FALSE,"KMC최종회의(7월) 자료"}</definedName>
    <definedName name="_184__FDSAUDITLINK__" hidden="1">{"fdsup://directions/FAT Viewer?action=UPDATE&amp;creator=factset&amp;DYN_ARGS=TRUE&amp;DOC_NAME=FAT:FQL_AUDITING_CLIENT_TEMPLATE.FAT&amp;display_string=Audit&amp;VAR:KEY=CLEBSVIFSF&amp;VAR:QUERY=RkZfREVCVF9TVChDQUwsMjAwNyk=&amp;WINDOW=FIRST_POPUP&amp;HEIGHT=450&amp;WIDTH=450&amp;START_MAXIMIZED=","FALSE&amp;VAR:CALENDAR=FIVEDAY&amp;VAR:SYMBOL=92839U20&amp;VAR:INDEX=0"}</definedName>
    <definedName name="_184S1_" hidden="1">{#N/A,#N/A,FALSE,"KMC최종회의(7월) 자료"}</definedName>
    <definedName name="_185__FDSAUDITLINK__" hidden="1">{"fdsup://directions/FAT Viewer?action=UPDATE&amp;creator=factset&amp;DYN_ARGS=TRUE&amp;DOC_NAME=FAT:FQL_AUDITING_CLIENT_TEMPLATE.FAT&amp;display_string=Audit&amp;VAR:KEY=DSZQPYBUVK&amp;VAR:QUERY=RkZfUEFZX0FDQ1QoQ0FMLDIwMDcp&amp;WINDOW=FIRST_POPUP&amp;HEIGHT=450&amp;WIDTH=450&amp;START_MAXIMIZED=","FALSE&amp;VAR:CALENDAR=FIVEDAY&amp;VAR:SYMBOL=92839U20&amp;VAR:INDEX=0"}</definedName>
    <definedName name="_185s11_" hidden="1">{#N/A,#N/A,FALSE,"UNIT";#N/A,#N/A,FALSE,"UNIT";#N/A,#N/A,FALSE,"계정"}</definedName>
    <definedName name="_185S2_" hidden="1">{#N/A,#N/A,FALSE,"KMC최종회의(7월) 자료"}</definedName>
    <definedName name="_186__FDSAUDITLINK__" hidden="1">{"fdsup://directions/FAT Viewer?action=UPDATE&amp;creator=factset&amp;DYN_ARGS=TRUE&amp;DOC_NAME=FAT:FQL_AUDITING_CLIENT_TEMPLATE.FAT&amp;display_string=Audit&amp;VAR:KEY=QRKHARUHSZ&amp;VAR:QUERY=RkZfREVCVF9MVChDQUwsMjAwNik=&amp;WINDOW=FIRST_POPUP&amp;HEIGHT=450&amp;WIDTH=450&amp;START_MAXIMIZED=","FALSE&amp;VAR:CALENDAR=FIVEDAY&amp;VAR:SYMBOL=92839U20&amp;VAR:INDEX=0"}</definedName>
    <definedName name="_186S2_" hidden="1">{#N/A,#N/A,FALSE,"KMC최종회의(7월) 자료"}</definedName>
    <definedName name="_186S3_" hidden="1">{#N/A,#N/A,FALSE,"KMC최종회의(7월) 자료"}</definedName>
    <definedName name="_187__FDSAUDITLINK__" hidden="1">{"fdsup://directions/FAT Viewer?action=UPDATE&amp;creator=factset&amp;DYN_ARGS=TRUE&amp;DOC_NAME=FAT:FQL_AUDITING_CLIENT_TEMPLATE.FAT&amp;display_string=Audit&amp;VAR:KEY=HUXGHWDULI&amp;VAR:QUERY=RkZfREVCVF9TVChDQUwsMjAwNik=&amp;WINDOW=FIRST_POPUP&amp;HEIGHT=450&amp;WIDTH=450&amp;START_MAXIMIZED=","FALSE&amp;VAR:CALENDAR=FIVEDAY&amp;VAR:SYMBOL=92839U20&amp;VAR:INDEX=0"}</definedName>
    <definedName name="_187S4_" hidden="1">{#N/A,#N/A,FALSE,"KMC최종회의(7월) 자료"}</definedName>
    <definedName name="_188__FDSAUDITLINK__" hidden="1">{"fdsup://directions/FAT Viewer?action=UPDATE&amp;creator=factset&amp;DYN_ARGS=TRUE&amp;DOC_NAME=FAT:FQL_AUDITING_CLIENT_TEMPLATE.FAT&amp;display_string=Audit&amp;VAR:KEY=QJGBEZEXMJ&amp;VAR:QUERY=RkZfUEFZX0FDQ1QoQ0FMLDIwMDYp&amp;WINDOW=FIRST_POPUP&amp;HEIGHT=450&amp;WIDTH=450&amp;START_MAXIMIZED=","FALSE&amp;VAR:CALENDAR=FIVEDAY&amp;VAR:SYMBOL=92839U20&amp;VAR:INDEX=0"}</definedName>
    <definedName name="_188S5_" hidden="1">{#N/A,#N/A,FALSE,"KMC최종회의(7월) 자료"}</definedName>
    <definedName name="_189__FDSAUDITLINK__" hidden="1">{"fdsup://directions/FAT Viewer?action=UPDATE&amp;creator=factset&amp;DYN_ARGS=TRUE&amp;DOC_NAME=FAT:FQL_AUDITING_CLIENT_TEMPLATE.FAT&amp;display_string=Audit&amp;VAR:KEY=VGHAZGTCNO&amp;VAR:QUERY=RkZfREVCVF9MVChDQUwsMjAwNSk=&amp;WINDOW=FIRST_POPUP&amp;HEIGHT=450&amp;WIDTH=450&amp;START_MAXIMIZED=","FALSE&amp;VAR:CALENDAR=FIVEDAY&amp;VAR:SYMBOL=92839U20&amp;VAR:INDEX=0"}</definedName>
    <definedName name="_189____S" hidden="1">#REF!</definedName>
    <definedName name="_189s12_" hidden="1">{#N/A,#N/A,FALSE,"UNIT";#N/A,#N/A,FALSE,"UNIT";#N/A,#N/A,FALSE,"계정"}</definedName>
    <definedName name="_189S6_" hidden="1">{#N/A,#N/A,FALSE,"KMC최종회의(7월) 자료"}</definedName>
    <definedName name="_18AS6_" hidden="1">{#N/A,#N/A,FALSE,"Australien";#N/A,#N/A,FALSE,"Birmingham";#N/A,#N/A,FALSE,"Brasilien";#N/A,#N/A,FALSE,"Prag";#N/A,#N/A,FALSE,"Spanien";#N/A,#N/A,FALSE,"Malaysia ( Com)";#N/A,#N/A,FALSE,"Malaysia (Instr)"}</definedName>
    <definedName name="_18h5_" hidden="1">{"'표지'!$B$5"}</definedName>
    <definedName name="_18Q7_" hidden="1">{#N/A,#N/A,FALSE,"KMC최종회의(7월) 자료"}</definedName>
    <definedName name="_19___123Graph_XCHART_2" hidden="1">#REF!</definedName>
    <definedName name="_19___9_0__123Grap" hidden="1">#REF!</definedName>
    <definedName name="_19__123Graph_ACHART_7" hidden="1">#REF!</definedName>
    <definedName name="_19__123Graph_ACHART_8" hidden="1">#REF!</definedName>
    <definedName name="_19__123Graph_BCHART_44J" hidden="1">#REF!</definedName>
    <definedName name="_19__123Graph_Bグラフ_13G" hidden="1">#REF!</definedName>
    <definedName name="_19__123Graph_XCHART_1" hidden="1">#REF!</definedName>
    <definedName name="_19__FDSAUDITLINK__" hidden="1">{"fdsup://directions/FAT Viewer?action=UPDATE&amp;creator=factset&amp;DYN_ARGS=TRUE&amp;DOC_NAME=FAT:FQL_AUDITING_CLIENT_TEMPLATE.FAT&amp;display_string=Audit&amp;VAR:KEY=KTUNWZGPAT&amp;VAR:QUERY=RkZfREVQX0FNT1JUX0VYUChDQUwsMjAxMSk=&amp;WINDOW=FIRST_POPUP&amp;HEIGHT=450&amp;WIDTH=450&amp;START_MA","XIMIZED=FALSE&amp;VAR:CALENDAR=FIVEDAY&amp;VAR:SYMBOL=92839U20&amp;VAR:INDEX=0"}</definedName>
    <definedName name="_190__FDSAUDITLINK__" hidden="1">{"fdsup://directions/FAT Viewer?action=UPDATE&amp;creator=factset&amp;DYN_ARGS=TRUE&amp;DOC_NAME=FAT:FQL_AUDITING_CLIENT_TEMPLATE.FAT&amp;display_string=Audit&amp;VAR:KEY=KNMPEPOLAD&amp;VAR:QUERY=RkZfREVCVF9TVChDQUwsMjAwNSk=&amp;WINDOW=FIRST_POPUP&amp;HEIGHT=450&amp;WIDTH=450&amp;START_MAXIMIZED=","FALSE&amp;VAR:CALENDAR=FIVEDAY&amp;VAR:SYMBOL=92839U20&amp;VAR:INDEX=0"}</definedName>
    <definedName name="_190S7_" hidden="1">{#N/A,#N/A,FALSE,"KMC최종회의(7월) 자료"}</definedName>
    <definedName name="_191__FDSAUDITLINK__" hidden="1">{"fdsup://directions/FAT Viewer?action=UPDATE&amp;creator=factset&amp;DYN_ARGS=TRUE&amp;DOC_NAME=FAT:FQL_AUDITING_CLIENT_TEMPLATE.FAT&amp;display_string=Audit&amp;VAR:KEY=LYDWRMVOZM&amp;VAR:QUERY=RkZfUEFZX0FDQ1QoQ0FMLDIwMDUp&amp;WINDOW=FIRST_POPUP&amp;HEIGHT=450&amp;WIDTH=450&amp;START_MAXIMIZED=","FALSE&amp;VAR:CALENDAR=FIVEDAY&amp;VAR:SYMBOL=92839U20&amp;VAR:INDEX=0"}</definedName>
    <definedName name="_191__0_S" hidden="1">#REF!</definedName>
    <definedName name="_191S8_" hidden="1">{#N/A,#N/A,FALSE,"KMC최종회의(7월) 자료"}</definedName>
    <definedName name="_192__FDSAUDITLINK__" hidden="1">{"fdsup://directions/FAT Viewer?action=UPDATE&amp;creator=factset&amp;DYN_ARGS=TRUE&amp;DOC_NAME=FAT:FQL_AUDITING_CLIENT_TEMPLATE.FAT&amp;display_string=Audit&amp;VAR:KEY=QTKNITOLKZ&amp;VAR:QUERY=RkZfREVCVF9MVChDQUwsMjAwNCk=&amp;WINDOW=FIRST_POPUP&amp;HEIGHT=450&amp;WIDTH=450&amp;START_MAXIMIZED=","FALSE&amp;VAR:CALENDAR=FIVEDAY&amp;VAR:SYMBOL=92839U20&amp;VAR:INDEX=0"}</definedName>
    <definedName name="_192S3_" hidden="1">{#N/A,#N/A,FALSE,"KMC최종회의(7월) 자료"}</definedName>
    <definedName name="_192T2_" hidden="1">{#N/A,#N/A,FALSE,"단축1";#N/A,#N/A,FALSE,"단축2";#N/A,#N/A,FALSE,"단축3";#N/A,#N/A,FALSE,"장축";#N/A,#N/A,FALSE,"4WD"}</definedName>
    <definedName name="_193__FDSAUDITLINK__" hidden="1">{"fdsup://directions/FAT Viewer?action=UPDATE&amp;creator=factset&amp;DYN_ARGS=TRUE&amp;DOC_NAME=FAT:FQL_AUDITING_CLIENT_TEMPLATE.FAT&amp;display_string=Audit&amp;VAR:KEY=LYHCPKZCNA&amp;VAR:QUERY=RkZfREVCVF9TVChDQUwsMjAwNCk=&amp;WINDOW=FIRST_POPUP&amp;HEIGHT=450&amp;WIDTH=450&amp;START_MAXIMIZED=","FALSE&amp;VAR:CALENDAR=FIVEDAY&amp;VAR:SYMBOL=92839U20&amp;VAR:INDEX=0"}</definedName>
    <definedName name="_193s13_" hidden="1">{#N/A,#N/A,FALSE,"UNIT";#N/A,#N/A,FALSE,"UNIT";#N/A,#N/A,FALSE,"계정"}</definedName>
    <definedName name="_193W1_" hidden="1">{#N/A,#N/A,FALSE,"KMC최종회의(7월) 자료"}</definedName>
    <definedName name="_194__FDSAUDITLINK__" hidden="1">{"fdsup://directions/FAT Viewer?action=UPDATE&amp;creator=factset&amp;DYN_ARGS=TRUE&amp;DOC_NAME=FAT:FQL_AUDITING_CLIENT_TEMPLATE.FAT&amp;display_string=Audit&amp;VAR:KEY=CBWXEXKNKD&amp;VAR:QUERY=RkZfUEFZX0FDQ1QoQ0FMLDIwMDQp&amp;WINDOW=FIRST_POPUP&amp;HEIGHT=450&amp;WIDTH=450&amp;START_MAXIMIZED=","FALSE&amp;VAR:CALENDAR=FIVEDAY&amp;VAR:SYMBOL=92839U20&amp;VAR:INDEX=0"}</definedName>
    <definedName name="_194W2_" hidden="1">{#N/A,#N/A,FALSE,"KMC최종회의(7월) 자료"}</definedName>
    <definedName name="_195__FDSAUDITLINK__" hidden="1">{"fdsup://directions/FAT Viewer?action=UPDATE&amp;creator=factset&amp;DYN_ARGS=TRUE&amp;DOC_NAME=FAT:FQL_AUDITING_CLIENT_TEMPLATE.FAT&amp;display_string=Audit&amp;VAR:KEY=REVYNAVQLE&amp;VAR:QUERY=RkZfREVCVF9MVChDQUwsMjAwMyk=&amp;WINDOW=FIRST_POPUP&amp;HEIGHT=450&amp;WIDTH=450&amp;START_MAXIMIZED=","FALSE&amp;VAR:CALENDAR=FIVEDAY&amp;VAR:SYMBOL=92839U20&amp;VAR:INDEX=0"}</definedName>
    <definedName name="_195W3_" hidden="1">{#N/A,#N/A,FALSE,"KMC최종회의(7월) 자료"}</definedName>
    <definedName name="_196__FDSAUDITLINK__" hidden="1">{"fdsup://directions/FAT Viewer?action=UPDATE&amp;creator=factset&amp;DYN_ARGS=TRUE&amp;DOC_NAME=FAT:FQL_AUDITING_CLIENT_TEMPLATE.FAT&amp;display_string=Audit&amp;VAR:KEY=SNSBUTKNKL&amp;VAR:QUERY=RkZfREVCVF9MVChDQUwsMjAwMik=&amp;WINDOW=FIRST_POPUP&amp;HEIGHT=450&amp;WIDTH=450&amp;START_MAXIMIZED=","FALSE&amp;VAR:CALENDAR=FIVEDAY&amp;VAR:SYMBOL=92839U20&amp;VAR:INDEX=0"}</definedName>
    <definedName name="_196W4_" hidden="1">{#N/A,#N/A,FALSE,"KMC최종회의(7월) 자료"}</definedName>
    <definedName name="_197__FDSAUDITLINK__" hidden="1">{"fdsup://directions/FAT Viewer?action=UPDATE&amp;creator=factset&amp;DYN_ARGS=TRUE&amp;DOC_NAME=FAT:FQL_AUDITING_CLIENT_TEMPLATE.FAT&amp;display_string=Audit&amp;VAR:KEY=NCBSVMDANQ&amp;VAR:QUERY=RkZfREVCVF9MVChDQUwsMjAwMSk=&amp;WINDOW=FIRST_POPUP&amp;HEIGHT=450&amp;WIDTH=450&amp;START_MAXIMIZED=","FALSE&amp;VAR:CALENDAR=FIVEDAY&amp;VAR:SYMBOL=92839U20&amp;VAR:INDEX=0"}</definedName>
    <definedName name="_197s14_" hidden="1">{#N/A,#N/A,FALSE,"UNIT";#N/A,#N/A,FALSE,"UNIT";#N/A,#N/A,FALSE,"계정"}</definedName>
    <definedName name="_197W5_" hidden="1">{#N/A,#N/A,FALSE,"KMC최종회의(7월) 자료"}</definedName>
    <definedName name="_198__FDSAUDITLINK__" hidden="1">{"fdsup://directions/FAT Viewer?action=UPDATE&amp;creator=factset&amp;DYN_ARGS=TRUE&amp;DOC_NAME=FAT:FQL_AUDITING_CLIENT_TEMPLATE.FAT&amp;display_string=Audit&amp;VAR:KEY=GLCNKHQDGB&amp;VAR:QUERY=RkZfRVFfVE9UKENBTCwyMDExKQ==&amp;WINDOW=FIRST_POPUP&amp;HEIGHT=450&amp;WIDTH=450&amp;START_MAXIMIZED=","FALSE&amp;VAR:CALENDAR=FIVEDAY&amp;VAR:SYMBOL=92839U20&amp;VAR:INDEX=0"}</definedName>
    <definedName name="_198S4_" hidden="1">{#N/A,#N/A,FALSE,"KMC최종회의(7월) 자료"}</definedName>
    <definedName name="_198W6_" hidden="1">{#N/A,#N/A,FALSE,"KMC최종회의(7월) 자료"}</definedName>
    <definedName name="_199__FDSAUDITLINK__" hidden="1">{"fdsup://directions/FAT Viewer?action=UPDATE&amp;creator=factset&amp;DYN_ARGS=TRUE&amp;DOC_NAME=FAT:FQL_AUDITING_CLIENT_TEMPLATE.FAT&amp;display_string=Audit&amp;VAR:KEY=BGPMXQBEZE&amp;VAR:QUERY=RkZfRVFfVE9UKENBTCwyMDEwKQ==&amp;WINDOW=FIRST_POPUP&amp;HEIGHT=450&amp;WIDTH=450&amp;START_MAXIMIZED=","FALSE&amp;VAR:CALENDAR=FIVEDAY&amp;VAR:SYMBOL=92839U20&amp;VAR:INDEX=0"}</definedName>
    <definedName name="_199W7_" hidden="1">{#N/A,#N/A,FALSE,"KMC최종회의(7월) 자료"}</definedName>
    <definedName name="_19AT1_" hidden="1">{#N/A,#N/A,FALSE,"인원";#N/A,#N/A,FALSE,"비용2";#N/A,#N/A,FALSE,"비용1";#N/A,#N/A,FALSE,"비용";#N/A,#N/A,FALSE,"보증2";#N/A,#N/A,FALSE,"보증1";#N/A,#N/A,FALSE,"보증";#N/A,#N/A,FALSE,"손익1";#N/A,#N/A,FALSE,"손익";#N/A,#N/A,FALSE,"부서별매출";#N/A,#N/A,FALSE,"매출"}</definedName>
    <definedName name="_19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9Q8_" hidden="1">{#N/A,#N/A,FALSE,"KMC최종회의(7월) 자료"}</definedName>
    <definedName name="_19V2008_" hidden="1">{#N/A,#N/A,FALSE,"HOT RU TEM";#N/A,#N/A,FALSE,"HOT RU TEM";#N/A,#N/A,FALSE,"HOT RU TEM"}</definedName>
    <definedName name="_1A1_" hidden="1">{#N/A,#N/A,FALSE,"KMC최종회의(7월) 자료"}</definedName>
    <definedName name="_1D6_" hidden="1">{"'표지'!$B$5"}</definedName>
    <definedName name="_1DB777_" hidden="1">{#N/A,#N/A,TRUE,"Y생산";#N/A,#N/A,TRUE,"Y판매";#N/A,#N/A,TRUE,"Y총물량";#N/A,#N/A,TRUE,"Y능력";#N/A,#N/A,TRUE,"YKD"}</definedName>
    <definedName name="_1f3_" hidden="1">{#N/A,#N/A,FALSE,"BS";#N/A,#N/A,FALSE,"PL";#N/A,#N/A,FALSE,"A";#N/A,#N/A,FALSE,"B";#N/A,#N/A,FALSE,"B1";#N/A,#N/A,FALSE,"C";#N/A,#N/A,FALSE,"C1";#N/A,#N/A,FALSE,"C2";#N/A,#N/A,FALSE,"D";#N/A,#N/A,FALSE,"E";#N/A,#N/A,FALSE,"F";#N/A,#N/A,FALSE,"AA";#N/A,#N/A,FALSE,"BB";#N/A,#N/A,FALSE,"CC";#N/A,#N/A,FALSE,"DD";#N/A,#N/A,FALSE,"EE";#N/A,#N/A,FALSE,"FF";#N/A,#N/A,FALSE,"PL10";#N/A,#N/A,FALSE,"PL20";#N/A,#N/A,FALSE,"PL30"}</definedName>
    <definedName name="_1H922_" hidden="1">{"'Sheet1'!$A$1:$H$36"}</definedName>
    <definedName name="_1o2_" hidden="1">#REF!</definedName>
    <definedName name="_1Table2_" hidden="1">#REF!</definedName>
    <definedName name="_2" hidden="1">#REF!</definedName>
    <definedName name="_2_____5_0__123Grap" hidden="1">#REF!</definedName>
    <definedName name="_2___123Graph_ACHART_2" hidden="1">#REF!</definedName>
    <definedName name="_2___123Graph_A차트_1" hidden="1">#REF!</definedName>
    <definedName name="_2__123Graph_ACHART_1" hidden="1">#REF!</definedName>
    <definedName name="_2__123Graph_AChart_2" hidden="1">#REF!</definedName>
    <definedName name="_2__123Graph_ACHART_36G" hidden="1">#REF!</definedName>
    <definedName name="_2__123Graph_AGRAF_4" hidden="1">#REF!</definedName>
    <definedName name="_2__123Graph_Aグラフ_11G" hidden="1">#REF!</definedName>
    <definedName name="_2__123Graph_XTABACO_MPRIMAS" hidden="1">#REF!</definedName>
    <definedName name="_2__FDSAUDITLINK__" hidden="1">{"fdsup://directions/FAT Viewer?action=UPDATE&amp;creator=factset&amp;DYN_ARGS=TRUE&amp;DOC_NAME=FAT:FQL_AUDITING_CLIENT_TEMPLATE.FAT&amp;display_string=Audit&amp;VAR:KEY=JELKRMZMJE&amp;VAR:QUERY=RkZfTkVUX0lOQyhDQUwsMjAwNik=&amp;WINDOW=FIRST_POPUP&amp;HEIGHT=450&amp;WIDTH=450&amp;START_MAXIMIZED=","FALSE&amp;VAR:CALENDAR=FIVEDAY&amp;VAR:SYMBOL=92839U20&amp;VAR:INDEX=0"}</definedName>
    <definedName name="_2_0__123Grap" hidden="1">#REF!</definedName>
    <definedName name="_2_0_0_F" hidden="1">#REF!</definedName>
    <definedName name="_2_0_0_K" hidden="1">#REF!</definedName>
    <definedName name="_2_0_Table2_" hidden="1">#REF!</definedName>
    <definedName name="_2_5_0__123Grap" hidden="1">#REF!</definedName>
    <definedName name="_2_7____123Grap" hidden="1">#REF!</definedName>
    <definedName name="_2_7_0__123Grap" hidden="1">#REF!</definedName>
    <definedName name="_2__0_S" hidden="1">#REF!</definedName>
    <definedName name="_20___123Graph_XCHART_3" hidden="1">#REF!</definedName>
    <definedName name="_20___9_0__123Graph_LB" hidden="1">#REF!</definedName>
    <definedName name="_20__123Graph_ACHART_8" hidden="1">#REF!</definedName>
    <definedName name="_20__123Graph_ACHART_9" hidden="1">#REF!</definedName>
    <definedName name="_20__123Graph_BCHART_46K" hidden="1">#REF!</definedName>
    <definedName name="_20__123Graph_Bグラフ_14G" hidden="1">#REF!</definedName>
    <definedName name="_20__123Graph_XCHART_12" hidden="1">#REF!</definedName>
    <definedName name="_20__FDSAUDITLINK__" hidden="1">{"fdsup://directions/FAT Viewer?action=UPDATE&amp;creator=factset&amp;DYN_ARGS=TRUE&amp;DOC_NAME=FAT:FQL_AUDITING_CLIENT_TEMPLATE.FAT&amp;display_string=Audit&amp;VAR:KEY=XMVCZGRUZM&amp;VAR:QUERY=RkZfREVQX0FNT1JUX0VYUChDQUwsMjAxMCk=&amp;WINDOW=FIRST_POPUP&amp;HEIGHT=450&amp;WIDTH=450&amp;START_MA","XIMIZED=FALSE&amp;VAR:CALENDAR=FIVEDAY&amp;VAR:SYMBOL=92839U20&amp;VAR:INDEX=0"}</definedName>
    <definedName name="_20_9_0__123Grap" hidden="1">#REF!</definedName>
    <definedName name="_20_9_0__123Graph_LB" hidden="1">#REF!</definedName>
    <definedName name="_20__0_S" hidden="1">#REF!</definedName>
    <definedName name="_200__FDSAUDITLINK__" hidden="1">{"fdsup://directions/FAT Viewer?action=UPDATE&amp;creator=factset&amp;DYN_ARGS=TRUE&amp;DOC_NAME=FAT:FQL_AUDITING_CLIENT_TEMPLATE.FAT&amp;display_string=Audit&amp;VAR:KEY=ENYNYNQXYF&amp;VAR:QUERY=RkZfRVFfVE9UKENBTCwyMDA5KQ==&amp;WINDOW=FIRST_POPUP&amp;HEIGHT=450&amp;WIDTH=450&amp;START_MAXIMIZED=","FALSE&amp;VAR:CALENDAR=FIVEDAY&amp;VAR:SYMBOL=92839U20&amp;VAR:INDEX=0"}</definedName>
    <definedName name="_200W8_" hidden="1">{#N/A,#N/A,FALSE,"KMC최종회의(7월) 자료"}</definedName>
    <definedName name="_201__FDSAUDITLINK__" hidden="1">{"fdsup://directions/FAT Viewer?action=UPDATE&amp;creator=factset&amp;DYN_ARGS=TRUE&amp;DOC_NAME=FAT:FQL_AUDITING_CLIENT_TEMPLATE.FAT&amp;display_string=Audit&amp;VAR:KEY=JMJUJWFKPG&amp;VAR:QUERY=RkZfRVFfVE9UKENBTCwyMDA4KQ==&amp;WINDOW=FIRST_POPUP&amp;HEIGHT=450&amp;WIDTH=450&amp;START_MAXIMIZED=","FALSE&amp;VAR:CALENDAR=FIVEDAY&amp;VAR:SYMBOL=92839U20&amp;VAR:INDEX=0"}</definedName>
    <definedName name="_201s16_" hidden="1">{#N/A,#N/A,FALSE,"UNIT";#N/A,#N/A,FALSE,"UNIT";#N/A,#N/A,FALSE,"계정"}</definedName>
    <definedName name="_201W9_" hidden="1">{#N/A,#N/A,FALSE,"KMC최종회의(7월) 자료"}</definedName>
    <definedName name="_202__FDSAUDITLINK__" hidden="1">{"fdsup://directions/FAT Viewer?action=UPDATE&amp;creator=factset&amp;DYN_ARGS=TRUE&amp;DOC_NAME=FAT:FQL_AUDITING_CLIENT_TEMPLATE.FAT&amp;display_string=Audit&amp;VAR:KEY=WFAHMPWDMJ&amp;VAR:QUERY=RkZfRVFfVE9UKENBTCwyMDA3KQ==&amp;WINDOW=FIRST_POPUP&amp;HEIGHT=450&amp;WIDTH=450&amp;START_MAXIMIZED=","FALSE&amp;VAR:CALENDAR=FIVEDAY&amp;VAR:SYMBOL=92839U20&amp;VAR:INDEX=0"}</definedName>
    <definedName name="_202X1_" hidden="1">{#N/A,#N/A,FALSE,"KMC최종회의(7월) 자료"}</definedName>
    <definedName name="_203__FDSAUDITLINK__" hidden="1">{"fdsup://directions/FAT Viewer?action=UPDATE&amp;creator=factset&amp;DYN_ARGS=TRUE&amp;DOC_NAME=FAT:FQL_AUDITING_CLIENT_TEMPLATE.FAT&amp;display_string=Audit&amp;VAR:KEY=ZWTUDCDEZW&amp;VAR:QUERY=RkZfRVFfVE9UKENBTCwyMDA2KQ==&amp;WINDOW=FIRST_POPUP&amp;HEIGHT=450&amp;WIDTH=450&amp;START_MAXIMIZED=","FALSE&amp;VAR:CALENDAR=FIVEDAY&amp;VAR:SYMBOL=92839U20&amp;VAR:INDEX=0"}</definedName>
    <definedName name="_203X2_" hidden="1">{#N/A,#N/A,FALSE,"KMC최종회의(7월) 자료"}</definedName>
    <definedName name="_204__FDSAUDITLINK__" hidden="1">{"fdsup://directions/FAT Viewer?action=UPDATE&amp;creator=factset&amp;DYN_ARGS=TRUE&amp;DOC_NAME=FAT:FQL_AUDITING_CLIENT_TEMPLATE.FAT&amp;display_string=Audit&amp;VAR:KEY=ADQHYJCZSN&amp;VAR:QUERY=RkZfRVFfVE9UKENBTCwyMDA1KQ==&amp;WINDOW=FIRST_POPUP&amp;HEIGHT=450&amp;WIDTH=450&amp;START_MAXIMIZED=","FALSE&amp;VAR:CALENDAR=FIVEDAY&amp;VAR:SYMBOL=92839U20&amp;VAR:INDEX=0"}</definedName>
    <definedName name="_204A9_" hidden="1">{#N/A,#N/A,FALSE,"손익표지";#N/A,#N/A,FALSE,"손익계산";#N/A,#N/A,FALSE,"일반관리비";#N/A,#N/A,FALSE,"영업외수익";#N/A,#N/A,FALSE,"영업외비용";#N/A,#N/A,FALSE,"매출액";#N/A,#N/A,FALSE,"요약손익";#N/A,#N/A,FALSE,"요약대차";#N/A,#N/A,FALSE,"매출채권현황";#N/A,#N/A,FALSE,"매출채권명세"}</definedName>
    <definedName name="_204S5_" hidden="1">{#N/A,#N/A,FALSE,"KMC최종회의(7월) 자료"}</definedName>
    <definedName name="_204X3_" hidden="1">{#N/A,#N/A,FALSE,"KMC최종회의(7월) 자료"}</definedName>
    <definedName name="_205__FDSAUDITLINK__" hidden="1">{"fdsup://directions/FAT Viewer?action=UPDATE&amp;creator=factset&amp;DYN_ARGS=TRUE&amp;DOC_NAME=FAT:FQL_AUDITING_CLIENT_TEMPLATE.FAT&amp;display_string=Audit&amp;VAR:KEY=TYFODKPYFE&amp;VAR:QUERY=RkZfRVFfVE9UKENBTCwyMDA0KQ==&amp;WINDOW=FIRST_POPUP&amp;HEIGHT=450&amp;WIDTH=450&amp;START_MAXIMIZED=","FALSE&amp;VAR:CALENDAR=FIVEDAY&amp;VAR:SYMBOL=92839U20&amp;VAR:INDEX=0"}</definedName>
    <definedName name="_205s17_" hidden="1">{#N/A,#N/A,FALSE,"UNIT";#N/A,#N/A,FALSE,"UNIT";#N/A,#N/A,FALSE,"계정"}</definedName>
    <definedName name="_205X4_" hidden="1">{#N/A,#N/A,FALSE,"KMC최종회의(7월) 자료"}</definedName>
    <definedName name="_206__FDSAUDITLINK__" hidden="1">{"fdsup://directions/FAT Viewer?action=UPDATE&amp;creator=factset&amp;DYN_ARGS=TRUE&amp;DOC_NAME=FAT:FQL_AUDITING_CLIENT_TEMPLATE.FAT&amp;display_string=Audit&amp;VAR:KEY=YLENIRWRYZ&amp;VAR:QUERY=RkZfRVFfVE9UKENBTCwyMDAzKQ==&amp;WINDOW=FIRST_POPUP&amp;HEIGHT=450&amp;WIDTH=450&amp;START_MAXIMIZED=","FALSE&amp;VAR:CALENDAR=FIVEDAY&amp;VAR:SYMBOL=92839U20&amp;VAR:INDEX=0"}</definedName>
    <definedName name="_206X5_" hidden="1">{#N/A,#N/A,FALSE,"KMC최종회의(7월) 자료"}</definedName>
    <definedName name="_207__FDSAUDITLINK__" hidden="1">{"fdsup://directions/FAT Viewer?action=UPDATE&amp;creator=factset&amp;DYN_ARGS=TRUE&amp;DOC_NAME=FAT:FQL_AUDITING_CLIENT_TEMPLATE.FAT&amp;display_string=Audit&amp;VAR:KEY=ZAZKJWLAXA&amp;VAR:QUERY=RkZfRVFfVE9UKENBTCwyMDAyKQ==&amp;WINDOW=FIRST_POPUP&amp;HEIGHT=450&amp;WIDTH=450&amp;START_MAXIMIZED=","FALSE&amp;VAR:CALENDAR=FIVEDAY&amp;VAR:SYMBOL=92839U20&amp;VAR:INDEX=0"}</definedName>
    <definedName name="_207X6_" hidden="1">{#N/A,#N/A,FALSE,"KMC최종회의(7월) 자료"}</definedName>
    <definedName name="_208__FDSAUDITLINK__" hidden="1">{"fdsup://directions/FAT Viewer?action=UPDATE&amp;creator=factset&amp;DYN_ARGS=TRUE&amp;DOC_NAME=FAT:FQL_AUDITING_CLIENT_TEMPLATE.FAT&amp;display_string=Audit&amp;VAR:KEY=GDEXCPGTGL&amp;VAR:QUERY=RkZfRVFfVE9UKENBTCwyMDAxKQ==&amp;WINDOW=FIRST_POPUP&amp;HEIGHT=450&amp;WIDTH=450&amp;START_MAXIMIZED=","FALSE&amp;VAR:CALENDAR=FIVEDAY&amp;VAR:SYMBOL=92839U20&amp;VAR:INDEX=0"}</definedName>
    <definedName name="_208X7_" hidden="1">{#N/A,#N/A,FALSE,"KMC최종회의(7월) 자료"}</definedName>
    <definedName name="_209__FDSAUDITLINK__" hidden="1">{"fdsup://directions/FAT Viewer?action=UPDATE&amp;creator=factset&amp;DYN_ARGS=TRUE&amp;DOC_NAME=FAT:FQL_AUDITING_CLIENT_TEMPLATE.FAT&amp;display_string=Audit&amp;VAR:KEY=YBWBCTANYL&amp;VAR:QUERY=RkZfVVRfUkVDRUlWX05FVChDQUwsMjAxMSk=&amp;WINDOW=FIRST_POPUP&amp;HEIGHT=450&amp;WIDTH=450&amp;START_MA","XIMIZED=FALSE&amp;VAR:CALENDAR=FIVEDAY&amp;VAR:SYMBOL=92839U20&amp;VAR:INDEX=0"}</definedName>
    <definedName name="_209____S" hidden="1">#REF!</definedName>
    <definedName name="_209s2_" hidden="1">{#N/A,#N/A,FALSE,"UNIT";#N/A,#N/A,FALSE,"UNIT";#N/A,#N/A,FALSE,"계정"}</definedName>
    <definedName name="_209X8_" hidden="1">{#N/A,#N/A,FALSE,"KMC최종회의(7월) 자료"}</definedName>
    <definedName name="_2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0Q9_" hidden="1">{#N/A,#N/A,FALSE,"KMC최종회의(7월) 자료"}</definedName>
    <definedName name="_20s1_" hidden="1">{#N/A,#N/A,FALSE,"UNIT";#N/A,#N/A,FALSE,"UNIT";#N/A,#N/A,FALSE,"계정"}</definedName>
    <definedName name="_20wrn.Ã¶°ñÁý°èÇ_._.5Ä­." hidden="1">{#N/A,#N/A,FALSE,"Sheet1"}</definedName>
    <definedName name="_21" hidden="1">{#N/A,#N/A,TRUE,"Summary";#N/A,#N/A,TRUE,"Financials"}</definedName>
    <definedName name="_21_____0_S" hidden="1">#REF!</definedName>
    <definedName name="_21___123Graph_XCHART_4" hidden="1">#REF!</definedName>
    <definedName name="_21__123Graph_ACHART_9" hidden="1">#REF!</definedName>
    <definedName name="_21__123Graph_BCHART_1" hidden="1">#REF!</definedName>
    <definedName name="_21__123Graph_BCHART_50N" hidden="1">#REF!</definedName>
    <definedName name="_21__123Graph_Bグラフ_15G" hidden="1">#REF!</definedName>
    <definedName name="_21__123Graph_XCHART_13" hidden="1">#REF!</definedName>
    <definedName name="_21__5_0__123Grap" hidden="1">#REF!</definedName>
    <definedName name="_21__FDSAUDITLINK__" hidden="1">{"fdsup://directions/FAT Viewer?action=UPDATE&amp;creator=factset&amp;DYN_ARGS=TRUE&amp;DOC_NAME=FAT:FQL_AUDITING_CLIENT_TEMPLATE.FAT&amp;display_string=Audit&amp;VAR:KEY=SXEPCZKZQD&amp;VAR:QUERY=RkZfREVQX0FNT1JUX0VYUChDQUwsMjAwOSk=&amp;WINDOW=FIRST_POPUP&amp;HEIGHT=450&amp;WIDTH=450&amp;START_MA","XIMIZED=FALSE&amp;VAR:CALENDAR=FIVEDAY&amp;VAR:SYMBOL=92839U20&amp;VAR:INDEX=0"}</definedName>
    <definedName name="_21_1" hidden="1">{#N/A,#N/A,TRUE,"Summary";#N/A,#N/A,TRUE,"Financials"}</definedName>
    <definedName name="_21_2" hidden="1">{#N/A,#N/A,TRUE,"Summary";#N/A,#N/A,TRUE,"Financials"}</definedName>
    <definedName name="_21_3" hidden="1">{#N/A,#N/A,TRUE,"Summary";#N/A,#N/A,TRUE,"Financials"}</definedName>
    <definedName name="_21_4" hidden="1">{#N/A,#N/A,TRUE,"Summary";#N/A,#N/A,TRUE,"Financials"}</definedName>
    <definedName name="_21_5" hidden="1">{#N/A,#N/A,TRUE,"Summary";#N/A,#N/A,TRUE,"Financials"}</definedName>
    <definedName name="_21_5____123Grap" hidden="1">#REF!</definedName>
    <definedName name="_21__0_S" hidden="1">#REF!</definedName>
    <definedName name="_210__FDSAUDITLINK__" hidden="1">{"fdsup://directions/FAT Viewer?action=UPDATE&amp;creator=factset&amp;DYN_ARGS=TRUE&amp;DOC_NAME=FAT:FQL_AUDITING_CLIENT_TEMPLATE.FAT&amp;display_string=Audit&amp;VAR:KEY=PETOLODENS&amp;VAR:QUERY=RkZfVVRfUkVDRUlWX05FVChDQUwsMjAxMCk=&amp;WINDOW=FIRST_POPUP&amp;HEIGHT=450&amp;WIDTH=450&amp;START_MA","XIMIZED=FALSE&amp;VAR:CALENDAR=FIVEDAY&amp;VAR:SYMBOL=92839U20&amp;VAR:INDEX=0"}</definedName>
    <definedName name="_210S6_" hidden="1">{#N/A,#N/A,FALSE,"KMC최종회의(7월) 자료"}</definedName>
    <definedName name="_210Z1_" hidden="1">{#N/A,#N/A,FALSE,"KMC최종회의(7월) 자료"}</definedName>
    <definedName name="_211__FDSAUDITLINK__" hidden="1">{"fdsup://directions/FAT Viewer?action=UPDATE&amp;creator=factset&amp;DYN_ARGS=TRUE&amp;DOC_NAME=FAT:FQL_AUDITING_CLIENT_TEMPLATE.FAT&amp;display_string=Audit&amp;VAR:KEY=IXYHIPYHSH&amp;VAR:QUERY=RkZfVVRfUkVDRUlWX05FVChDQUwsMjAwOSk=&amp;WINDOW=FIRST_POPUP&amp;HEIGHT=450&amp;WIDTH=450&amp;START_MA","XIMIZED=FALSE&amp;VAR:CALENDAR=FIVEDAY&amp;VAR:SYMBOL=92839U20&amp;VAR:INDEX=0"}</definedName>
    <definedName name="_211Z2_" hidden="1">{#N/A,#N/A,FALSE,"KMC최종회의(7월) 자료"}</definedName>
    <definedName name="_212__FDSAUDITLINK__" hidden="1">{"fdsup://directions/FAT Viewer?action=UPDATE&amp;creator=factset&amp;DYN_ARGS=TRUE&amp;DOC_NAME=FAT:FQL_AUDITING_CLIENT_TEMPLATE.FAT&amp;display_string=Audit&amp;VAR:KEY=JUBCLWDCNS&amp;VAR:QUERY=RkZfVVRfUkVDRUlWX05FVChDQUwsMjAwOCk=&amp;WINDOW=FIRST_POPUP&amp;HEIGHT=450&amp;WIDTH=450&amp;START_MA","XIMIZED=FALSE&amp;VAR:CALENDAR=FIVEDAY&amp;VAR:SYMBOL=92839U20&amp;VAR:INDEX=0"}</definedName>
    <definedName name="_212Z3_" hidden="1">{#N/A,#N/A,FALSE,"KMC최종회의(7월) 자료"}</definedName>
    <definedName name="_213__FDSAUDITLINK__" hidden="1">{"fdsup://directions/FAT Viewer?action=UPDATE&amp;creator=factset&amp;DYN_ARGS=TRUE&amp;DOC_NAME=FAT:FQL_AUDITING_CLIENT_TEMPLATE.FAT&amp;display_string=Audit&amp;VAR:KEY=UHKVKXOHCZ&amp;VAR:QUERY=RkZfVVRfUkVDRUlWX05FVChDQUwsMjAwNyk=&amp;WINDOW=FIRST_POPUP&amp;HEIGHT=450&amp;WIDTH=450&amp;START_MA","XIMIZED=FALSE&amp;VAR:CALENDAR=FIVEDAY&amp;VAR:SYMBOL=92839U20&amp;VAR:INDEX=0"}</definedName>
    <definedName name="_213s3_" hidden="1">{#N/A,#N/A,FALSE,"UNIT";#N/A,#N/A,FALSE,"UNIT";#N/A,#N/A,FALSE,"계정"}</definedName>
    <definedName name="_213Z4_" hidden="1">{#N/A,#N/A,FALSE,"KMC최종회의(7월) 자료"}</definedName>
    <definedName name="_214__FDSAUDITLINK__" hidden="1">{"fdsup://directions/FAT Viewer?action=UPDATE&amp;creator=factset&amp;DYN_ARGS=TRUE&amp;DOC_NAME=FAT:FQL_AUDITING_CLIENT_TEMPLATE.FAT&amp;display_string=Audit&amp;VAR:KEY=JYJSNIFSPQ&amp;VAR:QUERY=RkZfVVRfUkVDRUlWX05FVChDQUwsMjAwNik=&amp;WINDOW=FIRST_POPUP&amp;HEIGHT=450&amp;WIDTH=450&amp;START_MA","XIMIZED=FALSE&amp;VAR:CALENDAR=FIVEDAY&amp;VAR:SYMBOL=92839U20&amp;VAR:INDEX=0"}</definedName>
    <definedName name="_214Z5_" hidden="1">{#N/A,#N/A,FALSE,"KMC최종회의(7월) 자료"}</definedName>
    <definedName name="_215__FDSAUDITLINK__" hidden="1">{"fdsup://directions/FAT Viewer?action=UPDATE&amp;creator=factset&amp;DYN_ARGS=TRUE&amp;DOC_NAME=FAT:FQL_AUDITING_CLIENT_TEMPLATE.FAT&amp;display_string=Audit&amp;VAR:KEY=ALSPGBKRKL&amp;VAR:QUERY=RkZfVVRfUkVDRUlWX05FVChDQUwsMjAwNSk=&amp;WINDOW=FIRST_POPUP&amp;HEIGHT=450&amp;WIDTH=450&amp;START_MA","XIMIZED=FALSE&amp;VAR:CALENDAR=FIVEDAY&amp;VAR:SYMBOL=92839U20&amp;VAR:INDEX=0"}</definedName>
    <definedName name="_215Z6_" hidden="1">{#N/A,#N/A,FALSE,"KMC최종회의(7월) 자료"}</definedName>
    <definedName name="_216__FDSAUDITLINK__" hidden="1">{"fdsup://directions/FAT Viewer?action=UPDATE&amp;creator=factset&amp;DYN_ARGS=TRUE&amp;DOC_NAME=FAT:FQL_AUDITING_CLIENT_TEMPLATE.FAT&amp;display_string=Audit&amp;VAR:KEY=XWTIRYHYPW&amp;VAR:QUERY=RkZfVVRfUkVDRUlWX05FVChDQUwsMjAwNCk=&amp;WINDOW=FIRST_POPUP&amp;HEIGHT=450&amp;WIDTH=450&amp;START_MA","XIMIZED=FALSE&amp;VAR:CALENDAR=FIVEDAY&amp;VAR:SYMBOL=92839U20&amp;VAR:INDEX=0"}</definedName>
    <definedName name="_216A2040_" hidden="1">{#N/A,#N/A,FALSE,"단축1";#N/A,#N/A,FALSE,"단축2";#N/A,#N/A,FALSE,"단축3";#N/A,#N/A,FALSE,"장축";#N/A,#N/A,FALSE,"4WD"}</definedName>
    <definedName name="_216S7_" hidden="1">{#N/A,#N/A,FALSE,"KMC최종회의(7월) 자료"}</definedName>
    <definedName name="_216Z7_" hidden="1">{#N/A,#N/A,FALSE,"KMC최종회의(7월) 자료"}</definedName>
    <definedName name="_217__FDSAUDITLINK__" hidden="1">{"fdsup://directions/FAT Viewer?action=UPDATE&amp;creator=factset&amp;DYN_ARGS=TRUE&amp;DOC_NAME=FAT:FQL_AUDITING_CLIENT_TEMPLATE.FAT&amp;display_string=Audit&amp;VAR:KEY=BQBGLSBUHG&amp;VAR:QUERY=RkZfTElBQlNfQ1VSUihDQUwsMjAxMSk=&amp;WINDOW=FIRST_POPUP&amp;HEIGHT=450&amp;WIDTH=450&amp;START_MAXIMI","ZED=FALSE&amp;VAR:CALENDAR=FIVEDAY&amp;VAR:SYMBOL=92839U20&amp;VAR:INDEX=0"}</definedName>
    <definedName name="_217A21_" hidden="1">{#N/A,#N/A,FALSE,"단축1";#N/A,#N/A,FALSE,"단축2";#N/A,#N/A,FALSE,"단축3";#N/A,#N/A,FALSE,"장축";#N/A,#N/A,FALSE,"4WD"}</definedName>
    <definedName name="_217s4_" hidden="1">{#N/A,#N/A,FALSE,"UNIT";#N/A,#N/A,FALSE,"UNIT";#N/A,#N/A,FALSE,"계정"}</definedName>
    <definedName name="_217Z8_" hidden="1">{#N/A,#N/A,FALSE,"KMC최종회의(7월) 자료"}</definedName>
    <definedName name="_218__FDSAUDITLINK__" hidden="1">{"fdsup://directions/FAT Viewer?action=UPDATE&amp;creator=factset&amp;DYN_ARGS=TRUE&amp;DOC_NAME=FAT:FQL_AUDITING_CLIENT_TEMPLATE.FAT&amp;display_string=Audit&amp;VAR:KEY=MVGREZAXMB&amp;VAR:QUERY=RkZfTElBQlNfQ1VSUihDQUwsMjAxMCk=&amp;WINDOW=FIRST_POPUP&amp;HEIGHT=450&amp;WIDTH=450&amp;START_MAXIMI","ZED=FALSE&amp;VAR:CALENDAR=FIVEDAY&amp;VAR:SYMBOL=92839U20&amp;VAR:INDEX=0"}</definedName>
    <definedName name="_218A23_" hidden="1">{#N/A,#N/A,FALSE,"단축1";#N/A,#N/A,FALSE,"단축2";#N/A,#N/A,FALSE,"단축3";#N/A,#N/A,FALSE,"장축";#N/A,#N/A,FALSE,"4WD"}</definedName>
    <definedName name="_218Z9_" hidden="1">{#N/A,#N/A,FALSE,"KMC최종회의(7월) 자료"}</definedName>
    <definedName name="_219__FDSAUDITLINK__" hidden="1">{"fdsup://directions/FAT Viewer?action=UPDATE&amp;creator=factset&amp;DYN_ARGS=TRUE&amp;DOC_NAME=FAT:FQL_AUDITING_CLIENT_TEMPLATE.FAT&amp;display_string=Audit&amp;VAR:KEY=LQHCJKHCFQ&amp;VAR:QUERY=RkZfTElBQlNfQ1VSUihDQUwsMjAwOSk=&amp;WINDOW=FIRST_POPUP&amp;HEIGHT=450&amp;WIDTH=450&amp;START_MAXIMI","ZED=FALSE&amp;VAR:CALENDAR=FIVEDAY&amp;VAR:SYMBOL=92839U20&amp;VAR:INDEX=0"}</definedName>
    <definedName name="_21AT3_" hidden="1">{#N/A,#N/A,FALSE,"인원";#N/A,#N/A,FALSE,"비용2";#N/A,#N/A,FALSE,"비용1";#N/A,#N/A,FALSE,"비용";#N/A,#N/A,FALSE,"보증2";#N/A,#N/A,FALSE,"보증1";#N/A,#N/A,FALSE,"보증";#N/A,#N/A,FALSE,"손익1";#N/A,#N/A,FALSE,"손익";#N/A,#N/A,FALSE,"부서별매출";#N/A,#N/A,FALSE,"매출"}</definedName>
    <definedName name="_21FY01_" hidden="1">{"'Sheet1'!$A$1:$D$15"}</definedName>
    <definedName name="_21FY01__1" hidden="1">{"'Sheet1'!$A$1:$D$15"}</definedName>
    <definedName name="_21H922_" hidden="1">{"'Sheet1'!$A$1:$H$36"}</definedName>
    <definedName name="_21S1_" hidden="1">{#N/A,#N/A,FALSE,"KMC최종회의(7월) 자료"}</definedName>
    <definedName name="_21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2" hidden="1">{"Summary",#N/A,TRUE,"Sheet1";"Returns",#N/A,TRUE,"Sheet1";"IS",#N/A,TRUE,"Sheet1";"BS",#N/A,TRUE,"Sheet1";"CF",#N/A,TRUE,"Sheet1";"Cover6",#N/A,TRUE,"Sheet1";"WC7",#N/A,TRUE,"Sheet1";"Debt8",#N/A,TRUE,"Sheet1";"Tax9",#N/A,TRUE,"Sheet1"}</definedName>
    <definedName name="_22___123Graph_XCHART_5" hidden="1">#REF!</definedName>
    <definedName name="_22__123Graph_BCHART_1" hidden="1">#REF!</definedName>
    <definedName name="_22__123Graph_BCHART_10" hidden="1">#REF!</definedName>
    <definedName name="_22__123Graph_BCHART_52O" hidden="1">#REF!</definedName>
    <definedName name="_22__123Graph_Bグラフ_1G" hidden="1">#REF!</definedName>
    <definedName name="_22__123Graph_XCHART_14" hidden="1">#REF!</definedName>
    <definedName name="_22__5_0__123Grap" hidden="1">#REF!</definedName>
    <definedName name="_22__5_0__123Grape" hidden="1">#REF!</definedName>
    <definedName name="_22__FDSAUDITLINK__" hidden="1">{"fdsup://directions/FAT Viewer?action=UPDATE&amp;creator=factset&amp;DYN_ARGS=TRUE&amp;DOC_NAME=FAT:FQL_AUDITING_CLIENT_TEMPLATE.FAT&amp;display_string=Audit&amp;VAR:KEY=HWVANYNQDE&amp;VAR:QUERY=RkZfREVQX0FNT1JUX0VYUChDQUwsMjAwOCk=&amp;WINDOW=FIRST_POPUP&amp;HEIGHT=450&amp;WIDTH=450&amp;START_MA","XIMIZED=FALSE&amp;VAR:CALENDAR=FIVEDAY&amp;VAR:SYMBOL=92839U20&amp;VAR:INDEX=0"}</definedName>
    <definedName name="_22_1" hidden="1">{"Summary",#N/A,TRUE,"Sheet1";"Returns",#N/A,TRUE,"Sheet1";"IS",#N/A,TRUE,"Sheet1";"BS",#N/A,TRUE,"Sheet1";"CF",#N/A,TRUE,"Sheet1";"Cover6",#N/A,TRUE,"Sheet1";"WC7",#N/A,TRUE,"Sheet1";"Debt8",#N/A,TRUE,"Sheet1";"Tax9",#N/A,TRUE,"Sheet1"}</definedName>
    <definedName name="_22_1_0_F" hidden="1">#REF!</definedName>
    <definedName name="_22_2" hidden="1">{"Summary",#N/A,TRUE,"Sheet1";"Returns",#N/A,TRUE,"Sheet1";"IS",#N/A,TRUE,"Sheet1";"BS",#N/A,TRUE,"Sheet1";"CF",#N/A,TRUE,"Sheet1";"Cover6",#N/A,TRUE,"Sheet1";"WC7",#N/A,TRUE,"Sheet1";"Debt8",#N/A,TRUE,"Sheet1";"Tax9",#N/A,TRUE,"Sheet1"}</definedName>
    <definedName name="_22_3" hidden="1">{"Summary",#N/A,TRUE,"Sheet1";"Returns",#N/A,TRUE,"Sheet1";"IS",#N/A,TRUE,"Sheet1";"BS",#N/A,TRUE,"Sheet1";"CF",#N/A,TRUE,"Sheet1";"Cover6",#N/A,TRUE,"Sheet1";"WC7",#N/A,TRUE,"Sheet1";"Debt8",#N/A,TRUE,"Sheet1";"Tax9",#N/A,TRUE,"Sheet1"}</definedName>
    <definedName name="_22_4" hidden="1">{"Summary",#N/A,TRUE,"Sheet1";"Returns",#N/A,TRUE,"Sheet1";"IS",#N/A,TRUE,"Sheet1";"BS",#N/A,TRUE,"Sheet1";"CF",#N/A,TRUE,"Sheet1";"Cover6",#N/A,TRUE,"Sheet1";"WC7",#N/A,TRUE,"Sheet1";"Debt8",#N/A,TRUE,"Sheet1";"Tax9",#N/A,TRUE,"Sheet1"}</definedName>
    <definedName name="_22_5" hidden="1">{"Summary",#N/A,TRUE,"Sheet1";"Returns",#N/A,TRUE,"Sheet1";"IS",#N/A,TRUE,"Sheet1";"BS",#N/A,TRUE,"Sheet1";"CF",#N/A,TRUE,"Sheet1";"Cover6",#N/A,TRUE,"Sheet1";"WC7",#N/A,TRUE,"Sheet1";"Debt8",#N/A,TRUE,"Sheet1";"Tax9",#N/A,TRUE,"Sheet1"}</definedName>
    <definedName name="_220__FDSAUDITLINK__" hidden="1">{"fdsup://directions/FAT Viewer?action=UPDATE&amp;creator=factset&amp;DYN_ARGS=TRUE&amp;DOC_NAME=FAT:FQL_AUDITING_CLIENT_TEMPLATE.FAT&amp;display_string=Audit&amp;VAR:KEY=ETKBIHQFET&amp;VAR:QUERY=RkZfTElBQlNfQ1VSUihDQUwsMjAwOCk=&amp;WINDOW=FIRST_POPUP&amp;HEIGHT=450&amp;WIDTH=450&amp;START_MAXIMI","ZED=FALSE&amp;VAR:CALENDAR=FIVEDAY&amp;VAR:SYMBOL=92839U20&amp;VAR:INDEX=0"}</definedName>
    <definedName name="_221__FDSAUDITLINK__" hidden="1">{"fdsup://directions/FAT Viewer?action=UPDATE&amp;creator=factset&amp;DYN_ARGS=TRUE&amp;DOC_NAME=FAT:FQL_AUDITING_CLIENT_TEMPLATE.FAT&amp;display_string=Audit&amp;VAR:KEY=FSHQXGPINU&amp;VAR:QUERY=RkZfTElBQlNfQ1VSUihDQUwsMjAwNyk=&amp;WINDOW=FIRST_POPUP&amp;HEIGHT=450&amp;WIDTH=450&amp;START_MAXIMI","ZED=FALSE&amp;VAR:CALENDAR=FIVEDAY&amp;VAR:SYMBOL=92839U20&amp;VAR:INDEX=0"}</definedName>
    <definedName name="_221__0_S" hidden="1">#REF!</definedName>
    <definedName name="_221s5_" hidden="1">{#N/A,#N/A,FALSE,"UNIT";#N/A,#N/A,FALSE,"UNIT";#N/A,#N/A,FALSE,"계정"}</definedName>
    <definedName name="_222" hidden="1">#REF!</definedName>
    <definedName name="_222__FDSAUDITLINK__" hidden="1">{"fdsup://directions/FAT Viewer?action=UPDATE&amp;creator=factset&amp;DYN_ARGS=TRUE&amp;DOC_NAME=FAT:FQL_AUDITING_CLIENT_TEMPLATE.FAT&amp;display_string=Audit&amp;VAR:KEY=YFCRMTILWJ&amp;VAR:QUERY=RkZfTElBQlNfQ1VSUihDQUwsMjAwNik=&amp;WINDOW=FIRST_POPUP&amp;HEIGHT=450&amp;WIDTH=450&amp;START_MAXIMI","ZED=FALSE&amp;VAR:CALENDAR=FIVEDAY&amp;VAR:SYMBOL=92839U20&amp;VAR:INDEX=0"}</definedName>
    <definedName name="_222A41_" hidden="1">{#N/A,#N/A,FALSE,"단축1";#N/A,#N/A,FALSE,"단축2";#N/A,#N/A,FALSE,"단축3";#N/A,#N/A,FALSE,"장축";#N/A,#N/A,FALSE,"4WD"}</definedName>
    <definedName name="_222S8_" hidden="1">{#N/A,#N/A,FALSE,"KMC최종회의(7월) 자료"}</definedName>
    <definedName name="_223__FDSAUDITLINK__" hidden="1">{"fdsup://directions/FAT Viewer?action=UPDATE&amp;creator=factset&amp;DYN_ARGS=TRUE&amp;DOC_NAME=FAT:FQL_AUDITING_CLIENT_TEMPLATE.FAT&amp;display_string=Audit&amp;VAR:KEY=JYFKNITGXM&amp;VAR:QUERY=RkZfTElBQlNfQ1VSUihDQUwsMjAwNSk=&amp;WINDOW=FIRST_POPUP&amp;HEIGHT=450&amp;WIDTH=450&amp;START_MAXIMI","ZED=FALSE&amp;VAR:CALENDAR=FIVEDAY&amp;VAR:SYMBOL=92839U20&amp;VAR:INDEX=0"}</definedName>
    <definedName name="_224__FDSAUDITLINK__" hidden="1">{"fdsup://directions/FAT Viewer?action=UPDATE&amp;creator=factset&amp;DYN_ARGS=TRUE&amp;DOC_NAME=FAT:FQL_AUDITING_CLIENT_TEMPLATE.FAT&amp;display_string=Audit&amp;VAR:KEY=IVKRCVSLWV&amp;VAR:QUERY=RkZfTElBQlNfQ1VSUihDQUwsMjAwNCk=&amp;WINDOW=FIRST_POPUP&amp;HEIGHT=450&amp;WIDTH=450&amp;START_MAXIMI","ZED=FALSE&amp;VAR:CALENDAR=FIVEDAY&amp;VAR:SYMBOL=92839U20&amp;VAR:INDEX=0"}</definedName>
    <definedName name="_225s6_" hidden="1">{#N/A,#N/A,FALSE,"UNIT";#N/A,#N/A,FALSE,"UNIT";#N/A,#N/A,FALSE,"계정"}</definedName>
    <definedName name="_228T2_" hidden="1">{#N/A,#N/A,FALSE,"단축1";#N/A,#N/A,FALSE,"단축2";#N/A,#N/A,FALSE,"단축3";#N/A,#N/A,FALSE,"장축";#N/A,#N/A,FALSE,"4WD"}</definedName>
    <definedName name="_229s9_" hidden="1">{#N/A,#N/A,FALSE,"UNIT";#N/A,#N/A,FALSE,"UNIT";#N/A,#N/A,FALSE,"계정"}</definedName>
    <definedName name="_22D6_" hidden="1">{"'표지'!$B$5"}</definedName>
    <definedName name="_22H930_" hidden="1">{"'Sheet1'!$A$1:$H$36"}</definedName>
    <definedName name="_22s10_" hidden="1">{#N/A,#N/A,FALSE,"UNIT";#N/A,#N/A,FALSE,"UNIT";#N/A,#N/A,FALSE,"계정"}</definedName>
    <definedName name="_22S2_" hidden="1">{#N/A,#N/A,FALSE,"KMC최종회의(7월) 자료"}</definedName>
    <definedName name="_23" hidden="1">{#N/A,#N/A,TRUE,"Summary";#N/A,#N/A,TRUE,"Financials";#N/A,#N/A,TRUE,"Assumptions";#N/A,#N/A,TRUE,"Pro Forma";#N/A,#N/A,TRUE,"Debt";#N/A,#N/A,TRUE,"Amortization";#N/A,#N/A,TRUE,"GG Returns"}</definedName>
    <definedName name="_23___123Graph_XCHART_7" hidden="1">#REF!</definedName>
    <definedName name="_23__123Graph_BCHART_10" hidden="1">#REF!</definedName>
    <definedName name="_23__123Graph_BCHART_11" hidden="1">#REF!</definedName>
    <definedName name="_23__123Graph_BCHART_54Q" hidden="1">#REF!</definedName>
    <definedName name="_23__123Graph_Bグラフ_2G" hidden="1">#REF!</definedName>
    <definedName name="_23__123Graph_XCHART_2" hidden="1">#REF!</definedName>
    <definedName name="_23__7_0__123Grap" hidden="1">#REF!</definedName>
    <definedName name="_23__FDSAUDITLINK__" hidden="1">{"fdsup://directions/FAT Viewer?action=UPDATE&amp;creator=factset&amp;DYN_ARGS=TRUE&amp;DOC_NAME=FAT:FQL_AUDITING_CLIENT_TEMPLATE.FAT&amp;display_string=Audit&amp;VAR:KEY=YXMLQHUBSL&amp;VAR:QUERY=RkZfREVQX0FNT1JUX0VYUChDQUwsMjAwNyk=&amp;WINDOW=FIRST_POPUP&amp;HEIGHT=450&amp;WIDTH=450&amp;START_MA","XIMIZED=FALSE&amp;VAR:CALENDAR=FIVEDAY&amp;VAR:SYMBOL=92839U20&amp;VAR:INDEX=0"}</definedName>
    <definedName name="_23_1" hidden="1">{#N/A,#N/A,TRUE,"Summary";#N/A,#N/A,TRUE,"Financials";#N/A,#N/A,TRUE,"Assumptions";#N/A,#N/A,TRUE,"Pro Forma";#N/A,#N/A,TRUE,"Debt";#N/A,#N/A,TRUE,"Amortization";#N/A,#N/A,TRUE,"GG Returns"}</definedName>
    <definedName name="_23_1_0_F" hidden="1">#REF!</definedName>
    <definedName name="_23_2" hidden="1">{#N/A,#N/A,TRUE,"Summary";#N/A,#N/A,TRUE,"Financials";#N/A,#N/A,TRUE,"Assumptions";#N/A,#N/A,TRUE,"Pro Forma";#N/A,#N/A,TRUE,"Debt";#N/A,#N/A,TRUE,"Amortization";#N/A,#N/A,TRUE,"GG Returns"}</definedName>
    <definedName name="_23_3" hidden="1">{#N/A,#N/A,TRUE,"Summary";#N/A,#N/A,TRUE,"Financials";#N/A,#N/A,TRUE,"Assumptions";#N/A,#N/A,TRUE,"Pro Forma";#N/A,#N/A,TRUE,"Debt";#N/A,#N/A,TRUE,"Amortization";#N/A,#N/A,TRUE,"GG Returns"}</definedName>
    <definedName name="_23_4" hidden="1">{#N/A,#N/A,TRUE,"Summary";#N/A,#N/A,TRUE,"Financials";#N/A,#N/A,TRUE,"Assumptions";#N/A,#N/A,TRUE,"Pro Forma";#N/A,#N/A,TRUE,"Debt";#N/A,#N/A,TRUE,"Amortization";#N/A,#N/A,TRUE,"GG Returns"}</definedName>
    <definedName name="_23_5" hidden="1">{#N/A,#N/A,TRUE,"Summary";#N/A,#N/A,TRUE,"Financials";#N/A,#N/A,TRUE,"Assumptions";#N/A,#N/A,TRUE,"Pro Forma";#N/A,#N/A,TRUE,"Debt";#N/A,#N/A,TRUE,"Amortization";#N/A,#N/A,TRUE,"GG Returns"}</definedName>
    <definedName name="_23_9_0__123Graph_LB" hidden="1">#REF!</definedName>
    <definedName name="_234AS6_" hidden="1">{#N/A,#N/A,FALSE,"Australien";#N/A,#N/A,FALSE,"Birmingham";#N/A,#N/A,FALSE,"Brasilien";#N/A,#N/A,FALSE,"Prag";#N/A,#N/A,FALSE,"Spanien";#N/A,#N/A,FALSE,"Malaysia ( Com)";#N/A,#N/A,FALSE,"Malaysia (Instr)"}</definedName>
    <definedName name="_234W1_" hidden="1">{#N/A,#N/A,FALSE,"KMC최종회의(7월) 자료"}</definedName>
    <definedName name="_235" hidden="1">{#N/A,#N/A,TRUE,"Summary";#N/A,#N/A,TRUE,"Financials";#N/A,#N/A,TRUE,"Assumptions";#N/A,#N/A,TRUE,"Pro Forma";#N/A,#N/A,TRUE,"Debt";#N/A,#N/A,TRUE,"Amortization";#N/A,#N/A,TRUE,"GG Returns"}</definedName>
    <definedName name="_235_1" hidden="1">{#N/A,#N/A,TRUE,"Summary";#N/A,#N/A,TRUE,"Financials";#N/A,#N/A,TRUE,"Assumptions";#N/A,#N/A,TRUE,"Pro Forma";#N/A,#N/A,TRUE,"Debt";#N/A,#N/A,TRUE,"Amortization";#N/A,#N/A,TRUE,"GG Returns"}</definedName>
    <definedName name="_235_2" hidden="1">{#N/A,#N/A,TRUE,"Summary";#N/A,#N/A,TRUE,"Financials";#N/A,#N/A,TRUE,"Assumptions";#N/A,#N/A,TRUE,"Pro Forma";#N/A,#N/A,TRUE,"Debt";#N/A,#N/A,TRUE,"Amortization";#N/A,#N/A,TRUE,"GG Returns"}</definedName>
    <definedName name="_235_3" hidden="1">{#N/A,#N/A,TRUE,"Summary";#N/A,#N/A,TRUE,"Financials";#N/A,#N/A,TRUE,"Assumptions";#N/A,#N/A,TRUE,"Pro Forma";#N/A,#N/A,TRUE,"Debt";#N/A,#N/A,TRUE,"Amortization";#N/A,#N/A,TRUE,"GG Returns"}</definedName>
    <definedName name="_235_4" hidden="1">{#N/A,#N/A,TRUE,"Summary";#N/A,#N/A,TRUE,"Financials";#N/A,#N/A,TRUE,"Assumptions";#N/A,#N/A,TRUE,"Pro Forma";#N/A,#N/A,TRUE,"Debt";#N/A,#N/A,TRUE,"Amortization";#N/A,#N/A,TRUE,"GG Returns"}</definedName>
    <definedName name="_235_5" hidden="1">{#N/A,#N/A,TRUE,"Summary";#N/A,#N/A,TRUE,"Financials";#N/A,#N/A,TRUE,"Assumptions";#N/A,#N/A,TRUE,"Pro Forma";#N/A,#N/A,TRUE,"Debt";#N/A,#N/A,TRUE,"Amortization";#N/A,#N/A,TRUE,"GG Returns"}</definedName>
    <definedName name="_238a12_" hidden="1">{"'Monthly 1997'!$A$3:$S$89"}</definedName>
    <definedName name="_23f3_" hidden="1">{"'분양원가'!$B$1:$F$113"}</definedName>
    <definedName name="_23FY01_" hidden="1">{"'Sheet1'!$A$1:$D$15"}</definedName>
    <definedName name="_23FY01__1" hidden="1">{"'Sheet1'!$A$1:$D$15"}</definedName>
    <definedName name="_23S3_" hidden="1">{#N/A,#N/A,FALSE,"KMC최종회의(7월) 자료"}</definedName>
    <definedName name="_23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4" hidden="1">{#N/A,#N/A,TRUE,"Summary";#N/A,#N/A,TRUE,"Assumptions";#N/A,#N/A,TRUE,"Comparison";#N/A,#N/A,TRUE,"Financials";#N/A,#N/A,TRUE,"Plan v. Act"}</definedName>
    <definedName name="_24___123Graph_XCHART_8" hidden="1">#REF!</definedName>
    <definedName name="_24____0_S" hidden="1">#REF!</definedName>
    <definedName name="_24__123Graph_BCHART_11" hidden="1">#REF!</definedName>
    <definedName name="_24__123Graph_BCHART_12" hidden="1">#REF!</definedName>
    <definedName name="_24__123Graph_BCHART_56R" hidden="1">#REF!</definedName>
    <definedName name="_24__123Graph_Bグラフ_3G" hidden="1">#REF!</definedName>
    <definedName name="_24__7_0__123Grap" hidden="1">#REF!</definedName>
    <definedName name="_24__FDSAUDITLINK__" hidden="1">{"fdsup://directions/FAT Viewer?action=UPDATE&amp;creator=factset&amp;DYN_ARGS=TRUE&amp;DOC_NAME=FAT:FQL_AUDITING_CLIENT_TEMPLATE.FAT&amp;display_string=Audit&amp;VAR:KEY=ETSJULMVOF&amp;VAR:QUERY=RkZfSU5UX0VYUF9ORVQoQ0FMLDIwMDYp&amp;WINDOW=FIRST_POPUP&amp;HEIGHT=450&amp;WIDTH=450&amp;START_MAXIMI","ZED=FALSE&amp;VAR:CALENDAR=FIVEDAY&amp;VAR:SYMBOL=92839U20&amp;VAR:INDEX=0"}</definedName>
    <definedName name="_24_1" hidden="1">{#N/A,#N/A,TRUE,"Summary";#N/A,#N/A,TRUE,"Assumptions";#N/A,#N/A,TRUE,"Comparison";#N/A,#N/A,TRUE,"Financials";#N/A,#N/A,TRUE,"Plan v. Act"}</definedName>
    <definedName name="_24_2" hidden="1">{#N/A,#N/A,TRUE,"Summary";#N/A,#N/A,TRUE,"Assumptions";#N/A,#N/A,TRUE,"Comparison";#N/A,#N/A,TRUE,"Financials";#N/A,#N/A,TRUE,"Plan v. Act"}</definedName>
    <definedName name="_24_3" hidden="1">{#N/A,#N/A,TRUE,"Summary";#N/A,#N/A,TRUE,"Assumptions";#N/A,#N/A,TRUE,"Comparison";#N/A,#N/A,TRUE,"Financials";#N/A,#N/A,TRUE,"Plan v. Act"}</definedName>
    <definedName name="_24_4" hidden="1">{#N/A,#N/A,TRUE,"Summary";#N/A,#N/A,TRUE,"Assumptions";#N/A,#N/A,TRUE,"Comparison";#N/A,#N/A,TRUE,"Financials";#N/A,#N/A,TRUE,"Plan v. Act"}</definedName>
    <definedName name="_24_5" hidden="1">{#N/A,#N/A,TRUE,"Summary";#N/A,#N/A,TRUE,"Assumptions";#N/A,#N/A,TRUE,"Comparison";#N/A,#N/A,TRUE,"Financials";#N/A,#N/A,TRUE,"Plan v. Act"}</definedName>
    <definedName name="_240W2_" hidden="1">{#N/A,#N/A,FALSE,"KMC최종회의(7월) 자료"}</definedName>
    <definedName name="_246W3_" hidden="1">{#N/A,#N/A,FALSE,"KMC최종회의(7월) 자료"}</definedName>
    <definedName name="_24fa2_" hidden="1">{"'Sheet1'!$A$1:$H$36"}</definedName>
    <definedName name="_24s11_" hidden="1">{#N/A,#N/A,FALSE,"UNIT";#N/A,#N/A,FALSE,"UNIT";#N/A,#N/A,FALSE,"계정"}</definedName>
    <definedName name="_24S4_" hidden="1">{#N/A,#N/A,FALSE,"KMC최종회의(7월) 자료"}</definedName>
    <definedName name="_25__123Graph_ACHART_1" hidden="1">#REF!</definedName>
    <definedName name="_25__123Graph_BCHART_12" hidden="1">#REF!</definedName>
    <definedName name="_25__123Graph_BCHART_13" hidden="1">#REF!</definedName>
    <definedName name="_25__123Graph_Bグラフ_4G" hidden="1">#REF!</definedName>
    <definedName name="_25__7_0__123Graph_LB" hidden="1">#REF!</definedName>
    <definedName name="_25__FDSAUDITLINK__" hidden="1">{"fdsup://directions/FAT Viewer?action=UPDATE&amp;creator=factset&amp;DYN_ARGS=TRUE&amp;DOC_NAME=FAT:FQL_AUDITING_CLIENT_TEMPLATE.FAT&amp;display_string=Audit&amp;VAR:KEY=SNGNIJYFKT&amp;VAR:QUERY=RkZfREVQX0FNT1JUX0VYUChDQUwsMjAwNSk=&amp;WINDOW=FIRST_POPUP&amp;HEIGHT=450&amp;WIDTH=450&amp;START_MA","XIMIZED=FALSE&amp;VAR:CALENDAR=FIVEDAY&amp;VAR:SYMBOL=92839U20&amp;VAR:INDEX=0"}</definedName>
    <definedName name="_252W4_" hidden="1">{#N/A,#N/A,FALSE,"KMC최종회의(7월) 자료"}</definedName>
    <definedName name="_258W5_" hidden="1">{#N/A,#N/A,FALSE,"KMC최종회의(7월) 자료"}</definedName>
    <definedName name="_259D12_" hidden="1">{#N/A,#N/A,FALSE,"단축1";#N/A,#N/A,FALSE,"단축2";#N/A,#N/A,FALSE,"단축3";#N/A,#N/A,FALSE,"장축";#N/A,#N/A,FALSE,"4WD"}</definedName>
    <definedName name="_25S5_" hidden="1">{#N/A,#N/A,FALSE,"KMC최종회의(7월) 자료"}</definedName>
    <definedName name="_26__123Graph_ACHART_2" hidden="1">#REF!</definedName>
    <definedName name="_26__123Graph_BCHART_13" hidden="1">#REF!</definedName>
    <definedName name="_26__123Graph_BCHART_14" hidden="1">#REF!</definedName>
    <definedName name="_26__123Graph_Bグラフ_5G" hidden="1">#REF!</definedName>
    <definedName name="_26__9_0__123Grap" hidden="1">#REF!</definedName>
    <definedName name="_26__FDSAUDITLINK__" hidden="1">{"fdsup://directions/FAT Viewer?action=UPDATE&amp;creator=factset&amp;DYN_ARGS=TRUE&amp;DOC_NAME=FAT:FQL_AUDITING_CLIENT_TEMPLATE.FAT&amp;display_string=Audit&amp;VAR:KEY=RURGLWDMHA&amp;VAR:QUERY=RkZfSU5UX0VYUF9ORVQoQ0FMLDIwMDUp&amp;WINDOW=FIRST_POPUP&amp;HEIGHT=450&amp;WIDTH=450&amp;START_MAXIMI","ZED=FALSE&amp;VAR:CALENDAR=FIVEDAY&amp;VAR:SYMBOL=92839U20&amp;VAR:INDEX=0"}</definedName>
    <definedName name="_264W6_" hidden="1">{#N/A,#N/A,FALSE,"KMC최종회의(7월) 자료"}</definedName>
    <definedName name="_266DB777_" hidden="1">{#N/A,#N/A,TRUE,"Y생산";#N/A,#N/A,TRUE,"Y판매";#N/A,#N/A,TRUE,"Y총물량";#N/A,#N/A,TRUE,"Y능력";#N/A,#N/A,TRUE,"YKD"}</definedName>
    <definedName name="_26ap2_" hidden="1">#REF!</definedName>
    <definedName name="_26s12_" hidden="1">{#N/A,#N/A,FALSE,"UNIT";#N/A,#N/A,FALSE,"UNIT";#N/A,#N/A,FALSE,"계정"}</definedName>
    <definedName name="_26S6_" hidden="1">{#N/A,#N/A,FALSE,"KMC최종회의(7월) 자료"}</definedName>
    <definedName name="_27__123Graph_ACHART_3" hidden="1">#REF!</definedName>
    <definedName name="_27__123Graph_BCHART_14" hidden="1">#REF!</definedName>
    <definedName name="_27__123Graph_BCHART_15" hidden="1">#REF!</definedName>
    <definedName name="_27__123Graph_Bグラフ_6G" hidden="1">#REF!</definedName>
    <definedName name="_27__9_0__123Grap" hidden="1">#REF!</definedName>
    <definedName name="_27__FDSAUDITLINK__" hidden="1">{"fdsup://directions/FAT Viewer?action=UPDATE&amp;creator=factset&amp;DYN_ARGS=TRUE&amp;DOC_NAME=FAT:FQL_AUDITING_CLIENT_TEMPLATE.FAT&amp;display_string=Audit&amp;VAR:KEY=YPENCHYHAV&amp;VAR:QUERY=RkZfVVRfT1BFUl9JTkNfVEFYKENBTCwyMDA1KQ==&amp;WINDOW=FIRST_POPUP&amp;HEIGHT=450&amp;WIDTH=450&amp;STAR","T_MAXIMIZED=FALSE&amp;VAR:CALENDAR=FIVEDAY&amp;VAR:SYMBOL=92839U20&amp;VAR:INDEX=0"}</definedName>
    <definedName name="_27___0_S" hidden="1">#REF!</definedName>
    <definedName name="_27_5_0__123Grap" hidden="1">#REF!</definedName>
    <definedName name="_270W7_" hidden="1">{#N/A,#N/A,FALSE,"KMC최종회의(7월) 자료"}</definedName>
    <definedName name="_275E222_" hidden="1">{#N/A,#N/A,FALSE,"단축1";#N/A,#N/A,FALSE,"단축2";#N/A,#N/A,FALSE,"단축3";#N/A,#N/A,FALSE,"장축";#N/A,#N/A,FALSE,"4WD"}</definedName>
    <definedName name="_276W8_" hidden="1">{#N/A,#N/A,FALSE,"KMC최종회의(7월) 자료"}</definedName>
    <definedName name="_277E32_" hidden="1">{#N/A,#N/A,FALSE,"단축1";#N/A,#N/A,FALSE,"단축2";#N/A,#N/A,FALSE,"단축3";#N/A,#N/A,FALSE,"장축";#N/A,#N/A,FALSE,"4WD"}</definedName>
    <definedName name="_279E45_" hidden="1">{#N/A,#N/A,FALSE,"단축1";#N/A,#N/A,FALSE,"단축2";#N/A,#N/A,FALSE,"단축3";#N/A,#N/A,FALSE,"장축";#N/A,#N/A,FALSE,"4WD"}</definedName>
    <definedName name="_27S7_" hidden="1">{#N/A,#N/A,FALSE,"KMC최종회의(7월) 자료"}</definedName>
    <definedName name="_27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8__123Graph_ACHART_4" hidden="1">#REF!</definedName>
    <definedName name="_28__123Graph_BCHART_15" hidden="1">#REF!</definedName>
    <definedName name="_28__123Graph_BCHART_16" hidden="1">#REF!</definedName>
    <definedName name="_28__123Graph_Bグラフ_7G" hidden="1">#REF!</definedName>
    <definedName name="_28__9_0__123Graph_LB" hidden="1">#REF!</definedName>
    <definedName name="_28__FDSAUDITLINK__" hidden="1">{"fdsup://directions/FAT Viewer?action=UPDATE&amp;creator=factset&amp;DYN_ARGS=TRUE&amp;DOC_NAME=FAT:FQL_AUDITING_CLIENT_TEMPLATE.FAT&amp;display_string=Audit&amp;VAR:KEY=DCXUJYLSBA&amp;VAR:QUERY=RkZfQ09HUyhDQUwsMjAwMik=&amp;WINDOW=FIRST_POPUP&amp;HEIGHT=450&amp;WIDTH=450&amp;START_MAXIMIZED=FALS","E&amp;VAR:CALENDAR=FIVEDAY&amp;VAR:SYMBOL=92839U20&amp;VAR:INDEX=0"}</definedName>
    <definedName name="_28_5_0__123Grap" hidden="1">#REF!</definedName>
    <definedName name="_281E56_" hidden="1">{#N/A,#N/A,FALSE,"단축1";#N/A,#N/A,FALSE,"단축2";#N/A,#N/A,FALSE,"단축3";#N/A,#N/A,FALSE,"장축";#N/A,#N/A,FALSE,"4WD"}</definedName>
    <definedName name="_282W9_" hidden="1">{#N/A,#N/A,FALSE,"KMC최종회의(7월) 자료"}</definedName>
    <definedName name="_287EO2_" hidden="1">{#N/A,#N/A,FALSE,"신규dep";#N/A,#N/A,FALSE,"신규dep-금형상각후";#N/A,#N/A,FALSE,"신규dep-연구비상각후";#N/A,#N/A,FALSE,"신규dep-기계,공구상각후"}</definedName>
    <definedName name="_288X1_" hidden="1">{#N/A,#N/A,FALSE,"KMC최종회의(7월) 자료"}</definedName>
    <definedName name="_28ap3_" hidden="1">#REF!</definedName>
    <definedName name="_28H922_" hidden="1">{"'Sheet1'!$A$1:$H$36"}</definedName>
    <definedName name="_28s13_" hidden="1">{#N/A,#N/A,FALSE,"UNIT";#N/A,#N/A,FALSE,"UNIT";#N/A,#N/A,FALSE,"계정"}</definedName>
    <definedName name="_28S8_" hidden="1">{#N/A,#N/A,FALSE,"KMC최종회의(7월) 자료"}</definedName>
    <definedName name="_29__123Graph_ACHART_5" hidden="1">#REF!</definedName>
    <definedName name="_29__123Graph_BCHART_16" hidden="1">#REF!</definedName>
    <definedName name="_29__123Graph_BCHART_17" hidden="1">#REF!</definedName>
    <definedName name="_29__123Graph_Bグラフ_9G" hidden="1">#REF!</definedName>
    <definedName name="_29__9_0__123Graph_LB" hidden="1">#REF!</definedName>
    <definedName name="_29__FDSAUDITLINK__" hidden="1">{"fdsup://directions/FAT Viewer?action=UPDATE&amp;creator=factset&amp;DYN_ARGS=TRUE&amp;DOC_NAME=FAT:FQL_AUDITING_CLIENT_TEMPLATE.FAT&amp;display_string=Audit&amp;VAR:KEY=JWFUPSPIPQ&amp;VAR:QUERY=RkZfSU5UX0VYUF9ORVQoQ0FMLDIwMDIp&amp;WINDOW=FIRST_POPUP&amp;HEIGHT=450&amp;WIDTH=450&amp;START_MAXIMI","ZED=FALSE&amp;VAR:CALENDAR=FIVEDAY&amp;VAR:SYMBOL=92839U20&amp;VAR:INDEX=0"}</definedName>
    <definedName name="_294F12_" hidden="1">{#N/A,#N/A,FALSE,"단축1";#N/A,#N/A,FALSE,"단축2";#N/A,#N/A,FALSE,"단축3";#N/A,#N/A,FALSE,"장축";#N/A,#N/A,FALSE,"4WD"}</definedName>
    <definedName name="_294X2_" hidden="1">{#N/A,#N/A,FALSE,"KMC최종회의(7월) 자료"}</definedName>
    <definedName name="_29H930_" hidden="1">{"'Sheet1'!$A$1:$H$36"}</definedName>
    <definedName name="_29T2_" hidden="1">{#N/A,#N/A,FALSE,"단축1";#N/A,#N/A,FALSE,"단축2";#N/A,#N/A,FALSE,"단축3";#N/A,#N/A,FALSE,"장축";#N/A,#N/A,FALSE,"4WD"}</definedName>
    <definedName name="_2A2_" hidden="1">{#N/A,#N/A,FALSE,"KMC최종회의(7월) 자료"}</definedName>
    <definedName name="_2AS6_" hidden="1">{#N/A,#N/A,FALSE,"Australien";#N/A,#N/A,FALSE,"Birmingham";#N/A,#N/A,FALSE,"Brasilien";#N/A,#N/A,FALSE,"Prag";#N/A,#N/A,FALSE,"Spanien";#N/A,#N/A,FALSE,"Malaysia ( Com)";#N/A,#N/A,FALSE,"Malaysia (Instr)"}</definedName>
    <definedName name="_2D6_" hidden="1">{"'표지'!$B$5"}</definedName>
    <definedName name="_2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E1_" hidden="1">{#N/A,#N/A,TRUE,"매출진척-1";#N/A,#N/A,TRUE,"매출진척-2";#N/A,#N/A,TRUE,"제품실적";#N/A,#N/A,TRUE,"RAC";#N/A,#N/A,TRUE,"PAC ";#N/A,#N/A,TRUE,"재고현황";#N/A,#N/A,TRUE,"공지사항"}</definedName>
    <definedName name="_2F" hidden="1">#REF!</definedName>
    <definedName name="_2h1_" hidden="1">{"'표지'!$B$5"}</definedName>
    <definedName name="_2H1620_" hidden="1">{#N/A,#N/A,FALSE,"단축1";#N/A,#N/A,FALSE,"단축2";#N/A,#N/A,FALSE,"단축3";#N/A,#N/A,FALSE,"장축";#N/A,#N/A,FALSE,"4WD"}</definedName>
    <definedName name="_2H930_" hidden="1">{"'Sheet1'!$A$1:$H$36"}</definedName>
    <definedName name="_2o2_" hidden="1">#REF!</definedName>
    <definedName name="_3" hidden="1">#REF!</definedName>
    <definedName name="_3_____________0_S" hidden="1">#REF!</definedName>
    <definedName name="_3_____7_0__123Grap" hidden="1">#REF!</definedName>
    <definedName name="_3_______S" hidden="1">#REF!</definedName>
    <definedName name="_3___123Graph_ACHART_3" hidden="1">#REF!</definedName>
    <definedName name="_3___123Graph_A차트_2" hidden="1">#REF!</definedName>
    <definedName name="_3__123Graph_ACHART_1" hidden="1">#REF!</definedName>
    <definedName name="_3__123Graph_ACHART_10" hidden="1">#REF!</definedName>
    <definedName name="_3__123Graph_AChart_3" hidden="1">#REF!</definedName>
    <definedName name="_3__123Graph_ACHART_38H" hidden="1">#REF!</definedName>
    <definedName name="_3__123Graph_Aグラフ_12G" hidden="1">#REF!</definedName>
    <definedName name="_3__123Graph_A도표_3" hidden="1">#REF!</definedName>
    <definedName name="_3__123Graph_XCHART_1" hidden="1">#REF!</definedName>
    <definedName name="_3__FDSAUDITLINK__" hidden="1">{"fdsup://directions/FAT Viewer?action=UPDATE&amp;creator=factset&amp;DYN_ARGS=TRUE&amp;DOC_NAME=FAT:FQL_AUDITING_CLIENT_TEMPLATE.FAT&amp;display_string=Audit&amp;VAR:KEY=MLCNUZCXKX&amp;VAR:QUERY=RkZfU0FMRVMoQ0FMLDIwMTAp&amp;WINDOW=FIRST_POPUP&amp;HEIGHT=450&amp;WIDTH=450&amp;START_MAXIMIZED=FALS","E&amp;VAR:CALENDAR=FIVEDAY&amp;VAR:SYMBOL=92839U20&amp;VAR:INDEX=0"}</definedName>
    <definedName name="_3_0_0_F" hidden="1">#REF!</definedName>
    <definedName name="_3_0_S" hidden="1">#REF!</definedName>
    <definedName name="_3_5____123Grap" hidden="1">#REF!</definedName>
    <definedName name="_3_5_0__123Grap" hidden="1">#REF!</definedName>
    <definedName name="_3_7____123Grap" hidden="1">#REF!</definedName>
    <definedName name="_3_7____123Graph_LB" hidden="1">#REF!</definedName>
    <definedName name="_3_7_0__123Grap" hidden="1">#REF!</definedName>
    <definedName name="_3_7_0__123Graph_LB" hidden="1">#REF!</definedName>
    <definedName name="_3¤§¤_¤¡" hidden="1">{#N/A,#N/A,FALSE,"Sheet1"}</definedName>
    <definedName name="_30__123Graph_ACHART_7" hidden="1">#REF!</definedName>
    <definedName name="_30__123Graph_BCHART_17" hidden="1">#REF!</definedName>
    <definedName name="_30__123Graph_BCHART_19" hidden="1">#REF!</definedName>
    <definedName name="_30__123Graph_Cグラフ_10G" hidden="1">#REF!</definedName>
    <definedName name="_30__FDSAUDITLINK__" hidden="1">{"fdsup://directions/FAT Viewer?action=UPDATE&amp;creator=factset&amp;DYN_ARGS=TRUE&amp;DOC_NAME=FAT:FQL_AUDITING_CLIENT_TEMPLATE.FAT&amp;display_string=Audit&amp;VAR:KEY=KRWLSJGNEP&amp;VAR:QUERY=RkZfRUJJVF9PUEVSKENBTCwyMDAyKQ==&amp;WINDOW=FIRST_POPUP&amp;HEIGHT=450&amp;WIDTH=450&amp;START_MAXIMI","ZED=FALSE&amp;VAR:CALENDAR=FIVEDAY&amp;VAR:SYMBOL=92839U20&amp;VAR:INDEX=0"}</definedName>
    <definedName name="_30_5_0__123Grap" hidden="1">#REF!</definedName>
    <definedName name="_30_7_0__123Grap" hidden="1">#REF!</definedName>
    <definedName name="_30__0_S" hidden="1">#REF!</definedName>
    <definedName name="_300X3_" hidden="1">{#N/A,#N/A,FALSE,"KMC최종회의(7월) 자료"}</definedName>
    <definedName name="_301FG1_" hidden="1">{#N/A,#N/A,FALSE,"단축1";#N/A,#N/A,FALSE,"단축2";#N/A,#N/A,FALSE,"단축3";#N/A,#N/A,FALSE,"장축";#N/A,#N/A,FALSE,"4WD"}</definedName>
    <definedName name="_306X4_" hidden="1">{#N/A,#N/A,FALSE,"KMC최종회의(7월) 자료"}</definedName>
    <definedName name="_308H1620_" hidden="1">{#N/A,#N/A,FALSE,"단축1";#N/A,#N/A,FALSE,"단축2";#N/A,#N/A,FALSE,"단축3";#N/A,#N/A,FALSE,"장축";#N/A,#N/A,FALSE,"4WD"}</definedName>
    <definedName name="_309H20_" hidden="1">{#N/A,#N/A,FALSE,"단축1";#N/A,#N/A,FALSE,"단축2";#N/A,#N/A,FALSE,"단축3";#N/A,#N/A,FALSE,"장축";#N/A,#N/A,FALSE,"4WD"}</definedName>
    <definedName name="_30ap6_" hidden="1">#REF!</definedName>
    <definedName name="_30FF2_" hidden="1">{#N/A,#N/A,TRUE,"매출진척-1";#N/A,#N/A,TRUE,"매출진척-2";#N/A,#N/A,TRUE,"제품실적";#N/A,#N/A,TRUE,"RAC";#N/A,#N/A,TRUE,"PAC ";#N/A,#N/A,TRUE,"재고현황";#N/A,#N/A,TRUE,"공지사항"}</definedName>
    <definedName name="_30s14_" hidden="1">{#N/A,#N/A,FALSE,"UNIT";#N/A,#N/A,FALSE,"UNIT";#N/A,#N/A,FALSE,"계정"}</definedName>
    <definedName name="_30W1_" hidden="1">{#N/A,#N/A,FALSE,"KMC최종회의(7월) 자료"}</definedName>
    <definedName name="_30wrn.Ã¶°ñÁý°èÇ_._.5Ä­." hidden="1">{#N/A,#N/A,FALSE,"Sheet1"}</definedName>
    <definedName name="_31__123Graph_ACHART_8" hidden="1">#REF!</definedName>
    <definedName name="_31__123Graph_BCHART_19" hidden="1">#REF!</definedName>
    <definedName name="_31__123Graph_BChart_1A" hidden="1">#REF!</definedName>
    <definedName name="_31__123Graph_Cグラフ_11G" hidden="1">#REF!</definedName>
    <definedName name="_31__FDSAUDITLINK__" hidden="1">{"fdsup://directions/FAT Viewer?action=UPDATE&amp;creator=factset&amp;DYN_ARGS=TRUE&amp;DOC_NAME=FAT:FQL_AUDITING_CLIENT_TEMPLATE.FAT&amp;display_string=Audit&amp;VAR:KEY=TEJWXCJEHM&amp;VAR:QUERY=RkZfSU5UX0lOQ19OT05fT1BFUihDQUwsMjAwOSk=&amp;WINDOW=FIRST_POPUP&amp;HEIGHT=450&amp;WIDTH=450&amp;STAR","T_MAXIMIZED=FALSE&amp;VAR:CALENDAR=FIVEDAY&amp;VAR:SYMBOL=92839U20&amp;VAR:INDEX=0"}</definedName>
    <definedName name="_31_5_0__123Grap" hidden="1">#REF!</definedName>
    <definedName name="_312X5_" hidden="1">{#N/A,#N/A,FALSE,"KMC최종회의(7월) 자료"}</definedName>
    <definedName name="_318X6_" hidden="1">{#N/A,#N/A,FALSE,"KMC최종회의(7월) 자료"}</definedName>
    <definedName name="_319k7_" hidden="1">{#N/A,#N/A,FALSE,"단축1";#N/A,#N/A,FALSE,"단축2";#N/A,#N/A,FALSE,"단축3";#N/A,#N/A,FALSE,"장축";#N/A,#N/A,FALSE,"4WD"}</definedName>
    <definedName name="_31T2_" hidden="1">{#N/A,#N/A,FALSE,"단축1";#N/A,#N/A,FALSE,"단축2";#N/A,#N/A,FALSE,"단축3";#N/A,#N/A,FALSE,"장축";#N/A,#N/A,FALSE,"4WD"}</definedName>
    <definedName name="_31W2_" hidden="1">{#N/A,#N/A,FALSE,"KMC최종회의(7월) 자료"}</definedName>
    <definedName name="_32__123Graph_BChart_1A" hidden="1">#REF!</definedName>
    <definedName name="_32__123Graph_BCHART_2" hidden="1">#REF!</definedName>
    <definedName name="_32__123Graph_Cグラフ_12G" hidden="1">#REF!</definedName>
    <definedName name="_32__FDSAUDITLINK__" hidden="1">{"fdsup://directions/FAT Viewer?action=UPDATE&amp;creator=factset&amp;DYN_ARGS=TRUE&amp;DOC_NAME=FAT:FQL_AUDITING_CLIENT_TEMPLATE.FAT&amp;display_string=Audit&amp;VAR:KEY=TGRSVMVMZQ&amp;VAR:QUERY=RkZfU0FMRVMoQ0FMLDIwMDUp&amp;WINDOW=FIRST_POPUP&amp;HEIGHT=450&amp;WIDTH=450&amp;START_MAXIMIZED=FALS","E&amp;VAR:CALENDAR=FIVEDAY&amp;VAR:SYMBOL=92839U20&amp;VAR:INDEX=0"}</definedName>
    <definedName name="_32_7_0__123Grap" hidden="1">#REF!</definedName>
    <definedName name="_320k8_" hidden="1">{#N/A,#N/A,FALSE,"단축1";#N/A,#N/A,FALSE,"단축2";#N/A,#N/A,FALSE,"단축3";#N/A,#N/A,FALSE,"장축";#N/A,#N/A,FALSE,"4WD"}</definedName>
    <definedName name="_321k9_" hidden="1">{#N/A,#N/A,FALSE,"단축1";#N/A,#N/A,FALSE,"단축2";#N/A,#N/A,FALSE,"단축3";#N/A,#N/A,FALSE,"장축";#N/A,#N/A,FALSE,"4WD"}</definedName>
    <definedName name="_324o2_" hidden="1">#REF!</definedName>
    <definedName name="_324X7_" hidden="1">{#N/A,#N/A,FALSE,"KMC최종회의(7월) 자료"}</definedName>
    <definedName name="_325____S" hidden="1">#REF!</definedName>
    <definedName name="_326__0_S" hidden="1">#REF!</definedName>
    <definedName name="_32s16_" hidden="1">{#N/A,#N/A,FALSE,"UNIT";#N/A,#N/A,FALSE,"UNIT";#N/A,#N/A,FALSE,"계정"}</definedName>
    <definedName name="_32W3_" hidden="1">{#N/A,#N/A,FALSE,"KMC최종회의(7월) 자료"}</definedName>
    <definedName name="_33__123Graph_BCHART_1" hidden="1">#REF!</definedName>
    <definedName name="_33__123Graph_BCHART_2" hidden="1">#REF!</definedName>
    <definedName name="_33__123Graph_BCHART_3" hidden="1">#REF!</definedName>
    <definedName name="_33__123Graph_Cグラフ_13G" hidden="1">#REF!</definedName>
    <definedName name="_33__FDSAUDITLINK__" hidden="1">{"fdsup://directions/FAT Viewer?action=UPDATE&amp;creator=factset&amp;DYN_ARGS=TRUE&amp;DOC_NAME=FAT:FQL_AUDITING_CLIENT_TEMPLATE.FAT&amp;display_string=Audit&amp;VAR:KEY=EVUTAZKLUJ&amp;VAR:QUERY=RkZfQ09HUyhDQUwsMjAwMSk=&amp;WINDOW=FIRST_POPUP&amp;HEIGHT=450&amp;WIDTH=450&amp;START_MAXIMIZED=FALS","E&amp;VAR:CALENDAR=FIVEDAY&amp;VAR:SYMBOL=92839U20&amp;VAR:INDEX=0"}</definedName>
    <definedName name="_33_7_0__123Grap" hidden="1">#REF!</definedName>
    <definedName name="_33_7_0__123Graph_LB" hidden="1">#REF!</definedName>
    <definedName name="_330X8_" hidden="1">{#N/A,#N/A,FALSE,"KMC최종회의(7월) 자료"}</definedName>
    <definedName name="_331O21_" hidden="1">{#N/A,#N/A,FALSE,"단축1";#N/A,#N/A,FALSE,"단축2";#N/A,#N/A,FALSE,"단축3";#N/A,#N/A,FALSE,"장축";#N/A,#N/A,FALSE,"4WD"}</definedName>
    <definedName name="_336P1_" hidden="1">{#N/A,#N/A,FALSE,"단축1";#N/A,#N/A,FALSE,"단축2";#N/A,#N/A,FALSE,"단축3";#N/A,#N/A,FALSE,"장축";#N/A,#N/A,FALSE,"4WD"}</definedName>
    <definedName name="_336Z1_" hidden="1">{#N/A,#N/A,FALSE,"KMC최종회의(7월) 자료"}</definedName>
    <definedName name="_337P2_" hidden="1">{#N/A,#N/A,FALSE,"단축1";#N/A,#N/A,FALSE,"단축2";#N/A,#N/A,FALSE,"단축3";#N/A,#N/A,FALSE,"장축";#N/A,#N/A,FALSE,"4WD"}</definedName>
    <definedName name="_338P21_" hidden="1">{#N/A,#N/A,FALSE,"단축1";#N/A,#N/A,FALSE,"단축2";#N/A,#N/A,FALSE,"단축3";#N/A,#N/A,FALSE,"장축";#N/A,#N/A,FALSE,"4WD"}</definedName>
    <definedName name="_33s1_" hidden="1">{#N/A,#N/A,FALSE,"UNIT";#N/A,#N/A,FALSE,"UNIT";#N/A,#N/A,FALSE,"계정"}</definedName>
    <definedName name="_33W4_" hidden="1">{#N/A,#N/A,FALSE,"KMC최종회의(7월) 자료"}</definedName>
    <definedName name="_34__123Graph_AR_M_MARG" hidden="1">#REF!</definedName>
    <definedName name="_34__123Graph_BCHART_2" hidden="1">#REF!</definedName>
    <definedName name="_34__123Graph_BCHART_3" hidden="1">#REF!</definedName>
    <definedName name="_34__123Graph_BCHART_4" hidden="1">#REF!</definedName>
    <definedName name="_34__123Graph_Cグラフ_14G" hidden="1">#REF!</definedName>
    <definedName name="_34__FDSAUDITLINK__" hidden="1">{"fdsup://directions/FAT Viewer?action=UPDATE&amp;creator=factset&amp;DYN_ARGS=TRUE&amp;DOC_NAME=FAT:FQL_AUDITING_CLIENT_TEMPLATE.FAT&amp;display_string=Audit&amp;VAR:KEY=XWJSXOXYZK&amp;VAR:QUERY=RkZfSU5UX0VYUF9ORVQoQ0FMLDIwMDEp&amp;WINDOW=FIRST_POPUP&amp;HEIGHT=450&amp;WIDTH=450&amp;START_MAXIMI","ZED=FALSE&amp;VAR:CALENDAR=FIVEDAY&amp;VAR:SYMBOL=92839U20&amp;VAR:INDEX=0"}</definedName>
    <definedName name="_34_7_0__123Graph_LB" hidden="1">#REF!</definedName>
    <definedName name="_34_9_0__123Grap" hidden="1">#REF!</definedName>
    <definedName name="_342Z2_" hidden="1">{#N/A,#N/A,FALSE,"KMC최종회의(7월) 자료"}</definedName>
    <definedName name="_348Z3_" hidden="1">{#N/A,#N/A,FALSE,"KMC최종회의(7월) 자료"}</definedName>
    <definedName name="_34AS6_" hidden="1">{#N/A,#N/A,FALSE,"Australien";#N/A,#N/A,FALSE,"Birmingham";#N/A,#N/A,FALSE,"Brasilien";#N/A,#N/A,FALSE,"Prag";#N/A,#N/A,FALSE,"Spanien";#N/A,#N/A,FALSE,"Malaysia ( Com)";#N/A,#N/A,FALSE,"Malaysia (Instr)"}</definedName>
    <definedName name="_34f3_" hidden="1">{"'분양원가'!$B$1:$F$113"}</definedName>
    <definedName name="_34s10_" hidden="1">{#N/A,#N/A,FALSE,"UNIT";#N/A,#N/A,FALSE,"UNIT";#N/A,#N/A,FALSE,"계정"}</definedName>
    <definedName name="_34s17_" hidden="1">{#N/A,#N/A,FALSE,"UNIT";#N/A,#N/A,FALSE,"UNIT";#N/A,#N/A,FALSE,"계정"}</definedName>
    <definedName name="_34W5_" hidden="1">{#N/A,#N/A,FALSE,"KMC최종회의(7월) 자료"}</definedName>
    <definedName name="_35__123Graph_BCHART_3" hidden="1">#REF!</definedName>
    <definedName name="_35__123Graph_BCHART_4" hidden="1">#REF!</definedName>
    <definedName name="_35__123Graph_BCHART_5" hidden="1">#REF!</definedName>
    <definedName name="_35__123Graph_Cグラフ_15G" hidden="1">#REF!</definedName>
    <definedName name="_35__FDSAUDITLINK__" hidden="1">{"fdsup://directions/FAT Viewer?action=UPDATE&amp;creator=factset&amp;DYN_ARGS=TRUE&amp;DOC_NAME=FAT:FQL_AUDITING_CLIENT_TEMPLATE.FAT&amp;display_string=Audit&amp;VAR:KEY=NSBKZCNWVY&amp;VAR:QUERY=RkZfREVQX0FNT1JUX0VYUChDQUwsMjAwNCk=&amp;WINDOW=FIRST_POPUP&amp;HEIGHT=450&amp;WIDTH=450&amp;START_MA","XIMIZED=FALSE&amp;VAR:CALENDAR=FIVEDAY&amp;VAR:SYMBOL=92839U20&amp;VAR:INDEX=0"}</definedName>
    <definedName name="_35_7____123Grap" hidden="1">#REF!</definedName>
    <definedName name="_35_7_0__123Graph_LB" hidden="1">#REF!</definedName>
    <definedName name="_35_9_0__123Graph_LB" hidden="1">#REF!</definedName>
    <definedName name="_351Q12_" hidden="1">{#N/A,#N/A,FALSE,"단축1";#N/A,#N/A,FALSE,"단축2";#N/A,#N/A,FALSE,"단축3";#N/A,#N/A,FALSE,"장축";#N/A,#N/A,FALSE,"4WD"}</definedName>
    <definedName name="_352Q124_" hidden="1">{#N/A,#N/A,FALSE,"단축1";#N/A,#N/A,FALSE,"단축2";#N/A,#N/A,FALSE,"단축3";#N/A,#N/A,FALSE,"장축";#N/A,#N/A,FALSE,"4WD"}</definedName>
    <definedName name="_354Z4_" hidden="1">{#N/A,#N/A,FALSE,"KMC최종회의(7월) 자료"}</definedName>
    <definedName name="_357Q21_" hidden="1">{#N/A,#N/A,FALSE,"단축1";#N/A,#N/A,FALSE,"단축2";#N/A,#N/A,FALSE,"단축3";#N/A,#N/A,FALSE,"장축";#N/A,#N/A,FALSE,"4WD"}</definedName>
    <definedName name="_359Q32_" hidden="1">{#N/A,#N/A,FALSE,"단축1";#N/A,#N/A,FALSE,"단축2";#N/A,#N/A,FALSE,"단축3";#N/A,#N/A,FALSE,"장축";#N/A,#N/A,FALSE,"4WD"}</definedName>
    <definedName name="_35fa2_" hidden="1">{"'Sheet1'!$A$1:$H$36"}</definedName>
    <definedName name="_35s11_" hidden="1">{#N/A,#N/A,FALSE,"UNIT";#N/A,#N/A,FALSE,"UNIT";#N/A,#N/A,FALSE,"계정"}</definedName>
    <definedName name="_35W6_" hidden="1">{#N/A,#N/A,FALSE,"KMC최종회의(7월) 자료"}</definedName>
    <definedName name="_36__123Graph_BCHART_4" hidden="1">#REF!</definedName>
    <definedName name="_36__123Graph_BCHART_5" hidden="1">#REF!</definedName>
    <definedName name="_36__123Graph_BCHART_6" hidden="1">#REF!</definedName>
    <definedName name="_36__123Graph_Cグラフ_2G" hidden="1">#REF!</definedName>
    <definedName name="_36__FDSAUDITLINK__" hidden="1">{"fdsup://directions/FAT Viewer?action=UPDATE&amp;creator=factset&amp;DYN_ARGS=TRUE&amp;DOC_NAME=FAT:FQL_AUDITING_CLIENT_TEMPLATE.FAT&amp;display_string=Audit&amp;VAR:KEY=IREPENUXKT&amp;VAR:QUERY=RkZfVVRfT1BFUl9JTkNfVEFYKENBTCwyMDA2KQ==&amp;WINDOW=FIRST_POPUP&amp;HEIGHT=450&amp;WIDTH=450&amp;STAR","T_MAXIMIZED=FALSE&amp;VAR:CALENDAR=FIVEDAY&amp;VAR:SYMBOL=92839U20&amp;VAR:INDEX=0"}</definedName>
    <definedName name="_36_9_0__123Grap" hidden="1">#REF!</definedName>
    <definedName name="_360Q43_" hidden="1">{#N/A,#N/A,FALSE,"단축1";#N/A,#N/A,FALSE,"단축2";#N/A,#N/A,FALSE,"단축3";#N/A,#N/A,FALSE,"장축";#N/A,#N/A,FALSE,"4WD"}</definedName>
    <definedName name="_360Z5_" hidden="1">{#N/A,#N/A,FALSE,"KMC최종회의(7월) 자료"}</definedName>
    <definedName name="_361Q54_" hidden="1">{#N/A,#N/A,FALSE,"단축1";#N/A,#N/A,FALSE,"단축2";#N/A,#N/A,FALSE,"단축3";#N/A,#N/A,FALSE,"장축";#N/A,#N/A,FALSE,"4WD"}</definedName>
    <definedName name="_362Q56_" hidden="1">{#N/A,#N/A,FALSE,"단축1";#N/A,#N/A,FALSE,"단축2";#N/A,#N/A,FALSE,"단축3";#N/A,#N/A,FALSE,"장축";#N/A,#N/A,FALSE,"4WD"}</definedName>
    <definedName name="_363Q76_" hidden="1">{#N/A,#N/A,FALSE,"단축1";#N/A,#N/A,FALSE,"단축2";#N/A,#N/A,FALSE,"단축3";#N/A,#N/A,FALSE,"장축";#N/A,#N/A,FALSE,"4WD"}</definedName>
    <definedName name="_364S12_" hidden="1">{#N/A,#N/A,FALSE,"단축1";#N/A,#N/A,FALSE,"단축2";#N/A,#N/A,FALSE,"단축3";#N/A,#N/A,FALSE,"장축";#N/A,#N/A,FALSE,"4WD"}</definedName>
    <definedName name="_366T2_" hidden="1">{#N/A,#N/A,FALSE,"단축1";#N/A,#N/A,FALSE,"단축2";#N/A,#N/A,FALSE,"단축3";#N/A,#N/A,FALSE,"장축";#N/A,#N/A,FALSE,"4WD"}</definedName>
    <definedName name="_366Z6_" hidden="1">{#N/A,#N/A,FALSE,"KMC최종회의(7월) 자료"}</definedName>
    <definedName name="_367T3_" hidden="1">{#N/A,#N/A,FALSE,"단축1";#N/A,#N/A,FALSE,"단축2";#N/A,#N/A,FALSE,"단축3";#N/A,#N/A,FALSE,"장축";#N/A,#N/A,FALSE,"4WD"}</definedName>
    <definedName name="_368T5_" hidden="1">{#N/A,#N/A,FALSE,"단축1";#N/A,#N/A,FALSE,"단축2";#N/A,#N/A,FALSE,"단축3";#N/A,#N/A,FALSE,"장축";#N/A,#N/A,FALSE,"4WD"}</definedName>
    <definedName name="_36s12_" hidden="1">{#N/A,#N/A,FALSE,"UNIT";#N/A,#N/A,FALSE,"UNIT";#N/A,#N/A,FALSE,"계정"}</definedName>
    <definedName name="_36s2_" hidden="1">{#N/A,#N/A,FALSE,"UNIT";#N/A,#N/A,FALSE,"UNIT";#N/A,#N/A,FALSE,"계정"}</definedName>
    <definedName name="_36W7_" hidden="1">{#N/A,#N/A,FALSE,"KMC최종회의(7월) 자료"}</definedName>
    <definedName name="_37__123Graph_BCHART_5" hidden="1">#REF!</definedName>
    <definedName name="_37__123Graph_BCHART_6" hidden="1">#REF!</definedName>
    <definedName name="_37__123Graph_BCHART_7" hidden="1">#REF!</definedName>
    <definedName name="_37__123Graph_Cグラフ_3G" hidden="1">#REF!</definedName>
    <definedName name="_37__FDSAUDITLINK__" hidden="1">{"fdsup://directions/FAT Viewer?action=UPDATE&amp;creator=factset&amp;DYN_ARGS=TRUE&amp;DOC_NAME=FAT:FQL_AUDITING_CLIENT_TEMPLATE.FAT&amp;display_string=Audit&amp;VAR:KEY=RAHMBQJIHS&amp;VAR:QUERY=RkZfRUJJVF9PUEVSKENBTCwyMDAxKQ==&amp;WINDOW=FIRST_POPUP&amp;HEIGHT=450&amp;WIDTH=450&amp;START_MAXIMI","ZED=FALSE&amp;VAR:CALENDAR=FIVEDAY&amp;VAR:SYMBOL=92839U20&amp;VAR:INDEX=0"}</definedName>
    <definedName name="_37_9_0__123Grap" hidden="1">#REF!</definedName>
    <definedName name="_37____S" hidden="1">#REF!</definedName>
    <definedName name="_372Z7_" hidden="1">{#N/A,#N/A,FALSE,"KMC최종회의(7월) 자료"}</definedName>
    <definedName name="_377V2007_" hidden="1">{#N/A,#N/A,FALSE,"HOT RU TEM";#N/A,#N/A,FALSE,"HOT RU TEM";#N/A,#N/A,FALSE,"HOT RU TEM"}</definedName>
    <definedName name="_378V2008_" hidden="1">{#N/A,#N/A,FALSE,"HOT RU TEM";#N/A,#N/A,FALSE,"HOT RU TEM";#N/A,#N/A,FALSE,"HOT RU TEM"}</definedName>
    <definedName name="_378Z8_" hidden="1">{#N/A,#N/A,FALSE,"KMC최종회의(7월) 자료"}</definedName>
    <definedName name="_37A1_" hidden="1">{#N/A,#N/A,FALSE,"KMC최종회의(7월) 자료"}</definedName>
    <definedName name="_37s13_" hidden="1">{#N/A,#N/A,FALSE,"UNIT";#N/A,#N/A,FALSE,"UNIT";#N/A,#N/A,FALSE,"계정"}</definedName>
    <definedName name="_37W8_" hidden="1">{#N/A,#N/A,FALSE,"KMC최종회의(7월) 자료"}</definedName>
    <definedName name="_38__123Graph_BCHART_7" hidden="1">#REF!</definedName>
    <definedName name="_38__123Graph_BCHART_8" hidden="1">#REF!</definedName>
    <definedName name="_38__123Graph_Cグラフ_4G" hidden="1">#REF!</definedName>
    <definedName name="_38__FDSAUDITLINK__" hidden="1">{"fdsup://directions/FAT Viewer?action=UPDATE&amp;creator=factset&amp;DYN_ARGS=TRUE&amp;DOC_NAME=FAT:FQL_AUDITING_CLIENT_TEMPLATE.FAT&amp;display_string=Audit&amp;VAR:KEY=ODMHMDYVOB&amp;VAR:QUERY=RkZfU0FMRVMoQ0FMLDIwMDQp&amp;WINDOW=FIRST_POPUP&amp;HEIGHT=450&amp;WIDTH=450&amp;START_MAXIMIZED=FALS","E&amp;VAR:CALENDAR=FIVEDAY&amp;VAR:SYMBOL=92839U20&amp;VAR:INDEX=0"}</definedName>
    <definedName name="_38_9_0__123Graph_LB" hidden="1">#REF!</definedName>
    <definedName name="_381W23_" hidden="1">{#N/A,#N/A,FALSE,"단축1";#N/A,#N/A,FALSE,"단축2";#N/A,#N/A,FALSE,"단축3";#N/A,#N/A,FALSE,"장축";#N/A,#N/A,FALSE,"4WD"}</definedName>
    <definedName name="_382W32_" hidden="1">{#N/A,#N/A,FALSE,"단축1";#N/A,#N/A,FALSE,"단축2";#N/A,#N/A,FALSE,"단축3";#N/A,#N/A,FALSE,"장축";#N/A,#N/A,FALSE,"4WD"}</definedName>
    <definedName name="_383W456_" hidden="1">{#N/A,#N/A,FALSE,"단축1";#N/A,#N/A,FALSE,"단축2";#N/A,#N/A,FALSE,"단축3";#N/A,#N/A,FALSE,"장축";#N/A,#N/A,FALSE,"4WD"}</definedName>
    <definedName name="_384Z9_" hidden="1">{#N/A,#N/A,FALSE,"KMC최종회의(7월) 자료"}</definedName>
    <definedName name="_385__0_S" hidden="1">#REF!</definedName>
    <definedName name="_387X21_" hidden="1">{#N/A,#N/A,FALSE,"단축1";#N/A,#N/A,FALSE,"단축2";#N/A,#N/A,FALSE,"단축3";#N/A,#N/A,FALSE,"장축";#N/A,#N/A,FALSE,"4WD"}</definedName>
    <definedName name="_38s14_" hidden="1">{#N/A,#N/A,FALSE,"UNIT";#N/A,#N/A,FALSE,"UNIT";#N/A,#N/A,FALSE,"계정"}</definedName>
    <definedName name="_38s3_" hidden="1">{#N/A,#N/A,FALSE,"UNIT";#N/A,#N/A,FALSE,"UNIT";#N/A,#N/A,FALSE,"계정"}</definedName>
    <definedName name="_38W9_" hidden="1">{#N/A,#N/A,FALSE,"KMC최종회의(7월) 자료"}</definedName>
    <definedName name="_39__123Graph_BCHART_8" hidden="1">#REF!</definedName>
    <definedName name="_39__123Graph_BCHART_9" hidden="1">#REF!</definedName>
    <definedName name="_39__123Graph_Cグラフ_5G" hidden="1">#REF!</definedName>
    <definedName name="_39__FDSAUDITLINK__" hidden="1">{"fdsup://directions/FAT Viewer?action=UPDATE&amp;creator=factset&amp;DYN_ARGS=TRUE&amp;DOC_NAME=FAT:FQL_AUDITING_CLIENT_TEMPLATE.FAT&amp;display_string=Audit&amp;VAR:KEY=UTQLUXSHGP&amp;VAR:QUERY=RkZfSU5UX0lOQ19OT05fT1BFUihDQUwsMjAwNSk=&amp;WINDOW=FIRST_POPUP&amp;HEIGHT=450&amp;WIDTH=450&amp;STAR","T_MAXIMIZED=FALSE&amp;VAR:CALENDAR=FIVEDAY&amp;VAR:SYMBOL=92839U20&amp;VAR:INDEX=0"}</definedName>
    <definedName name="_39_9_0__123Grap" hidden="1">#REF!</definedName>
    <definedName name="_39_9_0__123Graph_LB" hidden="1">#REF!</definedName>
    <definedName name="_39s16_" hidden="1">{#N/A,#N/A,FALSE,"UNIT";#N/A,#N/A,FALSE,"UNIT";#N/A,#N/A,FALSE,"계정"}</definedName>
    <definedName name="_39X1_" hidden="1">{#N/A,#N/A,FALSE,"KMC최종회의(7월) 자료"}</definedName>
    <definedName name="_3a01_" hidden="1">{#N/A,#N/A,FALSE,"Aging Summary";#N/A,#N/A,FALSE,"Ratio Analysis";#N/A,#N/A,FALSE,"Test 120 Day Accts";#N/A,#N/A,FALSE,"Tickmarks"}</definedName>
    <definedName name="_3a12_" hidden="1">{"'Monthly 1997'!$A$3:$S$89"}</definedName>
    <definedName name="_3A3_" hidden="1">{#N/A,#N/A,FALSE,"단축1";#N/A,#N/A,FALSE,"단축2";#N/A,#N/A,FALSE,"단축3";#N/A,#N/A,FALSE,"장축";#N/A,#N/A,FALSE,"4WD"}</definedName>
    <definedName name="_3AS6_" hidden="1">{#N/A,#N/A,FALSE,"Australien";#N/A,#N/A,FALSE,"Birmingham";#N/A,#N/A,FALSE,"Brasilien";#N/A,#N/A,FALSE,"Prag";#N/A,#N/A,FALSE,"Spanien";#N/A,#N/A,FALSE,"Malaysia ( Com)";#N/A,#N/A,FALSE,"Malaysia (Instr)"}</definedName>
    <definedName name="_3D6_" hidden="1">{"'표지'!$B$5"}</definedName>
    <definedName name="_3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h2_" hidden="1">{"'표지'!$B$5"}</definedName>
    <definedName name="_3H20_" hidden="1">{#N/A,#N/A,FALSE,"단축1";#N/A,#N/A,FALSE,"단축2";#N/A,#N/A,FALSE,"단축3";#N/A,#N/A,FALSE,"장축";#N/A,#N/A,FALSE,"4WD"}</definedName>
    <definedName name="_3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4" hidden="1">#REF!</definedName>
    <definedName name="_4_____7_0__123Grap" hidden="1">#REF!</definedName>
    <definedName name="_4___123Graph_ACHART_4" hidden="1">#REF!</definedName>
    <definedName name="_4___123Graph_A차트_3" hidden="1">#REF!</definedName>
    <definedName name="_4__123Graph_ACHART_1" hidden="1">#REF!</definedName>
    <definedName name="_4__123Graph_ACHART_10" hidden="1">#REF!</definedName>
    <definedName name="_4__123Graph_ACHART_11" hidden="1">#REF!</definedName>
    <definedName name="_4__123Graph_ACHART_39H" hidden="1">#REF!</definedName>
    <definedName name="_4__123Graph_AChart_4" hidden="1">#REF!</definedName>
    <definedName name="_4__123Graph_Aグラフ_13G" hidden="1">#REF!</definedName>
    <definedName name="_4__123Graph_A도표_3" hidden="1">#REF!</definedName>
    <definedName name="_4__123Graph_BGRAF_4" hidden="1">#REF!</definedName>
    <definedName name="_4__123Graph_B도표_3" hidden="1">#REF!</definedName>
    <definedName name="_4__123Graph_XCHART_1" hidden="1">#REF!</definedName>
    <definedName name="_4__FDSAUDITLINK__" hidden="1">{"fdsup://directions/FAT Viewer?action=UPDATE&amp;creator=factset&amp;DYN_ARGS=TRUE&amp;DOC_NAME=FAT:FQL_AUDITING_CLIENT_TEMPLATE.FAT&amp;display_string=Audit&amp;VAR:KEY=FGRMDAFMLQ&amp;VAR:QUERY=RkZfU0FMRVMoQ0FMLDIwMDkp&amp;WINDOW=FIRST_POPUP&amp;HEIGHT=450&amp;WIDTH=450&amp;START_MAXIMIZED=FALS","E&amp;VAR:CALENDAR=FIVEDAY&amp;VAR:SYMBOL=92839U20&amp;VAR:INDEX=0"}</definedName>
    <definedName name="_4_0__123Grap" hidden="1">#REF!</definedName>
    <definedName name="_4_0_Table2_" hidden="1">#REF!</definedName>
    <definedName name="_4_5_0__123Grap" hidden="1">#REF!</definedName>
    <definedName name="_4_7____123Grap" hidden="1">#REF!</definedName>
    <definedName name="_4_7____123Graph_LB" hidden="1">#REF!</definedName>
    <definedName name="_4_7_0__123Grap" hidden="1">#REF!</definedName>
    <definedName name="_4_9____123Grap" hidden="1">#REF!</definedName>
    <definedName name="_4_9_0__123Grap" hidden="1">#REF!</definedName>
    <definedName name="_4____S" hidden="1">#REF!</definedName>
    <definedName name="_4¤§¤_¤¡" hidden="1">{#N/A,#N/A,FALSE,"Sheet1"}</definedName>
    <definedName name="_40__123Graph_BCHART_9" hidden="1">#REF!</definedName>
    <definedName name="_40__123Graph_CCHART_1" hidden="1">#REF!</definedName>
    <definedName name="_40__123Graph_Cグラフ_6G" hidden="1">#REF!</definedName>
    <definedName name="_40__FDSAUDITLINK__" hidden="1">{"fdsup://directions/FAT Viewer?action=UPDATE&amp;creator=factset&amp;DYN_ARGS=TRUE&amp;DOC_NAME=FAT:FQL_AUDITING_CLIENT_TEMPLATE.FAT&amp;display_string=Audit&amp;VAR:KEY=XUJOZUFUHO&amp;VAR:QUERY=RkZfVVRfT1BFUl9JTkNfVEFYKENBTCwyMDA0KQ==&amp;WINDOW=FIRST_POPUP&amp;HEIGHT=450&amp;WIDTH=450&amp;STAR","T_MAXIMIZED=FALSE&amp;VAR:CALENDAR=FIVEDAY&amp;VAR:SYMBOL=92839U20&amp;VAR:INDEX=0"}</definedName>
    <definedName name="_40___0_S" hidden="1">#REF!</definedName>
    <definedName name="_40_5____123Grap" hidden="1">#REF!</definedName>
    <definedName name="_408Z23_" hidden="1">{#N/A,#N/A,FALSE,"단축1";#N/A,#N/A,FALSE,"단축2";#N/A,#N/A,FALSE,"단축3";#N/A,#N/A,FALSE,"장축";#N/A,#N/A,FALSE,"4WD"}</definedName>
    <definedName name="_40s17_" hidden="1">{#N/A,#N/A,FALSE,"UNIT";#N/A,#N/A,FALSE,"UNIT";#N/A,#N/A,FALSE,"계정"}</definedName>
    <definedName name="_40s4_" hidden="1">{#N/A,#N/A,FALSE,"UNIT";#N/A,#N/A,FALSE,"UNIT";#N/A,#N/A,FALSE,"계정"}</definedName>
    <definedName name="_40X2_" hidden="1">{#N/A,#N/A,FALSE,"KMC최종회의(7월) 자료"}</definedName>
    <definedName name="_41__123Graph_CCHART_1" hidden="1">#REF!</definedName>
    <definedName name="_41__123Graph_CCHART_10" hidden="1">#REF!</definedName>
    <definedName name="_41__123Graph_Cグラフ_7G" hidden="1">#REF!</definedName>
    <definedName name="_41__FDSAUDITLINK__" hidden="1">{"fdsup://directions/FAT Viewer?action=UPDATE&amp;creator=factset&amp;DYN_ARGS=TRUE&amp;DOC_NAME=FAT:FQL_AUDITING_CLIENT_TEMPLATE.FAT&amp;display_string=Audit&amp;VAR:KEY=HINYTYXALQ&amp;VAR:QUERY=RkZfVVRfT1BFUl9JTkNfVEFYKENBTCwyMDA3KQ==&amp;WINDOW=FIRST_POPUP&amp;HEIGHT=450&amp;WIDTH=450&amp;STAR","T_MAXIMIZED=FALSE&amp;VAR:CALENDAR=FIVEDAY&amp;VAR:SYMBOL=92839U20&amp;VAR:INDEX=0"}</definedName>
    <definedName name="_41___0_S" hidden="1">#REF!</definedName>
    <definedName name="_413____S" hidden="1">#REF!</definedName>
    <definedName name="_416__0_S" hidden="1">#REF!</definedName>
    <definedName name="_41A2_" hidden="1">{#N/A,#N/A,FALSE,"KMC최종회의(7월) 자료"}</definedName>
    <definedName name="_41AS6_" hidden="1">{#N/A,#N/A,FALSE,"Australien";#N/A,#N/A,FALSE,"Birmingham";#N/A,#N/A,FALSE,"Brasilien";#N/A,#N/A,FALSE,"Prag";#N/A,#N/A,FALSE,"Spanien";#N/A,#N/A,FALSE,"Malaysia ( Com)";#N/A,#N/A,FALSE,"Malaysia (Instr)"}</definedName>
    <definedName name="_41s2_" hidden="1">{#N/A,#N/A,FALSE,"UNIT";#N/A,#N/A,FALSE,"UNIT";#N/A,#N/A,FALSE,"계정"}</definedName>
    <definedName name="_41X3_" hidden="1">{#N/A,#N/A,FALSE,"KMC최종회의(7월) 자료"}</definedName>
    <definedName name="_42__123Graph_CCHART_10" hidden="1">#REF!</definedName>
    <definedName name="_42__123Graph_CCHART_11" hidden="1">#REF!</definedName>
    <definedName name="_42__123Graph_CCHART_2" hidden="1">#REF!</definedName>
    <definedName name="_42__123Graph_Cグラフ_9G" hidden="1">#REF!</definedName>
    <definedName name="_42__FDSAUDITLINK__" hidden="1">{"fdsup://directions/FAT Viewer?action=UPDATE&amp;creator=factset&amp;DYN_ARGS=TRUE&amp;DOC_NAME=FAT:FQL_AUDITING_CLIENT_TEMPLATE.FAT&amp;display_string=Audit&amp;VAR:KEY=QTIJUHYRIT&amp;VAR:QUERY=RkZfTkVUX0lOQyhDQUwsMjAxMSk=&amp;WINDOW=FIRST_POPUP&amp;HEIGHT=450&amp;WIDTH=450&amp;START_MAXIMIZED=","FALSE&amp;VAR:CALENDAR=FIVEDAY&amp;VAR:SYMBOL=92839U20&amp;VAR:INDEX=0"}</definedName>
    <definedName name="_42_7____123Graph_LB" hidden="1">#REF!</definedName>
    <definedName name="_42_9_0__123Graph_LB" hidden="1">#REF!</definedName>
    <definedName name="_42A1_" hidden="1">{#N/A,#N/A,FALSE,"KMC최종회의(7월) 자료"}</definedName>
    <definedName name="_42A3_" hidden="1">{#N/A,#N/A,FALSE,"단축1";#N/A,#N/A,FALSE,"단축2";#N/A,#N/A,FALSE,"단축3";#N/A,#N/A,FALSE,"장축";#N/A,#N/A,FALSE,"4WD"}</definedName>
    <definedName name="_42AT1_" hidden="1">{#N/A,#N/A,FALSE,"인원";#N/A,#N/A,FALSE,"비용2";#N/A,#N/A,FALSE,"비용1";#N/A,#N/A,FALSE,"비용";#N/A,#N/A,FALSE,"보증2";#N/A,#N/A,FALSE,"보증1";#N/A,#N/A,FALSE,"보증";#N/A,#N/A,FALSE,"손익1";#N/A,#N/A,FALSE,"손익";#N/A,#N/A,FALSE,"부서별매출";#N/A,#N/A,FALSE,"매출"}</definedName>
    <definedName name="_42h1_" hidden="1">{"'표지'!$B$5"}</definedName>
    <definedName name="_42s3_" hidden="1">{#N/A,#N/A,FALSE,"UNIT";#N/A,#N/A,FALSE,"UNIT";#N/A,#N/A,FALSE,"계정"}</definedName>
    <definedName name="_42s5_" hidden="1">{#N/A,#N/A,FALSE,"UNIT";#N/A,#N/A,FALSE,"UNIT";#N/A,#N/A,FALSE,"계정"}</definedName>
    <definedName name="_42X4_" hidden="1">{#N/A,#N/A,FALSE,"KMC최종회의(7월) 자료"}</definedName>
    <definedName name="_43__123Graph_CCHART_11" hidden="1">#REF!</definedName>
    <definedName name="_43__123Graph_CCHART_12" hidden="1">#REF!</definedName>
    <definedName name="_43__123Graph_CCHART_3" hidden="1">#REF!</definedName>
    <definedName name="_43__123Graph_Dグラフ_10G" hidden="1">#REF!</definedName>
    <definedName name="_43__FDSAUDITLINK__" hidden="1">{"fdsup://directions/FAT Viewer?action=UPDATE&amp;creator=factset&amp;DYN_ARGS=TRUE&amp;DOC_NAME=FAT:FQL_AUDITING_CLIENT_TEMPLATE.FAT&amp;display_string=Audit&amp;VAR:KEY=TCFCNADSHM&amp;VAR:QUERY=RkZfTkVUX0lOQyhDQUwsMjAxMCk=&amp;WINDOW=FIRST_POPUP&amp;HEIGHT=450&amp;WIDTH=450&amp;START_MAXIMIZED=","FALSE&amp;VAR:CALENDAR=FIVEDAY&amp;VAR:SYMBOL=92839U20&amp;VAR:INDEX=0"}</definedName>
    <definedName name="_43A4_" hidden="1">{#N/A,#N/A,FALSE,"KMC최종회의(7월) 자료"}</definedName>
    <definedName name="_4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3s1_" hidden="1">{#N/A,#N/A,FALSE,"UNIT";#N/A,#N/A,FALSE,"UNIT";#N/A,#N/A,FALSE,"계정"}</definedName>
    <definedName name="_43s4_" hidden="1">{#N/A,#N/A,FALSE,"UNIT";#N/A,#N/A,FALSE,"UNIT";#N/A,#N/A,FALSE,"계정"}</definedName>
    <definedName name="_43X5_" hidden="1">{#N/A,#N/A,FALSE,"KMC최종회의(7월) 자료"}</definedName>
    <definedName name="_44__123Graph_CCHART_12" hidden="1">#REF!</definedName>
    <definedName name="_44__123Graph_CCHART_13" hidden="1">#REF!</definedName>
    <definedName name="_44__123Graph_Dグラフ_11G" hidden="1">#REF!</definedName>
    <definedName name="_44__FDSAUDITLINK__" hidden="1">{"fdsup://directions/FAT Viewer?action=UPDATE&amp;creator=factset&amp;DYN_ARGS=TRUE&amp;DOC_NAME=FAT:FQL_AUDITING_CLIENT_TEMPLATE.FAT&amp;display_string=Audit&amp;VAR:KEY=UFGVMZWBAN&amp;VAR:QUERY=RkZfTkVUX0lOQyhDQUwsMjAwOSk=&amp;WINDOW=FIRST_POPUP&amp;HEIGHT=450&amp;WIDTH=450&amp;START_MAXIMIZED=","FALSE&amp;VAR:CALENDAR=FIVEDAY&amp;VAR:SYMBOL=92839U20&amp;VAR:INDEX=0"}</definedName>
    <definedName name="_44__0_S" hidden="1">#REF!</definedName>
    <definedName name="_44A5_" hidden="1">{#N/A,#N/A,FALSE,"KMC최종회의(7월) 자료"}</definedName>
    <definedName name="_44AT3_" hidden="1">{#N/A,#N/A,FALSE,"인원";#N/A,#N/A,FALSE,"비용2";#N/A,#N/A,FALSE,"비용1";#N/A,#N/A,FALSE,"비용";#N/A,#N/A,FALSE,"보증2";#N/A,#N/A,FALSE,"보증1";#N/A,#N/A,FALSE,"보증";#N/A,#N/A,FALSE,"손익1";#N/A,#N/A,FALSE,"손익";#N/A,#N/A,FALSE,"부서별매출";#N/A,#N/A,FALSE,"매출"}</definedName>
    <definedName name="_44h2_" hidden="1">{"'표지'!$B$5"}</definedName>
    <definedName name="_44H922_" hidden="1">{"'Sheet1'!$A$1:$H$36"}</definedName>
    <definedName name="_44s10_" hidden="1">{#N/A,#N/A,FALSE,"UNIT";#N/A,#N/A,FALSE,"UNIT";#N/A,#N/A,FALSE,"계정"}</definedName>
    <definedName name="_44s5_" hidden="1">{#N/A,#N/A,FALSE,"UNIT";#N/A,#N/A,FALSE,"UNIT";#N/A,#N/A,FALSE,"계정"}</definedName>
    <definedName name="_44s6_" hidden="1">{#N/A,#N/A,FALSE,"UNIT";#N/A,#N/A,FALSE,"UNIT";#N/A,#N/A,FALSE,"계정"}</definedName>
    <definedName name="_44X6_" hidden="1">{#N/A,#N/A,FALSE,"KMC최종회의(7월) 자료"}</definedName>
    <definedName name="_45__123Graph_CCHART_13" hidden="1">#REF!</definedName>
    <definedName name="_45__123Graph_CCHART_14" hidden="1">#REF!</definedName>
    <definedName name="_45__123Graph_Dグラフ_12G" hidden="1">#REF!</definedName>
    <definedName name="_45__FDSAUDITLINK__" hidden="1">{"fdsup://directions/FAT Viewer?action=UPDATE&amp;creator=factset&amp;DYN_ARGS=TRUE&amp;DOC_NAME=FAT:FQL_AUDITING_CLIENT_TEMPLATE.FAT&amp;display_string=Audit&amp;VAR:KEY=ZCJCLUJQFK&amp;VAR:QUERY=RkZfTkVUX0lOQyhDQUwsMjAwOCk=&amp;WINDOW=FIRST_POPUP&amp;HEIGHT=450&amp;WIDTH=450&amp;START_MAXIMIZED=","FALSE&amp;VAR:CALENDAR=FIVEDAY&amp;VAR:SYMBOL=92839U20&amp;VAR:INDEX=0"}</definedName>
    <definedName name="_45__0_S" hidden="1">#REF!</definedName>
    <definedName name="_45A6_" hidden="1">{#N/A,#N/A,FALSE,"KMC최종회의(7월) 자료"}</definedName>
    <definedName name="_45H930_" hidden="1">{"'Sheet1'!$A$1:$H$36"}</definedName>
    <definedName name="_45s1_" hidden="1">{#N/A,#N/A,TRUE,"매출진척-1";#N/A,#N/A,TRUE,"매출진척-2";#N/A,#N/A,TRUE,"제품실적";#N/A,#N/A,TRUE,"RAC";#N/A,#N/A,TRUE,"PAC ";#N/A,#N/A,TRUE,"재고현황";#N/A,#N/A,TRUE,"공지사항"}</definedName>
    <definedName name="_45s11_" hidden="1">{#N/A,#N/A,FALSE,"UNIT";#N/A,#N/A,FALSE,"UNIT";#N/A,#N/A,FALSE,"계정"}</definedName>
    <definedName name="_45s6_" hidden="1">{#N/A,#N/A,FALSE,"UNIT";#N/A,#N/A,FALSE,"UNIT";#N/A,#N/A,FALSE,"계정"}</definedName>
    <definedName name="_45X7_" hidden="1">{#N/A,#N/A,FALSE,"KMC최종회의(7월) 자료"}</definedName>
    <definedName name="_46__123Graph_CCHART_14" hidden="1">#REF!</definedName>
    <definedName name="_46__123Graph_CCHART_15" hidden="1">#REF!</definedName>
    <definedName name="_46__123Graph_Dグラフ_13G" hidden="1">#REF!</definedName>
    <definedName name="_46__123Graph_XCHART_1" hidden="1">#REF!</definedName>
    <definedName name="_46__FDSAUDITLINK__" hidden="1">{"fdsup://directions/FAT Viewer?action=UPDATE&amp;creator=factset&amp;DYN_ARGS=TRUE&amp;DOC_NAME=FAT:FQL_AUDITING_CLIENT_TEMPLATE.FAT&amp;display_string=Audit&amp;VAR:KEY=SLGHIJOHUJ&amp;VAR:QUERY=RkZfTkVUX0lOQyhDQUwsMjAwNyk=&amp;WINDOW=FIRST_POPUP&amp;HEIGHT=450&amp;WIDTH=450&amp;START_MAXIMIZED=","FALSE&amp;VAR:CALENDAR=FIVEDAY&amp;VAR:SYMBOL=92839U20&amp;VAR:INDEX=0"}</definedName>
    <definedName name="_46A7_" hidden="1">{#N/A,#N/A,FALSE,"KMC최종회의(7월) 자료"}</definedName>
    <definedName name="_46h3_" hidden="1">{"'표지'!$B$5"}</definedName>
    <definedName name="_46s12_" hidden="1">{#N/A,#N/A,FALSE,"UNIT";#N/A,#N/A,FALSE,"UNIT";#N/A,#N/A,FALSE,"계정"}</definedName>
    <definedName name="_46s9_" hidden="1">{#N/A,#N/A,FALSE,"UNIT";#N/A,#N/A,FALSE,"UNIT";#N/A,#N/A,FALSE,"계정"}</definedName>
    <definedName name="_46X8_" hidden="1">{#N/A,#N/A,FALSE,"KMC최종회의(7월) 자료"}</definedName>
    <definedName name="_47__123Graph_CCHART_15" hidden="1">#REF!</definedName>
    <definedName name="_47__123Graph_CCHART_16" hidden="1">#REF!</definedName>
    <definedName name="_47__123Graph_Dグラフ_14G" hidden="1">#REF!</definedName>
    <definedName name="_47__123Graph_XCHART_2" hidden="1">#REF!</definedName>
    <definedName name="_47__FDSAUDITLINK__" hidden="1">{"fdsup://directions/FAT Viewer?action=UPDATE&amp;creator=factset&amp;DYN_ARGS=TRUE&amp;DOC_NAME=FAT:FQL_AUDITING_CLIENT_TEMPLATE.FAT&amp;display_string=Audit&amp;VAR:KEY=SPGRYVYRWD&amp;VAR:QUERY=RkZfQ09HUyhDQUwsMjAwNSk=&amp;WINDOW=FIRST_POPUP&amp;HEIGHT=450&amp;WIDTH=450&amp;START_MAXIMIZED=FALS","E&amp;VAR:CALENDAR=FIVEDAY&amp;VAR:SYMBOL=92839U20&amp;VAR:INDEX=0"}</definedName>
    <definedName name="_47A8_" hidden="1">{#N/A,#N/A,FALSE,"KMC최종회의(7월) 자료"}</definedName>
    <definedName name="_47s1_" hidden="1">{#N/A,#N/A,FALSE,"UNIT";#N/A,#N/A,FALSE,"UNIT";#N/A,#N/A,FALSE,"계정"}</definedName>
    <definedName name="_47s13_" hidden="1">{#N/A,#N/A,FALSE,"UNIT";#N/A,#N/A,FALSE,"UNIT";#N/A,#N/A,FALSE,"계정"}</definedName>
    <definedName name="_47Z1_" hidden="1">{#N/A,#N/A,FALSE,"KMC최종회의(7월) 자료"}</definedName>
    <definedName name="_48__123Graph_CCHART_16" hidden="1">#REF!</definedName>
    <definedName name="_48__123Graph_CCHART_17" hidden="1">#REF!</definedName>
    <definedName name="_48__123Graph_Dグラフ_15G" hidden="1">#REF!</definedName>
    <definedName name="_48__123Graph_XCHART_3" hidden="1">#REF!</definedName>
    <definedName name="_48__FDSAUDITLINK__" hidden="1">{"fdsup://directions/FAT Viewer?action=UPDATE&amp;creator=factset&amp;DYN_ARGS=TRUE&amp;DOC_NAME=FAT:FQL_AUDITING_CLIENT_TEMPLATE.FAT&amp;display_string=Audit&amp;VAR:KEY=ZYNGPGRYFI&amp;VAR:QUERY=RkZfQ09HUyhDQUwsMjAwNCk=&amp;WINDOW=FIRST_POPUP&amp;HEIGHT=450&amp;WIDTH=450&amp;START_MAXIMIZED=FALS","E&amp;VAR:CALENDAR=FIVEDAY&amp;VAR:SYMBOL=92839U20&amp;VAR:INDEX=0"}</definedName>
    <definedName name="_48A9_" hidden="1">{#N/A,#N/A,FALSE,"KMC최종회의(7월) 자료"}</definedName>
    <definedName name="_48h4_" hidden="1">{"'표지'!$B$5"}</definedName>
    <definedName name="_48s14_" hidden="1">{#N/A,#N/A,FALSE,"UNIT";#N/A,#N/A,FALSE,"UNIT";#N/A,#N/A,FALSE,"계정"}</definedName>
    <definedName name="_48Z2_" hidden="1">{#N/A,#N/A,FALSE,"KMC최종회의(7월) 자료"}</definedName>
    <definedName name="_49__123Graph_CCHART_17" hidden="1">#REF!</definedName>
    <definedName name="_49__123Graph_CCHART_19" hidden="1">#REF!</definedName>
    <definedName name="_49__123Graph_Dグラフ_2G" hidden="1">#REF!</definedName>
    <definedName name="_49__123Graph_XCHART_4" hidden="1">#REF!</definedName>
    <definedName name="_49__FDSAUDITLINK__" hidden="1">{"fdsup://directions/FAT Viewer?action=UPDATE&amp;creator=factset&amp;DYN_ARGS=TRUE&amp;DOC_NAME=FAT:FQL_AUDITING_CLIENT_TEMPLATE.FAT&amp;display_string=Audit&amp;VAR:KEY=WNOHEPATWB&amp;VAR:QUERY=RkZfQ09HUyhDQUwsMjAwMyk=&amp;WINDOW=FIRST_POPUP&amp;HEIGHT=450&amp;WIDTH=450&amp;START_MAXIMIZED=FALS","E&amp;VAR:CALENDAR=FIVEDAY&amp;VAR:SYMBOL=92839U20&amp;VAR:INDEX=0"}</definedName>
    <definedName name="_49_5_0__123Grap" hidden="1">#REF!</definedName>
    <definedName name="_49_7_0__123Grap" hidden="1">#REF!</definedName>
    <definedName name="_49A3_" hidden="1">{#N/A,#N/A,FALSE,"단축1";#N/A,#N/A,FALSE,"단축2";#N/A,#N/A,FALSE,"단축3";#N/A,#N/A,FALSE,"장축";#N/A,#N/A,FALSE,"4WD"}</definedName>
    <definedName name="_49s10_" hidden="1">{#N/A,#N/A,FALSE,"UNIT";#N/A,#N/A,FALSE,"UNIT";#N/A,#N/A,FALSE,"계정"}</definedName>
    <definedName name="_49s16_" hidden="1">{#N/A,#N/A,FALSE,"UNIT";#N/A,#N/A,FALSE,"UNIT";#N/A,#N/A,FALSE,"계정"}</definedName>
    <definedName name="_49Z3_" hidden="1">{#N/A,#N/A,FALSE,"KMC최종회의(7월) 자료"}</definedName>
    <definedName name="_4A4_" hidden="1">{#N/A,#N/A,FALSE,"KMC최종회의(7월) 자료"}</definedName>
    <definedName name="_4FF2_" hidden="1">{#N/A,#N/A,TRUE,"매출진척-1";#N/A,#N/A,TRUE,"매출진척-2";#N/A,#N/A,TRUE,"제품실적";#N/A,#N/A,TRUE,"RAC";#N/A,#N/A,TRUE,"PAC ";#N/A,#N/A,TRUE,"재고현황";#N/A,#N/A,TRUE,"공지사항"}</definedName>
    <definedName name="_4FY01_" hidden="1">{"'Sheet1'!$A$1:$D$15"}</definedName>
    <definedName name="_4FY01__1" hidden="1">{"'Sheet1'!$A$1:$D$15"}</definedName>
    <definedName name="_4G13_" hidden="1">{#N/A,#N/A,FALSE,"1.CRITERIA";#N/A,#N/A,FALSE,"2.IS";#N/A,#N/A,FALSE,"3.BS";#N/A,#N/A,FALSE,"4.PER PL";#N/A,#N/A,FALSE,"5.INVESTMENT";#N/A,#N/A,FALSE,"6.공문";#N/A,#N/A,FALSE,"7.netinvest"}</definedName>
    <definedName name="_4h1_" hidden="1">{"'표지'!$B$5"}</definedName>
    <definedName name="_4h3_" hidden="1">{"'표지'!$B$5"}</definedName>
    <definedName name="_4ih8_" hidden="1">{#N/A,#N/A,FALSE,"9612";#N/A,#N/A,FALSE,"9612"}</definedName>
    <definedName name="_4V2007_" hidden="1">{#N/A,#N/A,FALSE,"HOT RU TEM";#N/A,#N/A,FALSE,"HOT RU TEM";#N/A,#N/A,FALSE,"HOT RU TEM"}</definedName>
    <definedName name="_4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5" hidden="1">#REF!</definedName>
    <definedName name="_5_____7_0__123Graph_LB" hidden="1">#REF!</definedName>
    <definedName name="_5___123Graph_ACHART_5" hidden="1">#REF!</definedName>
    <definedName name="_5___123Graph_A차트_4" hidden="1">#REF!</definedName>
    <definedName name="_5__123Graph_AÂ÷Æ__1" hidden="1">#REF!</definedName>
    <definedName name="_5__123Graph_ACHART_11" hidden="1">#REF!</definedName>
    <definedName name="_5__123Graph_ACHART_12" hidden="1">#REF!</definedName>
    <definedName name="_5__123Graph_ACHART_41I" hidden="1">#REF!</definedName>
    <definedName name="_5__123Graph_Aグラフ_14G" hidden="1">#REF!</definedName>
    <definedName name="_5__123Graph_BChart_3" hidden="1">#REF!</definedName>
    <definedName name="_5__123Graph_B도표_3" hidden="1">#REF!</definedName>
    <definedName name="_5__FDSAUDITLINK__" hidden="1">{"fdsup://directions/FAT Viewer?action=UPDATE&amp;creator=factset&amp;DYN_ARGS=TRUE&amp;DOC_NAME=FAT:FQL_AUDITING_CLIENT_TEMPLATE.FAT&amp;display_string=Audit&amp;VAR:KEY=SFAXKZKXKJ&amp;VAR:QUERY=RkZfU0FMRVMoQ0FMLDIwMDgp&amp;WINDOW=FIRST_POPUP&amp;HEIGHT=450&amp;WIDTH=450&amp;START_MAXIMIZED=FALS","E&amp;VAR:CALENDAR=FIVEDAY&amp;VAR:SYMBOL=92839U20&amp;VAR:INDEX=0"}</definedName>
    <definedName name="_5_0_0_F" hidden="1">#REF!</definedName>
    <definedName name="_5_0_Table2_" hidden="1">#REF!</definedName>
    <definedName name="_5_5____123Grap" hidden="1">#REF!</definedName>
    <definedName name="_5_7____123Graph_LB" hidden="1">#REF!</definedName>
    <definedName name="_5_7_0__123Grap" hidden="1">#REF!</definedName>
    <definedName name="_5_7_0__123Graph_LB" hidden="1">#REF!</definedName>
    <definedName name="_5_9____123Graph_LB" hidden="1">#REF!</definedName>
    <definedName name="_5_9_0__123Graph_LB" hidden="1">#REF!</definedName>
    <definedName name="_5__0_S" hidden="1">#REF!</definedName>
    <definedName name="_5¤§¤_¤¡" hidden="1">{#N/A,#N/A,FALSE,"Sheet1"}</definedName>
    <definedName name="_50__123Graph_CCHART_19" hidden="1">#REF!</definedName>
    <definedName name="_50__123Graph_CChart_1A" hidden="1">#REF!</definedName>
    <definedName name="_50__123Graph_Dグラフ_3G" hidden="1">#REF!</definedName>
    <definedName name="_50__123Graph_XCHART_5" hidden="1">#REF!</definedName>
    <definedName name="_50__FDSAUDITLINK__" hidden="1">{"fdsup://directions/FAT Viewer?action=UPDATE&amp;creator=factset&amp;DYN_ARGS=TRUE&amp;DOC_NAME=FAT:FQL_AUDITING_CLIENT_TEMPLATE.FAT&amp;display_string=Audit&amp;VAR:KEY=VWZYXWJABU&amp;VAR:QUERY=RkZfRUJJVF9PUEVSKENBTCwyMDA1KQ==&amp;WINDOW=FIRST_POPUP&amp;HEIGHT=450&amp;WIDTH=450&amp;START_MAXIMI","ZED=FALSE&amp;VAR:CALENDAR=FIVEDAY&amp;VAR:SYMBOL=92839U20&amp;VAR:INDEX=0"}</definedName>
    <definedName name="_50_5_0__123Grap" hidden="1">#REF!</definedName>
    <definedName name="_50h5_" hidden="1">{"'표지'!$B$5"}</definedName>
    <definedName name="_50s17_" hidden="1">{#N/A,#N/A,FALSE,"UNIT";#N/A,#N/A,FALSE,"UNIT";#N/A,#N/A,FALSE,"계정"}</definedName>
    <definedName name="_50Z4_" hidden="1">{#N/A,#N/A,FALSE,"KMC최종회의(7월) 자료"}</definedName>
    <definedName name="_51__123Graph_CChart_1A" hidden="1">#REF!</definedName>
    <definedName name="_51__123Graph_CCHART_2" hidden="1">#REF!</definedName>
    <definedName name="_51__123Graph_Dグラフ_4G" hidden="1">#REF!</definedName>
    <definedName name="_51__123Graph_XCHART_7" hidden="1">#REF!</definedName>
    <definedName name="_51__FDSAUDITLINK__" hidden="1">{"fdsup://directions/FAT Viewer?action=UPDATE&amp;creator=factset&amp;DYN_ARGS=TRUE&amp;DOC_NAME=FAT:FQL_AUDITING_CLIENT_TEMPLATE.FAT&amp;display_string=Audit&amp;VAR:KEY=GDAREPWLUP&amp;VAR:QUERY=RkZfRUJJVF9PUEVSKENBTCwyMDA0KQ==&amp;WINDOW=FIRST_POPUP&amp;HEIGHT=450&amp;WIDTH=450&amp;START_MAXIMI","ZED=FALSE&amp;VAR:CALENDAR=FIVEDAY&amp;VAR:SYMBOL=92839U20&amp;VAR:INDEX=0"}</definedName>
    <definedName name="_51_7____123Grap" hidden="1">#REF!</definedName>
    <definedName name="_51A2_" hidden="1">{#N/A,#N/A,FALSE,"KMC최종회의(7월) 자료"}</definedName>
    <definedName name="_51s11_" hidden="1">{#N/A,#N/A,FALSE,"UNIT";#N/A,#N/A,FALSE,"UNIT";#N/A,#N/A,FALSE,"계정"}</definedName>
    <definedName name="_51s2_" hidden="1">{#N/A,#N/A,FALSE,"UNIT";#N/A,#N/A,FALSE,"UNIT";#N/A,#N/A,FALSE,"계정"}</definedName>
    <definedName name="_51Z5_" hidden="1">{#N/A,#N/A,FALSE,"KMC최종회의(7월) 자료"}</definedName>
    <definedName name="_52__123Graph_CCHART_2" hidden="1">#REF!</definedName>
    <definedName name="_52__123Graph_CCHART_3" hidden="1">#REF!</definedName>
    <definedName name="_52__123Graph_Dグラフ_5G" hidden="1">#REF!</definedName>
    <definedName name="_52__123Graph_XCHART_8" hidden="1">#REF!</definedName>
    <definedName name="_52__FDSAUDITLINK__" hidden="1">{"fdsup://directions/FAT Viewer?action=UPDATE&amp;creator=factset&amp;DYN_ARGS=TRUE&amp;DOC_NAME=FAT:FQL_AUDITING_CLIENT_TEMPLATE.FAT&amp;display_string=Audit&amp;VAR:KEY=RINWVCFOFA&amp;VAR:QUERY=RkZfRUJJVF9PUEVSKENBTCwyMDAzKQ==&amp;WINDOW=FIRST_POPUP&amp;HEIGHT=450&amp;WIDTH=450&amp;START_MAXIMI","ZED=FALSE&amp;VAR:CALENDAR=FIVEDAY&amp;VAR:SYMBOL=92839U20&amp;VAR:INDEX=0"}</definedName>
    <definedName name="_52_7____123Graph_LB" hidden="1">#REF!</definedName>
    <definedName name="_52s3_" hidden="1">{#N/A,#N/A,FALSE,"UNIT";#N/A,#N/A,FALSE,"UNIT";#N/A,#N/A,FALSE,"계정"}</definedName>
    <definedName name="_52Z6_" hidden="1">{#N/A,#N/A,FALSE,"KMC최종회의(7월) 자료"}</definedName>
    <definedName name="_53__123Graph_CCHART_3" hidden="1">#REF!</definedName>
    <definedName name="_53__123Graph_CCHART_4" hidden="1">#REF!</definedName>
    <definedName name="_53__123Graph_Dグラフ_6G" hidden="1">#REF!</definedName>
    <definedName name="_53__FDSAUDITLINK__" hidden="1">{"fdsup://directions/FAT Viewer?action=UPDATE&amp;creator=factset&amp;DYN_ARGS=TRUE&amp;DOC_NAME=FAT:FQL_AUDITING_CLIENT_TEMPLATE.FAT&amp;display_string=Audit&amp;VAR:KEY=JMBKHELULE&amp;VAR:QUERY=RkZfSU5UX0VYUF9ORVQoQ0FMLDIwMDQp&amp;WINDOW=FIRST_POPUP&amp;HEIGHT=450&amp;WIDTH=450&amp;START_MAXIMI","ZED=FALSE&amp;VAR:CALENDAR=FIVEDAY&amp;VAR:SYMBOL=92839U20&amp;VAR:INDEX=0"}</definedName>
    <definedName name="_533_5____123Grap" hidden="1">#REF!</definedName>
    <definedName name="_534_5_0__123Grap" hidden="1">#REF!</definedName>
    <definedName name="_535_7____123Grap" hidden="1">#REF!</definedName>
    <definedName name="_536_7____123Graph_LB" hidden="1">#REF!</definedName>
    <definedName name="_537_7_0__123Grap" hidden="1">#REF!</definedName>
    <definedName name="_538_7_0__123Graph_LB" hidden="1">#REF!</definedName>
    <definedName name="_539_9____123Grap" hidden="1">#REF!</definedName>
    <definedName name="_53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53K1_" hidden="1">{#N/A,#N/A,FALSE,"인원";#N/A,#N/A,FALSE,"비용2";#N/A,#N/A,FALSE,"비용1";#N/A,#N/A,FALSE,"비용";#N/A,#N/A,FALSE,"보증2";#N/A,#N/A,FALSE,"보증1";#N/A,#N/A,FALSE,"보증";#N/A,#N/A,FALSE,"손익1";#N/A,#N/A,FALSE,"손익";#N/A,#N/A,FALSE,"부서별매출";#N/A,#N/A,FALSE,"매출"}</definedName>
    <definedName name="_53s12_" hidden="1">{#N/A,#N/A,FALSE,"UNIT";#N/A,#N/A,FALSE,"UNIT";#N/A,#N/A,FALSE,"계정"}</definedName>
    <definedName name="_53s4_" hidden="1">{#N/A,#N/A,FALSE,"UNIT";#N/A,#N/A,FALSE,"UNIT";#N/A,#N/A,FALSE,"계정"}</definedName>
    <definedName name="_53Z7_" hidden="1">{#N/A,#N/A,FALSE,"KMC최종회의(7월) 자료"}</definedName>
    <definedName name="_54__123Graph_CCHART_4" hidden="1">#REF!</definedName>
    <definedName name="_54__123Graph_CCHART_5" hidden="1">#REF!</definedName>
    <definedName name="_54__123Graph_Dグラフ_7G" hidden="1">#REF!</definedName>
    <definedName name="_54__FDSAUDITLINK__" hidden="1">{"fdsup://directions/FAT Viewer?action=UPDATE&amp;creator=factset&amp;DYN_ARGS=TRUE&amp;DOC_NAME=FAT:FQL_AUDITING_CLIENT_TEMPLATE.FAT&amp;display_string=Audit&amp;VAR:KEY=AXYDQVQTML&amp;VAR:QUERY=RkZfSU5UX0lOQ19OT05fT1BFUihDQUwsMjAwNCk=&amp;WINDOW=FIRST_POPUP&amp;HEIGHT=450&amp;WIDTH=450&amp;STAR","T_MAXIMIZED=FALSE&amp;VAR:CALENDAR=FIVEDAY&amp;VAR:SYMBOL=92839U20&amp;VAR:INDEX=0"}</definedName>
    <definedName name="_540_9____123Graph_LB" hidden="1">#REF!</definedName>
    <definedName name="_541_9_0__123Grap" hidden="1">#REF!</definedName>
    <definedName name="_542_9_0__123Graph_LB" hidden="1">#REF!</definedName>
    <definedName name="_54K115_" hidden="1">{#N/A,#N/A,FALSE,"인원";#N/A,#N/A,FALSE,"비용2";#N/A,#N/A,FALSE,"비용1";#N/A,#N/A,FALSE,"비용";#N/A,#N/A,FALSE,"보증2";#N/A,#N/A,FALSE,"보증1";#N/A,#N/A,FALSE,"보증";#N/A,#N/A,FALSE,"손익1";#N/A,#N/A,FALSE,"손익";#N/A,#N/A,FALSE,"부서별매출";#N/A,#N/A,FALSE,"매출"}</definedName>
    <definedName name="_54s5_" hidden="1">{#N/A,#N/A,FALSE,"UNIT";#N/A,#N/A,FALSE,"UNIT";#N/A,#N/A,FALSE,"계정"}</definedName>
    <definedName name="_54T2_" hidden="1">{#N/A,#N/A,FALSE,"단축1";#N/A,#N/A,FALSE,"단축2";#N/A,#N/A,FALSE,"단축3";#N/A,#N/A,FALSE,"장축";#N/A,#N/A,FALSE,"4WD"}</definedName>
    <definedName name="_54Z8_" hidden="1">{#N/A,#N/A,FALSE,"KMC최종회의(7월) 자료"}</definedName>
    <definedName name="_55__123Graph_CCHART_5" hidden="1">#REF!</definedName>
    <definedName name="_55__123Graph_CCHART_6" hidden="1">#REF!</definedName>
    <definedName name="_55__123Graph_Dグラフ_9G" hidden="1">#REF!</definedName>
    <definedName name="_55__FDSAUDITLINK__" hidden="1">{"fdsup://directions/FAT Viewer?action=UPDATE&amp;creator=factset&amp;DYN_ARGS=TRUE&amp;DOC_NAME=FAT:FQL_AUDITING_CLIENT_TEMPLATE.FAT&amp;display_string=Audit&amp;VAR:KEY=BYHQVMXQXU&amp;VAR:QUERY=RkZfSU5UX0VYUF9ORVQoQ0FMLDIwMDMp&amp;WINDOW=FIRST_POPUP&amp;HEIGHT=450&amp;WIDTH=450&amp;START_MAXIMI","ZED=FALSE&amp;VAR:CALENDAR=FIVEDAY&amp;VAR:SYMBOL=92839U20&amp;VAR:INDEX=0"}</definedName>
    <definedName name="_55K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55s13_" hidden="1">{#N/A,#N/A,FALSE,"UNIT";#N/A,#N/A,FALSE,"UNIT";#N/A,#N/A,FALSE,"계정"}</definedName>
    <definedName name="_55s6_" hidden="1">{#N/A,#N/A,FALSE,"UNIT";#N/A,#N/A,FALSE,"UNIT";#N/A,#N/A,FALSE,"계정"}</definedName>
    <definedName name="_55Z9_" hidden="1">{#N/A,#N/A,FALSE,"KMC최종회의(7월) 자료"}</definedName>
    <definedName name="_56__123Graph_CCHART_6" hidden="1">#REF!</definedName>
    <definedName name="_56__123Graph_CCHART_7" hidden="1">#REF!</definedName>
    <definedName name="_56__123Graph_Eグラフ_10G" hidden="1">#REF!</definedName>
    <definedName name="_56__FDSAUDITLINK__" hidden="1">{"fdsup://directions/FAT Viewer?action=UPDATE&amp;creator=factset&amp;DYN_ARGS=TRUE&amp;DOC_NAME=FAT:FQL_AUDITING_CLIENT_TEMPLATE.FAT&amp;display_string=Audit&amp;VAR:KEY=BENWFSBQBW&amp;VAR:QUERY=RkZfRVFfQUZGX0lOQyhDQUwsMjAxMSk=&amp;WINDOW=FIRST_POPUP&amp;HEIGHT=450&amp;WIDTH=450&amp;START_MAXIMI","ZED=FALSE&amp;VAR:CALENDAR=FIVEDAY&amp;VAR:SYMBOL=92839U20&amp;VAR:INDEX=0"}</definedName>
    <definedName name="_56_7_0__123Graph_LB" hidden="1">#REF!</definedName>
    <definedName name="_56__0_S" hidden="1">#REF!</definedName>
    <definedName name="_56s9_" hidden="1">{#N/A,#N/A,FALSE,"UNIT";#N/A,#N/A,FALSE,"UNIT";#N/A,#N/A,FALSE,"계정"}</definedName>
    <definedName name="_57__123Graph_CCHART_7" hidden="1">#REF!</definedName>
    <definedName name="_57__123Graph_CCHART_8" hidden="1">#REF!</definedName>
    <definedName name="_57__123Graph_Eグラフ_11G" hidden="1">#REF!</definedName>
    <definedName name="_57__FDSAUDITLINK__" hidden="1">{"fdsup://directions/FAT Viewer?action=UPDATE&amp;creator=factset&amp;DYN_ARGS=TRUE&amp;DOC_NAME=FAT:FQL_AUDITING_CLIENT_TEMPLATE.FAT&amp;display_string=Audit&amp;VAR:KEY=WBUFMRQPAT&amp;VAR:QUERY=RkZfRVFfQUZGX0lOQyhDQUwsMjAxMCk=&amp;WINDOW=FIRST_POPUP&amp;HEIGHT=450&amp;WIDTH=450&amp;START_MAXIMI","ZED=FALSE&amp;VAR:CALENDAR=FIVEDAY&amp;VAR:SYMBOL=92839U20&amp;VAR:INDEX=0"}</definedName>
    <definedName name="_57A3_" hidden="1">{#N/A,#N/A,FALSE,"단축1";#N/A,#N/A,FALSE,"단축2";#N/A,#N/A,FALSE,"단축3";#N/A,#N/A,FALSE,"장축";#N/A,#N/A,FALSE,"4WD"}</definedName>
    <definedName name="_57s14_" hidden="1">{#N/A,#N/A,FALSE,"UNIT";#N/A,#N/A,FALSE,"UNIT";#N/A,#N/A,FALSE,"계정"}</definedName>
    <definedName name="_58__123Graph_CCHART_8" hidden="1">#REF!</definedName>
    <definedName name="_58__123Graph_CCHART_9" hidden="1">#REF!</definedName>
    <definedName name="_58__123Graph_Eグラフ_12G" hidden="1">#REF!</definedName>
    <definedName name="_58__FDSAUDITLINK__" hidden="1">{"fdsup://directions/FAT Viewer?action=UPDATE&amp;creator=factset&amp;DYN_ARGS=TRUE&amp;DOC_NAME=FAT:FQL_AUDITING_CLIENT_TEMPLATE.FAT&amp;display_string=Audit&amp;VAR:KEY=NQNIREDKVG&amp;VAR:QUERY=RkZfRVFfQUZGX0lOQyhDQUwsMjAwOSk=&amp;WINDOW=FIRST_POPUP&amp;HEIGHT=450&amp;WIDTH=450&amp;START_MAXIMI","ZED=FALSE&amp;VAR:CALENDAR=FIVEDAY&amp;VAR:SYMBOL=92839U20&amp;VAR:INDEX=0"}</definedName>
    <definedName name="_59__123Graph_CCHART_9" hidden="1">#REF!</definedName>
    <definedName name="_59__123Graph_Eグラフ_13G" hidden="1">#REF!</definedName>
    <definedName name="_59__123Graph_LBL_ACHART_1" hidden="1">#REF!</definedName>
    <definedName name="_59__FDSAUDITLINK__" hidden="1">{"fdsup://directions/FAT Viewer?action=UPDATE&amp;creator=factset&amp;DYN_ARGS=TRUE&amp;DOC_NAME=FAT:FQL_AUDITING_CLIENT_TEMPLATE.FAT&amp;display_string=Audit&amp;VAR:KEY=SBKZSLGRGX&amp;VAR:QUERY=RkZfRVFfQUZGX0lOQyhDQUwsMjAwOCk=&amp;WINDOW=FIRST_POPUP&amp;HEIGHT=450&amp;WIDTH=450&amp;START_MAXIMI","ZED=FALSE&amp;VAR:CALENDAR=FIVEDAY&amp;VAR:SYMBOL=92839U20&amp;VAR:INDEX=0"}</definedName>
    <definedName name="_59s16_" hidden="1">{#N/A,#N/A,FALSE,"UNIT";#N/A,#N/A,FALSE,"UNIT";#N/A,#N/A,FALSE,"계정"}</definedName>
    <definedName name="_5A5_" hidden="1">{#N/A,#N/A,FALSE,"KMC최종회의(7월) 자료"}</definedName>
    <definedName name="_5AT1_" hidden="1">{#N/A,#N/A,FALSE,"인원";#N/A,#N/A,FALSE,"비용2";#N/A,#N/A,FALSE,"비용1";#N/A,#N/A,FALSE,"비용";#N/A,#N/A,FALSE,"보증2";#N/A,#N/A,FALSE,"보증1";#N/A,#N/A,FALSE,"보증";#N/A,#N/A,FALSE,"손익1";#N/A,#N/A,FALSE,"손익";#N/A,#N/A,FALSE,"부서별매출";#N/A,#N/A,FALSE,"매출"}</definedName>
    <definedName name="_5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5f3_" hidden="1">{#N/A,#N/A,FALSE,"BS";#N/A,#N/A,FALSE,"PL";#N/A,#N/A,FALSE,"A";#N/A,#N/A,FALSE,"B";#N/A,#N/A,FALSE,"B1";#N/A,#N/A,FALSE,"C";#N/A,#N/A,FALSE,"C1";#N/A,#N/A,FALSE,"C2";#N/A,#N/A,FALSE,"D";#N/A,#N/A,FALSE,"E";#N/A,#N/A,FALSE,"F";#N/A,#N/A,FALSE,"AA";#N/A,#N/A,FALSE,"BB";#N/A,#N/A,FALSE,"CC";#N/A,#N/A,FALSE,"DD";#N/A,#N/A,FALSE,"EE";#N/A,#N/A,FALSE,"FF";#N/A,#N/A,FALSE,"PL10";#N/A,#N/A,FALSE,"PL20";#N/A,#N/A,FALSE,"PL30"}</definedName>
    <definedName name="_5FY01_" hidden="1">{"'Sheet1'!$A$1:$D$15"}</definedName>
    <definedName name="_5FY01__1" hidden="1">{"'Sheet1'!$A$1:$D$15"}</definedName>
    <definedName name="_5h4_" hidden="1">{"'표지'!$B$5"}</definedName>
    <definedName name="_5V2008_" hidden="1">{#N/A,#N/A,FALSE,"HOT RU TEM";#N/A,#N/A,FALSE,"HOT RU TEM";#N/A,#N/A,FALSE,"HOT RU TEM"}</definedName>
    <definedName name="_6" hidden="1">#REF!</definedName>
    <definedName name="_6____________0_S" hidden="1">#REF!</definedName>
    <definedName name="_6_____9_0__123Grap" hidden="1">#REF!</definedName>
    <definedName name="_6___123Graph_ACHART_7" hidden="1">#REF!</definedName>
    <definedName name="_6__123Graph_ACHART_12" hidden="1">#REF!</definedName>
    <definedName name="_6__123Graph_ACHART_13" hidden="1">#REF!</definedName>
    <definedName name="_6__123Graph_ACHART_42I" hidden="1">#REF!</definedName>
    <definedName name="_6__123Graph_Aグラフ_15G" hidden="1">#REF!</definedName>
    <definedName name="_6__123Graph_A도표_3" hidden="1">#REF!</definedName>
    <definedName name="_6__123Graph_BÂ÷Æ__1" hidden="1">#REF!</definedName>
    <definedName name="_6__123Graph_BChart_4" hidden="1">#REF!</definedName>
    <definedName name="_6__123Graph_XGRAF_4" hidden="1">#REF!</definedName>
    <definedName name="_6__FDSAUDITLINK__" hidden="1">{"fdsup://directions/FAT Viewer?action=UPDATE&amp;creator=factset&amp;DYN_ARGS=TRUE&amp;DOC_NAME=FAT:FQL_AUDITING_CLIENT_TEMPLATE.FAT&amp;display_string=Audit&amp;VAR:KEY=TYDQHMPEJQ&amp;VAR:QUERY=RkZfU0FMRVMoQ0FMLDIwMDcp&amp;WINDOW=FIRST_POPUP&amp;HEIGHT=450&amp;WIDTH=450&amp;START_MAXIMIZED=FALS","E&amp;VAR:CALENDAR=FIVEDAY&amp;VAR:SYMBOL=92839U20&amp;VAR:INDEX=0"}</definedName>
    <definedName name="_6_____S" hidden="1">#REF!</definedName>
    <definedName name="_6_5_0__123Grap" hidden="1">#REF!</definedName>
    <definedName name="_6_7____123Grap" hidden="1">#REF!</definedName>
    <definedName name="_6_7_0__123Grap" hidden="1">#REF!</definedName>
    <definedName name="_6_7_0__123Graph_LB" hidden="1">#REF!</definedName>
    <definedName name="_6__0_S" hidden="1">#REF!</definedName>
    <definedName name="_60__123Graph_Eグラフ_14G" hidden="1">#REF!</definedName>
    <definedName name="_60__123Graph_LBL_ACHART_1" hidden="1">#REF!</definedName>
    <definedName name="_60__123Graph_LBL_ACHART_2" hidden="1">#REF!</definedName>
    <definedName name="_60__FDSAUDITLINK__" hidden="1">{"fdsup://directions/FAT Viewer?action=UPDATE&amp;creator=factset&amp;DYN_ARGS=TRUE&amp;DOC_NAME=FAT:FQL_AUDITING_CLIENT_TEMPLATE.FAT&amp;display_string=Audit&amp;VAR:KEY=NYBCLSNCHU&amp;VAR:QUERY=RkZfRVFfQUZGX0lOQyhDQUwsMjAwNyk=&amp;WINDOW=FIRST_POPUP&amp;HEIGHT=450&amp;WIDTH=450&amp;START_MAXIMI","ZED=FALSE&amp;VAR:CALENDAR=FIVEDAY&amp;VAR:SYMBOL=92839U20&amp;VAR:INDEX=0"}</definedName>
    <definedName name="_61__123Graph_Eグラフ_15G" hidden="1">#REF!</definedName>
    <definedName name="_61__123Graph_LBL_ACHART_2" hidden="1">#REF!</definedName>
    <definedName name="_61__123Graph_LBL_BCHART_1" hidden="1">#REF!</definedName>
    <definedName name="_61__FDSAUDITLINK__" hidden="1">{"fdsup://directions/FAT Viewer?action=UPDATE&amp;creator=factset&amp;DYN_ARGS=TRUE&amp;DOC_NAME=FAT:FQL_AUDITING_CLIENT_TEMPLATE.FAT&amp;display_string=Audit&amp;VAR:KEY=SRODINOZUV&amp;VAR:QUERY=RkZfRVFfQUZGX0lOQyhDQUwsMjAwNik=&amp;WINDOW=FIRST_POPUP&amp;HEIGHT=450&amp;WIDTH=450&amp;START_MAXIMI","ZED=FALSE&amp;VAR:CALENDAR=FIVEDAY&amp;VAR:SYMBOL=92839U20&amp;VAR:INDEX=0"}</definedName>
    <definedName name="_61_7_0__123Grap" hidden="1">#REF!</definedName>
    <definedName name="_61s17_" hidden="1">{#N/A,#N/A,FALSE,"UNIT";#N/A,#N/A,FALSE,"UNIT";#N/A,#N/A,FALSE,"계정"}</definedName>
    <definedName name="_62__123Graph_Eグラフ_2G" hidden="1">#REF!</definedName>
    <definedName name="_62__123Graph_LBL_BCHART_1" hidden="1">#REF!</definedName>
    <definedName name="_62__123Graph_LBL_ECHART_1" hidden="1">#REF!</definedName>
    <definedName name="_62__FDSAUDITLINK__" hidden="1">{"fdsup://directions/FAT Viewer?action=UPDATE&amp;creator=factset&amp;DYN_ARGS=TRUE&amp;DOC_NAME=FAT:FQL_AUDITING_CLIENT_TEMPLATE.FAT&amp;display_string=Audit&amp;VAR:KEY=ZATUPQXIBU&amp;VAR:QUERY=RkZfRVFfQUZGX0lOQyhDQUwsMjAwNSk=&amp;WINDOW=FIRST_POPUP&amp;HEIGHT=450&amp;WIDTH=450&amp;START_MAXIMI","ZED=FALSE&amp;VAR:CALENDAR=FIVEDAY&amp;VAR:SYMBOL=92839U20&amp;VAR:INDEX=0"}</definedName>
    <definedName name="_62_7_0__123Grap" hidden="1">#REF!</definedName>
    <definedName name="_62s1_" hidden="1">{#N/A,#N/A,FALSE,"UNIT";#N/A,#N/A,FALSE,"UNIT";#N/A,#N/A,FALSE,"계정"}</definedName>
    <definedName name="_63__123Graph_Eグラフ_4G" hidden="1">#REF!</definedName>
    <definedName name="_63__123Graph_LBL_ECHART_1" hidden="1">#REF!</definedName>
    <definedName name="_63__123Graph_XCHART_1" hidden="1">#REF!</definedName>
    <definedName name="_63__FDSAUDITLINK__" hidden="1">{"fdsup://directions/FAT Viewer?action=UPDATE&amp;creator=factset&amp;DYN_ARGS=TRUE&amp;DOC_NAME=FAT:FQL_AUDITING_CLIENT_TEMPLATE.FAT&amp;display_string=Audit&amp;VAR:KEY=QLAREJWPAJ&amp;VAR:QUERY=RkZfRVFfQUZGX0lOQyhDQUwsMjAwNCk=&amp;WINDOW=FIRST_POPUP&amp;HEIGHT=450&amp;WIDTH=450&amp;START_MAXIMI","ZED=FALSE&amp;VAR:CALENDAR=FIVEDAY&amp;VAR:SYMBOL=92839U20&amp;VAR:INDEX=0"}</definedName>
    <definedName name="_63_9____123Grap" hidden="1">#REF!</definedName>
    <definedName name="_63A4_" hidden="1">{#N/A,#N/A,FALSE,"KMC최종회의(7월) 자료"}</definedName>
    <definedName name="_63s10_" hidden="1">{#N/A,#N/A,FALSE,"UNIT";#N/A,#N/A,FALSE,"UNIT";#N/A,#N/A,FALSE,"계정"}</definedName>
    <definedName name="_63s2_" hidden="1">{#N/A,#N/A,FALSE,"UNIT";#N/A,#N/A,FALSE,"UNIT";#N/A,#N/A,FALSE,"계정"}</definedName>
    <definedName name="_64__123Graph_Eグラフ_7G" hidden="1">#REF!</definedName>
    <definedName name="_64__123Graph_XCHART_1" hidden="1">#REF!</definedName>
    <definedName name="_64__123Graph_XCHART_10" hidden="1">#REF!</definedName>
    <definedName name="_64__FDSAUDITLINK__" hidden="1">{"fdsup://directions/FAT Viewer?action=UPDATE&amp;creator=factset&amp;DYN_ARGS=TRUE&amp;DOC_NAME=FAT:FQL_AUDITING_CLIENT_TEMPLATE.FAT&amp;display_string=Audit&amp;VAR:KEY=PIPKDUHOXM&amp;VAR:QUERY=RkZfTUlOX0lOVF9FWFAoQ0FMLDIwMTEp&amp;WINDOW=FIRST_POPUP&amp;HEIGHT=450&amp;WIDTH=450&amp;START_MAXIMI","ZED=FALSE&amp;VAR:CALENDAR=FIVEDAY&amp;VAR:SYMBOL=92839U20&amp;VAR:INDEX=0"}</definedName>
    <definedName name="_64s11_" hidden="1">{#N/A,#N/A,FALSE,"UNIT";#N/A,#N/A,FALSE,"UNIT";#N/A,#N/A,FALSE,"계정"}</definedName>
    <definedName name="_65__123Graph_Eグラフ_9G" hidden="1">#REF!</definedName>
    <definedName name="_65__123Graph_XCHART_10" hidden="1">#REF!</definedName>
    <definedName name="_65__123Graph_XCHART_11" hidden="1">#REF!</definedName>
    <definedName name="_65__FDSAUDITLINK__" hidden="1">{"fdsup://directions/FAT Viewer?action=UPDATE&amp;creator=factset&amp;DYN_ARGS=TRUE&amp;DOC_NAME=FAT:FQL_AUDITING_CLIENT_TEMPLATE.FAT&amp;display_string=Audit&amp;VAR:KEY=GLYHEDQVEJ&amp;VAR:QUERY=RkZfTUlOX0lOVF9FWFAoQ0FMLDIwMTAp&amp;WINDOW=FIRST_POPUP&amp;HEIGHT=450&amp;WIDTH=450&amp;START_MAXIMI","ZED=FALSE&amp;VAR:CALENDAR=FIVEDAY&amp;VAR:SYMBOL=92839U20&amp;VAR:INDEX=0"}</definedName>
    <definedName name="_65s12_" hidden="1">{#N/A,#N/A,FALSE,"UNIT";#N/A,#N/A,FALSE,"UNIT";#N/A,#N/A,FALSE,"계정"}</definedName>
    <definedName name="_65s3_" hidden="1">{#N/A,#N/A,FALSE,"UNIT";#N/A,#N/A,FALSE,"UNIT";#N/A,#N/A,FALSE,"계정"}</definedName>
    <definedName name="_66__123Graph_Fグラフ_11G" hidden="1">#REF!</definedName>
    <definedName name="_66__123Graph_XCHART_11" hidden="1">#REF!</definedName>
    <definedName name="_66__123Graph_XCHART_12" hidden="1">#REF!</definedName>
    <definedName name="_66__FDSAUDITLINK__" hidden="1">{"fdsup://directions/FAT Viewer?action=UPDATE&amp;creator=factset&amp;DYN_ARGS=TRUE&amp;DOC_NAME=FAT:FQL_AUDITING_CLIENT_TEMPLATE.FAT&amp;display_string=Audit&amp;VAR:KEY=NOJQFQFWFG&amp;VAR:QUERY=RkZfTUlOX0lOVF9FWFAoQ0FMLDIwMDkp&amp;WINDOW=FIRST_POPUP&amp;HEIGHT=450&amp;WIDTH=450&amp;START_MAXIMI","ZED=FALSE&amp;VAR:CALENDAR=FIVEDAY&amp;VAR:SYMBOL=92839U20&amp;VAR:INDEX=0"}</definedName>
    <definedName name="_66s13_" hidden="1">{#N/A,#N/A,FALSE,"UNIT";#N/A,#N/A,FALSE,"UNIT";#N/A,#N/A,FALSE,"계정"}</definedName>
    <definedName name="_67__123Graph_Fグラフ_15G" hidden="1">#REF!</definedName>
    <definedName name="_67__123Graph_XCHART_12" hidden="1">#REF!</definedName>
    <definedName name="_67__123Graph_XCHART_13" hidden="1">#REF!</definedName>
    <definedName name="_67__FDSAUDITLINK__" hidden="1">{"fdsup://directions/FAT Viewer?action=UPDATE&amp;creator=factset&amp;DYN_ARGS=TRUE&amp;DOC_NAME=FAT:FQL_AUDITING_CLIENT_TEMPLATE.FAT&amp;display_string=Audit&amp;VAR:KEY=IBEHGNCNQF&amp;VAR:QUERY=RkZfTUlOX0lOVF9FWFAoQ0FMLDIwMDgp&amp;WINDOW=FIRST_POPUP&amp;HEIGHT=450&amp;WIDTH=450&amp;START_MAXIMI","ZED=FALSE&amp;VAR:CALENDAR=FIVEDAY&amp;VAR:SYMBOL=92839U20&amp;VAR:INDEX=0"}</definedName>
    <definedName name="_67E1_" hidden="1">{#N/A,#N/A,FALSE,"KMC최종회의(7월) 자료"}</definedName>
    <definedName name="_67s14_" hidden="1">{#N/A,#N/A,FALSE,"UNIT";#N/A,#N/A,FALSE,"UNIT";#N/A,#N/A,FALSE,"계정"}</definedName>
    <definedName name="_67s4_" hidden="1">{#N/A,#N/A,FALSE,"UNIT";#N/A,#N/A,FALSE,"UNIT";#N/A,#N/A,FALSE,"계정"}</definedName>
    <definedName name="_68__123Graph_XCHART_13" hidden="1">#REF!</definedName>
    <definedName name="_68__123Graph_XCHART_14" hidden="1">#REF!</definedName>
    <definedName name="_68__123Graph_Xグラフ_10G" hidden="1">#REF!</definedName>
    <definedName name="_68__FDSAUDITLINK__" hidden="1">{"fdsup://directions/FAT Viewer?action=UPDATE&amp;creator=factset&amp;DYN_ARGS=TRUE&amp;DOC_NAME=FAT:FQL_AUDITING_CLIENT_TEMPLATE.FAT&amp;display_string=Audit&amp;VAR:KEY=DYZANGTCLK&amp;VAR:QUERY=RkZfTUlOX0lOVF9FWFAoQ0FMLDIwMDcp&amp;WINDOW=FIRST_POPUP&amp;HEIGHT=450&amp;WIDTH=450&amp;START_MAXIMI","ZED=FALSE&amp;VAR:CALENDAR=FIVEDAY&amp;VAR:SYMBOL=92839U20&amp;VAR:INDEX=0"}</definedName>
    <definedName name="_68E2_" hidden="1">{#N/A,#N/A,FALSE,"KMC최종회의(7월) 자료"}</definedName>
    <definedName name="_68s16_" hidden="1">{#N/A,#N/A,FALSE,"UNIT";#N/A,#N/A,FALSE,"UNIT";#N/A,#N/A,FALSE,"계정"}</definedName>
    <definedName name="_69__123Graph_XCHART_14" hidden="1">#REF!</definedName>
    <definedName name="_69__123Graph_XCHART_15" hidden="1">#REF!</definedName>
    <definedName name="_69__123Graph_Xグラフ_11G" hidden="1">#REF!</definedName>
    <definedName name="_69__FDSAUDITLINK__" hidden="1">{"fdsup://directions/FAT Viewer?action=UPDATE&amp;creator=factset&amp;DYN_ARGS=TRUE&amp;DOC_NAME=FAT:FQL_AUDITING_CLIENT_TEMPLATE.FAT&amp;display_string=Audit&amp;VAR:KEY=KRMPIDGVIT&amp;VAR:QUERY=RkZfTUlOX0lOVF9FWFAoQ0FMLDIwMDYp&amp;WINDOW=FIRST_POPUP&amp;HEIGHT=450&amp;WIDTH=450&amp;START_MAXIMI","ZED=FALSE&amp;VAR:CALENDAR=FIVEDAY&amp;VAR:SYMBOL=92839U20&amp;VAR:INDEX=0"}</definedName>
    <definedName name="_69A5_" hidden="1">{#N/A,#N/A,FALSE,"KMC최종회의(7월) 자료"}</definedName>
    <definedName name="_69s17_" hidden="1">{#N/A,#N/A,FALSE,"UNIT";#N/A,#N/A,FALSE,"UNIT";#N/A,#N/A,FALSE,"계정"}</definedName>
    <definedName name="_69s5_" hidden="1">{#N/A,#N/A,FALSE,"UNIT";#N/A,#N/A,FALSE,"UNIT";#N/A,#N/A,FALSE,"계정"}</definedName>
    <definedName name="_6A2_" hidden="1">#REF!</definedName>
    <definedName name="_6A6_" hidden="1">{#N/A,#N/A,FALSE,"KMC최종회의(7월) 자료"}</definedName>
    <definedName name="_6f3_" hidden="1">{#N/A,#N/A,FALSE,"BS";#N/A,#N/A,FALSE,"PL";#N/A,#N/A,FALSE,"A";#N/A,#N/A,FALSE,"B";#N/A,#N/A,FALSE,"B1";#N/A,#N/A,FALSE,"C";#N/A,#N/A,FALSE,"C1";#N/A,#N/A,FALSE,"C2";#N/A,#N/A,FALSE,"D";#N/A,#N/A,FALSE,"E";#N/A,#N/A,FALSE,"F";#N/A,#N/A,FALSE,"AA";#N/A,#N/A,FALSE,"BB";#N/A,#N/A,FALSE,"CC";#N/A,#N/A,FALSE,"DD";#N/A,#N/A,FALSE,"EE";#N/A,#N/A,FALSE,"FF";#N/A,#N/A,FALSE,"PL10";#N/A,#N/A,FALSE,"PL20";#N/A,#N/A,FALSE,"PL30"}</definedName>
    <definedName name="_6f3__1" hidden="1">{#N/A,#N/A,FALSE,"BS";#N/A,#N/A,FALSE,"PL";#N/A,#N/A,FALSE,"A";#N/A,#N/A,FALSE,"B";#N/A,#N/A,FALSE,"B1";#N/A,#N/A,FALSE,"C";#N/A,#N/A,FALSE,"C1";#N/A,#N/A,FALSE,"C2";#N/A,#N/A,FALSE,"D";#N/A,#N/A,FALSE,"E";#N/A,#N/A,FALSE,"F";#N/A,#N/A,FALSE,"AA";#N/A,#N/A,FALSE,"BB";#N/A,#N/A,FALSE,"CC";#N/A,#N/A,FALSE,"DD";#N/A,#N/A,FALSE,"EE";#N/A,#N/A,FALSE,"FF";#N/A,#N/A,FALSE,"PL10";#N/A,#N/A,FALSE,"PL20";#N/A,#N/A,FALSE,"PL30"}</definedName>
    <definedName name="_6FY01_" hidden="1">{"'Sheet1'!$A$1:$D$15"}</definedName>
    <definedName name="_6h1_" hidden="1">{"'표지'!$B$5"}</definedName>
    <definedName name="_6h2_" hidden="1">{"'표지'!$B$5"}</definedName>
    <definedName name="_6h5_" hidden="1">{"'표지'!$B$5"}</definedName>
    <definedName name="_6s1_" hidden="1">{#N/A,#N/A,TRUE,"매출진척-1";#N/A,#N/A,TRUE,"매출진척-2";#N/A,#N/A,TRUE,"제품실적";#N/A,#N/A,TRUE,"RAC";#N/A,#N/A,TRUE,"PAC ";#N/A,#N/A,TRUE,"재고현황";#N/A,#N/A,TRUE,"공지사항"}</definedName>
    <definedName name="_6V2008_" hidden="1">{#N/A,#N/A,FALSE,"HOT RU TEM";#N/A,#N/A,FALSE,"HOT RU TEM";#N/A,#N/A,FALSE,"HOT RU TEM"}</definedName>
    <definedName name="_6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7_____9_0__123Grap" hidden="1">#REF!</definedName>
    <definedName name="_7___123Graph_ACHART_8" hidden="1">#REF!</definedName>
    <definedName name="_7___123Graph_X차트_2" hidden="1">#REF!</definedName>
    <definedName name="_7__123Graph_ACHART_13" hidden="1">#REF!</definedName>
    <definedName name="_7__123Graph_ACHART_14" hidden="1">#REF!</definedName>
    <definedName name="_7__123Graph_ACHART_16" hidden="1">#REF!</definedName>
    <definedName name="_7__123Graph_ACHART_44J" hidden="1">#REF!</definedName>
    <definedName name="_7__123Graph_Aグラフ_1G" hidden="1">#REF!</definedName>
    <definedName name="_7__123Graph_XÂ÷Æ__1" hidden="1">#REF!</definedName>
    <definedName name="_7__123Graph_XChart_2" hidden="1">#REF!</definedName>
    <definedName name="_7__FDSAUDITLINK__" hidden="1">{"fdsup://directions/FAT Viewer?action=UPDATE&amp;creator=factset&amp;DYN_ARGS=TRUE&amp;DOC_NAME=FAT:FQL_AUDITING_CLIENT_TEMPLATE.FAT&amp;display_string=Audit&amp;VAR:KEY=FEPEROTSFO&amp;VAR:QUERY=RkZfQ09HUyhDQUwsMjAwNik=&amp;WINDOW=FIRST_POPUP&amp;HEIGHT=450&amp;WIDTH=450&amp;START_MAXIMIZED=FALS","E&amp;VAR:CALENDAR=FIVEDAY&amp;VAR:SYMBOL=92839U20&amp;VAR:INDEX=0"}</definedName>
    <definedName name="_7_7____123Grap" hidden="1">#REF!</definedName>
    <definedName name="_7_7_0__123Grap" hidden="1">#REF!</definedName>
    <definedName name="_7_9____123Grap" hidden="1">#REF!</definedName>
    <definedName name="_7_9_0__123Grap" hidden="1">#REF!</definedName>
    <definedName name="_7__0_S" hidden="1">#REF!</definedName>
    <definedName name="_70__123Graph_XCHART_15" hidden="1">#REF!</definedName>
    <definedName name="_70__123Graph_XCHART_16" hidden="1">#REF!</definedName>
    <definedName name="_70__123Graph_Xグラフ_12G" hidden="1">#REF!</definedName>
    <definedName name="_70__FDSAUDITLINK__" hidden="1">{"fdsup://directions/FAT Viewer?action=UPDATE&amp;creator=factset&amp;DYN_ARGS=TRUE&amp;DOC_NAME=FAT:FQL_AUDITING_CLIENT_TEMPLATE.FAT&amp;display_string=Audit&amp;VAR:KEY=VEXEZETOVK&amp;VAR:QUERY=RkZfTUlOX0lOVF9FWFAoQ0FMLDIwMDUp&amp;WINDOW=FIRST_POPUP&amp;HEIGHT=450&amp;WIDTH=450&amp;START_MAXIMI","ZED=FALSE&amp;VAR:CALENDAR=FIVEDAY&amp;VAR:SYMBOL=92839U20&amp;VAR:INDEX=0"}</definedName>
    <definedName name="_70_9____123Graph_LB" hidden="1">#REF!</definedName>
    <definedName name="_71__123Graph_XCHART_16" hidden="1">#REF!</definedName>
    <definedName name="_71__123Graph_XCHART_17" hidden="1">#REF!</definedName>
    <definedName name="_71__123Graph_Xグラフ_13G" hidden="1">#REF!</definedName>
    <definedName name="_71__FDSAUDITLINK__" hidden="1">{"fdsup://directions/FAT Viewer?action=UPDATE&amp;creator=factset&amp;DYN_ARGS=TRUE&amp;DOC_NAME=FAT:FQL_AUDITING_CLIENT_TEMPLATE.FAT&amp;display_string=Audit&amp;VAR:KEY=MBGXGPGXER&amp;VAR:QUERY=RkZfTUlOX0lOVF9FWFAoQ0FMLDIwMDQp&amp;WINDOW=FIRST_POPUP&amp;HEIGHT=450&amp;WIDTH=450&amp;START_MAXIMI","ZED=FALSE&amp;VAR:CALENDAR=FIVEDAY&amp;VAR:SYMBOL=92839U20&amp;VAR:INDEX=0"}</definedName>
    <definedName name="_71_7_0__123Graph_LB" hidden="1">#REF!</definedName>
    <definedName name="_71k1_" hidden="1">#REF!</definedName>
    <definedName name="_71s3_" hidden="1">{#N/A,#N/A,FALSE,"UNIT";#N/A,#N/A,FALSE,"UNIT";#N/A,#N/A,FALSE,"계정"}</definedName>
    <definedName name="_71s6_" hidden="1">{#N/A,#N/A,FALSE,"UNIT";#N/A,#N/A,FALSE,"UNIT";#N/A,#N/A,FALSE,"계정"}</definedName>
    <definedName name="_72__123Graph_XCHART_17" hidden="1">#REF!</definedName>
    <definedName name="_72__123Graph_XCHART_19" hidden="1">#REF!</definedName>
    <definedName name="_72__123Graph_Xグラフ_14G" hidden="1">#REF!</definedName>
    <definedName name="_72__FDSAUDITLINK__" hidden="1">{"fdsup://directions/FAT Viewer?action=UPDATE&amp;creator=factset&amp;DYN_ARGS=TRUE&amp;DOC_NAME=FAT:FQL_AUDITING_CLIENT_TEMPLATE.FAT&amp;display_string=Audit&amp;VAR:KEY=VIJUXETYLC&amp;VAR:QUERY=RkZfQ09HUyhDQUwsMjAxMSk=&amp;WINDOW=FIRST_POPUP&amp;HEIGHT=450&amp;WIDTH=450&amp;START_MAXIMIZED=FALS","E&amp;VAR:CALENDAR=FIVEDAY&amp;VAR:SYMBOL=92839U20&amp;VAR:INDEX=0"}</definedName>
    <definedName name="_72_7_0__123Graph_LB" hidden="1">#REF!</definedName>
    <definedName name="_72P3_" hidden="1">{#N/A,#N/A,FALSE,"단축1";#N/A,#N/A,FALSE,"단축2";#N/A,#N/A,FALSE,"단축3";#N/A,#N/A,FALSE,"장축";#N/A,#N/A,FALSE,"4WD"}</definedName>
    <definedName name="_72s4_" hidden="1">{#N/A,#N/A,FALSE,"UNIT";#N/A,#N/A,FALSE,"UNIT";#N/A,#N/A,FALSE,"계정"}</definedName>
    <definedName name="_72V2007_" hidden="1">{#N/A,#N/A,FALSE,"HOT RU TEM";#N/A,#N/A,FALSE,"HOT RU TEM";#N/A,#N/A,FALSE,"HOT RU TEM"}</definedName>
    <definedName name="_73__123Graph_XCHART_19" hidden="1">#REF!</definedName>
    <definedName name="_73__123Graph_XChart_1A" hidden="1">#REF!</definedName>
    <definedName name="_73__123Graph_Xグラフ_15G" hidden="1">#REF!</definedName>
    <definedName name="_73__FDSAUDITLINK__" hidden="1">{"fdsup://directions/FAT Viewer?action=UPDATE&amp;creator=factset&amp;DYN_ARGS=TRUE&amp;DOC_NAME=FAT:FQL_AUDITING_CLIENT_TEMPLATE.FAT&amp;display_string=Audit&amp;VAR:KEY=NIBGBSJUNC&amp;VAR:QUERY=RkZfQ09HUyhDQUwsMjAxMCk=&amp;WINDOW=FIRST_POPUP&amp;HEIGHT=450&amp;WIDTH=450&amp;START_MAXIMIZED=FALS","E&amp;VAR:CALENDAR=FIVEDAY&amp;VAR:SYMBOL=92839U20&amp;VAR:INDEX=0"}</definedName>
    <definedName name="_73_9____123Grap" hidden="1">#REF!</definedName>
    <definedName name="_73Q1_" hidden="1">{#N/A,#N/A,FALSE,"KMC최종회의(7월) 자료"}</definedName>
    <definedName name="_73s5_" hidden="1">{#N/A,#N/A,FALSE,"UNIT";#N/A,#N/A,FALSE,"UNIT";#N/A,#N/A,FALSE,"계정"}</definedName>
    <definedName name="_73s9_" hidden="1">{#N/A,#N/A,FALSE,"UNIT";#N/A,#N/A,FALSE,"UNIT";#N/A,#N/A,FALSE,"계정"}</definedName>
    <definedName name="_73V2008_" hidden="1">{#N/A,#N/A,FALSE,"HOT RU TEM";#N/A,#N/A,FALSE,"HOT RU TEM";#N/A,#N/A,FALSE,"HOT RU TEM"}</definedName>
    <definedName name="_74__123Graph_XChart_1A" hidden="1">#REF!</definedName>
    <definedName name="_74__123Graph_XCHART_2" hidden="1">#REF!</definedName>
    <definedName name="_74__123Graph_Xグラフ_2G" hidden="1">#REF!</definedName>
    <definedName name="_74__FDSAUDITLINK__" hidden="1">{"fdsup://directions/FAT Viewer?action=UPDATE&amp;creator=factset&amp;DYN_ARGS=TRUE&amp;DOC_NAME=FAT:FQL_AUDITING_CLIENT_TEMPLATE.FAT&amp;display_string=Audit&amp;VAR:KEY=DMFOBKJUTM&amp;VAR:QUERY=RkZfQ09HUyhDQUwsMjAwOSk=&amp;WINDOW=FIRST_POPUP&amp;HEIGHT=450&amp;WIDTH=450&amp;START_MAXIMIZED=FALS","E&amp;VAR:CALENDAR=FIVEDAY&amp;VAR:SYMBOL=92839U20&amp;VAR:INDEX=0"}</definedName>
    <definedName name="_74_9____123Graph_LB" hidden="1">#REF!</definedName>
    <definedName name="_74Q2_" hidden="1">{#N/A,#N/A,FALSE,"KMC최종회의(7월) 자료"}</definedName>
    <definedName name="_74s6_" hidden="1">{#N/A,#N/A,FALSE,"UNIT";#N/A,#N/A,FALSE,"UNIT";#N/A,#N/A,FALSE,"계정"}</definedName>
    <definedName name="_75__123Graph_XCHART_2" hidden="1">#REF!</definedName>
    <definedName name="_75__123Graph_XChart_2A" hidden="1">#REF!</definedName>
    <definedName name="_75__123Graph_Xグラフ_3G" hidden="1">#REF!</definedName>
    <definedName name="_75__FDSAUDITLINK__" hidden="1">{"fdsup://directions/FAT Viewer?action=UPDATE&amp;creator=factset&amp;DYN_ARGS=TRUE&amp;DOC_NAME=FAT:FQL_AUDITING_CLIENT_TEMPLATE.FAT&amp;display_string=Audit&amp;VAR:KEY=XWLYPWDCNY&amp;VAR:QUERY=RkZfQ09HUyhDQUwsMjAwOCk=&amp;WINDOW=FIRST_POPUP&amp;HEIGHT=450&amp;WIDTH=450&amp;START_MAXIMIZED=FALS","E&amp;VAR:CALENDAR=FIVEDAY&amp;VAR:SYMBOL=92839U20&amp;VAR:INDEX=0"}</definedName>
    <definedName name="_75A6_" hidden="1">{#N/A,#N/A,FALSE,"KMC최종회의(7월) 자료"}</definedName>
    <definedName name="_75Q3_" hidden="1">{#N/A,#N/A,FALSE,"KMC최종회의(7월) 자료"}</definedName>
    <definedName name="_75s9_" hidden="1">{#N/A,#N/A,FALSE,"UNIT";#N/A,#N/A,FALSE,"UNIT";#N/A,#N/A,FALSE,"계정"}</definedName>
    <definedName name="_76_______S" hidden="1">#REF!</definedName>
    <definedName name="_76__123Graph_XChart_2A" hidden="1">#REF!</definedName>
    <definedName name="_76__123Graph_XCHART_3" hidden="1">#REF!</definedName>
    <definedName name="_76__123Graph_Xグラフ_4G" hidden="1">#REF!</definedName>
    <definedName name="_76__FDSAUDITLINK__" hidden="1">{"fdsup://directions/FAT Viewer?action=UPDATE&amp;creator=factset&amp;DYN_ARGS=TRUE&amp;DOC_NAME=FAT:FQL_AUDITING_CLIENT_TEMPLATE.FAT&amp;display_string=Audit&amp;VAR:KEY=NEXKFMNYJU&amp;VAR:QUERY=RkZfQ09HUyhDQUwsMjAwNyk=&amp;WINDOW=FIRST_POPUP&amp;HEIGHT=450&amp;WIDTH=450&amp;START_MAXIMIZED=FALS","E&amp;VAR:CALENDAR=FIVEDAY&amp;VAR:SYMBOL=92839U20&amp;VAR:INDEX=0"}</definedName>
    <definedName name="_76__0_S" hidden="1">#REF!</definedName>
    <definedName name="_76K1_" hidden="1">{#N/A,#N/A,FALSE,"인원";#N/A,#N/A,FALSE,"비용2";#N/A,#N/A,FALSE,"비용1";#N/A,#N/A,FALSE,"비용";#N/A,#N/A,FALSE,"보증2";#N/A,#N/A,FALSE,"보증1";#N/A,#N/A,FALSE,"보증";#N/A,#N/A,FALSE,"손익1";#N/A,#N/A,FALSE,"손익";#N/A,#N/A,FALSE,"부서별매출";#N/A,#N/A,FALSE,"매출"}</definedName>
    <definedName name="_76Q5_" hidden="1">{#N/A,#N/A,FALSE,"KMC최종회의(7월) 자료"}</definedName>
    <definedName name="_77__123Graph_XCHART_3" hidden="1">#REF!</definedName>
    <definedName name="_77__123Graph_XCHART_4" hidden="1">#REF!</definedName>
    <definedName name="_77__123Graph_Xグラフ_5G" hidden="1">#REF!</definedName>
    <definedName name="_77__FDSAUDITLINK__" hidden="1">{"fdsup://directions/FAT Viewer?action=UPDATE&amp;creator=factset&amp;DYN_ARGS=TRUE&amp;DOC_NAME=FAT:FQL_AUDITING_CLIENT_TEMPLATE.FAT&amp;display_string=Audit&amp;VAR:KEY=NATYLKBKVO&amp;VAR:QUERY=RkZfQ09HUyhDQUwsMjAwNik=&amp;WINDOW=FIRST_POPUP&amp;HEIGHT=450&amp;WIDTH=450&amp;START_MAXIMIZED=FALS","E&amp;VAR:CALENDAR=FIVEDAY&amp;VAR:SYMBOL=92839U20&amp;VAR:INDEX=0"}</definedName>
    <definedName name="_77_9_0__123Grap" hidden="1">#REF!</definedName>
    <definedName name="_77K115_" hidden="1">{#N/A,#N/A,FALSE,"인원";#N/A,#N/A,FALSE,"비용2";#N/A,#N/A,FALSE,"비용1";#N/A,#N/A,FALSE,"비용";#N/A,#N/A,FALSE,"보증2";#N/A,#N/A,FALSE,"보증1";#N/A,#N/A,FALSE,"보증";#N/A,#N/A,FALSE,"손익1";#N/A,#N/A,FALSE,"손익";#N/A,#N/A,FALSE,"부서별매출";#N/A,#N/A,FALSE,"매출"}</definedName>
    <definedName name="_77Q7_" hidden="1">{#N/A,#N/A,FALSE,"KMC최종회의(7월) 자료"}</definedName>
    <definedName name="_78__123Graph_XCHART_4" hidden="1">#REF!</definedName>
    <definedName name="_78__123Graph_XCHART_5" hidden="1">#REF!</definedName>
    <definedName name="_78__123Graph_Xグラフ_6G" hidden="1">#REF!</definedName>
    <definedName name="_78__FDSAUDITLINK__" hidden="1">{"fdsup://directions/FAT Viewer?action=UPDATE&amp;creator=factset&amp;DYN_ARGS=TRUE&amp;DOC_NAME=FAT:FQL_AUDITING_CLIENT_TEMPLATE.FAT&amp;display_string=Audit&amp;VAR:KEY=VALQDUNOLI&amp;VAR:QUERY=RkZfQ09HUyhDQUwsMjAwNSk=&amp;WINDOW=FIRST_POPUP&amp;HEIGHT=450&amp;WIDTH=450&amp;START_MAXIMIZED=FALS","E&amp;VAR:CALENDAR=FIVEDAY&amp;VAR:SYMBOL=92839U20&amp;VAR:INDEX=0"}</definedName>
    <definedName name="_78DB777_" hidden="1">{#N/A,#N/A,TRUE,"Y생산";#N/A,#N/A,TRUE,"Y판매";#N/A,#N/A,TRUE,"Y총물량";#N/A,#N/A,TRUE,"Y능력";#N/A,#N/A,TRUE,"YKD"}</definedName>
    <definedName name="_78K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78Q8_" hidden="1">{#N/A,#N/A,FALSE,"KMC최종회의(7월) 자료"}</definedName>
    <definedName name="_79__123Graph_XCHART_5" hidden="1">#REF!</definedName>
    <definedName name="_79__123Graph_XCHART_6" hidden="1">#REF!</definedName>
    <definedName name="_79__123Graph_Xグラフ_7G" hidden="1">#REF!</definedName>
    <definedName name="_79__FDSAUDITLINK__" hidden="1">{"fdsup://directions/FAT Viewer?action=UPDATE&amp;creator=factset&amp;DYN_ARGS=TRUE&amp;DOC_NAME=FAT:FQL_AUDITING_CLIENT_TEMPLATE.FAT&amp;display_string=Audit&amp;VAR:KEY=DQVMROBSJS&amp;VAR:QUERY=RkZfQ09HUyhDQUwsMjAwNCk=&amp;WINDOW=FIRST_POPUP&amp;HEIGHT=450&amp;WIDTH=450&amp;START_MAXIMIZED=FALS","E&amp;VAR:CALENDAR=FIVEDAY&amp;VAR:SYMBOL=92839U20&amp;VAR:INDEX=0"}</definedName>
    <definedName name="_79Q9_" hidden="1">{#N/A,#N/A,FALSE,"KMC최종회의(7월) 자료"}</definedName>
    <definedName name="_7A7_" hidden="1">{#N/A,#N/A,FALSE,"KMC최종회의(7월) 자료"}</definedName>
    <definedName name="_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b123_" hidden="1">#REF!</definedName>
    <definedName name="_7F" hidden="1">#REF!</definedName>
    <definedName name="_7T2_" hidden="1">{#N/A,#N/A,FALSE,"단축1";#N/A,#N/A,FALSE,"단축2";#N/A,#N/A,FALSE,"단축3";#N/A,#N/A,FALSE,"장축";#N/A,#N/A,FALSE,"4WD"}</definedName>
    <definedName name="_8" hidden="1">#REF!</definedName>
    <definedName name="_8_____9_0__123Graph_LB" hidden="1">#REF!</definedName>
    <definedName name="_8___123Graph_BCHART_1" hidden="1">#REF!</definedName>
    <definedName name="_8___123Graph_X차트_3" hidden="1">#REF!</definedName>
    <definedName name="_8__123Graph_ACHART_14" hidden="1">#REF!</definedName>
    <definedName name="_8__123Graph_ACHART_15" hidden="1">#REF!</definedName>
    <definedName name="_8__123Graph_ACHART_2" hidden="1">#REF!</definedName>
    <definedName name="_8__123Graph_ACHART_46K" hidden="1">#REF!</definedName>
    <definedName name="_8__123Graph_Aグラフ_2G" hidden="1">#REF!</definedName>
    <definedName name="_8__123Graph_BCHART_16" hidden="1">#REF!</definedName>
    <definedName name="_8__123Graph_XChart_3" hidden="1">#REF!</definedName>
    <definedName name="_8__123Graph_XGRAF_5" hidden="1">#REF!</definedName>
    <definedName name="_8__FDSAUDITLINK__" hidden="1">{"fdsup://directions/FAT Viewer?action=UPDATE&amp;creator=factset&amp;DYN_ARGS=TRUE&amp;DOC_NAME=FAT:FQL_AUDITING_CLIENT_TEMPLATE.FAT&amp;display_string=Audit&amp;VAR:KEY=KBGJQTEPAD&amp;VAR:QUERY=RkZfQ09HUyhDQUwsMjAxMSk=&amp;WINDOW=FIRST_POPUP&amp;HEIGHT=450&amp;WIDTH=450&amp;START_MAXIMIZED=FALS","E&amp;VAR:CALENDAR=FIVEDAY&amp;VAR:SYMBOL=92839U20&amp;VAR:INDEX=0"}</definedName>
    <definedName name="_8_123Grap" hidden="1">#REF!</definedName>
    <definedName name="_8_7____123Graph_LB" hidden="1">#REF!</definedName>
    <definedName name="_8_7_0__123Graph_LB" hidden="1">#REF!</definedName>
    <definedName name="_8_9____123Graph_LB" hidden="1">#REF!</definedName>
    <definedName name="_8_9_0__123Grap" hidden="1">#REF!</definedName>
    <definedName name="_80_____0_S" hidden="1">#REF!</definedName>
    <definedName name="_80__123Graph_XCHART_6" hidden="1">#REF!</definedName>
    <definedName name="_80__123Graph_XCHART_7" hidden="1">#REF!</definedName>
    <definedName name="_80__123Graph_Xグラフ_8G" hidden="1">#REF!</definedName>
    <definedName name="_80__FDSAUDITLINK__" hidden="1">{"fdsup://directions/FAT Viewer?action=UPDATE&amp;creator=factset&amp;DYN_ARGS=TRUE&amp;DOC_NAME=FAT:FQL_AUDITING_CLIENT_TEMPLATE.FAT&amp;display_string=Audit&amp;VAR:KEY=BATMTEHGTM&amp;VAR:QUERY=RkZfQ09HUyhDQUwsMjAwMyk=&amp;WINDOW=FIRST_POPUP&amp;HEIGHT=450&amp;WIDTH=450&amp;START_MAXIMIZED=FALS","E&amp;VAR:CALENDAR=FIVEDAY&amp;VAR:SYMBOL=92839U20&amp;VAR:INDEX=0"}</definedName>
    <definedName name="_80S1_" hidden="1">{#N/A,#N/A,FALSE,"KMC최종회의(7월) 자료"}</definedName>
    <definedName name="_81__123Graph_XCHART_7" hidden="1">#REF!</definedName>
    <definedName name="_81__123Graph_XCHART_8" hidden="1">#REF!</definedName>
    <definedName name="_81__123Graph_Xグラフ_9G" hidden="1">#REF!</definedName>
    <definedName name="_81__FDSAUDITLINK__" hidden="1">{"fdsup://directions/FAT Viewer?action=UPDATE&amp;creator=factset&amp;DYN_ARGS=TRUE&amp;DOC_NAME=FAT:FQL_AUDITING_CLIENT_TEMPLATE.FAT&amp;display_string=Audit&amp;VAR:KEY=RSZUHSVQRG&amp;VAR:QUERY=RkZfQ09HUyhDQUwsMjAwMik=&amp;WINDOW=FIRST_POPUP&amp;HEIGHT=450&amp;WIDTH=450&amp;START_MAXIMIZED=FALS","E&amp;VAR:CALENDAR=FIVEDAY&amp;VAR:SYMBOL=92839U20&amp;VAR:INDEX=0"}</definedName>
    <definedName name="_81A7_" hidden="1">{#N/A,#N/A,FALSE,"KMC최종회의(7월) 자료"}</definedName>
    <definedName name="_81S2_" hidden="1">{#N/A,#N/A,FALSE,"KMC최종회의(7월) 자료"}</definedName>
    <definedName name="_82__123Graph_XCHART_8" hidden="1">#REF!</definedName>
    <definedName name="_82__123Graph_XCHART_9" hidden="1">#REF!</definedName>
    <definedName name="_82__FDSAUDITLINK__" hidden="1">{"fdsup://directions/FAT Viewer?action=UPDATE&amp;creator=factset&amp;DYN_ARGS=TRUE&amp;DOC_NAME=FAT:FQL_AUDITING_CLIENT_TEMPLATE.FAT&amp;display_string=Audit&amp;VAR:KEY=NMPWDAXKXM&amp;VAR:QUERY=RkZfQ09HUyhDQUwsMjAwMSk=&amp;WINDOW=FIRST_POPUP&amp;HEIGHT=450&amp;WIDTH=450&amp;START_MAXIMIZED=FALS","E&amp;VAR:CALENDAR=FIVEDAY&amp;VAR:SYMBOL=92839U20&amp;VAR:INDEX=0"}</definedName>
    <definedName name="_82D6_" hidden="1">{"'표지'!$B$5"}</definedName>
    <definedName name="_82S3_" hidden="1">{#N/A,#N/A,FALSE,"KMC최종회의(7월) 자료"}</definedName>
    <definedName name="_83__123Graph_XCHART_9" hidden="1">#REF!</definedName>
    <definedName name="_83__123Graph_XTABACO_MPRIMAS" hidden="1">#REF!</definedName>
    <definedName name="_83__FDSAUDITLINK__" hidden="1">{"fdsup://directions/FAT Viewer?action=UPDATE&amp;creator=factset&amp;DYN_ARGS=TRUE&amp;DOC_NAME=FAT:FQL_AUDITING_CLIENT_TEMPLATE.FAT&amp;display_string=Audit&amp;VAR:KEY=PYXMPAVWRY&amp;VAR:QUERY=RkZfRVFfQUZGX0lOQyhDQUwsMjAxMSk=&amp;WINDOW=FIRST_POPUP&amp;HEIGHT=450&amp;WIDTH=450&amp;START_MAXIMI","ZED=FALSE&amp;VAR:CALENDAR=FIVEDAY&amp;VAR:INDEX=0"}</definedName>
    <definedName name="_83_9_0__123Grap" hidden="1">#REF!</definedName>
    <definedName name="_83S4_" hidden="1">{#N/A,#N/A,FALSE,"KMC최종회의(7월) 자료"}</definedName>
    <definedName name="_84______S" hidden="1">#REF!</definedName>
    <definedName name="_84__123Graph_XTABACO_MPRIMAS" hidden="1">#REF!</definedName>
    <definedName name="_84__FDSAUDITLINK__" hidden="1">{"fdsup://directions/FAT Viewer?action=UPDATE&amp;creator=factset&amp;DYN_ARGS=TRUE&amp;DOC_NAME=FAT:FQL_AUDITING_CLIENT_TEMPLATE.FAT&amp;display_string=Audit&amp;VAR:KEY=STUHQHGLWP&amp;VAR:QUERY=RkZfQVNTRVRTX0NVUlIoQ0FMLDIwMTEp&amp;WINDOW=FIRST_POPUP&amp;HEIGHT=450&amp;WIDTH=450&amp;START_MAXIMI","ZED=FALSE&amp;VAR:CALENDAR=FIVEDAY&amp;VAR:INDEX=0"}</definedName>
    <definedName name="_84_0_S" hidden="1">#REF!</definedName>
    <definedName name="_84_9_0__123Grap" hidden="1">#REF!</definedName>
    <definedName name="_84_9_0__123Graph_LB" hidden="1">#REF!</definedName>
    <definedName name="_84S5_" hidden="1">{#N/A,#N/A,FALSE,"KMC최종회의(7월) 자료"}</definedName>
    <definedName name="_85__123Graph_XTABACO_MPRIMAS" hidden="1">#REF!</definedName>
    <definedName name="_85__FDSAUDITLINK__" hidden="1">{"fdsup://directions/FAT Viewer?action=UPDATE&amp;creator=factset&amp;DYN_ARGS=TRUE&amp;DOC_NAME=FAT:FQL_AUDITING_CLIENT_TEMPLATE.FAT&amp;display_string=Audit&amp;VAR:KEY=ATMRQNEZOZ&amp;VAR:QUERY=RkZfQVNTRVRTX0NVUlIoQ0FMLDIwMTAp&amp;WINDOW=FIRST_POPUP&amp;HEIGHT=450&amp;WIDTH=450&amp;START_MAXIMI","ZED=FALSE&amp;VAR:CALENDAR=FIVEDAY&amp;VAR:INDEX=0"}</definedName>
    <definedName name="_85_0_Table2_" hidden="1">#REF!</definedName>
    <definedName name="_85h1_" hidden="1">{"'표지'!$B$5"}</definedName>
    <definedName name="_85S" hidden="1">#REF!</definedName>
    <definedName name="_85S6_" hidden="1">{#N/A,#N/A,FALSE,"KMC최종회의(7월) 자료"}</definedName>
    <definedName name="_86__FDSAUDITLINK__" hidden="1">{"fdsup://directions/FAT Viewer?action=UPDATE&amp;creator=factset&amp;DYN_ARGS=TRUE&amp;DOC_NAME=FAT:FQL_AUDITING_CLIENT_TEMPLATE.FAT&amp;display_string=Audit&amp;VAR:KEY=EDSNSXEPWP&amp;VAR:QUERY=RkZfQVNTRVRTX0NVUlIoQ0FMLDIwMDkp&amp;WINDOW=FIRST_POPUP&amp;HEIGHT=450&amp;WIDTH=450&amp;START_MAXIMI","ZED=FALSE&amp;VAR:CALENDAR=FIVEDAY&amp;VAR:INDEX=0"}</definedName>
    <definedName name="_86_0_Table2_" hidden="1">#REF!</definedName>
    <definedName name="_86h2_" hidden="1">{"'표지'!$B$5"}</definedName>
    <definedName name="_86S7_" hidden="1">{#N/A,#N/A,FALSE,"KMC최종회의(7월) 자료"}</definedName>
    <definedName name="_86Table2_" hidden="1">#REF!</definedName>
    <definedName name="_86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87__FDSAUDITLINK__" hidden="1">{"fdsup://directions/FAT Viewer?action=UPDATE&amp;creator=factset&amp;DYN_ARGS=TRUE&amp;DOC_NAME=FAT:FQL_AUDITING_CLIENT_TEMPLATE.FAT&amp;display_string=Audit&amp;VAR:KEY=SBKXAPEVWF&amp;VAR:QUERY=RkZfQVNTRVRTX0NVUlIoQ0FMLDIwMDgp&amp;WINDOW=FIRST_POPUP&amp;HEIGHT=450&amp;WIDTH=450&amp;START_MAXIMI","ZED=FALSE&amp;VAR:CALENDAR=FIVEDAY&amp;VAR:INDEX=0"}</definedName>
    <definedName name="_87_0_S" hidden="1">#REF!</definedName>
    <definedName name="_87A8_" hidden="1">{#N/A,#N/A,FALSE,"KMC최종회의(7월) 자료"}</definedName>
    <definedName name="_87H1620_" hidden="1">{#N/A,#N/A,FALSE,"단축1";#N/A,#N/A,FALSE,"단축2";#N/A,#N/A,FALSE,"단축3";#N/A,#N/A,FALSE,"장축";#N/A,#N/A,FALSE,"4WD"}</definedName>
    <definedName name="_87h3_" hidden="1">{"'표지'!$B$5"}</definedName>
    <definedName name="_87S8_" hidden="1">{#N/A,#N/A,FALSE,"KMC최종회의(7월) 자료"}</definedName>
    <definedName name="_87Table2_" hidden="1">#REF!</definedName>
    <definedName name="_88____0_S" hidden="1">#REF!</definedName>
    <definedName name="_88__123Graph_A차트_1" hidden="1">#REF!</definedName>
    <definedName name="_88__FDSAUDITLINK__" hidden="1">{"fdsup://directions/FAT Viewer?action=UPDATE&amp;creator=factset&amp;DYN_ARGS=TRUE&amp;DOC_NAME=FAT:FQL_AUDITING_CLIENT_TEMPLATE.FAT&amp;display_string=Audit&amp;VAR:KEY=WVSDWVABST&amp;VAR:QUERY=RkZfQVNTRVRTX0NVUlIoQ0FMLDIwMDcp&amp;WINDOW=FIRST_POPUP&amp;HEIGHT=450&amp;WIDTH=450&amp;START_MAXIMI","ZED=FALSE&amp;VAR:CALENDAR=FIVEDAY&amp;VAR:INDEX=0"}</definedName>
    <definedName name="_88_0_S" hidden="1">#REF!</definedName>
    <definedName name="_88h4_" hidden="1">{"'표지'!$B$5"}</definedName>
    <definedName name="_88T2_" hidden="1">{#N/A,#N/A,FALSE,"단축1";#N/A,#N/A,FALSE,"단축2";#N/A,#N/A,FALSE,"단축3";#N/A,#N/A,FALSE,"장축";#N/A,#N/A,FALSE,"4WD"}</definedName>
    <definedName name="_89__123Graph_A차트_2" hidden="1">#REF!</definedName>
    <definedName name="_89__FDSAUDITLINK__" hidden="1">{"fdsup://directions/FAT Viewer?action=UPDATE&amp;creator=factset&amp;DYN_ARGS=TRUE&amp;DOC_NAME=FAT:FQL_AUDITING_CLIENT_TEMPLATE.FAT&amp;display_string=Audit&amp;VAR:KEY=YJQTATWRIP&amp;VAR:QUERY=RkZfQVNTRVRTX0NVUlIoQ0FMLDIwMDYp&amp;WINDOW=FIRST_POPUP&amp;HEIGHT=450&amp;WIDTH=450&amp;START_MAXIMI","ZED=FALSE&amp;VAR:CALENDAR=FIVEDAY&amp;VAR:INDEX=0"}</definedName>
    <definedName name="_89_0_Table2_" hidden="1">#REF!</definedName>
    <definedName name="_89H20_" hidden="1">{#N/A,#N/A,FALSE,"단축1";#N/A,#N/A,FALSE,"단축2";#N/A,#N/A,FALSE,"단축3";#N/A,#N/A,FALSE,"장축";#N/A,#N/A,FALSE,"4WD"}</definedName>
    <definedName name="_89h5_" hidden="1">{"'표지'!$B$5"}</definedName>
    <definedName name="_89W1_" hidden="1">{#N/A,#N/A,FALSE,"KMC최종회의(7월) 자료"}</definedName>
    <definedName name="_8A8_" hidden="1">{#N/A,#N/A,FALSE,"KMC최종회의(7월) 자료"}</definedName>
    <definedName name="_8AS2_"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_8f3_" hidden="1">{#N/A,#N/A,FALSE,"BS";#N/A,#N/A,FALSE,"PL";#N/A,#N/A,FALSE,"A";#N/A,#N/A,FALSE,"B";#N/A,#N/A,FALSE,"B1";#N/A,#N/A,FALSE,"C";#N/A,#N/A,FALSE,"C1";#N/A,#N/A,FALSE,"C2";#N/A,#N/A,FALSE,"D";#N/A,#N/A,FALSE,"E";#N/A,#N/A,FALSE,"F";#N/A,#N/A,FALSE,"AA";#N/A,#N/A,FALSE,"BB";#N/A,#N/A,FALSE,"CC";#N/A,#N/A,FALSE,"DD";#N/A,#N/A,FALSE,"EE";#N/A,#N/A,FALSE,"FF";#N/A,#N/A,FALSE,"PL10";#N/A,#N/A,FALSE,"PL20";#N/A,#N/A,FALSE,"PL30"}</definedName>
    <definedName name="_8f3__1" hidden="1">{#N/A,#N/A,FALSE,"BS";#N/A,#N/A,FALSE,"PL";#N/A,#N/A,FALSE,"A";#N/A,#N/A,FALSE,"B";#N/A,#N/A,FALSE,"B1";#N/A,#N/A,FALSE,"C";#N/A,#N/A,FALSE,"C1";#N/A,#N/A,FALSE,"C2";#N/A,#N/A,FALSE,"D";#N/A,#N/A,FALSE,"E";#N/A,#N/A,FALSE,"F";#N/A,#N/A,FALSE,"AA";#N/A,#N/A,FALSE,"BB";#N/A,#N/A,FALSE,"CC";#N/A,#N/A,FALSE,"DD";#N/A,#N/A,FALSE,"EE";#N/A,#N/A,FALSE,"FF";#N/A,#N/A,FALSE,"PL10";#N/A,#N/A,FALSE,"PL20";#N/A,#N/A,FALSE,"PL30"}</definedName>
    <definedName name="_8h3_" hidden="1">{"'표지'!$B$5"}</definedName>
    <definedName name="_8H922_" hidden="1">{"'Sheet1'!$A$1:$H$36"}</definedName>
    <definedName name="_8MatInverse" hidden="1">#REF!</definedName>
    <definedName name="_8wrn.Ã¶°ñÁý°èÇ_._.5Ä­." hidden="1">{#N/A,#N/A,FALSE,"Sheet1"}</definedName>
    <definedName name="_9" hidden="1">#REF!</definedName>
    <definedName name="_9_________0_S" hidden="1">#REF!</definedName>
    <definedName name="_9_____9_0__123Graph_LB" hidden="1">#REF!</definedName>
    <definedName name="_9___123Graph_BCHART_2" hidden="1">#REF!</definedName>
    <definedName name="_9___123Graph_X차트_4" hidden="1">#REF!</definedName>
    <definedName name="_9__123Graph_ACHART_15" hidden="1">#REF!</definedName>
    <definedName name="_9__123Graph_ACHART_16" hidden="1">#REF!</definedName>
    <definedName name="_9__123Graph_ACHART_50N" hidden="1">#REF!</definedName>
    <definedName name="_9__123Graph_Aグラフ_3G" hidden="1">#REF!</definedName>
    <definedName name="_9__123Graph_BCHART_1" hidden="1">#REF!</definedName>
    <definedName name="_9__123Graph_CCHART_16" hidden="1">#REF!</definedName>
    <definedName name="_9__123Graph_XChart_1" hidden="1">#REF!</definedName>
    <definedName name="_9__123Graph_XChart_4" hidden="1">#REF!</definedName>
    <definedName name="_9__FDSAUDITLINK__" hidden="1">{"fdsup://directions/FAT Viewer?action=UPDATE&amp;creator=factset&amp;DYN_ARGS=TRUE&amp;DOC_NAME=FAT:FQL_AUDITING_CLIENT_TEMPLATE.FAT&amp;display_string=Audit&amp;VAR:KEY=RSLWFQJSTU&amp;VAR:QUERY=RkZfQ09HUyhDQUwsMjAxMCk=&amp;WINDOW=FIRST_POPUP&amp;HEIGHT=450&amp;WIDTH=450&amp;START_MAXIMIZED=FALS","E&amp;VAR:CALENDAR=FIVEDAY&amp;VAR:SYMBOL=92839U20&amp;VAR:INDEX=0"}</definedName>
    <definedName name="_9_0__123Grap" hidden="1">#REF!</definedName>
    <definedName name="_9_0_0_MatInverse" hidden="1">#REF!</definedName>
    <definedName name="_9_5_0__123Grap" hidden="1">#REF!</definedName>
    <definedName name="_9_7____123Graph_LB" hidden="1">#REF!</definedName>
    <definedName name="_9_7_0__123Grap" hidden="1">#REF!</definedName>
    <definedName name="_9_7_0__123Graph_LB" hidden="1">#REF!</definedName>
    <definedName name="_9_9_0__123Grap" hidden="1">#REF!</definedName>
    <definedName name="_9_9_0__123Graph_LB" hidden="1">#REF!</definedName>
    <definedName name="_9____S" hidden="1">#REF!</definedName>
    <definedName name="_9__0_S" hidden="1">#REF!</definedName>
    <definedName name="_90__123Graph_A차트_3" hidden="1">#REF!</definedName>
    <definedName name="_90__FDSAUDITLINK__" hidden="1">{"fdsup://directions/FAT Viewer?action=UPDATE&amp;creator=factset&amp;DYN_ARGS=TRUE&amp;DOC_NAME=FAT:FQL_AUDITING_CLIENT_TEMPLATE.FAT&amp;display_string=Audit&amp;VAR:KEY=KNKDCBGFKV&amp;VAR:QUERY=RkZfQVNTRVRTX0NVUlIoQ0FMLDIwMDUp&amp;WINDOW=FIRST_POPUP&amp;HEIGHT=450&amp;WIDTH=450&amp;START_MAXIMI","ZED=FALSE&amp;VAR:CALENDAR=FIVEDAY&amp;VAR:INDEX=0"}</definedName>
    <definedName name="_90_0_Table2_" hidden="1">#REF!</definedName>
    <definedName name="_90W2_" hidden="1">{#N/A,#N/A,FALSE,"KMC최종회의(7월) 자료"}</definedName>
    <definedName name="_91__123Graph_A차트_4" hidden="1">#REF!</definedName>
    <definedName name="_91__FDSAUDITLINK__" hidden="1">{"fdsup://directions/FAT Viewer?action=UPDATE&amp;creator=factset&amp;DYN_ARGS=TRUE&amp;DOC_NAME=FAT:FQL_AUDITING_CLIENT_TEMPLATE.FAT&amp;display_string=Audit&amp;VAR:KEY=GJMDIFWJCZ&amp;VAR:QUERY=RkZfQVNTRVRTX0NVUlIoQ0FMLDIwMDQp&amp;WINDOW=FIRST_POPUP&amp;HEIGHT=450&amp;WIDTH=450&amp;START_MAXIMI","ZED=FALSE&amp;VAR:CALENDAR=FIVEDAY&amp;VAR:INDEX=0"}</definedName>
    <definedName name="_91_0_Table2_" hidden="1">#REF!</definedName>
    <definedName name="_91W3_" hidden="1">{#N/A,#N/A,FALSE,"KMC최종회의(7월) 자료"}</definedName>
    <definedName name="_92__123Graph_A차트_5" hidden="1">#REF!</definedName>
    <definedName name="_92__FDSAUDITLINK__" hidden="1">{"fdsup://directions/FAT Viewer?action=UPDATE&amp;creator=factset&amp;DYN_ARGS=TRUE&amp;DOC_NAME=FAT:FQL_AUDITING_CLIENT_TEMPLATE.FAT&amp;display_string=Audit&amp;VAR:KEY=SZEXWZMNOZ&amp;VAR:QUERY=RkZfQVNTRVRTX0NVUlIoQ0FMLDIwMDMp&amp;WINDOW=FIRST_POPUP&amp;HEIGHT=450&amp;WIDTH=450&amp;START_MAXIMI","ZED=FALSE&amp;VAR:CALENDAR=FIVEDAY&amp;VAR:INDEX=0"}</definedName>
    <definedName name="_92____S" hidden="1">#REF!</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2W4_" hidden="1">{#N/A,#N/A,FALSE,"KMC최종회의(7월) 자료"}</definedName>
    <definedName name="_93__123Graph_A차트_6" hidden="1">#REF!</definedName>
    <definedName name="_93__FDSAUDITLINK__" hidden="1">{"fdsup://directions/FAT Viewer?action=UPDATE&amp;creator=factset&amp;DYN_ARGS=TRUE&amp;DOC_NAME=FAT:FQL_AUDITING_CLIENT_TEMPLATE.FAT&amp;display_string=Audit&amp;VAR:KEY=KHMDSVEFST&amp;VAR:QUERY=RkZfQVNTRVRTX0NVUlIoQ0FMLDIwMDIp&amp;WINDOW=FIRST_POPUP&amp;HEIGHT=450&amp;WIDTH=450&amp;START_MAXIMI","ZED=FALSE&amp;VAR:CALENDAR=FIVEDAY&amp;VAR:INDEX=0"}</definedName>
    <definedName name="_93_9_0__123Graph_LB" hidden="1">#REF!</definedName>
    <definedName name="_93A9_" hidden="1">{#N/A,#N/A,FALSE,"KMC최종회의(7월) 자료"}</definedName>
    <definedName name="_93W5_" hidden="1">{#N/A,#N/A,FALSE,"KMC최종회의(7월) 자료"}</definedName>
    <definedName name="_94__123Graph_A차트_7" hidden="1">#REF!</definedName>
    <definedName name="_94__FDSAUDITLINK__" hidden="1">{"fdsup://directions/FAT Viewer?action=UPDATE&amp;creator=factset&amp;DYN_ARGS=TRUE&amp;DOC_NAME=FAT:FQL_AUDITING_CLIENT_TEMPLATE.FAT&amp;display_string=Audit&amp;VAR:KEY=WFYJOLUJCL&amp;VAR:QUERY=RkZfQVNTRVRTX0NVUlIoQ0FMLDIwMTEp&amp;WINDOW=FIRST_POPUP&amp;HEIGHT=450&amp;WIDTH=450&amp;START_MAXIMI","ZED=FALSE&amp;VAR:CALENDAR=FIVEDAY&amp;VAR:SYMBOL=92839U20&amp;VAR:INDEX=0"}</definedName>
    <definedName name="_94_9_0__123Graph_LB" hidden="1">#REF!</definedName>
    <definedName name="_94W6_" hidden="1">{#N/A,#N/A,FALSE,"KMC최종회의(7월) 자료"}</definedName>
    <definedName name="_95__123Graph_A차트_8" hidden="1">#REF!</definedName>
    <definedName name="_95__FDSAUDITLINK__" hidden="1">{"fdsup://directions/FAT Viewer?action=UPDATE&amp;creator=factset&amp;DYN_ARGS=TRUE&amp;DOC_NAME=FAT:FQL_AUDITING_CLIENT_TEMPLATE.FAT&amp;display_string=Audit&amp;VAR:KEY=WFUBQTOLGR&amp;VAR:QUERY=RkZfVVRfUkVDRUlWX1RPVChDQUwsMjAxMSk=&amp;WINDOW=FIRST_POPUP&amp;HEIGHT=450&amp;WIDTH=450&amp;START_MA","XIMIZED=FALSE&amp;VAR:CALENDAR=FIVEDAY&amp;VAR:INDEX=0"}</definedName>
    <definedName name="_95V2007_" hidden="1">{#N/A,#N/A,FALSE,"HOT RU TEM";#N/A,#N/A,FALSE,"HOT RU TEM";#N/A,#N/A,FALSE,"HOT RU TEM"}</definedName>
    <definedName name="_95W7_" hidden="1">{#N/A,#N/A,FALSE,"KMC최종회의(7월) 자료"}</definedName>
    <definedName name="_96__123Graph_B차트_1" hidden="1">#REF!</definedName>
    <definedName name="_96__FDSAUDITLINK__" hidden="1">{"fdsup://directions/FAT Viewer?action=UPDATE&amp;creator=factset&amp;DYN_ARGS=TRUE&amp;DOC_NAME=FAT:FQL_AUDITING_CLIENT_TEMPLATE.FAT&amp;display_string=Audit&amp;VAR:KEY=KNYFKPQZKT&amp;VAR:QUERY=RkZfQ0FTSF9TVChDQUwsMjAxMSk=&amp;WINDOW=FIRST_POPUP&amp;HEIGHT=450&amp;WIDTH=450&amp;START_MAXIMIZED=","FALSE&amp;VAR:CALENDAR=FIVEDAY&amp;VAR:SYMBOL=92839U20&amp;VAR:INDEX=0"}</definedName>
    <definedName name="_96__0_S" hidden="1">#REF!</definedName>
    <definedName name="_96V2008_" hidden="1">{#N/A,#N/A,FALSE,"HOT RU TEM";#N/A,#N/A,FALSE,"HOT RU TEM";#N/A,#N/A,FALSE,"HOT RU TEM"}</definedName>
    <definedName name="_96W8_" hidden="1">{#N/A,#N/A,FALSE,"KMC최종회의(7월) 자료"}</definedName>
    <definedName name="_97__123Graph_B차트_2" hidden="1">#REF!</definedName>
    <definedName name="_97__FDSAUDITLINK__" hidden="1">{"fdsup://directions/FAT Viewer?action=UPDATE&amp;creator=factset&amp;DYN_ARGS=TRUE&amp;DOC_NAME=FAT:FQL_AUDITING_CLIENT_TEMPLATE.FAT&amp;display_string=Audit&amp;VAR:KEY=JYXCDATKTO&amp;VAR:QUERY=RkZfVVRfUkVDRUlWX1RPVChDQUwsMjAxMCk=&amp;WINDOW=FIRST_POPUP&amp;HEIGHT=450&amp;WIDTH=450&amp;START_MA","XIMIZED=FALSE&amp;VAR:CALENDAR=FIVEDAY&amp;VAR:INDEX=0"}</definedName>
    <definedName name="_97W9_" hidden="1">{#N/A,#N/A,FALSE,"KMC최종회의(7월) 자료"}</definedName>
    <definedName name="_98__123Graph_A도표_3" hidden="1">#N/A</definedName>
    <definedName name="_98__123Graph_B차트_3" hidden="1">#REF!</definedName>
    <definedName name="_98__FDSAUDITLINK__" hidden="1">{"fdsup://directions/FAT Viewer?action=UPDATE&amp;creator=factset&amp;DYN_ARGS=TRUE&amp;DOC_NAME=FAT:FQL_AUDITING_CLIENT_TEMPLATE.FAT&amp;display_string=Audit&amp;VAR:KEY=DEJKJSBSRO&amp;VAR:QUERY=RkZfQ0FTSF9TVChDQUwsMjAxMCk=&amp;WINDOW=FIRST_POPUP&amp;HEIGHT=450&amp;WIDTH=450&amp;START_MAXIMIZED=","FALSE&amp;VAR:CALENDAR=FIVEDAY&amp;VAR:SYMBOL=92839U20&amp;VAR:INDEX=0"}</definedName>
    <definedName name="_98X1_" hidden="1">{#N/A,#N/A,FALSE,"KMC최종회의(7월) 자료"}</definedName>
    <definedName name="_99__123Graph_B도표_3" hidden="1">#N/A</definedName>
    <definedName name="_99__123Graph_B차트_4" hidden="1">#REF!</definedName>
    <definedName name="_99__FDSAUDITLINK__" hidden="1">{"fdsup://directions/FAT Viewer?action=UPDATE&amp;creator=factset&amp;DYN_ARGS=TRUE&amp;DOC_NAME=FAT:FQL_AUDITING_CLIENT_TEMPLATE.FAT&amp;display_string=Audit&amp;VAR:KEY=GFIRSLQLIX&amp;VAR:QUERY=RkZfVVRfUkVDRUlWX1RPVChDQUwsMjAwOSk=&amp;WINDOW=FIRST_POPUP&amp;HEIGHT=450&amp;WIDTH=450&amp;START_MA","XIMIZED=FALSE&amp;VAR:CALENDAR=FIVEDAY&amp;VAR:INDEX=0"}</definedName>
    <definedName name="_99f3_" hidden="1">{#N/A,#N/A,FALSE,"BS";#N/A,#N/A,FALSE,"PL";#N/A,#N/A,FALSE,"A";#N/A,#N/A,FALSE,"B";#N/A,#N/A,FALSE,"B1";#N/A,#N/A,FALSE,"C";#N/A,#N/A,FALSE,"C1";#N/A,#N/A,FALSE,"C2";#N/A,#N/A,FALSE,"D";#N/A,#N/A,FALSE,"E";#N/A,#N/A,FALSE,"F";#N/A,#N/A,FALSE,"AA";#N/A,#N/A,FALSE,"BB";#N/A,#N/A,FALSE,"CC";#N/A,#N/A,FALSE,"DD";#N/A,#N/A,FALSE,"EE";#N/A,#N/A,FALSE,"FF";#N/A,#N/A,FALSE,"PL10";#N/A,#N/A,FALSE,"PL20";#N/A,#N/A,FALSE,"PL30"}</definedName>
    <definedName name="_99X2_" hidden="1">{#N/A,#N/A,FALSE,"KMC최종회의(7월) 자료"}</definedName>
    <definedName name="_9A9_" hidden="1">{#N/A,#N/A,FALSE,"KMC최종회의(7월) 자료"}</definedName>
    <definedName name="_9AT3_" hidden="1">{#N/A,#N/A,FALSE,"인원";#N/A,#N/A,FALSE,"비용2";#N/A,#N/A,FALSE,"비용1";#N/A,#N/A,FALSE,"비용";#N/A,#N/A,FALSE,"보증2";#N/A,#N/A,FALSE,"보증1";#N/A,#N/A,FALSE,"보증";#N/A,#N/A,FALSE,"손익1";#N/A,#N/A,FALSE,"손익";#N/A,#N/A,FALSE,"부서별매출";#N/A,#N/A,FALSE,"매출"}</definedName>
    <definedName name="_9f3_" hidden="1">{#N/A,#N/A,FALSE,"BS";#N/A,#N/A,FALSE,"PL";#N/A,#N/A,FALSE,"A";#N/A,#N/A,FALSE,"B";#N/A,#N/A,FALSE,"B1";#N/A,#N/A,FALSE,"C";#N/A,#N/A,FALSE,"C1";#N/A,#N/A,FALSE,"C2";#N/A,#N/A,FALSE,"D";#N/A,#N/A,FALSE,"E";#N/A,#N/A,FALSE,"F";#N/A,#N/A,FALSE,"AA";#N/A,#N/A,FALSE,"BB";#N/A,#N/A,FALSE,"CC";#N/A,#N/A,FALSE,"DD";#N/A,#N/A,FALSE,"EE";#N/A,#N/A,FALSE,"FF";#N/A,#N/A,FALSE,"PL10";#N/A,#N/A,FALSE,"PL20";#N/A,#N/A,FALSE,"PL30"}</definedName>
    <definedName name="_9h2_" hidden="1">{"'표지'!$B$5"}</definedName>
    <definedName name="_9H930_" hidden="1">{"'Sheet1'!$A$1:$H$36"}</definedName>
    <definedName name="_9o2_" hidden="1">#REF!</definedName>
    <definedName name="_A" hidden="1">#REF!</definedName>
    <definedName name="_a01" hidden="1">{#N/A,#N/A,FALSE,"Aging Summary";#N/A,#N/A,FALSE,"Ratio Analysis";#N/A,#N/A,FALSE,"Test 120 Day Accts";#N/A,#N/A,FALSE,"Tickmarks"}</definedName>
    <definedName name="_A02" hidden="1">{#N/A,#N/A,FALSE,"단축1";#N/A,#N/A,FALSE,"단축2";#N/A,#N/A,FALSE,"단축3";#N/A,#N/A,FALSE,"장축";#N/A,#N/A,FALSE,"4WD"}</definedName>
    <definedName name="_A0323" hidden="1">{#N/A,#N/A,FALSE,"단축1";#N/A,#N/A,FALSE,"단축2";#N/A,#N/A,FALSE,"단축3";#N/A,#N/A,FALSE,"장축";#N/A,#N/A,FALSE,"4WD"}</definedName>
    <definedName name="_a1" hidden="1">{#N/A,#N/A,FALSE,"Закрытые кредиты"}</definedName>
    <definedName name="_a12" hidden="1">{"'Monthly 1997'!$A$3:$S$89"}</definedName>
    <definedName name="_A1232" hidden="1">{#N/A,#N/A,FALSE,"단축1";#N/A,#N/A,FALSE,"단축2";#N/A,#N/A,FALSE,"단축3";#N/A,#N/A,FALSE,"장축";#N/A,#N/A,FALSE,"4WD"}</definedName>
    <definedName name="_A1245" hidden="1">{#N/A,#N/A,FALSE,"단축1";#N/A,#N/A,FALSE,"단축2";#N/A,#N/A,FALSE,"단축3";#N/A,#N/A,FALSE,"장축";#N/A,#N/A,FALSE,"4WD"}</definedName>
    <definedName name="_A12458" hidden="1">{#N/A,#N/A,FALSE,"단축1";#N/A,#N/A,FALSE,"단축2";#N/A,#N/A,FALSE,"단축3";#N/A,#N/A,FALSE,"장축";#N/A,#N/A,FALSE,"4WD"}</definedName>
    <definedName name="_A124587" hidden="1">{#N/A,#N/A,FALSE,"단축1";#N/A,#N/A,FALSE,"단축2";#N/A,#N/A,FALSE,"단축3";#N/A,#N/A,FALSE,"장축";#N/A,#N/A,FALSE,"4WD"}</definedName>
    <definedName name="_A1454" hidden="1">{#N/A,#N/A,FALSE,"단축1";#N/A,#N/A,FALSE,"단축2";#N/A,#N/A,FALSE,"단축3";#N/A,#N/A,FALSE,"장축";#N/A,#N/A,FALSE,"4WD"}</definedName>
    <definedName name="_a2" hidden="1">{#N/A,#N/A,FALSE,"Закрытые кредиты"}</definedName>
    <definedName name="_A21321" hidden="1">{#N/A,#N/A,FALSE,"단축1";#N/A,#N/A,FALSE,"단축2";#N/A,#N/A,FALSE,"단축3";#N/A,#N/A,FALSE,"장축";#N/A,#N/A,FALSE,"4WD"}</definedName>
    <definedName name="_a3" hidden="1">{#N/A,#N/A,FALSE,"Закрытые кредиты"}</definedName>
    <definedName name="_a4" hidden="1">{#N/A,#N/A,FALSE,"Закрытые кредиты"}</definedName>
    <definedName name="_a5" hidden="1">{#N/A,#N/A,FALSE,"Закрытые кредиты"}</definedName>
    <definedName name="_a6" hidden="1">{#N/A,#N/A,FALSE,"Закрытые кредиты"}</definedName>
    <definedName name="_A8" hidden="1">{#N/A,#N/A,FALSE,"KMC최종회의(7월) 자료"}</definedName>
    <definedName name="_A9" hidden="1">{#N/A,#N/A,FALSE,"KMC최종회의(7월) 자료"}</definedName>
    <definedName name="_AA" hidden="1">#REF!</definedName>
    <definedName name="_AA4" hidden="1">{#N/A,#N/A,FALSE,"신규dep";#N/A,#N/A,FALSE,"신규dep-금형상각후";#N/A,#N/A,FALSE,"신규dep-연구비상각후";#N/A,#N/A,FALSE,"신규dep-기계,공구상각후"}</definedName>
    <definedName name="_aaa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aaa2" hidden="1">{#N/A,#N/A,FALSE,"Aging Summary";#N/A,#N/A,FALSE,"Ratio Analysis";#N/A,#N/A,FALSE,"Test 120 Day Accts";#N/A,#N/A,FALSE,"Tickmarks"}</definedName>
    <definedName name="_ab1" hidden="1">{"'Matrix'!$A$3:$J$47"}</definedName>
    <definedName name="_acc1" hidden="1">{#N/A,#N/A,FALSE,"P.V.C 9월 압출 CAPA";#N/A,#N/A,FALSE,"P.V.C 10월 압출 CAPA ";#N/A,#N/A,FALSE,"P.V.C 11월 압출 CAPA ";#N/A,#N/A,FALSE,"P.V.C 12월 압출 CAPA "}</definedName>
    <definedName name="_Anni" hidden="1">#REF!</definedName>
    <definedName name="_Annie" hidden="1">#REF!</definedName>
    <definedName name="_ap2" hidden="1">#REF!</definedName>
    <definedName name="_ap3" hidden="1">#REF!</definedName>
    <definedName name="_ap6" hidden="1">#REF!</definedName>
    <definedName name="_AS6" hidden="1">{#N/A,#N/A,FALSE,"Australien";#N/A,#N/A,FALSE,"Birmingham";#N/A,#N/A,FALSE,"Brasilien";#N/A,#N/A,FALSE,"Prag";#N/A,#N/A,FALSE,"Spanien";#N/A,#N/A,FALSE,"Malaysia ( Com)";#N/A,#N/A,FALSE,"Malaysia (Instr)"}</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1791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 hidden="1">#REF!</definedName>
    <definedName name="_b123" hidden="1">#REF!</definedName>
    <definedName name="_B2" hidden="1">0</definedName>
    <definedName name="_BB" hidden="1">#REF!</definedName>
    <definedName name="_bb1" hidden="1">{#N/A,#N/A,FALSE,"98소지이동TOTvs99.1 (2)";#N/A,#N/A,FALSE,"TOTAL";#N/A,#N/A,FALSE,"98소지이동TOTvs99.1(b) (2)"}</definedName>
    <definedName name="_bb2" hidden="1">{#N/A,#N/A,FALSE,"98소지이동TOTvs99.1 (2)";#N/A,#N/A,FALSE,"TOTAL";#N/A,#N/A,FALSE,"98소지이동TOTvs99.1(b) (2)"}</definedName>
    <definedName name="_bb3" hidden="1">{#N/A,#N/A,FALSE,"군산원가";#N/A,#N/A,FALSE,"팀별월별";#N/A,#N/A,FALSE,"타공정대체";#N/A,#N/A,FALSE,"기타경비";#N/A,#N/A,FALSE,"원료";#N/A,#N/A,FALSE,"연료"}</definedName>
    <definedName name="_bb4" hidden="1">{#N/A,#N/A,FALSE,"98소지이동TOTvs99.1 (2)";#N/A,#N/A,FALSE,"TOTAL";#N/A,#N/A,FALSE,"98소지이동TOTvs99.1(b) (2)"}</definedName>
    <definedName name="_bb5" hidden="1">{#N/A,#N/A,FALSE,"98소지이동TOTvs99.1 (2)";#N/A,#N/A,FALSE,"TOTAL";#N/A,#N/A,FALSE,"98소지이동TOTvs99.1(b) (2)"}</definedName>
    <definedName name="_bb6" hidden="1">{#N/A,#N/A,FALSE,"98소지이동TOTvs99.1 (2)";#N/A,#N/A,FALSE,"TOTAL";#N/A,#N/A,FALSE,"98소지이동TOTvs99.1(b) (2)"}</definedName>
    <definedName name="_bb7" hidden="1">{#N/A,#N/A,FALSE,"98소지이동TOTvs99.1 (2)";#N/A,#N/A,FALSE,"TOTAL";#N/A,#N/A,FALSE,"98소지이동TOTvs99.1(b) (2)"}</definedName>
    <definedName name="_bb8" hidden="1">{#N/A,#N/A,FALSE,"군산원가";#N/A,#N/A,FALSE,"팀별월별";#N/A,#N/A,FALSE,"타공정대체";#N/A,#N/A,FALSE,"기타경비";#N/A,#N/A,FALSE,"원료";#N/A,#N/A,FALSE,"연료"}</definedName>
    <definedName name="_bb9" hidden="1">{#N/A,#N/A,FALSE,"군산원가";#N/A,#N/A,FALSE,"팀별월별";#N/A,#N/A,FALSE,"타공정대체";#N/A,#N/A,FALSE,"기타경비";#N/A,#N/A,FALSE,"원료";#N/A,#N/A,FALSE,"연료"}</definedName>
    <definedName name="_bdm.01350bb2d67d4fd18cd50a9443b433ae.edm" hidden="1">#REF!</definedName>
    <definedName name="_bdm.0293c0f6c875478fb688b4d15441e538.edm" hidden="1">#REF!</definedName>
    <definedName name="_bdm.03074f622f7846c4b686775c46b7aef8.edm" hidden="1">#REF!</definedName>
    <definedName name="_bdm.046e130e74b84e92bc849f06d4058018.edm" hidden="1">#REF!</definedName>
    <definedName name="_bdm.0474e90b459e4f0a9e0ccc9320c0b9a4.edm" hidden="1">#REF!</definedName>
    <definedName name="_bdm.0527111268504562a48288509be782e0.edm" hidden="1">#REF!</definedName>
    <definedName name="_bdm.0ae0c04ec5c644a986d19940917935c5.edm" hidden="1">#REF!</definedName>
    <definedName name="_bdm.0b405f23d7f04aad98431965995488d2.edm" hidden="1">#REF!</definedName>
    <definedName name="_bdm.0b9930d1d1c54ee58ddd8923b99e0628.edm" hidden="1">#REF!</definedName>
    <definedName name="_bdm.0c10528fe22e499b895a5f29835a74b1.edm" hidden="1">#REF!</definedName>
    <definedName name="_bdm.0c5211cfe3814db5a842eb40714c6612.edm" hidden="1">#REF!</definedName>
    <definedName name="_bdm.0ccbc689fcb3469aa4f965d64ce8d232.edm" hidden="1">#REF!</definedName>
    <definedName name="_bdm.0d56af7f4aae4996858edc797699f1e3.edm" hidden="1">#REF!</definedName>
    <definedName name="_bdm.0dd8c3d29a124a97b68d4ff251b5c445.edm" hidden="1">#REF!</definedName>
    <definedName name="_bdm.0f251b48a3a24fb184b2872972868dab.edm" hidden="1">#REF!</definedName>
    <definedName name="_bdm.0f3950a99cee485daf53fa5e71e2824f.edm" hidden="1">#REF!</definedName>
    <definedName name="_bdm.1273aead8e164eafbee2d9abadaebe17.edm" hidden="1">#REF!</definedName>
    <definedName name="_bdm.13e5fd26657e4771bde98cecf979d945.edm" hidden="1">#REF!</definedName>
    <definedName name="_bdm.14911ca496a74b43ac3e686ce29954d5.edm" hidden="1">#REF!</definedName>
    <definedName name="_bdm.14d8188317634932b314501a54bec070.edm" hidden="1">#REF!</definedName>
    <definedName name="_bdm.14dbeb3aae0a4fd9bc32c4cb99481fff.edm" hidden="1">#REF!</definedName>
    <definedName name="_bdm.16263595d88a4a6c9141ed3ef2e62ec6.edm" hidden="1">#REF!</definedName>
    <definedName name="_bdm.1780a5a8e8404cd28ab9d009e85057f1.edm" hidden="1">#REF!</definedName>
    <definedName name="_bdm.196c42cd2dde4b65a9cda44aa1c4a40b.edm" hidden="1">#REF!</definedName>
    <definedName name="_bdm.19761deb3c324527a8defc4518675442.edm" hidden="1">#REF!</definedName>
    <definedName name="_bdm.1984d89468014cc4a915dd2f13a472b9.edm" hidden="1">#REF!</definedName>
    <definedName name="_bdm.1c5d13bf50ad48999856195717a28917.edm" hidden="1">#REF!</definedName>
    <definedName name="_bdm.2067017db9d04361be5ccff630fb098f.edm" hidden="1">#REF!</definedName>
    <definedName name="_bdm.223b75bd818e45a3bb743d381275d7db.edm" hidden="1">#REF!</definedName>
    <definedName name="_bdm.23b97188fbb94966b6898b768ac9a010.edm" hidden="1">#REF!</definedName>
    <definedName name="_bdm.23d17260cbfa42efb8b999848e714aa1.edm" hidden="1">#REF!</definedName>
    <definedName name="_bdm.2743548bc64240afa8d1699116e24aaf.edm" hidden="1">#REF!</definedName>
    <definedName name="_bdm.27f673302fd84202b532c10ab075fb96.edm" hidden="1">#REF!</definedName>
    <definedName name="_bdm.299fdfb3a6ee43dbb82a398068714926.edm" hidden="1">#REF!</definedName>
    <definedName name="_bdm.29cc4daa444d4de69bf15438633988fc.edm" hidden="1">#REF!</definedName>
    <definedName name="_bdm.29e078a6ed5c4435bb744132fc13d682.edm" hidden="1">#REF!</definedName>
    <definedName name="_bdm.2b75bef2dd7d47ccac0a37f74af2b487.edm" hidden="1">#REF!</definedName>
    <definedName name="_bdm.2c82cd38fcc3410fb9f68023648be374.edm" hidden="1">#REF!</definedName>
    <definedName name="_bdm.2c8b38aa086d4516aa2e3f9e87dd59e7.edm" hidden="1">#REF!</definedName>
    <definedName name="_bdm.2def93877c024d36a0585748c4e2836b.edm" hidden="1">#REF!</definedName>
    <definedName name="_bdm.315104334bc2413f887ec436dd810315.edm" hidden="1">#REF!</definedName>
    <definedName name="_bdm.32fd18616bb24bc6a4387399558986dc.edm" hidden="1">#REF!</definedName>
    <definedName name="_bdm.340629f85f7c485aaa2b85f11b73a7b4.edm" hidden="1">#REF!</definedName>
    <definedName name="_bdm.34ebc315b29a40f2b7f6e3fb90ebfd33.edm" hidden="1">#REF!</definedName>
    <definedName name="_bdm.35229e72e867423fa3771aee4e979d6f.edm" hidden="1">#REF!</definedName>
    <definedName name="_bdm.36f9447a0343486ba0458564533b6a2d.edm" hidden="1">#REF!</definedName>
    <definedName name="_bdm.3801b65c6abb45f298ba385014aa77c1.edm" hidden="1">#REF!</definedName>
    <definedName name="_bdm.3881604a155749118d4d49639a356dcd.edm" hidden="1">#REF!</definedName>
    <definedName name="_bdm.389eebbfa3814460a6afcf10932ba3c8.edm" hidden="1">#REF!</definedName>
    <definedName name="_bdm.394f88709a624112bb885dcdf9bb9c89.edm" hidden="1">#REF!</definedName>
    <definedName name="_bdm.395863AB53644336B2056A5F6DA9A188.edm" hidden="1">#REF!</definedName>
    <definedName name="_bdm.3aa71622eeae48dcaec2f84748426ec7.edm" hidden="1">#REF!</definedName>
    <definedName name="_bdm.3c689d42973541978fc0ae212ca73e69.edm" hidden="1">#REF!</definedName>
    <definedName name="_bdm.3cf9e3b47e5d445cbcc5a606f96a2f28.edm" hidden="1">#REF!</definedName>
    <definedName name="_bdm.3da31322ac6b42a481e75fd607b5c05b.edm" hidden="1">#REF!</definedName>
    <definedName name="_bdm.3db1cabe9b454346a6549e1b33a2180f.edm" hidden="1">#REF!</definedName>
    <definedName name="_bdm.3e399b83b07b40e18db74428f7733b92.edm" hidden="1">#REF!</definedName>
    <definedName name="_bdm.3eaedd6ad141463f867003ce59954182.edm" hidden="1">#REF!</definedName>
    <definedName name="_bdm.3fc6988649664a6b9f0119ac06f97714.edm" hidden="1">#REF!</definedName>
    <definedName name="_bdm.407df5335dd34809b47f6c90a898d291.edm" hidden="1">#REF!</definedName>
    <definedName name="_bdm.40b854e0c2dd4286b5561833f0081d9b.edm" hidden="1">#REF!</definedName>
    <definedName name="_bdm.4136353426664c20a1b7e1433d765668.edm" hidden="1">#REF!</definedName>
    <definedName name="_bdm.4189b8d0806143d599743463cbc9fb66.edm" hidden="1">#REF!</definedName>
    <definedName name="_bdm.4198d409ff2444248218532b40bb63ba.edm" hidden="1">#REF!</definedName>
    <definedName name="_bdm.4387a0ce745a4d788a8f25d9930081ff.edm" hidden="1">#REF!</definedName>
    <definedName name="_bdm.447f72760e3d4495a442ec469b609185.edm" hidden="1">#REF!</definedName>
    <definedName name="_bdm.44975027bdbb456daa861d1a0b4da4ec.edm" hidden="1">#REF!</definedName>
    <definedName name="_bdm.44c00b5845934ab39510631871b805b7.edm" hidden="1">#REF!</definedName>
    <definedName name="_bdm.453b9945a00747468720cf17fffd41af.edm" hidden="1">#REF!</definedName>
    <definedName name="_bdm.4691c931a41c4c5bb95861627bda0a99.edm" hidden="1">#REF!</definedName>
    <definedName name="_bdm.47234a1102224cf48aae5fd0e75f4b0e.edm" hidden="1">#REF!</definedName>
    <definedName name="_bdm.487276ec3a794a2eadea43f3858e5641.edm" hidden="1">#REF!</definedName>
    <definedName name="_bdm.4893e48e5a784157ae81bc5038f05e27.edm" hidden="1">#REF!</definedName>
    <definedName name="_bdm.49f5e976162c4560929fe3f739e58501.edm" hidden="1">#REF!</definedName>
    <definedName name="_bdm.4a3b4fba1f8c47c3873e969a62ded7c4.edm" hidden="1">#REF!</definedName>
    <definedName name="_bdm.4a7ba2b9de5d4b82a82e726a3a32a192.edm" hidden="1">#REF!</definedName>
    <definedName name="_bdm.4c5820fe24f045d8a75275b979f90c96.edm" hidden="1">#REF!</definedName>
    <definedName name="_bdm.4c5dedf8f1da406086e755414f1f6411.edm" hidden="1">#REF!</definedName>
    <definedName name="_bdm.4CDCAF1D094941E5A339B526095ADADE.edm" hidden="1">#REF!</definedName>
    <definedName name="_bdm.4d106e1a8e084ed191193b533ad2ba84.edm" hidden="1">#REF!</definedName>
    <definedName name="_bdm.4d2972075f424b16ac018ea0d3df6bde.edm" hidden="1">#REF!</definedName>
    <definedName name="_bdm.4d794b3b002f43399d5be687fbd28136.edm" hidden="1">#REF!</definedName>
    <definedName name="_bdm.53a0c0aacb324ff2aac516b962d1b9c1.edm" hidden="1">#REF!</definedName>
    <definedName name="_bdm.54ff7069646f4726a1f921148ffd1c2c.edm" hidden="1">#REF!</definedName>
    <definedName name="_bdm.56fe743433b64075a80f80ea00b7650d.edm" hidden="1">#REF!</definedName>
    <definedName name="_bdm.57027fd711904678ade1339d70ea0147.edm" hidden="1">#REF!</definedName>
    <definedName name="_bdm.5748b31b375e4c1ea338108cb4460e0c.edm" hidden="1">#REF!</definedName>
    <definedName name="_bdm.57b201788bdb46a18961ad3a98e43474.edm" hidden="1">#REF!</definedName>
    <definedName name="_bdm.59665907e3d3421cb11ea6909bc2db60.edm" hidden="1">#REF!</definedName>
    <definedName name="_bdm.5a11fcc5a51349268f02f2ea4352e598.edm" hidden="1">#REF!</definedName>
    <definedName name="_bdm.5b6ac4090518418aa688383188f0b883.edm" hidden="1">#REF!</definedName>
    <definedName name="_bdm.5b93e1e23ebe44339a0e9d10dfffd0af.edm" hidden="1">#REF!</definedName>
    <definedName name="_bdm.5d2ca21240434c4ea94c5cb9d16b2610.edm" hidden="1">#REF!</definedName>
    <definedName name="_bdm.5e2929144d75489e8e38cbc306381e20.edm" hidden="1">#REF!</definedName>
    <definedName name="_bdm.5e3a501cdb2244e49bc04e0d000bf815.edm" hidden="1">#REF!</definedName>
    <definedName name="_bdm.6015505EF38F4EA9A7A64CA91A7AC823.edm" hidden="1">#REF!</definedName>
    <definedName name="_bdm.6051ccb9e18f437cb8ddb999c07b416b.edm" hidden="1">#REF!</definedName>
    <definedName name="_bdm.60abacdd19d9496f85542f700e807aa4.edm" hidden="1">#REF!</definedName>
    <definedName name="_bdm.61639cabecec45a0ada833595883a6f4.edm" hidden="1">#REF!</definedName>
    <definedName name="_bdm.63a1d47f093d4e70b236dac0f53de900.edm" hidden="1">#REF!</definedName>
    <definedName name="_bdm.6508cf7342dd4aae9c0121ed27959ad4.edm" hidden="1">#REF!</definedName>
    <definedName name="_bdm.65A2DF797C9F439DA6CD915BD1D09038.edm" hidden="1">#REF!</definedName>
    <definedName name="_bdm.6632d95a1f74438d9d1633c2aa2aaf38.edm" hidden="1">#REF!</definedName>
    <definedName name="_bdm.672ED8E030734C3691D809C0CF43A024.edm" hidden="1">#REF!</definedName>
    <definedName name="_bdm.686c5e3e467644b888e86b5d73535be5.edm" hidden="1">#REF!</definedName>
    <definedName name="_bdm.69228990a10b4e02baf07ee7382b916c.edm" hidden="1">#REF!</definedName>
    <definedName name="_bdm.6afe405961ae4272971aee29425972e5.edm" hidden="1">#REF!</definedName>
    <definedName name="_bdm.6b0156973b3148bbbe566b1ea2730dc0.edm" hidden="1">#REF!</definedName>
    <definedName name="_bdm.6b29aafb079e4c84bd609c1562463640.edm" hidden="1">#REF!</definedName>
    <definedName name="_bdm.6d6815d7c4924c039af1fa2adb6d67a5.edm" hidden="1">#REF!</definedName>
    <definedName name="_bdm.6da4bb5dd6fd43f382d637a6bdd22518.edm" hidden="1">#REF!</definedName>
    <definedName name="_bdm.6eb25e334b08481f8b68f01c8dc36521.edm" hidden="1">#REF!</definedName>
    <definedName name="_bdm.707fad50285f4207bd771c108a4182a8.edm" hidden="1">#REF!</definedName>
    <definedName name="_bdm.71cdc28ae022409d9e87a57580b8e07e.edm" hidden="1">#REF!</definedName>
    <definedName name="_bdm.71f4b7fbe6964bc98d9916929945b28d.edm" hidden="1">#REF!</definedName>
    <definedName name="_bdm.727b80f4c73949bbad272d277bbd577e.edm" hidden="1">#REF!</definedName>
    <definedName name="_bdm.730a057794ab4c52a63cfd97821e2074.edm" hidden="1">#REF!</definedName>
    <definedName name="_bdm.7540ecd9dc8b40398c8dac81ca515c52.edm" hidden="1">#REF!</definedName>
    <definedName name="_bdm.75DBE4F245204851BA3A62A106421643.edm" hidden="1">#REF!</definedName>
    <definedName name="_bdm.798b8fa72eba4c5bbfb048ab7761559c.edm" hidden="1">#REF!</definedName>
    <definedName name="_bdm.7b5077c3399a4735a417a6c6a6b057e2.edm" hidden="1">#REF!</definedName>
    <definedName name="_bdm.7de3ffed92c744ca82c8637bf268e572.edm" hidden="1">#REF!</definedName>
    <definedName name="_bdm.7f6a811c7770442196eee83257763a54.edm" hidden="1">#REF!</definedName>
    <definedName name="_bdm.80aa485c4b844c89b4f61de2d356caee.edm" hidden="1">#REF!</definedName>
    <definedName name="_bdm.80ab6f9611644f5b8da3697bdb45bfe6.edm" hidden="1">#REF!</definedName>
    <definedName name="_bdm.829bd08b74224b74a5f3e1fa18c9b390.edm" hidden="1">#REF!</definedName>
    <definedName name="_bdm.8307e18f564f4b92abbe7de45a10cf8d.edm" hidden="1">#REF!</definedName>
    <definedName name="_bdm.83e985df9d48497ab332d9b246470db1.edm" hidden="1">#REF!</definedName>
    <definedName name="_bdm.84d44e57850246a6af93b684aa64c94a.edm" hidden="1">#REF!</definedName>
    <definedName name="_bdm.84e9cc848bca42eb93fd4ac119ab205c.edm" hidden="1">#REF!</definedName>
    <definedName name="_bdm.84ed858961344cb791a6967d12b62421.edm" hidden="1">#REF!</definedName>
    <definedName name="_bdm.85ebd40100a2465bb35ae909eca912c4.edm" hidden="1">#REF!</definedName>
    <definedName name="_bdm.87b6d1396e2440acbb456fca34ba4306.edm" hidden="1">#REF!</definedName>
    <definedName name="_bdm.8a76c6300a2f42ebb14c9b6410ef828d.edm" hidden="1">#REF!</definedName>
    <definedName name="_bdm.8c1b51d2d5534e548616dc13e2d2e886.edm" hidden="1">#REF!</definedName>
    <definedName name="_bdm.8e7df2bb3b2c4deb97daae0a0830aead.edm" hidden="1">#REF!</definedName>
    <definedName name="_bdm.8f8bfa16d9a04ba8a9381cf525566764.edm" hidden="1">#REF!</definedName>
    <definedName name="_bdm.8fcfccdf6e8845d48c658cc183b25be9.edm" hidden="1">#REF!</definedName>
    <definedName name="_bdm.900aa8f45322438d9ae7bf2b5ec288c3.edm" hidden="1">#REF!</definedName>
    <definedName name="_bdm.905b5f2d616146a18e9ccf48508ab374.edm" hidden="1">#REF!</definedName>
    <definedName name="_bdm.91d6770396014be4913d73574ab101df.edm" hidden="1">#REF!</definedName>
    <definedName name="_bdm.94d51b7fbb7b4097952e48334cfc41a1.edm" hidden="1">#REF!</definedName>
    <definedName name="_bdm.9602ede6b4284a51bbf025157b8db3af.edm" hidden="1">#REF!</definedName>
    <definedName name="_bdm.972d6bd4bb764addb650a6e799310fae.edm" hidden="1">#REF!</definedName>
    <definedName name="_bdm.984749a53bd646df82f785e1d22e39a5.edm" hidden="1">#REF!</definedName>
    <definedName name="_bdm.9ad3cdc58c92439a8affb3eaa6578832.edm" hidden="1">#REF!</definedName>
    <definedName name="_bdm.9b0a198452c0435d9b80277a0f626a71.edm" hidden="1">#REF!</definedName>
    <definedName name="_bdm.9b9cf0de12104866bac5ae7c72566d75.edm" hidden="1">#REF!</definedName>
    <definedName name="_bdm.9bb0af3e0c7f43eba6863fc772eb431a.edm" hidden="1">#REF!</definedName>
    <definedName name="_bdm.9d69dc71552e48a99b37020d71731e86.edm" hidden="1">#REF!</definedName>
    <definedName name="_bdm.9dc59b7ec9944cd3b362080212688be5.edm" hidden="1">#REF!</definedName>
    <definedName name="_bdm.9dfe24d57e19464a9a42ca49bdc72ed0.edm" hidden="1">#REF!</definedName>
    <definedName name="_bdm.a0086a4bd6934261b595faad4377ed8e.edm" hidden="1">#REF!</definedName>
    <definedName name="_bdm.a03319389be94a6aaef8aed419bac136.edm" hidden="1">#REF!</definedName>
    <definedName name="_bdm.a03974be00264c888352aa13c2d4a06d.edm" hidden="1">#REF!</definedName>
    <definedName name="_bdm.a1015e804a854afdb5e0696b97dc5e5f.edm" hidden="1">#REF!</definedName>
    <definedName name="_bdm.a302b4e43f594825944114ee405a2dfb.edm" hidden="1">#REF!</definedName>
    <definedName name="_bdm.a3521dd0996042e59d71cb54fa51dcdf.edm" hidden="1">#REF!</definedName>
    <definedName name="_bdm.a36082f710a74c0e871d7563121f23ef.edm" hidden="1">#REF!</definedName>
    <definedName name="_bdm.a5360be850bb4f17a48bde900f8f7777.edm" hidden="1">#REF!</definedName>
    <definedName name="_bdm.a5a36efa0b524d619c4dc5d815d0b2de.edm" hidden="1">#REF!</definedName>
    <definedName name="_bdm.a627b8c309be43e8a2549579d734e016.edm" hidden="1">#REF!</definedName>
    <definedName name="_bdm.a665c09ce22a413d8ab26f356d279d57.edm" hidden="1">#REF!</definedName>
    <definedName name="_bdm.aa1b923cafb244da9b5e71dec84718c2.edm" hidden="1">#REF!</definedName>
    <definedName name="_bdm.aa278cadc5ea4eb1b8027c7ba37f6ec9.edm" hidden="1">#REF!</definedName>
    <definedName name="_bdm.ab2e704701a4445aa639331d39c1476c.edm" hidden="1">#REF!</definedName>
    <definedName name="_bdm.abd75d215fa04962954a201c8277b525.edm" hidden="1">#REF!</definedName>
    <definedName name="_bdm.ac98a8e2ac3b486490f9112a9a75ce59.edm" hidden="1">#REF!</definedName>
    <definedName name="_bdm.ada351a2bfa74d6ab7e56338be41aebb.edm" hidden="1">#REF!</definedName>
    <definedName name="_bdm.ae069040687248aab865eda9e336859c.edm" hidden="1">#REF!</definedName>
    <definedName name="_bdm.af310b7fc702419abb0f912ebdd7b23a.edm" hidden="1">#REF!</definedName>
    <definedName name="_bdm.af37a9eee4734f4f94bb72b44182a938.edm" hidden="1">#REF!</definedName>
    <definedName name="_bdm.b01e16bd71a0403b89a38ca402350cd9.edm" hidden="1">#REF!</definedName>
    <definedName name="_bdm.b0cb4f06b38a4ebeb05f1eb61747beb2.edm" hidden="1">#REF!</definedName>
    <definedName name="_bdm.b1aa1c42bd5e426f96b9215e34267df7.edm" hidden="1">#REF!</definedName>
    <definedName name="_bdm.b1c825541a884cd9b4e4978ea5ab3453.edm" hidden="1">#REF!</definedName>
    <definedName name="_bdm.b3b90646c55d44d9b649c63e7c9daef1.edm" hidden="1">#REF!</definedName>
    <definedName name="_bdm.b46a82caf5d44872a0c75536be3bbff8.edm" hidden="1">#REF!</definedName>
    <definedName name="_bdm.b47dc23848a74e9fa05d8d151f436b00.edm" hidden="1">#REF!</definedName>
    <definedName name="_bdm.b4bbe7b6dd2f478cbcb0a297caf0fffd.edm" hidden="1">#REF!</definedName>
    <definedName name="_bdm.b534f4a1eca24f87949e046a9d3b6922.edm" hidden="1">#REF!</definedName>
    <definedName name="_bdm.b550c283bb1e402e8d8a99139883e3c2.edm" hidden="1">#REF!</definedName>
    <definedName name="_bdm.b804e44fc0c943f29b88a21fc17bbbca.edm" hidden="1">#REF!</definedName>
    <definedName name="_bdm.b95976368f684e3aa07740d1c1b3ffac.edm" hidden="1">#REF!</definedName>
    <definedName name="_bdm.b9ad3d2c698943feb0985e6845c50084.edm" hidden="1">#REF!</definedName>
    <definedName name="_bdm.bae8722c39594ea48860fa7ee90a8c94.edm" hidden="1">#REF!</definedName>
    <definedName name="_bdm.bb65ac7a4cf14c15bd23ced53cb8c814.edm" hidden="1">#REF!</definedName>
    <definedName name="_bdm.bcb8a17e508c4ec79f1fddbd15be2746.edm" hidden="1">#REF!</definedName>
    <definedName name="_bdm.c00e33e98eb7477a83395452f23cf64f.edm" hidden="1">#REF!</definedName>
    <definedName name="_bdm.c08c0f9841a94619ae37f181264011c5.edm" hidden="1">#REF!</definedName>
    <definedName name="_bdm.c26370dcc28643f98a21ea5a26957def.edm" hidden="1">#REF!</definedName>
    <definedName name="_bdm.c4987253ad8d48bbac5e96072d922564.edm" hidden="1">#REF!</definedName>
    <definedName name="_bdm.c5873f2524984464abd4418e93704b29.edm" hidden="1">#REF!</definedName>
    <definedName name="_bdm.c68a6f07e143429381fcfdf0bab24291.edm" hidden="1">#REF!</definedName>
    <definedName name="_bdm.c76109eb7ac94942894615d8acdde26b.edm" hidden="1">#REF!</definedName>
    <definedName name="_bdm.c7e665c6bbbb4465bd4be422d98f5cda.edm" hidden="1">#REF!</definedName>
    <definedName name="_bdm.c88de37639554f8dae4c182cdf680bf0.edm" hidden="1">#REF!</definedName>
    <definedName name="_bdm.c96a81235cbf4df7a1282f99b04eba0e.edm" hidden="1">#REF!</definedName>
    <definedName name="_bdm.c9e0f29c8a5a400e97f859d7adfe41cb.edm" hidden="1">#REF!</definedName>
    <definedName name="_bdm.cc371dc8ec3f40bd8e6244915ebae7ce.edm" hidden="1">#REF!</definedName>
    <definedName name="_bdm.cee84083d9bd401ba6eea97e8438c8fe.edm" hidden="1">#REF!</definedName>
    <definedName name="_bdm.cf0d2157dbb1410f9422da78b4e73a10.edm" hidden="1">#REF!</definedName>
    <definedName name="_bdm.cf0f0990092c46a2af45d24abe8e81b6.edm" hidden="1">#REF!</definedName>
    <definedName name="_bdm.d1de0bae9fd147dfb6be40e40fc9214f.edm" hidden="1">#REF!</definedName>
    <definedName name="_bdm.D23A8C01A3644FD396E2171ACDAE427A.edm" hidden="1">#REF!</definedName>
    <definedName name="_bdm.d292b76ef1ee4a6b85b6d16e23c30f3a.edm" hidden="1">#REF!</definedName>
    <definedName name="_bdm.d3614bed0ddb43a8bc0c7567b75ff432.edm" hidden="1">#REF!</definedName>
    <definedName name="_bdm.d3d695dca27c4595976dc72e399e3361.edm" hidden="1">#REF!</definedName>
    <definedName name="_bdm.d4836e64277b4ce9a00f569b9af1d6e1.edm" hidden="1">#REF!</definedName>
    <definedName name="_bdm.d490957e9e604bbda624b7913c1a0611.edm" hidden="1">#REF!</definedName>
    <definedName name="_bdm.d69f8a598bde43eca583305a6a784e81.edm" hidden="1">#REF!</definedName>
    <definedName name="_bdm.d6f07120a909457d951fd64b51be9421.edm" hidden="1">#REF!</definedName>
    <definedName name="_bdm.d73a1ac48ea94be39f94a837ed741d6e.edm" hidden="1">#REF!</definedName>
    <definedName name="_bdm.d7cc71b8cfae47a389910f3cf5a42732.edm" hidden="1">#REF!</definedName>
    <definedName name="_bdm.d7f97b0282814dea99890cb51a392a8e.edm" hidden="1">#REF!</definedName>
    <definedName name="_bdm.d822952a593e44c5b41632229c517f7c.edm" hidden="1">#REF!</definedName>
    <definedName name="_bdm.da15a7549656447aadbe2970ba1d58b3.edm" hidden="1">#REF!</definedName>
    <definedName name="_bdm.dae1d4048d8e45af83492b8251a1f818.edm" hidden="1">#REF!</definedName>
    <definedName name="_bdm.db26cbc1c5104320837bae334765c5e1.edm" hidden="1">#REF!</definedName>
    <definedName name="_bdm.dbf675db766345eca6627e970dc1f9f6.edm" hidden="1">#REF!</definedName>
    <definedName name="_bdm.dd11b989f65844aaabc5d0cfc869d103.edm" hidden="1">#REF!</definedName>
    <definedName name="_bdm.dedd592c8c7d4c22a31b311365f69d21.edm" hidden="1">#REF!</definedName>
    <definedName name="_bdm.df33418943ae4350932c4c781b12bd58.edm" hidden="1">#REF!</definedName>
    <definedName name="_bdm.dfa2a77461cd47159b86b13fe28676bc.edm" hidden="1">#REF!</definedName>
    <definedName name="_bdm.e1030e88967c4d15a2b014f276cc72fe.edm" hidden="1">#REF!</definedName>
    <definedName name="_bdm.e22f919cdeb6401e94582a45e5474288.edm" hidden="1">#REF!</definedName>
    <definedName name="_bdm.e318f5c6760a41ac9a14b47ba3bcd1de.edm" hidden="1">#REF!</definedName>
    <definedName name="_bdm.e60479d09c5b48d899f233dc33a73b30.edm" hidden="1">#REF!</definedName>
    <definedName name="_bdm.e822d193d0e84a359f6f4cb7f2e5bc51.edm" hidden="1">#REF!</definedName>
    <definedName name="_bdm.e84e4062f2e94f3bb3d37eee8b14b9f8.edm" hidden="1">#REF!</definedName>
    <definedName name="_bdm.e96a965455254a3994866f1437be889f.edm" hidden="1">#REF!</definedName>
    <definedName name="_bdm.e9ea272a8f5a40c2a74c7a200dd03fb3.edm" hidden="1">#REF!</definedName>
    <definedName name="_bdm.ea0cc25e2ba647caa1c2747a2a7c8581.edm" hidden="1">#REF!</definedName>
    <definedName name="_bdm.eb3122a4687e433385735246b70a94c5.edm" hidden="1">#REF!</definedName>
    <definedName name="_bdm.eba8e83a15004f01afa904f5aa002942.edm" hidden="1">#REF!</definedName>
    <definedName name="_bdm.f154efcfd9d94000b0d2a2edefcba979.edm" hidden="1">#REF!</definedName>
    <definedName name="_bdm.f1f886f9d5384942bea107e364fe5b82.edm" hidden="1">#REF!</definedName>
    <definedName name="_bdm.f3159d99488f4f519b82ba34489cd916.edm" hidden="1">#REF!</definedName>
    <definedName name="_bdm.f3209d076af84d7ea02b476a27207e6b.edm" hidden="1">#REF!</definedName>
    <definedName name="_bdm.f4a87ffbad394047a9f999cfe0d3242e.edm" hidden="1">#REF!</definedName>
    <definedName name="_bdm.f5643fddc5f544308d0538ac14df3c16.edm" hidden="1">#REF!</definedName>
    <definedName name="_bdm.f76d019a3c6f42c6b24d88bf6e600ff7.edm" hidden="1">#REF!</definedName>
    <definedName name="_bdm.f9b85318c21a4ab6bc7d310ed908a446.edm" hidden="1">#REF!</definedName>
    <definedName name="_bdm.fb131a4d65ac4024828c5c1a635a5c38.edm" hidden="1">#REF!</definedName>
    <definedName name="_bdm.fd0012f25994467290bb801243391b53.edm" hidden="1">#REF!</definedName>
    <definedName name="_bdm.fe29788bdf1f4094be303e15aa675a75.edm" hidden="1">#REF!</definedName>
    <definedName name="_bdm.fe3afd5305b749ebba65a0f38d877ec9.edm" hidden="1">#REF!</definedName>
    <definedName name="_bdm.fef414b94f084e8ca961be90fce5096f.edm" hidden="1">#REF!</definedName>
    <definedName name="_bg2" hidden="1">{#N/A,#N/A,TRUE,"Summary - 1";#N/A,#N/A,TRUE,"Summary - 2";#N/A,#N/A,TRUE,"Group Analysis";#N/A,#N/A,TRUE,"FM Analysis";#N/A,#N/A,TRUE,"T&amp;M-Onsite";#N/A,#N/A,TRUE,"FP-Onsite";#N/A,#N/A,TRUE,"NB-Onsite";#N/A,#N/A,TRUE,"T&amp;M-Offshore";#N/A,#N/A,TRUE,"FP-Offshore";#N/A,#N/A,TRUE,"Appendix-A";#N/A,#N/A,TRUE,"Appendix-B"}</definedName>
    <definedName name="_bg3" hidden="1">{#N/A,#N/A,TRUE,"Summary - 1";#N/A,#N/A,TRUE,"Summary - 2";#N/A,#N/A,TRUE,"Group Analysis";#N/A,#N/A,TRUE,"FM Analysis";#N/A,#N/A,TRUE,"T&amp;M-Onsite";#N/A,#N/A,TRUE,"FP-Onsite";#N/A,#N/A,TRUE,"NB-Onsite";#N/A,#N/A,TRUE,"T&amp;M-Offshore";#N/A,#N/A,TRUE,"FP-Offshore";#N/A,#N/A,TRUE,"Appendix-A";#N/A,#N/A,TRUE,"Appendix-B"}</definedName>
    <definedName name="_Bp2" hidden="1">{#N/A,#N/A,FALSE,"BS";#N/A,#N/A,FALSE,"PL";#N/A,#N/A,FALSE,"처분";#N/A,#N/A,FALSE,"현금";#N/A,#N/A,FALSE,"매출";#N/A,#N/A,FALSE,"원가";#N/A,#N/A,FALSE,"경영"}</definedName>
    <definedName name="_BQ4" hidden="1">#REF!</definedName>
    <definedName name="_BQ4.1" hidden="1">#REF!</definedName>
    <definedName name="_BQ4.13" hidden="1">#REF!</definedName>
    <definedName name="_BQ4.14" hidden="1">#REF!</definedName>
    <definedName name="_BQ4.15" hidden="1">#REF!</definedName>
    <definedName name="_BQ4.2" hidden="1">#REF!</definedName>
    <definedName name="_BQ4.3" hidden="1">#REF!</definedName>
    <definedName name="_BQ4.4" hidden="1">#REF!</definedName>
    <definedName name="_BQ4.5" hidden="1">#REF!</definedName>
    <definedName name="_BQ4.6" hidden="1">#REF!</definedName>
    <definedName name="_BQ4.7" hidden="1">#REF!</definedName>
    <definedName name="_BQ4.8" hidden="1">#REF!</definedName>
    <definedName name="_BQ4.9" hidden="1">#REF!</definedName>
    <definedName name="_BQ46" hidden="1">#REF!</definedName>
    <definedName name="_BQ47" hidden="1">#REF!</definedName>
    <definedName name="_BQ49" hidden="1">#REF!</definedName>
    <definedName name="_BU4" hidden="1">{"Page 1",#N/A,TRUE,"Sheet1";"Page 2",#N/A,TRUE,"Sheet1"}</definedName>
    <definedName name="_Builtin13" hidden="1">#REF!</definedName>
    <definedName name="_c" hidden="1">"AS2DocumentBrowse"</definedName>
    <definedName name="_cc1" hidden="1">{#N/A,#N/A,FALSE,"군산원가";#N/A,#N/A,FALSE,"팀별월별";#N/A,#N/A,FALSE,"타공정대체";#N/A,#N/A,FALSE,"기타경비";#N/A,#N/A,FALSE,"원료";#N/A,#N/A,FALSE,"연료"}</definedName>
    <definedName name="_cc2" hidden="1">{#N/A,#N/A,FALSE,"군산원가";#N/A,#N/A,FALSE,"팀별월별";#N/A,#N/A,FALSE,"타공정대체";#N/A,#N/A,FALSE,"기타경비";#N/A,#N/A,FALSE,"원료";#N/A,#N/A,FALSE,"연료"}</definedName>
    <definedName name="_cc3" hidden="1">{#N/A,#N/A,FALSE,"Yield";#N/A,#N/A,FALSE,"Loss1";#N/A,#N/A,FALSE,"Loss2";#N/A,#N/A,FALSE,"Hour-Labor(배분)";#N/A,#N/A,FALSE,"Capital Expenditure";#N/A,#N/A,FALSE,"Productivity"}</definedName>
    <definedName name="_cc4" hidden="1">{#N/A,#N/A,FALSE,"98소지이동TOTvs99.1 (2)";#N/A,#N/A,FALSE,"TOTAL";#N/A,#N/A,FALSE,"98소지이동TOTvs99.1(b) (2)"}</definedName>
    <definedName name="_cc5" hidden="1">{#N/A,#N/A,FALSE,"98소지이동TOTvs99.1 (2)";#N/A,#N/A,FALSE,"TOTAL";#N/A,#N/A,FALSE,"98소지이동TOTvs99.1(b) (2)"}</definedName>
    <definedName name="_cc6" hidden="1">{#N/A,#N/A,FALSE,"Yield";#N/A,#N/A,FALSE,"Loss1";#N/A,#N/A,FALSE,"Loss2";#N/A,#N/A,FALSE,"Hour-Labor(배분)";#N/A,#N/A,FALSE,"Capital Expenditure";#N/A,#N/A,FALSE,"Productivity"}</definedName>
    <definedName name="_cc7" hidden="1">{#N/A,#N/A,FALSE,"Yield";#N/A,#N/A,FALSE,"Loss1";#N/A,#N/A,FALSE,"Loss2";#N/A,#N/A,FALSE,"Hour-Labor(배분)";#N/A,#N/A,FALSE,"Capital Expenditure";#N/A,#N/A,FALSE,"Productivity"}</definedName>
    <definedName name="_cc8" hidden="1">{#N/A,#N/A,FALSE,"Yield";#N/A,#N/A,FALSE,"Loss1";#N/A,#N/A,FALSE,"Loss2";#N/A,#N/A,FALSE,"Hour-Labor(배분)";#N/A,#N/A,FALSE,"Capital Expenditure";#N/A,#N/A,FALSE,"Productivity"}</definedName>
    <definedName name="_cc9" hidden="1">{#N/A,#N/A,FALSE,"98소지이동TOTvs99.1 (2)";#N/A,#N/A,FALSE,"TOTAL";#N/A,#N/A,FALSE,"98소지이동TOTvs99.1(b) (2)"}</definedName>
    <definedName name="_CF2" hidden="1">{#N/A,#N/A,FALSE,"BS";#N/A,#N/A,FALSE,"PL";#N/A,#N/A,FALSE,"처분";#N/A,#N/A,FALSE,"현금";#N/A,#N/A,FALSE,"매출";#N/A,#N/A,FALSE,"원가";#N/A,#N/A,FALSE,"경영"}</definedName>
    <definedName name="_ci" hidden="1">#REF!</definedName>
    <definedName name="_ck" hidden="1">#REF!</definedName>
    <definedName name="_cosod" hidden="1">#REF!</definedName>
    <definedName name="_cp2000" hidden="1">{"CEOReportPart1",#N/A,FALSE,"Quarterly";"CEOReportPart2",#N/A,FALSE,"Quarterly";"CEOReportPart3",#N/A,FALSE,"Allocations"}</definedName>
    <definedName name="_cp2000_1" hidden="1">{"CEOReportPart1",#N/A,FALSE,"Quarterly";"CEOReportPart2",#N/A,FALSE,"Quarterly";"CEOReportPart3",#N/A,FALSE,"Allocations"}</definedName>
    <definedName name="_cp2000_2" hidden="1">{"CEOReportPart1",#N/A,FALSE,"Quarterly";"CEOReportPart2",#N/A,FALSE,"Quarterly";"CEOReportPart3",#N/A,FALSE,"Allocations"}</definedName>
    <definedName name="_cp2000_3" hidden="1">{"CEOReportPart1",#N/A,FALSE,"Quarterly";"CEOReportPart2",#N/A,FALSE,"Quarterly";"CEOReportPart3",#N/A,FALSE,"Allocations"}</definedName>
    <definedName name="_cp2000_4" hidden="1">{"CEOReportPart1",#N/A,FALSE,"Quarterly";"CEOReportPart2",#N/A,FALSE,"Quarterly";"CEOReportPart3",#N/A,FALSE,"Allocations"}</definedName>
    <definedName name="_cp2000_5" hidden="1">{"CEOReportPart1",#N/A,FALSE,"Quarterly";"CEOReportPart2",#N/A,FALSE,"Quarterly";"CEOReportPart3",#N/A,FALSE,"Allocations"}</definedName>
    <definedName name="_cp20000" hidden="1">{"CEOReportPart1",#N/A,FALSE,"Quarterly";"CEOReportPart2",#N/A,FALSE,"Quarterly";"CEOReportPart3",#N/A,FALSE,"Allocations"}</definedName>
    <definedName name="_cp20000_1" hidden="1">{"CEOReportPart1",#N/A,FALSE,"Quarterly";"CEOReportPart2",#N/A,FALSE,"Quarterly";"CEOReportPart3",#N/A,FALSE,"Allocations"}</definedName>
    <definedName name="_cp20000_2" hidden="1">{"CEOReportPart1",#N/A,FALSE,"Quarterly";"CEOReportPart2",#N/A,FALSE,"Quarterly";"CEOReportPart3",#N/A,FALSE,"Allocations"}</definedName>
    <definedName name="_cp20000_3" hidden="1">{"CEOReportPart1",#N/A,FALSE,"Quarterly";"CEOReportPart2",#N/A,FALSE,"Quarterly";"CEOReportPart3",#N/A,FALSE,"Allocations"}</definedName>
    <definedName name="_cp20000_4" hidden="1">{"CEOReportPart1",#N/A,FALSE,"Quarterly";"CEOReportPart2",#N/A,FALSE,"Quarterly";"CEOReportPart3",#N/A,FALSE,"Allocations"}</definedName>
    <definedName name="_cp20000_5" hidden="1">{"CEOReportPart1",#N/A,FALSE,"Quarterly";"CEOReportPart2",#N/A,FALSE,"Quarterly";"CEOReportPart3",#N/A,FALSE,"Allocations"}</definedName>
    <definedName name="_cu" hidden="1">#REF!</definedName>
    <definedName name="_d" hidden="1">#REF!</definedName>
    <definedName name="_D6" hidden="1">{"'표지'!$B$5"}</definedName>
    <definedName name="_DB777" hidden="1">{#N/A,#N/A,TRUE,"Y생산";#N/A,#N/A,TRUE,"Y판매";#N/A,#N/A,TRUE,"Y총물량";#N/A,#N/A,TRUE,"Y능력";#N/A,#N/A,TRUE,"YKD"}</definedName>
    <definedName name="_DD" hidden="1">#REF!</definedName>
    <definedName name="_DD1" hidden="1">{#N/A,#N/A,FALSE,"지침";#N/A,#N/A,FALSE,"환경분석";#N/A,#N/A,FALSE,"Sheet16"}</definedName>
    <definedName name="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fr4" hidden="1">#REF!</definedName>
    <definedName name="_Dist_Bin" hidden="1">#REF!</definedName>
    <definedName name="_Dist_Bin2" hidden="1">#REF!</definedName>
    <definedName name="_Dist_Values" hidden="1">#REF!</definedName>
    <definedName name="_Dist_Values2" hidden="1">#REF!</definedName>
    <definedName name="_ds" hidden="1">#REF!</definedName>
    <definedName name="_E1" hidden="1">{#N/A,#N/A,TRUE,"매출진척-1";#N/A,#N/A,TRUE,"매출진척-2";#N/A,#N/A,TRUE,"제품실적";#N/A,#N/A,TRUE,"RAC";#N/A,#N/A,TRUE,"PAC ";#N/A,#N/A,TRUE,"재고현황";#N/A,#N/A,TRUE,"공지사항"}</definedName>
    <definedName name="_E22" hidden="1">#REF!</definedName>
    <definedName name="_e710" hidden="1">{#N/A,#N/A,FALSE,"BS";#N/A,#N/A,FALSE,"PL";#N/A,#N/A,FALSE,"처분";#N/A,#N/A,FALSE,"현금";#N/A,#N/A,FALSE,"매출";#N/A,#N/A,FALSE,"원가";#N/A,#N/A,FALSE,"경영"}</definedName>
    <definedName name="_e8" hidden="1">{#N/A,#N/A,FALSE,"신규dep";#N/A,#N/A,FALSE,"신규dep-금형상각후";#N/A,#N/A,FALSE,"신규dep-연구비상각후";#N/A,#N/A,FALSE,"신규dep-기계,공구상각후"}</definedName>
    <definedName name="_e9" hidden="1">{#N/A,#N/A,FALSE,"단축1";#N/A,#N/A,FALSE,"단축2";#N/A,#N/A,FALSE,"단축3";#N/A,#N/A,FALSE,"장축";#N/A,#N/A,FALSE,"4WD"}</definedName>
    <definedName name="_ecp" hidden="1">#REF!</definedName>
    <definedName name="_ei" hidden="1">#REF!</definedName>
    <definedName name="_eid" hidden="1">#REF!</definedName>
    <definedName name="_eidc" hidden="1">#REF!</definedName>
    <definedName name="_ELA2" hidden="1">{#N/A,#N/A,FALSE,"2월입도";#N/A,#N/A,FALSE,"1월입도";#N/A,#N/A,FALSE,"3월입도"}</definedName>
    <definedName name="_eo" hidden="1">#REF!</definedName>
    <definedName name="_EO2" hidden="1">{#N/A,#N/A,FALSE,"신규dep";#N/A,#N/A,FALSE,"신규dep-금형상각후";#N/A,#N/A,FALSE,"신규dep-연구비상각후";#N/A,#N/A,FALSE,"신규dep-기계,공구상각후"}</definedName>
    <definedName name="_eoco" hidden="1">#REF!</definedName>
    <definedName name="_eocos" hidden="1">#REF!</definedName>
    <definedName name="_eoxod" hidden="1">#REF!</definedName>
    <definedName name="_eoxos" hidden="1">#REF!</definedName>
    <definedName name="_eoxoso" hidden="1">#REF!</definedName>
    <definedName name="_epcp" hidden="1">#REF!</definedName>
    <definedName name="_epspc" hidden="1">#REF!</definedName>
    <definedName name="_euriw" hidden="1">#REF!</definedName>
    <definedName name="_f3" hidden="1">{#N/A,#N/A,FALSE,"BS";#N/A,#N/A,FALSE,"PL";#N/A,#N/A,FALSE,"A";#N/A,#N/A,FALSE,"B";#N/A,#N/A,FALSE,"B1";#N/A,#N/A,FALSE,"C";#N/A,#N/A,FALSE,"C1";#N/A,#N/A,FALSE,"C2";#N/A,#N/A,FALSE,"D";#N/A,#N/A,FALSE,"E";#N/A,#N/A,FALSE,"F";#N/A,#N/A,FALSE,"AA";#N/A,#N/A,FALSE,"BB";#N/A,#N/A,FALSE,"CC";#N/A,#N/A,FALSE,"DD";#N/A,#N/A,FALSE,"EE";#N/A,#N/A,FALSE,"FF";#N/A,#N/A,FALSE,"PL10";#N/A,#N/A,FALSE,"PL20";#N/A,#N/A,FALSE,"PL30"}</definedName>
    <definedName name="_fa2" hidden="1">{"'Sheet1'!$A$1:$H$36"}</definedName>
    <definedName name="_FAB6" hidden="1">#REF!</definedName>
    <definedName name="_FAB7" hidden="1">{"'Sheet1'!$A$1:$H$36"}</definedName>
    <definedName name="_FAN1" hidden="1">{#N/A,#N/A,FALSE,"HOT RU TEM";#N/A,#N/A,FALSE,"HOT RU TEM";#N/A,#N/A,FALSE,"HOT RU TEM"}</definedName>
    <definedName name="_FAN2" hidden="1">{#N/A,#N/A,FALSE,"HOT RU TEM";#N/A,#N/A,FALSE,"HOT RU TEM";#N/A,#N/A,FALSE,"HOT RU TEM"}</definedName>
    <definedName name="_FCF2" hidden="1">{#N/A,#N/A,FALSE,"지침";#N/A,#N/A,FALSE,"환경분석";#N/A,#N/A,FALSE,"Sheet16"}</definedName>
    <definedName name="_FF2" hidden="1">{#N/A,#N/A,TRUE,"매출진척-1";#N/A,#N/A,TRUE,"매출진척-2";#N/A,#N/A,TRUE,"제품실적";#N/A,#N/A,TRUE,"RAC";#N/A,#N/A,TRUE,"PAC ";#N/A,#N/A,TRUE,"재고현황";#N/A,#N/A,TRUE,"공지사항"}</definedName>
    <definedName name="_FG1" hidden="1">{#N/A,#N/A,FALSE,"단축1";#N/A,#N/A,FALSE,"단축2";#N/A,#N/A,FALSE,"단축3";#N/A,#N/A,FALSE,"장축";#N/A,#N/A,FALSE,"4WD"}</definedName>
    <definedName name="_Fill" hidden="1">#REF!</definedName>
    <definedName name="_Fill_2" hidden="1">#REF!</definedName>
    <definedName name="_fill1" hidden="1">#REF!</definedName>
    <definedName name="_FILL2" hidden="1">#REF!</definedName>
    <definedName name="_xlnm._FilterDatabase" localSheetId="26" hidden="1">EIU!$A$9:$AR$1198</definedName>
    <definedName name="_xlnm._FilterDatabase" localSheetId="9" hidden="1">음반원!$B$105:$I$152</definedName>
    <definedName name="_FIN01" hidden="1">#N/A</definedName>
    <definedName name="_FIN02" hidden="1">#N/A</definedName>
    <definedName name="_FIN03" hidden="1">#N/A</definedName>
    <definedName name="_FIN04" hidden="1">#N/A</definedName>
    <definedName name="_FIN05" hidden="1">#N/A</definedName>
    <definedName name="_FIN06" hidden="1">#N/A</definedName>
    <definedName name="_FIN07" hidden="1">#N/A</definedName>
    <definedName name="_FIN08" hidden="1">#N/A</definedName>
    <definedName name="_FIN09" hidden="1">#N/A</definedName>
    <definedName name="_FIN10" hidden="1">#N/A</definedName>
    <definedName name="_FIN11" hidden="1">#N/A</definedName>
    <definedName name="_FIN12" hidden="1">#N/A</definedName>
    <definedName name="_FIN13" hidden="1">#N/A</definedName>
    <definedName name="_FIN14" hidden="1">#N/A</definedName>
    <definedName name="_FIN15" hidden="1">#N/A</definedName>
    <definedName name="_FIN16" hidden="1">#N/A</definedName>
    <definedName name="_FIN17" hidden="1">#N/A</definedName>
    <definedName name="_FIN18" hidden="1">#N/A</definedName>
    <definedName name="_FIN19" hidden="1">#N/A</definedName>
    <definedName name="_FIN20" hidden="1">#N/A</definedName>
    <definedName name="_FIN21" hidden="1">#N/A</definedName>
    <definedName name="_FIN22" hidden="1">#N/A</definedName>
    <definedName name="_FIN23" hidden="1">#N/A</definedName>
    <definedName name="_FIN24" hidden="1">#N/A</definedName>
    <definedName name="_fjdksl" hidden="1">#REF!</definedName>
    <definedName name="_fjeowp" hidden="1">#REF!</definedName>
    <definedName name="_FJRIEO" hidden="1">#REF!</definedName>
    <definedName name="_FY01" hidden="1">{"'Sheet1'!$A$1:$D$15"}</definedName>
    <definedName name="_FY01_1" hidden="1">{"'Sheet1'!$A$1:$D$15"}</definedName>
    <definedName name="_gjsl" hidden="1">#REF!</definedName>
    <definedName name="_h1" hidden="1">{"'표지'!$B$5"}</definedName>
    <definedName name="_H1620" hidden="1">{#N/A,#N/A,FALSE,"단축1";#N/A,#N/A,FALSE,"단축2";#N/A,#N/A,FALSE,"단축3";#N/A,#N/A,FALSE,"장축";#N/A,#N/A,FALSE,"4WD"}</definedName>
    <definedName name="_h2" hidden="1">{"'표지'!$B$5"}</definedName>
    <definedName name="_H20" hidden="1">{#N/A,#N/A,FALSE,"단축1";#N/A,#N/A,FALSE,"단축2";#N/A,#N/A,FALSE,"단축3";#N/A,#N/A,FALSE,"장축";#N/A,#N/A,FALSE,"4WD"}</definedName>
    <definedName name="_h3" hidden="1">{"'표지'!$B$5"}</definedName>
    <definedName name="_h4" hidden="1">{"'표지'!$B$5"}</definedName>
    <definedName name="_h5" hidden="1">{"'표지'!$B$5"}</definedName>
    <definedName name="_H922" hidden="1">{"'Sheet1'!$A$1:$H$36"}</definedName>
    <definedName name="_H930" hidden="1">{"'Sheet1'!$A$1:$H$36"}</definedName>
    <definedName name="_HGP1010" hidden="1">{"'Sheet1'!$A$1:$H$36"}</definedName>
    <definedName name="_hjc46" hidden="1">#REF!</definedName>
    <definedName name="_hq1" hidden="1">{#N/A,#N/A,FALSE,"6405";#N/A,#N/A,FALSE,"6406";#N/A,#N/A,FALSE,"6409";#N/A,#N/A,FALSE,"6425";#N/A,#N/A,FALSE,"6426";#N/A,#N/A,FALSE,"6427";#N/A,#N/A,FALSE,"6440";#N/A,#N/A,FALSE,"6441";#N/A,#N/A,FALSE,"6442";#N/A,#N/A,FALSE,"6443"}</definedName>
    <definedName name="_hq1_1" hidden="1">{#N/A,#N/A,FALSE,"6405";#N/A,#N/A,FALSE,"6406";#N/A,#N/A,FALSE,"6409";#N/A,#N/A,FALSE,"6425";#N/A,#N/A,FALSE,"6426";#N/A,#N/A,FALSE,"6427";#N/A,#N/A,FALSE,"6440";#N/A,#N/A,FALSE,"6441";#N/A,#N/A,FALSE,"6442";#N/A,#N/A,FALSE,"6443"}</definedName>
    <definedName name="_hq1_2" hidden="1">{#N/A,#N/A,FALSE,"6405";#N/A,#N/A,FALSE,"6406";#N/A,#N/A,FALSE,"6409";#N/A,#N/A,FALSE,"6425";#N/A,#N/A,FALSE,"6426";#N/A,#N/A,FALSE,"6427";#N/A,#N/A,FALSE,"6440";#N/A,#N/A,FALSE,"6441";#N/A,#N/A,FALSE,"6442";#N/A,#N/A,FALSE,"6443"}</definedName>
    <definedName name="_hq1_3" hidden="1">{#N/A,#N/A,FALSE,"6405";#N/A,#N/A,FALSE,"6406";#N/A,#N/A,FALSE,"6409";#N/A,#N/A,FALSE,"6425";#N/A,#N/A,FALSE,"6426";#N/A,#N/A,FALSE,"6427";#N/A,#N/A,FALSE,"6440";#N/A,#N/A,FALSE,"6441";#N/A,#N/A,FALSE,"6442";#N/A,#N/A,FALSE,"6443"}</definedName>
    <definedName name="_hq1_4" hidden="1">{#N/A,#N/A,FALSE,"6405";#N/A,#N/A,FALSE,"6406";#N/A,#N/A,FALSE,"6409";#N/A,#N/A,FALSE,"6425";#N/A,#N/A,FALSE,"6426";#N/A,#N/A,FALSE,"6427";#N/A,#N/A,FALSE,"6440";#N/A,#N/A,FALSE,"6441";#N/A,#N/A,FALSE,"6442";#N/A,#N/A,FALSE,"6443"}</definedName>
    <definedName name="_hq1_5" hidden="1">{#N/A,#N/A,FALSE,"6405";#N/A,#N/A,FALSE,"6406";#N/A,#N/A,FALSE,"6409";#N/A,#N/A,FALSE,"6425";#N/A,#N/A,FALSE,"6426";#N/A,#N/A,FALSE,"6427";#N/A,#N/A,FALSE,"6440";#N/A,#N/A,FALSE,"6441";#N/A,#N/A,FALSE,"6442";#N/A,#N/A,FALSE,"6443"}</definedName>
    <definedName name="_htt1" hidden="1">{"'표지'!$B$5"}</definedName>
    <definedName name="_INT2" hidden="1">{#N/A,#N/A,TRUE,"일정"}</definedName>
    <definedName name="_IRR2" hidden="1">#REF!</definedName>
    <definedName name="_jh1" hidden="1">{#N/A,#N/A,FALSE,"Yield";#N/A,#N/A,FALSE,"Loss1";#N/A,#N/A,FALSE,"Loss2";#N/A,#N/A,FALSE,"Hour-Labor(배분)";#N/A,#N/A,FALSE,"Capital Expenditure";#N/A,#N/A,FALSE,"Productivity"}</definedName>
    <definedName name="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h4" hidden="1">{#N/A,#N/A,FALSE,"Yield";#N/A,#N/A,FALSE,"Loss1";#N/A,#N/A,FALSE,"Loss2";#N/A,#N/A,FALSE,"Hour-Labor(배분)";#N/A,#N/A,FALSE,"Capital Expenditure";#N/A,#N/A,FALSE,"Productivity"}</definedName>
    <definedName name="_jh5" hidden="1">{#N/A,#N/A,FALSE,"98소지이동TOTvs99.1 (2)";#N/A,#N/A,FALSE,"TOTAL";#N/A,#N/A,FALSE,"98소지이동TOTvs99.1(b) (2)"}</definedName>
    <definedName name="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2" hidden="1">{#N/A,#N/A,FALSE,"Yield";#N/A,#N/A,FALSE,"Loss1";#N/A,#N/A,FALSE,"Loss2";#N/A,#N/A,FALSE,"Hour-Labor(배분)";#N/A,#N/A,FALSE,"Capital Expenditure";#N/A,#N/A,FALSE,"Productivity"}</definedName>
    <definedName name="_jj3" hidden="1">{#N/A,#N/A,FALSE,"군산원가";#N/A,#N/A,FALSE,"팀별월별";#N/A,#N/A,FALSE,"타공정대체";#N/A,#N/A,FALSE,"기타경비";#N/A,#N/A,FALSE,"원료";#N/A,#N/A,FALSE,"연료"}</definedName>
    <definedName name="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jj6" hidden="1">{#N/A,#N/A,FALSE,"Yield";#N/A,#N/A,FALSE,"Loss1";#N/A,#N/A,FALSE,"Loss2";#N/A,#N/A,FALSE,"Hour-Labor(배분)";#N/A,#N/A,FALSE,"Capital Expenditure";#N/A,#N/A,FALSE,"Productivity"}</definedName>
    <definedName name="_jj7" hidden="1">{#N/A,#N/A,FALSE,"98소지이동TOTvs99.1 (2)";#N/A,#N/A,FALSE,"TOTAL";#N/A,#N/A,FALSE,"98소지이동TOTvs99.1(b) (2)"}</definedName>
    <definedName name="_JKS1" hidden="1">{#N/A,#N/A,TRUE,"일정"}</definedName>
    <definedName name="_Jun01" hidden="1">{TRUE,TRUE,1,1,766.5,150,FALSE,TRUE,TRUE,TRUE,0,1,#N/A,1,171,11.390625,1,3,FALSE,TRUE,1,TRUE,1,TRUE,100,"Swvu.Job._.Log.","ACwvu.Job._.Log.",#N/A,FALSE,FALSE,0.25,0.25,1,1,1,"&amp;A","Page &amp;P",FALSE,FALSE,FALSE,TRUE,1,100,#N/A,#N/A,FALSE,FALSE,#N/A,#N/A,FALSE,FALSE,FALSE,1,65532,180,FALSE,FALSE,TRUE,TRUE,TRUE}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 hidden="1">#REF!</definedName>
    <definedName name="_k1" hidden="1">#REF!</definedName>
    <definedName name="_K115" hidden="1">{#N/A,#N/A,FALSE,"인원";#N/A,#N/A,FALSE,"비용2";#N/A,#N/A,FALSE,"비용1";#N/A,#N/A,FALSE,"비용";#N/A,#N/A,FALSE,"보증2";#N/A,#N/A,FALSE,"보증1";#N/A,#N/A,FALSE,"보증";#N/A,#N/A,FALSE,"손익1";#N/A,#N/A,FALSE,"손익";#N/A,#N/A,FALSE,"부서별매출";#N/A,#N/A,FALSE,"매출"}</definedName>
    <definedName name="_K12345" hidden="1">#REF!</definedName>
    <definedName name="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ey1" hidden="1">#REF!</definedName>
    <definedName name="_key11" hidden="1">#REF!</definedName>
    <definedName name="_Key13" hidden="1">#REF!</definedName>
    <definedName name="_Key2" hidden="1">#REF!</definedName>
    <definedName name="_key21" hidden="1">#REF!</definedName>
    <definedName name="_Key22" hidden="1">#REF!</definedName>
    <definedName name="_Key3" hidden="1">#REF!</definedName>
    <definedName name="_key4" hidden="1">#REF!</definedName>
    <definedName name="_Key6" hidden="1">#REF!</definedName>
    <definedName name="_Key7" hidden="1">#REF!</definedName>
    <definedName name="_key9" hidden="1">#REF!</definedName>
    <definedName name="_Keyn" hidden="1">#REF!</definedName>
    <definedName name="_KK" hidden="1">#REF!</definedName>
    <definedName name="_KK2" hidden="1">{#N/A,#N/A,FALSE,"BS";#N/A,#N/A,FALSE,"PL";#N/A,#N/A,FALSE,"처분";#N/A,#N/A,FALSE,"현금";#N/A,#N/A,FALSE,"매출";#N/A,#N/A,FALSE,"원가";#N/A,#N/A,FALSE,"경영"}</definedName>
    <definedName name="_KKK" hidden="1">#REF!</definedName>
    <definedName name="_kl505" hidden="1">{#N/A,#N/A,FALSE,"군산원가";#N/A,#N/A,FALSE,"팀별월별";#N/A,#N/A,FALSE,"타공정대체";#N/A,#N/A,FALSE,"기타경비";#N/A,#N/A,FALSE,"원료";#N/A,#N/A,FALSE,"연료"}</definedName>
    <definedName name="_KO2" hidden="1">#REF!</definedName>
    <definedName name="_KTM10" hidden="1">{#N/A,#N/A,FALSE,"현장 NCR 분석";#N/A,#N/A,FALSE,"현장품질감사";#N/A,#N/A,FALSE,"현장품질감사"}</definedName>
    <definedName name="_kz4" hidden="1">#REF!</definedName>
    <definedName name="_kz5" hidden="1">#REF!</definedName>
    <definedName name="_kz6" hidden="1">#REF!</definedName>
    <definedName name="_kz7" hidden="1">#REF!</definedName>
    <definedName name="_kz8" hidden="1">#REF!</definedName>
    <definedName name="_lbg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_LG2" hidden="1">{#N/A,#N/A,TRUE,"매출진척-1";#N/A,#N/A,TRUE,"매출진척-2";#N/A,#N/A,TRUE,"제품실적";#N/A,#N/A,TRUE,"RAC";#N/A,#N/A,TRUE,"PAC ";#N/A,#N/A,TRUE,"재고현황";#N/A,#N/A,TRUE,"공지사항"}</definedName>
    <definedName name="_LG22" hidden="1">{#N/A,#N/A,TRUE,"매출진척-1";#N/A,#N/A,TRUE,"매출진척-2";#N/A,#N/A,TRUE,"제품실적";#N/A,#N/A,TRUE,"RAC";#N/A,#N/A,TRUE,"PAC ";#N/A,#N/A,TRUE,"재고현황";#N/A,#N/A,TRUE,"공지사항"}</definedName>
    <definedName name="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2" hidden="1">{#N/A,#N/A,FALSE,"98소지이동TOTvs99.1 (2)";#N/A,#N/A,FALSE,"TOTAL";#N/A,#N/A,FALSE,"98소지이동TOTvs99.1(b) (2)"}</definedName>
    <definedName name="_ll3" hidden="1">{#N/A,#N/A,FALSE,"98소지이동TOTvs99.1 (2)";#N/A,#N/A,FALSE,"TOTAL";#N/A,#N/A,FALSE,"98소지이동TOTvs99.1(b) (2)"}</definedName>
    <definedName name="_ll4" hidden="1">{#N/A,#N/A,FALSE,"군산원가";#N/A,#N/A,FALSE,"팀별월별";#N/A,#N/A,FALSE,"타공정대체";#N/A,#N/A,FALSE,"기타경비";#N/A,#N/A,FALSE,"원료";#N/A,#N/A,FALSE,"연료"}</definedName>
    <definedName name="_ll5" hidden="1">{#N/A,#N/A,FALSE,"군산원가";#N/A,#N/A,FALSE,"팀별월별";#N/A,#N/A,FALSE,"타공정대체";#N/A,#N/A,FALSE,"기타경비";#N/A,#N/A,FALSE,"원료";#N/A,#N/A,FALSE,"연료"}</definedName>
    <definedName name="_ll6" hidden="1">{#N/A,#N/A,FALSE,"98소지이동TOTvs99.1 (2)";#N/A,#N/A,FALSE,"TOTAL";#N/A,#N/A,FALSE,"98소지이동TOTvs99.1(b) (2)"}</definedName>
    <definedName name="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9" hidden="1">{#N/A,#N/A,FALSE,"Yield";#N/A,#N/A,FALSE,"Loss1";#N/A,#N/A,FALSE,"Loss2";#N/A,#N/A,FALSE,"Hour-Labor(배분)";#N/A,#N/A,FALSE,"Capital Expenditure";#N/A,#N/A,FALSE,"Productivity"}</definedName>
    <definedName name="_LPS2" hidden="1">{#N/A,#N/A,FALSE,"단축1";#N/A,#N/A,FALSE,"단축2";#N/A,#N/A,FALSE,"단축3";#N/A,#N/A,FALSE,"장축";#N/A,#N/A,FALSE,"4WD"}</definedName>
    <definedName name="_M123" hidden="1">{#N/A,#N/A,FALSE,"단축1";#N/A,#N/A,FALSE,"단축2";#N/A,#N/A,FALSE,"단축3";#N/A,#N/A,FALSE,"장축";#N/A,#N/A,FALSE,"4WD"}</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dc2" hidden="1">{#N/A,#N/A,FALSE,"Sheet1"}</definedName>
    <definedName name="_MH2" hidden="1">{#N/A,#N/A,TRUE,"매출진척-1";#N/A,#N/A,TRUE,"매출진척-2";#N/A,#N/A,TRUE,"제품실적";#N/A,#N/A,TRUE,"RAC";#N/A,#N/A,TRUE,"PAC ";#N/A,#N/A,TRUE,"재고현황";#N/A,#N/A,TRUE,"공지사항"}</definedName>
    <definedName name="_MIP10" hidden="1">{#N/A,#N/A,FALSE,"단축1";#N/A,#N/A,FALSE,"단축2";#N/A,#N/A,FALSE,"단축3";#N/A,#N/A,FALSE,"장축";#N/A,#N/A,FALSE,"4WD"}</definedName>
    <definedName name="_MIP2" hidden="1">{#N/A,#N/A,FALSE,"단축1";#N/A,#N/A,FALSE,"단축2";#N/A,#N/A,FALSE,"단축3";#N/A,#N/A,FALSE,"장축";#N/A,#N/A,FALSE,"4WD"}</definedName>
    <definedName name="_ML6" hidden="1">{#N/A,#N/A,FALSE,"98소지이동TOTvs99.1 (2)";#N/A,#N/A,FALSE,"TOTAL";#N/A,#N/A,FALSE,"98소지이동TOTvs99.1(b) (2)"}</definedName>
    <definedName name="_mm1" hidden="1">{"Stoeffler v Fcst",#N/A,FALSE,"CI PROJECTS"}</definedName>
    <definedName name="_mm2" hidden="1">{#N/A,#N/A,FALSE,"98소지이동TOTvs99.1 (2)";#N/A,#N/A,FALSE,"TOTAL";#N/A,#N/A,FALSE,"98소지이동TOTvs99.1(b) (2)"}</definedName>
    <definedName name="_mm3" hidden="1">{#N/A,#N/A,FALSE,"군산원가";#N/A,#N/A,FALSE,"팀별월별";#N/A,#N/A,FALSE,"타공정대체";#N/A,#N/A,FALSE,"기타경비";#N/A,#N/A,FALSE,"원료";#N/A,#N/A,FALSE,"연료"}</definedName>
    <definedName name="_mm4" hidden="1">{#N/A,#N/A,FALSE,"군산원가";#N/A,#N/A,FALSE,"팀별월별";#N/A,#N/A,FALSE,"타공정대체";#N/A,#N/A,FALSE,"기타경비";#N/A,#N/A,FALSE,"원료";#N/A,#N/A,FALSE,"연료"}</definedName>
    <definedName name="_mm5" hidden="1">{#N/A,#N/A,FALSE,"98소지이동TOTvs99.1 (2)";#N/A,#N/A,FALSE,"TOTAL";#N/A,#N/A,FALSE,"98소지이동TOTvs99.1(b) (2)"}</definedName>
    <definedName name="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mm8" hidden="1">{#N/A,#N/A,FALSE,"Yield";#N/A,#N/A,FALSE,"Loss1";#N/A,#N/A,FALSE,"Loss2";#N/A,#N/A,FALSE,"Hour-Labor(배분)";#N/A,#N/A,FALSE,"Capital Expenditure";#N/A,#N/A,FALSE,"Productivity"}</definedName>
    <definedName name="_mm9" hidden="1">{#N/A,#N/A,FALSE,"98소지이동TOTvs99.1 (2)";#N/A,#N/A,FALSE,"TOTAL";#N/A,#N/A,FALSE,"98소지이동TOTvs99.1(b) (2)"}</definedName>
    <definedName name="_mnc1" hidden="1">{#N/A,#N/A,FALSE,"ACTUAL";#N/A,#N/A,FALSE,"PLAN";#N/A,#N/A,FALSE,"VARIANCE"}</definedName>
    <definedName name="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N0961" hidden="1">#REF!</definedName>
    <definedName name="_NA11" hidden="1">{#N/A,#N/A,FALSE,"단축1";#N/A,#N/A,FALSE,"단축2";#N/A,#N/A,FALSE,"단축3";#N/A,#N/A,FALSE,"장축";#N/A,#N/A,FALSE,"4WD"}</definedName>
    <definedName name="_new1" hidden="1">{#N/A,#N/A,FALSE,"Sheet1"}</definedName>
    <definedName name="_new2" hidden="1">#REF!</definedName>
    <definedName name="_NI23" hidden="1">{#N/A,#N/A,FALSE,"단축1";#N/A,#N/A,FALSE,"단축2";#N/A,#N/A,FALSE,"단축3";#N/A,#N/A,FALSE,"장축";#N/A,#N/A,FALSE,"4WD"}</definedName>
    <definedName name="_NO1" hidden="1">{#N/A,#N/A,FALSE,"단축1";#N/A,#N/A,FALSE,"단축2";#N/A,#N/A,FALSE,"단축3";#N/A,#N/A,FALSE,"장축";#N/A,#N/A,FALSE,"4WD"}</definedName>
    <definedName name="_NO11" hidden="1">{#N/A,#N/A,FALSE,"단축1";#N/A,#N/A,FALSE,"단축2";#N/A,#N/A,FALSE,"단축3";#N/A,#N/A,FALSE,"장축";#N/A,#N/A,FALSE,"4WD"}</definedName>
    <definedName name="_NO222" hidden="1">{#N/A,#N/A,FALSE,"단축1";#N/A,#N/A,FALSE,"단축2";#N/A,#N/A,FALSE,"단축3";#N/A,#N/A,FALSE,"장축";#N/A,#N/A,FALSE,"4WD"}</definedName>
    <definedName name="_NO22222" hidden="1">{#N/A,#N/A,FALSE,"단축1";#N/A,#N/A,FALSE,"단축2";#N/A,#N/A,FALSE,"단축3";#N/A,#N/A,FALSE,"장축";#N/A,#N/A,FALSE,"4WD"}</definedName>
    <definedName name="_NO23" hidden="1">{#N/A,#N/A,FALSE,"단축1";#N/A,#N/A,FALSE,"단축2";#N/A,#N/A,FALSE,"단축3";#N/A,#N/A,FALSE,"장축";#N/A,#N/A,FALSE,"4WD"}</definedName>
    <definedName name="_NO33333" hidden="1">{#N/A,#N/A,FALSE,"단축1";#N/A,#N/A,FALSE,"단축2";#N/A,#N/A,FALSE,"단축3";#N/A,#N/A,FALSE,"장축";#N/A,#N/A,FALSE,"4WD"}</definedName>
    <definedName name="_NPS2" hidden="1">{#N/A,#N/A,FALSE,"인원";#N/A,#N/A,FALSE,"비용2";#N/A,#N/A,FALSE,"비용1";#N/A,#N/A,FALSE,"비용";#N/A,#N/A,FALSE,"보증2";#N/A,#N/A,FALSE,"보증1";#N/A,#N/A,FALSE,"보증";#N/A,#N/A,FALSE,"손익1";#N/A,#N/A,FALSE,"손익";#N/A,#N/A,FALSE,"부서별매출";#N/A,#N/A,FALSE,"매출"}</definedName>
    <definedName name="_O" hidden="1">#REF!</definedName>
    <definedName name="_O11" hidden="1">{#N/A,#N/A,FALSE,"단축1";#N/A,#N/A,FALSE,"단축2";#N/A,#N/A,FALSE,"단축3";#N/A,#N/A,FALSE,"장축";#N/A,#N/A,FALSE,"4WD"}</definedName>
    <definedName name="_o3" hidden="1">#REF!</definedName>
    <definedName name="_oo" hidden="1">#REF!</definedName>
    <definedName name="_oo1" hidden="1">#REF!</definedName>
    <definedName name="_op" hidden="1">#REF!</definedName>
    <definedName name="_Order1" hidden="1">255</definedName>
    <definedName name="_Order2" hidden="1">255</definedName>
    <definedName name="_ordr2" hidden="1">0</definedName>
    <definedName name="_ordwre2" hidden="1">0</definedName>
    <definedName name="_out2" hidden="1">{#N/A,#N/A,TRUE,"목차";#N/A,#N/A,TRUE,"1.";#N/A,#N/A,TRUE,"2.";#N/A,#N/A,TRUE,"3.";#N/A,#N/A,TRUE,"4-1";#N/A,#N/A,TRUE,"-2";#N/A,#N/A,TRUE,"-3";#N/A,#N/A,TRUE,"-4";#N/A,#N/A,TRUE,"5-1";#N/A,#N/A,TRUE,"5-2";#N/A,#N/A,TRUE,"6-1";#N/A,#N/A,TRUE,"6-2";#N/A,#N/A,TRUE,"7-1";#N/A,#N/A,TRUE,"7-2";#N/A,#N/A,TRUE,"8.";#N/A,#N/A,TRUE,"9."}</definedName>
    <definedName name="_P" hidden="1">#REF!</definedName>
    <definedName name="_P1" hidden="1">#REF!</definedName>
    <definedName name="_P2" hidden="1">{#N/A,#N/A,FALSE,"단축1";#N/A,#N/A,FALSE,"단축2";#N/A,#N/A,FALSE,"단축3";#N/A,#N/A,FALSE,"장축";#N/A,#N/A,FALSE,"4WD"}</definedName>
    <definedName name="_P3" hidden="1">{#N/A,#N/A,FALSE,"단축1";#N/A,#N/A,FALSE,"단축2";#N/A,#N/A,FALSE,"단축3";#N/A,#N/A,FALSE,"장축";#N/A,#N/A,FALSE,"4WD"}</definedName>
    <definedName name="_Pam10" hidden="1">#REF!</definedName>
    <definedName name="_Pam11" hidden="1">#REF!</definedName>
    <definedName name="_Pam12" hidden="1">#REF!</definedName>
    <definedName name="_Pam13" hidden="1">#REF!</definedName>
    <definedName name="_Pam14" hidden="1">#REF!</definedName>
    <definedName name="_Pam2" hidden="1">#REF!</definedName>
    <definedName name="_Pam3" hidden="1">#REF!</definedName>
    <definedName name="_Pam4" hidden="1">#REF!</definedName>
    <definedName name="_Pam5" hidden="1">#REF!</definedName>
    <definedName name="_Pam6" hidden="1">#REF!</definedName>
    <definedName name="_Pam7" hidden="1">#REF!</definedName>
    <definedName name="_Pam8" hidden="1">#REF!</definedName>
    <definedName name="_Pam9" hidden="1">#REF!</definedName>
    <definedName name="_Parse_In" hidden="1">#REF!</definedName>
    <definedName name="_Parse_Out" hidden="1">#REF!</definedName>
    <definedName name="_PER03" hidden="1">#N/A</definedName>
    <definedName name="_PER04" hidden="1">#N/A</definedName>
    <definedName name="_PER05" hidden="1">#N/A</definedName>
    <definedName name="_PER06" hidden="1">#N/A</definedName>
    <definedName name="_PER07" hidden="1">#N/A</definedName>
    <definedName name="_PER08" hidden="1">#N/A</definedName>
    <definedName name="_PER09" hidden="1">#N/A</definedName>
    <definedName name="_PER10" hidden="1">#N/A</definedName>
    <definedName name="_PER11" hidden="1">#N/A</definedName>
    <definedName name="_PER12" hidden="1">#N/A</definedName>
    <definedName name="_PER13" hidden="1">#N/A</definedName>
    <definedName name="_PER14" hidden="1">#N/A</definedName>
    <definedName name="_PER15" hidden="1">#N/A</definedName>
    <definedName name="_PER16" hidden="1">#N/A</definedName>
    <definedName name="_PER17" hidden="1">#N/A</definedName>
    <definedName name="_PER18" hidden="1">#N/A</definedName>
    <definedName name="_PER19" hidden="1">#N/A</definedName>
    <definedName name="_PER20" hidden="1">#N/A</definedName>
    <definedName name="_PER21" hidden="1">#N/A</definedName>
    <definedName name="_PER22" hidden="1">#N/A</definedName>
    <definedName name="_PER23" hidden="1">#N/A</definedName>
    <definedName name="_PER24" hidden="1">#N/A</definedName>
    <definedName name="_PF1" hidden="1">{#N/A,#N/A,FALSE,"군산원가";#N/A,#N/A,FALSE,"팀별월별";#N/A,#N/A,FALSE,"타공정대체";#N/A,#N/A,FALSE,"기타경비";#N/A,#N/A,FALSE,"원료";#N/A,#N/A,FALSE,"연료"}</definedName>
    <definedName name="_PGR003" hidden="1">{"'status'!$B$2:$H$15"}</definedName>
    <definedName name="_PILL" hidden="1">#REF!</definedName>
    <definedName name="_pl1" hidden="1">{#N/A,#N/A,FALSE,"지침";#N/A,#N/A,FALSE,"환경분석";#N/A,#N/A,FALSE,"Sheet16"}</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hidden="1">{#N/A,#N/A,FALSE,"Report Data";#N/A,#N/A,FALSE,"COMP POOL";#N/A,#N/A,FALSE,"COMP POOL NB95";#N/A,#N/A,FALSE,"COMP POOL NB94"}</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7" hidden="1">{#N/A,#N/A,TRUE,"대 차 대 조 표"}</definedName>
    <definedName name="_PRR001" hidden="1">{"'status'!$B$2:$H$15"}</definedName>
    <definedName name="_PRR002" hidden="1">{"'status'!$B$2:$H$15"}</definedName>
    <definedName name="_PRR18" hidden="1">{"'status'!$B$2:$H$15"}</definedName>
    <definedName name="_PRR5" hidden="1">{"'status'!$B$2:$H$15"}</definedName>
    <definedName name="_PRR6" hidden="1">{"'status'!$B$2:$H$15"}</definedName>
    <definedName name="_PU7" hidden="1">{#N/A,#N/A,TRUE,"일정"}</definedName>
    <definedName name="_q" hidden="1">#REF!</definedName>
    <definedName name="_Q1" hidden="1">{#N/A,#N/A,FALSE,"단축1";#N/A,#N/A,FALSE,"단축2";#N/A,#N/A,FALSE,"단축3";#N/A,#N/A,FALSE,"장축";#N/A,#N/A,FALSE,"4WD"}</definedName>
    <definedName name="_Q2" hidden="1">{#N/A,#N/A,FALSE,"KMC최종회의(7월) 자료"}</definedName>
    <definedName name="_Q3" hidden="1">{#N/A,#N/A,FALSE,"KMC최종회의(7월) 자료"}</definedName>
    <definedName name="_q4" hidden="1">#REF!</definedName>
    <definedName name="_q5" hidden="1">{#N/A,#N/A,FALSE,"신규dep";#N/A,#N/A,FALSE,"신규dep-금형상각후";#N/A,#N/A,FALSE,"신규dep-연구비상각후";#N/A,#N/A,FALSE,"신규dep-기계,공구상각후"}</definedName>
    <definedName name="_q6"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8" hidden="1">{#N/A,#N/A,FALSE,"KMC최종회의(7월) 자료"}</definedName>
    <definedName name="_q9" hidden="1">{#N/A,#N/A,FALSE,"신규dep";#N/A,#N/A,FALSE,"신규dep-금형상각후";#N/A,#N/A,FALSE,"신규dep-연구비상각후";#N/A,#N/A,FALSE,"신규dep-기계,공구상각후"}</definedName>
    <definedName name="_qq" hidden="1">#REF!</definedName>
    <definedName name="_QQ12" hidden="1">{#N/A,#N/A,FALSE,"단축1";#N/A,#N/A,FALSE,"단축2";#N/A,#N/A,FALSE,"단축3";#N/A,#N/A,FALSE,"장축";#N/A,#N/A,FALSE,"4WD"}</definedName>
    <definedName name="_QQQ2" hidden="1">{#N/A,#N/A,TRUE,"매출진척-1";#N/A,#N/A,TRUE,"매출진척-2";#N/A,#N/A,TRUE,"제품실적";#N/A,#N/A,TRUE,"RAC";#N/A,#N/A,TRUE,"PAC ";#N/A,#N/A,TRUE,"재고현황";#N/A,#N/A,TRUE,"공지사항"}</definedName>
    <definedName name="_r" hidden="1">#REF!</definedName>
    <definedName name="_Regression_Int" hidden="1">1</definedName>
    <definedName name="_Regression_Out" hidden="1">#REF!</definedName>
    <definedName name="_Regression_X" hidden="1">#REF!</definedName>
    <definedName name="_Regression_Y" hidden="1">#REF!</definedName>
    <definedName name="_rpt11" hidden="1">{#N/A,#N/A,FALSE,"인원";#N/A,#N/A,FALSE,"비용2";#N/A,#N/A,FALSE,"비용1";#N/A,#N/A,FALSE,"비용";#N/A,#N/A,FALSE,"보증2";#N/A,#N/A,FALSE,"보증1";#N/A,#N/A,FALSE,"보증";#N/A,#N/A,FALSE,"손익1";#N/A,#N/A,FALSE,"손익";#N/A,#N/A,FALSE,"부서별매출";#N/A,#N/A,FALSE,"매출"}</definedName>
    <definedName name="_RR1" hidden="1">{#N/A,#N/A,FALSE,"98소지이동TOTvs99.1 (2)";#N/A,#N/A,FALSE,"TOTAL";#N/A,#N/A,FALSE,"98소지이동TOTvs99.1(b) (2)"}</definedName>
    <definedName name="_RR2" hidden="1">{#N/A,#N/A,FALSE,"군산원가";#N/A,#N/A,FALSE,"팀별월별";#N/A,#N/A,FALSE,"타공정대체";#N/A,#N/A,FALSE,"기타경비";#N/A,#N/A,FALSE,"원료";#N/A,#N/A,FALSE,"연료"}</definedName>
    <definedName name="_RR3" hidden="1">{#N/A,#N/A,FALSE,"군산원가";#N/A,#N/A,FALSE,"팀별월별";#N/A,#N/A,FALSE,"타공정대체";#N/A,#N/A,FALSE,"기타경비";#N/A,#N/A,FALSE,"원료";#N/A,#N/A,FALSE,"연료"}</definedName>
    <definedName name="_RR4" hidden="1">{#N/A,#N/A,FALSE,"98소지이동TOTvs99.1 (2)";#N/A,#N/A,FALSE,"TOTAL";#N/A,#N/A,FALSE,"98소지이동TOTvs99.1(b) (2)"}</definedName>
    <definedName name="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RR7" hidden="1">{#N/A,#N/A,FALSE,"Yield";#N/A,#N/A,FALSE,"Loss1";#N/A,#N/A,FALSE,"Loss2";#N/A,#N/A,FALSE,"Hour-Labor(배분)";#N/A,#N/A,FALSE,"Capital Expenditure";#N/A,#N/A,FALSE,"Productivity"}</definedName>
    <definedName name="_RR8" hidden="1">{#N/A,#N/A,FALSE,"98소지이동TOTvs99.1 (2)";#N/A,#N/A,FALSE,"TOTAL";#N/A,#N/A,FALSE,"98소지이동TOTvs99.1(b) (2)"}</definedName>
    <definedName name="_s" hidden="1">#REF!</definedName>
    <definedName name="_S0423" hidden="1">{#N/A,#N/A,TRUE,"매출진척-1";#N/A,#N/A,TRUE,"매출진척-2";#N/A,#N/A,TRUE,"제품실적";#N/A,#N/A,TRUE,"RAC";#N/A,#N/A,TRUE,"PAC ";#N/A,#N/A,TRUE,"재고현황";#N/A,#N/A,TRUE,"공지사항"}</definedName>
    <definedName name="_s1" hidden="1">{#N/A,#N/A,FALSE,"UNIT";#N/A,#N/A,FALSE,"UNIT";#N/A,#N/A,FALSE,"계정"}</definedName>
    <definedName name="_s1_1" hidden="1">{#N/A,#N/A,FALSE,"UNIT";#N/A,#N/A,FALSE,"UNIT";#N/A,#N/A,FALSE,"계정"}</definedName>
    <definedName name="_s1_2" hidden="1">{#N/A,#N/A,FALSE,"UNIT";#N/A,#N/A,FALSE,"UNIT";#N/A,#N/A,FALSE,"계정"}</definedName>
    <definedName name="_s1_3" hidden="1">{#N/A,#N/A,FALSE,"UNIT";#N/A,#N/A,FALSE,"UNIT";#N/A,#N/A,FALSE,"계정"}</definedName>
    <definedName name="_s1_4" hidden="1">{#N/A,#N/A,FALSE,"UNIT";#N/A,#N/A,FALSE,"UNIT";#N/A,#N/A,FALSE,"계정"}</definedName>
    <definedName name="_s1_5" hidden="1">{#N/A,#N/A,FALSE,"UNIT";#N/A,#N/A,FALSE,"UNIT";#N/A,#N/A,FALSE,"계정"}</definedName>
    <definedName name="_s10" hidden="1">{#N/A,#N/A,FALSE,"UNIT";#N/A,#N/A,FALSE,"UNIT";#N/A,#N/A,FALSE,"계정"}</definedName>
    <definedName name="_s10_1" hidden="1">{#N/A,#N/A,FALSE,"UNIT";#N/A,#N/A,FALSE,"UNIT";#N/A,#N/A,FALSE,"계정"}</definedName>
    <definedName name="_s10_2" hidden="1">{#N/A,#N/A,FALSE,"UNIT";#N/A,#N/A,FALSE,"UNIT";#N/A,#N/A,FALSE,"계정"}</definedName>
    <definedName name="_s10_3" hidden="1">{#N/A,#N/A,FALSE,"UNIT";#N/A,#N/A,FALSE,"UNIT";#N/A,#N/A,FALSE,"계정"}</definedName>
    <definedName name="_s10_4" hidden="1">{#N/A,#N/A,FALSE,"UNIT";#N/A,#N/A,FALSE,"UNIT";#N/A,#N/A,FALSE,"계정"}</definedName>
    <definedName name="_s10_5" hidden="1">{#N/A,#N/A,FALSE,"UNIT";#N/A,#N/A,FALSE,"UNIT";#N/A,#N/A,FALSE,"계정"}</definedName>
    <definedName name="_s11" hidden="1">{#N/A,#N/A,FALSE,"UNIT";#N/A,#N/A,FALSE,"UNIT";#N/A,#N/A,FALSE,"계정"}</definedName>
    <definedName name="_s11_1" hidden="1">{#N/A,#N/A,FALSE,"UNIT";#N/A,#N/A,FALSE,"UNIT";#N/A,#N/A,FALSE,"계정"}</definedName>
    <definedName name="_s11_2" hidden="1">{#N/A,#N/A,FALSE,"UNIT";#N/A,#N/A,FALSE,"UNIT";#N/A,#N/A,FALSE,"계정"}</definedName>
    <definedName name="_s11_3" hidden="1">{#N/A,#N/A,FALSE,"UNIT";#N/A,#N/A,FALSE,"UNIT";#N/A,#N/A,FALSE,"계정"}</definedName>
    <definedName name="_s11_4" hidden="1">{#N/A,#N/A,FALSE,"UNIT";#N/A,#N/A,FALSE,"UNIT";#N/A,#N/A,FALSE,"계정"}</definedName>
    <definedName name="_s11_5" hidden="1">{#N/A,#N/A,FALSE,"UNIT";#N/A,#N/A,FALSE,"UNIT";#N/A,#N/A,FALSE,"계정"}</definedName>
    <definedName name="_s12" hidden="1">{#N/A,#N/A,FALSE,"UNIT";#N/A,#N/A,FALSE,"UNIT";#N/A,#N/A,FALSE,"계정"}</definedName>
    <definedName name="_s12_1" hidden="1">{#N/A,#N/A,FALSE,"UNIT";#N/A,#N/A,FALSE,"UNIT";#N/A,#N/A,FALSE,"계정"}</definedName>
    <definedName name="_s12_2" hidden="1">{#N/A,#N/A,FALSE,"UNIT";#N/A,#N/A,FALSE,"UNIT";#N/A,#N/A,FALSE,"계정"}</definedName>
    <definedName name="_s12_3" hidden="1">{#N/A,#N/A,FALSE,"UNIT";#N/A,#N/A,FALSE,"UNIT";#N/A,#N/A,FALSE,"계정"}</definedName>
    <definedName name="_s12_4" hidden="1">{#N/A,#N/A,FALSE,"UNIT";#N/A,#N/A,FALSE,"UNIT";#N/A,#N/A,FALSE,"계정"}</definedName>
    <definedName name="_s12_5" hidden="1">{#N/A,#N/A,FALSE,"UNIT";#N/A,#N/A,FALSE,"UNIT";#N/A,#N/A,FALSE,"계정"}</definedName>
    <definedName name="_s13" hidden="1">{#N/A,#N/A,FALSE,"UNIT";#N/A,#N/A,FALSE,"UNIT";#N/A,#N/A,FALSE,"계정"}</definedName>
    <definedName name="_s13_1" hidden="1">{#N/A,#N/A,FALSE,"UNIT";#N/A,#N/A,FALSE,"UNIT";#N/A,#N/A,FALSE,"계정"}</definedName>
    <definedName name="_s13_2" hidden="1">{#N/A,#N/A,FALSE,"UNIT";#N/A,#N/A,FALSE,"UNIT";#N/A,#N/A,FALSE,"계정"}</definedName>
    <definedName name="_s13_3" hidden="1">{#N/A,#N/A,FALSE,"UNIT";#N/A,#N/A,FALSE,"UNIT";#N/A,#N/A,FALSE,"계정"}</definedName>
    <definedName name="_s13_4" hidden="1">{#N/A,#N/A,FALSE,"UNIT";#N/A,#N/A,FALSE,"UNIT";#N/A,#N/A,FALSE,"계정"}</definedName>
    <definedName name="_s13_5" hidden="1">{#N/A,#N/A,FALSE,"UNIT";#N/A,#N/A,FALSE,"UNIT";#N/A,#N/A,FALSE,"계정"}</definedName>
    <definedName name="_s14" hidden="1">{#N/A,#N/A,FALSE,"UNIT";#N/A,#N/A,FALSE,"UNIT";#N/A,#N/A,FALSE,"계정"}</definedName>
    <definedName name="_s14_1" hidden="1">{#N/A,#N/A,FALSE,"UNIT";#N/A,#N/A,FALSE,"UNIT";#N/A,#N/A,FALSE,"계정"}</definedName>
    <definedName name="_s14_2" hidden="1">{#N/A,#N/A,FALSE,"UNIT";#N/A,#N/A,FALSE,"UNIT";#N/A,#N/A,FALSE,"계정"}</definedName>
    <definedName name="_s14_3" hidden="1">{#N/A,#N/A,FALSE,"UNIT";#N/A,#N/A,FALSE,"UNIT";#N/A,#N/A,FALSE,"계정"}</definedName>
    <definedName name="_s14_4" hidden="1">{#N/A,#N/A,FALSE,"UNIT";#N/A,#N/A,FALSE,"UNIT";#N/A,#N/A,FALSE,"계정"}</definedName>
    <definedName name="_s14_5" hidden="1">{#N/A,#N/A,FALSE,"UNIT";#N/A,#N/A,FALSE,"UNIT";#N/A,#N/A,FALSE,"계정"}</definedName>
    <definedName name="_s16" hidden="1">{#N/A,#N/A,FALSE,"UNIT";#N/A,#N/A,FALSE,"UNIT";#N/A,#N/A,FALSE,"계정"}</definedName>
    <definedName name="_s16_1" hidden="1">{#N/A,#N/A,FALSE,"UNIT";#N/A,#N/A,FALSE,"UNIT";#N/A,#N/A,FALSE,"계정"}</definedName>
    <definedName name="_s16_2" hidden="1">{#N/A,#N/A,FALSE,"UNIT";#N/A,#N/A,FALSE,"UNIT";#N/A,#N/A,FALSE,"계정"}</definedName>
    <definedName name="_s16_3" hidden="1">{#N/A,#N/A,FALSE,"UNIT";#N/A,#N/A,FALSE,"UNIT";#N/A,#N/A,FALSE,"계정"}</definedName>
    <definedName name="_s16_4" hidden="1">{#N/A,#N/A,FALSE,"UNIT";#N/A,#N/A,FALSE,"UNIT";#N/A,#N/A,FALSE,"계정"}</definedName>
    <definedName name="_s16_5" hidden="1">{#N/A,#N/A,FALSE,"UNIT";#N/A,#N/A,FALSE,"UNIT";#N/A,#N/A,FALSE,"계정"}</definedName>
    <definedName name="_s17" hidden="1">{#N/A,#N/A,FALSE,"UNIT";#N/A,#N/A,FALSE,"UNIT";#N/A,#N/A,FALSE,"계정"}</definedName>
    <definedName name="_s17_1" hidden="1">{#N/A,#N/A,FALSE,"UNIT";#N/A,#N/A,FALSE,"UNIT";#N/A,#N/A,FALSE,"계정"}</definedName>
    <definedName name="_s17_2" hidden="1">{#N/A,#N/A,FALSE,"UNIT";#N/A,#N/A,FALSE,"UNIT";#N/A,#N/A,FALSE,"계정"}</definedName>
    <definedName name="_s17_3" hidden="1">{#N/A,#N/A,FALSE,"UNIT";#N/A,#N/A,FALSE,"UNIT";#N/A,#N/A,FALSE,"계정"}</definedName>
    <definedName name="_s17_4" hidden="1">{#N/A,#N/A,FALSE,"UNIT";#N/A,#N/A,FALSE,"UNIT";#N/A,#N/A,FALSE,"계정"}</definedName>
    <definedName name="_s17_5" hidden="1">{#N/A,#N/A,FALSE,"UNIT";#N/A,#N/A,FALSE,"UNIT";#N/A,#N/A,FALSE,"계정"}</definedName>
    <definedName name="_s2" hidden="1">{#N/A,#N/A,FALSE,"UNIT";#N/A,#N/A,FALSE,"UNIT";#N/A,#N/A,FALSE,"계정"}</definedName>
    <definedName name="_s2_1" hidden="1">{#N/A,#N/A,FALSE,"UNIT";#N/A,#N/A,FALSE,"UNIT";#N/A,#N/A,FALSE,"계정"}</definedName>
    <definedName name="_s2_2" hidden="1">{#N/A,#N/A,FALSE,"UNIT";#N/A,#N/A,FALSE,"UNIT";#N/A,#N/A,FALSE,"계정"}</definedName>
    <definedName name="_s2_3" hidden="1">{#N/A,#N/A,FALSE,"UNIT";#N/A,#N/A,FALSE,"UNIT";#N/A,#N/A,FALSE,"계정"}</definedName>
    <definedName name="_s2_4" hidden="1">{#N/A,#N/A,FALSE,"UNIT";#N/A,#N/A,FALSE,"UNIT";#N/A,#N/A,FALSE,"계정"}</definedName>
    <definedName name="_s2_5" hidden="1">{#N/A,#N/A,FALSE,"UNIT";#N/A,#N/A,FALSE,"UNIT";#N/A,#N/A,FALSE,"계정"}</definedName>
    <definedName name="_s3" hidden="1">{#N/A,#N/A,FALSE,"UNIT";#N/A,#N/A,FALSE,"UNIT";#N/A,#N/A,FALSE,"계정"}</definedName>
    <definedName name="_s3_1" hidden="1">{#N/A,#N/A,FALSE,"UNIT";#N/A,#N/A,FALSE,"UNIT";#N/A,#N/A,FALSE,"계정"}</definedName>
    <definedName name="_s3_2" hidden="1">{#N/A,#N/A,FALSE,"UNIT";#N/A,#N/A,FALSE,"UNIT";#N/A,#N/A,FALSE,"계정"}</definedName>
    <definedName name="_s3_3" hidden="1">{#N/A,#N/A,FALSE,"UNIT";#N/A,#N/A,FALSE,"UNIT";#N/A,#N/A,FALSE,"계정"}</definedName>
    <definedName name="_s3_4" hidden="1">{#N/A,#N/A,FALSE,"UNIT";#N/A,#N/A,FALSE,"UNIT";#N/A,#N/A,FALSE,"계정"}</definedName>
    <definedName name="_s3_5" hidden="1">{#N/A,#N/A,FALSE,"UNIT";#N/A,#N/A,FALSE,"UNIT";#N/A,#N/A,FALSE,"계정"}</definedName>
    <definedName name="_s4" hidden="1">{#N/A,#N/A,FALSE,"UNIT";#N/A,#N/A,FALSE,"UNIT";#N/A,#N/A,FALSE,"계정"}</definedName>
    <definedName name="_s4_1" hidden="1">{#N/A,#N/A,FALSE,"UNIT";#N/A,#N/A,FALSE,"UNIT";#N/A,#N/A,FALSE,"계정"}</definedName>
    <definedName name="_s4_2" hidden="1">{#N/A,#N/A,FALSE,"UNIT";#N/A,#N/A,FALSE,"UNIT";#N/A,#N/A,FALSE,"계정"}</definedName>
    <definedName name="_s4_3" hidden="1">{#N/A,#N/A,FALSE,"UNIT";#N/A,#N/A,FALSE,"UNIT";#N/A,#N/A,FALSE,"계정"}</definedName>
    <definedName name="_s4_4" hidden="1">{#N/A,#N/A,FALSE,"UNIT";#N/A,#N/A,FALSE,"UNIT";#N/A,#N/A,FALSE,"계정"}</definedName>
    <definedName name="_s4_5" hidden="1">{#N/A,#N/A,FALSE,"UNIT";#N/A,#N/A,FALSE,"UNIT";#N/A,#N/A,FALSE,"계정"}</definedName>
    <definedName name="_s5" hidden="1">{#N/A,#N/A,FALSE,"UNIT";#N/A,#N/A,FALSE,"UNIT";#N/A,#N/A,FALSE,"계정"}</definedName>
    <definedName name="_s5_1" hidden="1">{#N/A,#N/A,FALSE,"UNIT";#N/A,#N/A,FALSE,"UNIT";#N/A,#N/A,FALSE,"계정"}</definedName>
    <definedName name="_s5_2" hidden="1">{#N/A,#N/A,FALSE,"UNIT";#N/A,#N/A,FALSE,"UNIT";#N/A,#N/A,FALSE,"계정"}</definedName>
    <definedName name="_s5_3" hidden="1">{#N/A,#N/A,FALSE,"UNIT";#N/A,#N/A,FALSE,"UNIT";#N/A,#N/A,FALSE,"계정"}</definedName>
    <definedName name="_s5_4" hidden="1">{#N/A,#N/A,FALSE,"UNIT";#N/A,#N/A,FALSE,"UNIT";#N/A,#N/A,FALSE,"계정"}</definedName>
    <definedName name="_s5_5" hidden="1">{#N/A,#N/A,FALSE,"UNIT";#N/A,#N/A,FALSE,"UNIT";#N/A,#N/A,FALSE,"계정"}</definedName>
    <definedName name="_s6" hidden="1">{#N/A,#N/A,FALSE,"UNIT";#N/A,#N/A,FALSE,"UNIT";#N/A,#N/A,FALSE,"계정"}</definedName>
    <definedName name="_s6_1" hidden="1">{#N/A,#N/A,FALSE,"UNIT";#N/A,#N/A,FALSE,"UNIT";#N/A,#N/A,FALSE,"계정"}</definedName>
    <definedName name="_s6_2" hidden="1">{#N/A,#N/A,FALSE,"UNIT";#N/A,#N/A,FALSE,"UNIT";#N/A,#N/A,FALSE,"계정"}</definedName>
    <definedName name="_s6_3" hidden="1">{#N/A,#N/A,FALSE,"UNIT";#N/A,#N/A,FALSE,"UNIT";#N/A,#N/A,FALSE,"계정"}</definedName>
    <definedName name="_s6_4" hidden="1">{#N/A,#N/A,FALSE,"UNIT";#N/A,#N/A,FALSE,"UNIT";#N/A,#N/A,FALSE,"계정"}</definedName>
    <definedName name="_s6_5" hidden="1">{#N/A,#N/A,FALSE,"UNIT";#N/A,#N/A,FALSE,"UNIT";#N/A,#N/A,FALSE,"계정"}</definedName>
    <definedName name="_s7"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9" hidden="1">{#N/A,#N/A,FALSE,"UNIT";#N/A,#N/A,FALSE,"UNIT";#N/A,#N/A,FALSE,"계정"}</definedName>
    <definedName name="_s9_1" hidden="1">{#N/A,#N/A,FALSE,"UNIT";#N/A,#N/A,FALSE,"UNIT";#N/A,#N/A,FALSE,"계정"}</definedName>
    <definedName name="_s9_2" hidden="1">{#N/A,#N/A,FALSE,"UNIT";#N/A,#N/A,FALSE,"UNIT";#N/A,#N/A,FALSE,"계정"}</definedName>
    <definedName name="_s9_3" hidden="1">{#N/A,#N/A,FALSE,"UNIT";#N/A,#N/A,FALSE,"UNIT";#N/A,#N/A,FALSE,"계정"}</definedName>
    <definedName name="_s9_4" hidden="1">{#N/A,#N/A,FALSE,"UNIT";#N/A,#N/A,FALSE,"UNIT";#N/A,#N/A,FALSE,"계정"}</definedName>
    <definedName name="_s9_5" hidden="1">{#N/A,#N/A,FALSE,"UNIT";#N/A,#N/A,FALSE,"UNIT";#N/A,#N/A,FALSE,"계정"}</definedName>
    <definedName name="_scenchg6" hidden="1">#REF!</definedName>
    <definedName name="_SCH1" hidden="1">{"1"}</definedName>
    <definedName name="_SCH2" hidden="1">{"10"}</definedName>
    <definedName name="_sck1" hidden="1">{#N/A,#N/A,FALSE,"BS";#N/A,#N/A,FALSE,"PL";#N/A,#N/A,FALSE,"A";#N/A,#N/A,FALSE,"B";#N/A,#N/A,FALSE,"B1";#N/A,#N/A,FALSE,"C";#N/A,#N/A,FALSE,"C1";#N/A,#N/A,FALSE,"C2";#N/A,#N/A,FALSE,"D";#N/A,#N/A,FALSE,"E";#N/A,#N/A,FALSE,"F";#N/A,#N/A,FALSE,"AA";#N/A,#N/A,FALSE,"BB";#N/A,#N/A,FALSE,"CC";#N/A,#N/A,FALSE,"DD";#N/A,#N/A,FALSE,"EE";#N/A,#N/A,FALSE,"FF";#N/A,#N/A,FALSE,"PL10";#N/A,#N/A,FALSE,"PL20";#N/A,#N/A,FALSE,"PL30"}</definedName>
    <definedName name="_sd" hidden="1">#REF!</definedName>
    <definedName name="_SDW1" hidden="1">#REF!</definedName>
    <definedName name="_sga" hidden="1">#REF!</definedName>
    <definedName name="_SH3" hidden="1">{#N/A,#N/A,FALSE,"PART-1234-8-12-9(41)";#N/A,#N/A,FALSE,"PARTS-2(3)";#N/A,#N/A,FALSE,"VAN SYSTEM";#N/A,#N/A,FALSE,"PARTS-10(26)";#N/A,#N/A,FALSE,"PART-5-6-7-11(14)";#N/A,#N/A,FALSE,"PARTS-4(3)";#N/A,#N/A,FALSE,"PCLASS"}</definedName>
    <definedName name="_SHT1" hidden="1">{#N/A,#N/A,FALSE,"신규dep";#N/A,#N/A,FALSE,"신규dep-금형상각후";#N/A,#N/A,FALSE,"신규dep-연구비상각후";#N/A,#N/A,FALSE,"신규dep-기계,공구상각후"}</definedName>
    <definedName name="_sk2" hidden="1">{#N/A,#N/A,TRUE,"경전'96(1)";#N/A,#N/A,TRUE,"경전'96 (2)"}</definedName>
    <definedName name="_Sort" hidden="1">#REF!</definedName>
    <definedName name="_SORT1" hidden="1">#REF!</definedName>
    <definedName name="_Sort2" hidden="1">#REF!</definedName>
    <definedName name="_SORT3" hidden="1">#REF!</definedName>
    <definedName name="_Sortn" hidden="1">#REF!</definedName>
    <definedName name="_SS" hidden="1">#REF!</definedName>
    <definedName name="_SS1" hidden="1">{#N/A,#N/A,FALSE,"98소지이동TOTvs99.1 (2)";#N/A,#N/A,FALSE,"TOTAL";#N/A,#N/A,FALSE,"98소지이동TOTvs99.1(b) (2)"}</definedName>
    <definedName name="_SS10" hidden="1">{#N/A,#N/A,FALSE,"군산원가";#N/A,#N/A,FALSE,"팀별월별";#N/A,#N/A,FALSE,"타공정대체";#N/A,#N/A,FALSE,"기타경비";#N/A,#N/A,FALSE,"원료";#N/A,#N/A,FALSE,"연료"}</definedName>
    <definedName name="_SS11" hidden="1">{#N/A,#N/A,FALSE,"98소지이동TOTvs99.1 (2)";#N/A,#N/A,FALSE,"TOTAL";#N/A,#N/A,FALSE,"98소지이동TOTvs99.1(b) (2)"}</definedName>
    <definedName name="_SS12" hidden="1">{#N/A,#N/A,FALSE,"98소지이동TOTvs99.1 (2)";#N/A,#N/A,FALSE,"TOTAL";#N/A,#N/A,FALSE,"98소지이동TOTvs99.1(b) (2)"}</definedName>
    <definedName name="_SS13" hidden="1">{#N/A,#N/A,FALSE,"98소지이동TOTvs99.1 (2)";#N/A,#N/A,FALSE,"TOTAL";#N/A,#N/A,FALSE,"98소지이동TOTvs99.1(b) (2)"}</definedName>
    <definedName name="_SS14" hidden="1">{#N/A,#N/A,FALSE,"98소지이동TOTvs99.1 (2)";#N/A,#N/A,FALSE,"TOTAL";#N/A,#N/A,FALSE,"98소지이동TOTvs99.1(b) (2)"}</definedName>
    <definedName name="_SS15" hidden="1">{#N/A,#N/A,FALSE,"군산원가";#N/A,#N/A,FALSE,"팀별월별";#N/A,#N/A,FALSE,"타공정대체";#N/A,#N/A,FALSE,"기타경비";#N/A,#N/A,FALSE,"원료";#N/A,#N/A,FALSE,"연료"}</definedName>
    <definedName name="_SS16" hidden="1">{#N/A,#N/A,FALSE,"군산원가";#N/A,#N/A,FALSE,"팀별월별";#N/A,#N/A,FALSE,"타공정대체";#N/A,#N/A,FALSE,"기타경비";#N/A,#N/A,FALSE,"원료";#N/A,#N/A,FALSE,"연료"}</definedName>
    <definedName name="_SS17" hidden="1">{#N/A,#N/A,FALSE,"군산원가";#N/A,#N/A,FALSE,"팀별월별";#N/A,#N/A,FALSE,"타공정대체";#N/A,#N/A,FALSE,"기타경비";#N/A,#N/A,FALSE,"원료";#N/A,#N/A,FALSE,"연료"}</definedName>
    <definedName name="_SS18" hidden="1">{#N/A,#N/A,FALSE,"군산원가";#N/A,#N/A,FALSE,"팀별월별";#N/A,#N/A,FALSE,"타공정대체";#N/A,#N/A,FALSE,"기타경비";#N/A,#N/A,FALSE,"원료";#N/A,#N/A,FALSE,"연료"}</definedName>
    <definedName name="_SS19" hidden="1">{#N/A,#N/A,FALSE,"Yield";#N/A,#N/A,FALSE,"Loss1";#N/A,#N/A,FALSE,"Loss2";#N/A,#N/A,FALSE,"Hour-Labor(배분)";#N/A,#N/A,FALSE,"Capital Expenditure";#N/A,#N/A,FALSE,"Productivity"}</definedName>
    <definedName name="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S20" hidden="1">{#N/A,#N/A,FALSE,"98소지이동TOTvs99.1 (2)";#N/A,#N/A,FALSE,"TOTAL";#N/A,#N/A,FALSE,"98소지이동TOTvs99.1(b) (2)"}</definedName>
    <definedName name="_SS21" hidden="1">{#N/A,#N/A,FALSE,"98소지이동TOTvs99.1 (2)";#N/A,#N/A,FALSE,"TOTAL";#N/A,#N/A,FALSE,"98소지이동TOTvs99.1(b) (2)"}</definedName>
    <definedName name="_SS22" hidden="1">{#N/A,#N/A,FALSE,"Yield";#N/A,#N/A,FALSE,"Loss1";#N/A,#N/A,FALSE,"Loss2";#N/A,#N/A,FALSE,"Hour-Labor(배분)";#N/A,#N/A,FALSE,"Capital Expenditure";#N/A,#N/A,FALSE,"Productivity"}</definedName>
    <definedName name="_SS23" hidden="1">{#N/A,#N/A,FALSE,"Yield";#N/A,#N/A,FALSE,"Loss1";#N/A,#N/A,FALSE,"Loss2";#N/A,#N/A,FALSE,"Hour-Labor(배분)";#N/A,#N/A,FALSE,"Capital Expenditure";#N/A,#N/A,FALSE,"Productivity"}</definedName>
    <definedName name="_SS24" hidden="1">{#N/A,#N/A,FALSE,"Yield";#N/A,#N/A,FALSE,"Loss1";#N/A,#N/A,FALSE,"Loss2";#N/A,#N/A,FALSE,"Hour-Labor(배분)";#N/A,#N/A,FALSE,"Capital Expenditure";#N/A,#N/A,FALSE,"Productivity"}</definedName>
    <definedName name="_SS25" hidden="1">{#N/A,#N/A,FALSE,"98소지이동TOTvs99.1 (2)";#N/A,#N/A,FALSE,"TOTAL";#N/A,#N/A,FALSE,"98소지이동TOTvs99.1(b) (2)"}</definedName>
    <definedName name="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7" hidden="1">{#N/A,#N/A,FALSE,"Yield";#N/A,#N/A,FALSE,"Loss1";#N/A,#N/A,FALSE,"Loss2";#N/A,#N/A,FALSE,"Hour-Labor(배분)";#N/A,#N/A,FALSE,"Capital Expenditure";#N/A,#N/A,FALSE,"Productivity"}</definedName>
    <definedName name="_SS28" hidden="1">{#N/A,#N/A,FALSE,"군산원가";#N/A,#N/A,FALSE,"팀별월별";#N/A,#N/A,FALSE,"타공정대체";#N/A,#N/A,FALSE,"기타경비";#N/A,#N/A,FALSE,"원료";#N/A,#N/A,FALSE,"연료"}</definedName>
    <definedName name="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3" hidden="1">{#N/A,#N/A,FALSE,"군산원가";#N/A,#N/A,FALSE,"팀별월별";#N/A,#N/A,FALSE,"타공정대체";#N/A,#N/A,FALSE,"기타경비";#N/A,#N/A,FALSE,"원료";#N/A,#N/A,FALSE,"연료"}</definedName>
    <definedName name="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31" hidden="1">{#N/A,#N/A,FALSE,"Yield";#N/A,#N/A,FALSE,"Loss1";#N/A,#N/A,FALSE,"Loss2";#N/A,#N/A,FALSE,"Hour-Labor(배분)";#N/A,#N/A,FALSE,"Capital Expenditure";#N/A,#N/A,FALSE,"Productivity"}</definedName>
    <definedName name="_SS32" hidden="1">{#N/A,#N/A,FALSE,"98소지이동TOTvs99.1 (2)";#N/A,#N/A,FALSE,"TOTAL";#N/A,#N/A,FALSE,"98소지이동TOTvs99.1(b) (2)"}</definedName>
    <definedName name="_SS4" hidden="1">{#N/A,#N/A,FALSE,"군산원가";#N/A,#N/A,FALSE,"팀별월별";#N/A,#N/A,FALSE,"타공정대체";#N/A,#N/A,FALSE,"기타경비";#N/A,#N/A,FALSE,"원료";#N/A,#N/A,FALSE,"연료"}</definedName>
    <definedName name="_SS5" hidden="1">{#N/A,#N/A,FALSE,"98소지이동TOTvs99.1 (2)";#N/A,#N/A,FALSE,"TOTAL";#N/A,#N/A,FALSE,"98소지이동TOTvs99.1(b) (2)"}</definedName>
    <definedName name="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8" hidden="1">{#N/A,#N/A,FALSE,"98소지이동TOTvs99.1 (2)";#N/A,#N/A,FALSE,"TOTAL";#N/A,#N/A,FALSE,"98소지이동TOTvs99.1(b) (2)"}</definedName>
    <definedName name="_SS9" hidden="1">{#N/A,#N/A,FALSE,"98소지이동TOTvs99.1 (2)";#N/A,#N/A,FALSE,"TOTAL";#N/A,#N/A,FALSE,"98소지이동TOTvs99.1(b) (2)"}</definedName>
    <definedName name="_SSS" hidden="1">#REF!</definedName>
    <definedName name="_SSS1" hidden="1">#REF!</definedName>
    <definedName name="_SUM1" hidden="1">{#N/A,#N/A,FALSE,"단축1";#N/A,#N/A,FALSE,"단축2";#N/A,#N/A,FALSE,"단축3";#N/A,#N/A,FALSE,"장축";#N/A,#N/A,FALSE,"4WD"}</definedName>
    <definedName name="_T" hidden="1">#REF!</definedName>
    <definedName name="_T2" hidden="1">{#N/A,#N/A,FALSE,"단축1";#N/A,#N/A,FALSE,"단축2";#N/A,#N/A,FALSE,"단축3";#N/A,#N/A,FALSE,"장축";#N/A,#N/A,FALSE,"4WD"}</definedName>
    <definedName name="_T3" hidden="1">{#N/A,#N/A,FALSE,"단축1";#N/A,#N/A,FALSE,"단축2";#N/A,#N/A,FALSE,"단축3";#N/A,#N/A,FALSE,"장축";#N/A,#N/A,FALSE,"4WD"}</definedName>
    <definedName name="_T5" hidden="1">{#N/A,#N/A,FALSE,"단축1";#N/A,#N/A,FALSE,"단축2";#N/A,#N/A,FALSE,"단축3";#N/A,#N/A,FALSE,"장축";#N/A,#N/A,FALSE,"4WD"}</definedName>
    <definedName name="_t9" hidden="1">{#N/A,#N/A,FALSE,"UNIT";#N/A,#N/A,FALSE,"UNIT";#N/A,#N/A,FALSE,"계정"}</definedName>
    <definedName name="_Table1_In1" hidden="1">#REF!</definedName>
    <definedName name="_Table1_In2" hidden="1">#REF!</definedName>
    <definedName name="_Table1_Out" hidden="1">#REF!</definedName>
    <definedName name="_Table2_In1" hidden="1">#REF!</definedName>
    <definedName name="_Table2_In2" hidden="1">#REF!</definedName>
    <definedName name="_Table2_Out" hidden="1">#REF!</definedName>
    <definedName name="_tb2" hidden="1">{#N/A,#N/A,FALSE,"단축1";#N/A,#N/A,FALSE,"단축2";#N/A,#N/A,FALSE,"단축3";#N/A,#N/A,FALSE,"장축";#N/A,#N/A,FALSE,"4WD"}</definedName>
    <definedName name="_Tir1" hidden="1">{#N/A,#N/A,TRUE,"일정"}</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T11" hidden="1">{#N/A,#N/A,FALSE,"표지";#N/A,#N/A,FALSE,"전제";#N/A,#N/A,FALSE,"손익-자 (2)";#N/A,#N/A,FALSE,"손익-자";#N/A,#N/A,FALSE,"손익-마 (2)";#N/A,#N/A,FALSE,"손익-마";#N/A,#N/A,FALSE,"총손최종"}</definedName>
    <definedName name="_ui" hidden="1">#REF!</definedName>
    <definedName name="_ui1" hidden="1">#REF!</definedName>
    <definedName name="_V2007" hidden="1">{#N/A,#N/A,FALSE,"HOT RU TEM";#N/A,#N/A,FALSE,"HOT RU TEM";#N/A,#N/A,FALSE,"HOT RU TEM"}</definedName>
    <definedName name="_V2008" hidden="1">{#N/A,#N/A,FALSE,"HOT RU TEM";#N/A,#N/A,FALSE,"HOT RU TEM";#N/A,#N/A,FALSE,"HOT RU TEM"}</definedName>
    <definedName name="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OC2" hidden="1">255</definedName>
    <definedName name="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w" hidden="1">#REF!</definedName>
    <definedName name="_w1" hidden="1">{#N/A,#N/A,FALSE,"신규dep";#N/A,#N/A,FALSE,"신규dep-금형상각후";#N/A,#N/A,FALSE,"신규dep-연구비상각후";#N/A,#N/A,FALSE,"신규dep-기계,공구상각후"}</definedName>
    <definedName name="_W2" hidden="1">{#N/A,#N/A,FALSE,"KMC최종회의(7월) 자료"}</definedName>
    <definedName name="_w3" hidden="1">{#N/A,#N/A,FALSE,"신규dep";#N/A,#N/A,FALSE,"신규dep-금형상각후";#N/A,#N/A,FALSE,"신규dep-연구비상각후";#N/A,#N/A,FALSE,"신규dep-기계,공구상각후"}</definedName>
    <definedName name="_w4" hidden="1">{#N/A,#N/A,FALSE,"단축1";#N/A,#N/A,FALSE,"단축2";#N/A,#N/A,FALSE,"단축3";#N/A,#N/A,FALSE,"장축";#N/A,#N/A,FALSE,"4WD"}</definedName>
    <definedName name="_w5" hidden="1">{#N/A,#N/A,FALSE,"신규dep";#N/A,#N/A,FALSE,"신규dep-금형상각후";#N/A,#N/A,FALSE,"신규dep-연구비상각후";#N/A,#N/A,FALSE,"신규dep-기계,공구상각후"}</definedName>
    <definedName name="_W6" hidden="1">{#N/A,#N/A,FALSE,"KMC최종회의(7월) 자료"}</definedName>
    <definedName name="_W7" hidden="1">{#N/A,#N/A,FALSE,"KMC최종회의(7월) 자료"}</definedName>
    <definedName name="_W8" hidden="1">{#N/A,#N/A,FALSE,"KMC최종회의(7월) 자료"}</definedName>
    <definedName name="_W9" hidden="1">{#N/A,#N/A,FALSE,"KMC최종회의(7월) 자료"}</definedName>
    <definedName name="_wid" hidden="1">#REF!</definedName>
    <definedName name="_wo" hidden="1">#REF!</definedName>
    <definedName name="_wocoso" hidden="1">#REF!</definedName>
    <definedName name="_wodoc" hidden="1">#REF!</definedName>
    <definedName name="_wpd" hidden="1">#REF!</definedName>
    <definedName name="_wpl2" hidden="1">{#N/A,#N/A,FALSE,"Aging Summary";#N/A,#N/A,FALSE,"Ratio Analysis";#N/A,#N/A,FALSE,"Test 120 Day Accts";#N/A,#N/A,FALSE,"Tickmarks"}</definedName>
    <definedName name="_wrn.Aging._.and._.Trend._.Analysis" hidden="1">{#N/A,#N/A,FALSE,"Aging Summary";#N/A,#N/A,FALSE,"Ratio Analysis";#N/A,#N/A,FALSE,"Test 120 Day Accts";#N/A,#N/A,FALSE,"Tickmarks"}</definedName>
    <definedName name="_wrn.Aging._.and._.Trend._.Analysis_1" hidden="1">{#N/A,#N/A,FALSE,"Aging Summary";#N/A,#N/A,FALSE,"Ratio Analysis";#N/A,#N/A,FALSE,"Test 120 Day Accts";#N/A,#N/A,FALSE,"Tickmarks"}</definedName>
    <definedName name="_wrn.Aging._.and._.Trend._.Analysis_2" hidden="1">{#N/A,#N/A,FALSE,"Aging Summary";#N/A,#N/A,FALSE,"Ratio Analysis";#N/A,#N/A,FALSE,"Test 120 Day Accts";#N/A,#N/A,FALSE,"Tickmarks"}</definedName>
    <definedName name="_wrn.Aging._.and._.Trend._.Analysis_3" hidden="1">{#N/A,#N/A,FALSE,"Aging Summary";#N/A,#N/A,FALSE,"Ratio Analysis";#N/A,#N/A,FALSE,"Test 120 Day Accts";#N/A,#N/A,FALSE,"Tickmarks"}</definedName>
    <definedName name="_wrn.Aging._.and._.Trend._.Analysis_4" hidden="1">{#N/A,#N/A,FALSE,"Aging Summary";#N/A,#N/A,FALSE,"Ratio Analysis";#N/A,#N/A,FALSE,"Test 120 Day Accts";#N/A,#N/A,FALSE,"Tickmarks"}</definedName>
    <definedName name="_wrn.Aging._.and._.Trend._.Analysis_5" hidden="1">{#N/A,#N/A,FALSE,"Aging Summary";#N/A,#N/A,FALSE,"Ratio Analysis";#N/A,#N/A,FALSE,"Test 120 Day Accts";#N/A,#N/A,FALSE,"Tickmarks"}</definedName>
    <definedName name="_wrn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wrn2" hidden="1">{"glc1",#N/A,FALSE,"GLC";"glc2",#N/A,FALSE,"GLC";"glc3",#N/A,FALSE,"GLC";"glc4",#N/A,FALSE,"GLC";"glc5",#N/A,FALSE,"GLC"}</definedName>
    <definedName name="_wrn222" hidden="1">{"glc1",#N/A,FALSE,"GLC";"glc2",#N/A,FALSE,"GLC";"glc3",#N/A,FALSE,"GLC";"glc4",#N/A,FALSE,"GLC";"glc5",#N/A,FALSE,"GLC"}</definedName>
    <definedName name="_wrn3" hidden="1">{#N/A,#N/A,FALSE,"Aging Summary";#N/A,#N/A,FALSE,"Ratio Analysis";#N/A,#N/A,FALSE,"Test 120 Day Accts";#N/A,#N/A,FALSE,"Tickmarks"}</definedName>
    <definedName name="_wrn3_1" hidden="1">{#N/A,#N/A,FALSE,"Aging Summary";#N/A,#N/A,FALSE,"Ratio Analysis";#N/A,#N/A,FALSE,"Test 120 Day Accts";#N/A,#N/A,FALSE,"Tickmarks"}</definedName>
    <definedName name="_wrn3_2" hidden="1">{#N/A,#N/A,FALSE,"Aging Summary";#N/A,#N/A,FALSE,"Ratio Analysis";#N/A,#N/A,FALSE,"Test 120 Day Accts";#N/A,#N/A,FALSE,"Tickmarks"}</definedName>
    <definedName name="_wrn3_3" hidden="1">{#N/A,#N/A,FALSE,"Aging Summary";#N/A,#N/A,FALSE,"Ratio Analysis";#N/A,#N/A,FALSE,"Test 120 Day Accts";#N/A,#N/A,FALSE,"Tickmarks"}</definedName>
    <definedName name="_wrn3_4" hidden="1">{#N/A,#N/A,FALSE,"Aging Summary";#N/A,#N/A,FALSE,"Ratio Analysis";#N/A,#N/A,FALSE,"Test 120 Day Accts";#N/A,#N/A,FALSE,"Tickmarks"}</definedName>
    <definedName name="_wrn3_5" hidden="1">{#N/A,#N/A,FALSE,"Aging Summary";#N/A,#N/A,FALSE,"Ratio Analysis";#N/A,#N/A,FALSE,"Test 120 Day Accts";#N/A,#N/A,FALSE,"Tickmarks"}</definedName>
    <definedName name="_WS1245" hidden="1">{#N/A,#N/A,FALSE,"Aging Summary";#N/A,#N/A,FALSE,"Ratio Analysis";#N/A,#N/A,FALSE,"Test 120 Day Accts";#N/A,#N/A,FALSE,"Tickmarks"}</definedName>
    <definedName name="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x1" hidden="1">{#N/A,#N/A,FALSE,"단축1";#N/A,#N/A,FALSE,"단축2";#N/A,#N/A,FALSE,"단축3";#N/A,#N/A,FALSE,"장축";#N/A,#N/A,FALSE,"4WD"}</definedName>
    <definedName name="_x2" hidden="1">{#N/A,#N/A,FALSE,"단축1";#N/A,#N/A,FALSE,"단축2";#N/A,#N/A,FALSE,"단축3";#N/A,#N/A,FALSE,"장축";#N/A,#N/A,FALSE,"4WD"}</definedName>
    <definedName name="_X3" hidden="1">{#N/A,#N/A,FALSE,"KMC최종회의(7월) 자료"}</definedName>
    <definedName name="_X4" hidden="1">{#N/A,#N/A,FALSE,"KMC최종회의(7월) 자료"}</definedName>
    <definedName name="_X5" hidden="1">{#N/A,#N/A,FALSE,"KMC최종회의(7월) 자료"}</definedName>
    <definedName name="_X6" hidden="1">{#N/A,#N/A,FALSE,"KMC최종회의(7월) 자료"}</definedName>
    <definedName name="_X7" hidden="1">{#N/A,#N/A,FALSE,"KMC최종회의(7월) 자료"}</definedName>
    <definedName name="_X8" hidden="1">{#N/A,#N/A,FALSE,"KMC최종회의(7월) 자료"}</definedName>
    <definedName name="_XG2" hidden="1">{#N/A,#N/A,FALSE,"단축1";#N/A,#N/A,FALSE,"단축2";#N/A,#N/A,FALSE,"단축3";#N/A,#N/A,FALSE,"장축";#N/A,#N/A,FALSE,"4WD"}</definedName>
    <definedName name="_xlcn.WorksheetConnection_cate_rawA56337BB1540871" hidden="1">#REF!</definedName>
    <definedName name="_xodo" hidden="1">#REF!</definedName>
    <definedName name="_xoeo" hidden="1">#REF!</definedName>
    <definedName name="_xosod" hidden="1">#REF!</definedName>
    <definedName name="_xp" hidden="1">#REF!</definedName>
    <definedName name="_xpsp" hidden="1">#REF!</definedName>
    <definedName name="_xx" hidden="1">#REF!</definedName>
    <definedName name="_XX1" hidden="1">{#N/A,#N/A,FALSE,"98소지이동TOTvs99.1 (2)";#N/A,#N/A,FALSE,"TOTAL";#N/A,#N/A,FALSE,"98소지이동TOTvs99.1(b) (2)"}</definedName>
    <definedName name="_XX10" hidden="1">{#N/A,#N/A,FALSE,"Yield";#N/A,#N/A,FALSE,"Loss1";#N/A,#N/A,FALSE,"Loss2";#N/A,#N/A,FALSE,"Hour-Labor(배분)";#N/A,#N/A,FALSE,"Capital Expenditure";#N/A,#N/A,FALSE,"Productivity"}</definedName>
    <definedName name="_XX2" hidden="1">{#N/A,#N/A,FALSE,"98소지이동TOTvs99.1 (2)";#N/A,#N/A,FALSE,"TOTAL";#N/A,#N/A,FALSE,"98소지이동TOTvs99.1(b) (2)"}</definedName>
    <definedName name="_XX3" hidden="1">{#N/A,#N/A,FALSE,"98소지이동TOTvs99.1 (2)";#N/A,#N/A,FALSE,"TOTAL";#N/A,#N/A,FALSE,"98소지이동TOTvs99.1(b) (2)"}</definedName>
    <definedName name="_XX4" hidden="1">{#N/A,#N/A,FALSE,"군산원가";#N/A,#N/A,FALSE,"팀별월별";#N/A,#N/A,FALSE,"타공정대체";#N/A,#N/A,FALSE,"기타경비";#N/A,#N/A,FALSE,"원료";#N/A,#N/A,FALSE,"연료"}</definedName>
    <definedName name="_XX5" hidden="1">{#N/A,#N/A,FALSE,"군산원가";#N/A,#N/A,FALSE,"팀별월별";#N/A,#N/A,FALSE,"타공정대체";#N/A,#N/A,FALSE,"기타경비";#N/A,#N/A,FALSE,"원료";#N/A,#N/A,FALSE,"연료"}</definedName>
    <definedName name="_XX6" hidden="1">{#N/A,#N/A,FALSE,"Yield";#N/A,#N/A,FALSE,"Loss1";#N/A,#N/A,FALSE,"Loss2";#N/A,#N/A,FALSE,"Hour-Labor(배분)";#N/A,#N/A,FALSE,"Capital Expenditure";#N/A,#N/A,FALSE,"Productivity"}</definedName>
    <definedName name="_XX7" hidden="1">{#N/A,#N/A,FALSE,"98소지이동TOTvs99.1 (2)";#N/A,#N/A,FALSE,"TOTAL";#N/A,#N/A,FALSE,"98소지이동TOTvs99.1(b) (2)"}</definedName>
    <definedName name="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z1" hidden="1">{#N/A,#N/A,FALSE,"단축1";#N/A,#N/A,FALSE,"단축2";#N/A,#N/A,FALSE,"단축3";#N/A,#N/A,FALSE,"장축";#N/A,#N/A,FALSE,"4WD"}</definedName>
    <definedName name="_z123" hidden="1">{#N/A,#N/A,FALSE,"단축1";#N/A,#N/A,FALSE,"단축2";#N/A,#N/A,FALSE,"단축3";#N/A,#N/A,FALSE,"장축";#N/A,#N/A,FALSE,"4WD"}</definedName>
    <definedName name="_z2" hidden="1">{#N/A,#N/A,FALSE,"단축1";#N/A,#N/A,FALSE,"단축2";#N/A,#N/A,FALSE,"단축3";#N/A,#N/A,FALSE,"장축";#N/A,#N/A,FALSE,"4WD"}</definedName>
    <definedName name="_Z3" hidden="1">{#N/A,#N/A,FALSE,"KMC최종회의(7월) 자료"}</definedName>
    <definedName name="_z4" hidden="1">{#N/A,#N/A,FALSE,"단축1";#N/A,#N/A,FALSE,"단축2";#N/A,#N/A,FALSE,"단축3";#N/A,#N/A,FALSE,"장축";#N/A,#N/A,FALSE,"4WD"}</definedName>
    <definedName name="_Z5" hidden="1">{#N/A,#N/A,FALSE,"KMC최종회의(7월) 자료"}</definedName>
    <definedName name="_Z6" hidden="1">{#N/A,#N/A,FALSE,"KMC최종회의(7월) 자료"}</definedName>
    <definedName name="_Z7" hidden="1">{#N/A,#N/A,FALSE,"KMC최종회의(7월) 자료"}</definedName>
    <definedName name="_Z8" hidden="1">{#N/A,#N/A,FALSE,"KMC최종회의(7월) 자료"}</definedName>
    <definedName name="_Z9" hidden="1">{#N/A,#N/A,FALSE,"KMC최종회의(7월) 자료"}</definedName>
    <definedName name="_ZZ1" hidden="1">{#N/A,#N/A,FALSE,"98소지이동TOTvs99.1 (2)";#N/A,#N/A,FALSE,"TOTAL";#N/A,#N/A,FALSE,"98소지이동TOTvs99.1(b) (2)"}</definedName>
    <definedName name="_ㄴㄴ" hidden="1">#REF!</definedName>
    <definedName name="_ㅁㅁ" hidden="1">#REF!</definedName>
    <definedName name="_ㅇ"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cAE°eE¹" hidden="1">#REF!</definedName>
    <definedName name="￠￥cAE¡ÆeEⓒo" hidden="1">#REF!</definedName>
    <definedName name="\" hidden="1">{"'Sheet1'!$A$1:$H$36"}</definedName>
    <definedName name="\\" hidden="1">{#N/A,#N/A,FALSE,"단축1";#N/A,#N/A,FALSE,"단축2";#N/A,#N/A,FALSE,"단축3";#N/A,#N/A,FALSE,"장축";#N/A,#N/A,FALSE,"4WD"}</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 hidden="1">{#VALUE!,#N/A,TRUE,0;#N/A,#N/A,TRUE,0;#N/A,#N/A,TRUE,0;#N/A,#N/A,0,0;#N/A,#N/A,TRUE,0;#N/A,#N/A,TRUE,0;#N/A,#N/A,TRUE,0}</definedName>
    <definedName name="★세부추진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Ⅱ" hidden="1">{#N/A,#N/A,FALSE,"정공"}</definedName>
    <definedName name="Ⅱ_1" hidden="1">{#N/A,#N/A,FALSE,"정공"}</definedName>
    <definedName name="A" hidden="1">{"'Sheet1'!$A$1:$H$36"}</definedName>
    <definedName name="a." hidden="1">{#N/A,#N/A,TRUE,"KEY DATA";#N/A,#N/A,TRUE,"KEY DATA Base Case";#N/A,#N/A,TRUE,"JULY";#N/A,#N/A,TRUE,"AUG";#N/A,#N/A,TRUE,"SEPT";#N/A,#N/A,TRUE,"3Q"}</definedName>
    <definedName name="A.." hidden="1">{#N/A,#N/A,TRUE,"KEY DATA";#N/A,#N/A,TRUE,"KEY DATA Base Case";#N/A,#N/A,TRUE,"JULY";#N/A,#N/A,TRUE,"AUG";#N/A,#N/A,TRUE,"SEPT";#N/A,#N/A,TRUE,"3Q"}</definedName>
    <definedName name="A1_00근거" hidden="1">{#N/A,#N/A,FALSE,"단축1";#N/A,#N/A,FALSE,"단축2";#N/A,#N/A,FALSE,"단축3";#N/A,#N/A,FALSE,"장축";#N/A,#N/A,FALSE,"4WD"}</definedName>
    <definedName name="a1a3" hidden="1">{#N/A,#N/A,FALSE,"제목"}</definedName>
    <definedName name="A2OPU" hidden="1">{#N/A,#N/A,FALSE,"단축1";#N/A,#N/A,FALSE,"단축2";#N/A,#N/A,FALSE,"단축3";#N/A,#N/A,FALSE,"장축";#N/A,#N/A,FALSE,"4WD"}</definedName>
    <definedName name="aa" hidden="1">{#N/A,#N/A,FALSE,"JULY WCE";#N/A,#N/A,FALSE,"Central - Doug July";#N/A,#N/A,FALSE,"East - Dave July";#N/A,#N/A,FALSE,"West - Lee - July"}</definedName>
    <definedName name="aa_1" hidden="1">{#N/A,#N/A,FALSE,"JULY WCE";#N/A,#N/A,FALSE,"Central - Doug July";#N/A,#N/A,FALSE,"East - Dave July";#N/A,#N/A,FALSE,"West - Lee - July"}</definedName>
    <definedName name="aa_2" hidden="1">{#N/A,#N/A,FALSE,"JULY WCE";#N/A,#N/A,FALSE,"Central - Doug July";#N/A,#N/A,FALSE,"East - Dave July";#N/A,#N/A,FALSE,"West - Lee - July"}</definedName>
    <definedName name="aa_3" hidden="1">{#N/A,#N/A,FALSE,"JULY WCE";#N/A,#N/A,FALSE,"Central - Doug July";#N/A,#N/A,FALSE,"East - Dave July";#N/A,#N/A,FALSE,"West - Lee - July"}</definedName>
    <definedName name="aa_4" hidden="1">{#N/A,#N/A,FALSE,"JULY WCE";#N/A,#N/A,FALSE,"Central - Doug July";#N/A,#N/A,FALSE,"East - Dave July";#N/A,#N/A,FALSE,"West - Lee - July"}</definedName>
    <definedName name="aa_5" hidden="1">{#N/A,#N/A,FALSE,"JULY WCE";#N/A,#N/A,FALSE,"Central - Doug July";#N/A,#N/A,FALSE,"East - Dave July";#N/A,#N/A,FALSE,"West - Lee - July"}</definedName>
    <definedName name="aaa" hidden="1">{"CSN M Detail",#N/A,FALSE,"Sch M Detail"}</definedName>
    <definedName name="aaa." hidden="1">{#N/A,#N/A,TRUE,"KEY DATA";#N/A,#N/A,TRUE,"KEY DATA Base Case";#N/A,#N/A,TRUE,"JULY";#N/A,#N/A,TRUE,"AUG";#N/A,#N/A,TRUE,"SEPT";#N/A,#N/A,TRUE,"3Q"}</definedName>
    <definedName name="AAA_DOCTOPS" hidden="1">"AAA_SET"</definedName>
    <definedName name="AAA_duser" hidden="1">"OFF"</definedName>
    <definedName name="aaaa" hidden="1">{#N/A,#N/A,FALSE,"JULY WCE";#N/A,#N/A,FALSE,"Central - Doug July";#N/A,#N/A,FALSE,"East - Dave July";#N/A,#N/A,FALSE,"West - Lee - July"}</definedName>
    <definedName name="ääää" hidden="1">{"'Sample Status'!$A$1:$J$21"}</definedName>
    <definedName name="aaaa_1" hidden="1">{#N/A,#N/A,FALSE,"JULY WCE";#N/A,#N/A,FALSE,"Central - Doug July";#N/A,#N/A,FALSE,"East - Dave July";#N/A,#N/A,FALSE,"West - Lee - July"}</definedName>
    <definedName name="aaaa_2" hidden="1">{#N/A,#N/A,FALSE,"JULY WCE";#N/A,#N/A,FALSE,"Central - Doug July";#N/A,#N/A,FALSE,"East - Dave July";#N/A,#N/A,FALSE,"West - Lee - July"}</definedName>
    <definedName name="aaaa_3" hidden="1">{#N/A,#N/A,FALSE,"JULY WCE";#N/A,#N/A,FALSE,"Central - Doug July";#N/A,#N/A,FALSE,"East - Dave July";#N/A,#N/A,FALSE,"West - Lee - July"}</definedName>
    <definedName name="aaaa_4" hidden="1">{#N/A,#N/A,FALSE,"JULY WCE";#N/A,#N/A,FALSE,"Central - Doug July";#N/A,#N/A,FALSE,"East - Dave July";#N/A,#N/A,FALSE,"West - Lee - July"}</definedName>
    <definedName name="aaaa_5" hidden="1">{#N/A,#N/A,FALSE,"JULY WCE";#N/A,#N/A,FALSE,"Central - Doug July";#N/A,#N/A,FALSE,"East - Dave July";#N/A,#N/A,FALSE,"West - Lee - July"}</definedName>
    <definedName name="aaaa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AAA1_1" hidden="1">{#N/A,#N/A,FALSE,"기술료 비교"}</definedName>
    <definedName name="AAAA123" hidden="1">{#N/A,#N/A,FALSE,"단축1";#N/A,#N/A,FALSE,"단축2";#N/A,#N/A,FALSE,"단축3";#N/A,#N/A,FALSE,"장축";#N/A,#N/A,FALSE,"4WD"}</definedName>
    <definedName name="aaaaa" hidden="1">{#N/A,#N/A,FALSE,"신규dep";#N/A,#N/A,FALSE,"신규dep-금형상각후";#N/A,#N/A,FALSE,"신규dep-연구비상각후";#N/A,#N/A,FALSE,"신규dep-기계,공구상각후"}</definedName>
    <definedName name="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 hidden="1">{#N/A,#N/A,TRUE,"Y생산";#N/A,#N/A,TRUE,"Y판매";#N/A,#N/A,TRUE,"Y총물량";#N/A,#N/A,TRUE,"Y능력";#N/A,#N/A,TRUE,"YKD"}</definedName>
    <definedName name="AAAAAAA_1" hidden="1">{#N/A,#N/A,TRUE,"Y생산";#N/A,#N/A,TRUE,"Y판매";#N/A,#N/A,TRUE,"Y총물량";#N/A,#N/A,TRUE,"Y능력";#N/A,#N/A,TRUE,"YKD"}</definedName>
    <definedName name="AAAAAAAA" hidden="1">{#N/A,#N/A,FALSE,"거주자";#N/A,#N/A,FALSE,"증투F"}</definedName>
    <definedName name="AAAAAAAAA" hidden="1">{"'Sheet1'!$A$1:$H$36"}</definedName>
    <definedName name="AAAAAAAAAA" hidden="1">{#N/A,#N/A,FALSE,"BS";#N/A,#N/A,FALSE,"PL";#N/A,#N/A,FALSE,"처분";#N/A,#N/A,FALSE,"현금";#N/A,#N/A,FALSE,"매출";#N/A,#N/A,FALSE,"원가";#N/A,#N/A,FALSE,"경영"}</definedName>
    <definedName name="aaa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aa" hidden="1">{#N/A,#N/A,FALSE,"Aging Summary";#N/A,#N/A,FALSE,"Ratio Analysis";#N/A,#N/A,FALSE,"Test 120 Day Accts";#N/A,#N/A,FALSE,"Tickmarks"}</definedName>
    <definedName name="aaaaaaaaaaaaa12" hidden="1">{#N/A,#N/A,FALSE,"Aging Summary";#N/A,#N/A,FALSE,"Ratio Analysis";#N/A,#N/A,FALSE,"Test 120 Day Accts";#N/A,#N/A,FALSE,"Tickmarks"}</definedName>
    <definedName name="aaaaaaaaaaaaaaa"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AAAAAAAA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aaaaa" hidden="1">{"DelHaas",#N/A,FALSE,"CONSMO95";"QuickBook",#N/A,FALSE,"CONSMO95"}</definedName>
    <definedName name="AAAAAAAAAAAAAAAAAAAAAAAAAA" hidden="1">#REF!</definedName>
    <definedName name="AAAAS" hidden="1">{#N/A,#N/A,FALSE,"정공"}</definedName>
    <definedName name="AAAAS_1" hidden="1">{#N/A,#N/A,FALSE,"정공"}</definedName>
    <definedName name="aaaasdf" hidden="1">{#N/A,#N/A,TRUE,"GEM Total";#N/A,#N/A,TRUE,"Final Assembly";#N/A,#N/A,TRUE,"Cleaning";#N/A,#N/A,TRUE,"Schooping,Clearing";#N/A,#N/A,TRUE,"Winding"}</definedName>
    <definedName name="aaaaz" hidden="1">{#N/A,#N/A,FALSE,"단축1";#N/A,#N/A,FALSE,"단축2";#N/A,#N/A,FALSE,"단축3";#N/A,#N/A,FALSE,"장축";#N/A,#N/A,FALSE,"4WD"}</definedName>
    <definedName name="AAACV" hidden="1">{"'KET'!$A$1:$E$2423"}</definedName>
    <definedName name="aaadfdf" hidden="1">{#N/A,#N/A,FALSE,"1.CRITERIA";#N/A,#N/A,FALSE,"2.IS";#N/A,#N/A,FALSE,"3.BS";#N/A,#N/A,FALSE,"4.PER PL";#N/A,#N/A,FALSE,"5.INVESTMENT";#N/A,#N/A,FALSE,"6.공문";#N/A,#N/A,FALSE,"7.netinvest"}</definedName>
    <definedName name="AAAQQQ" hidden="1">{#N/A,#N/A,FALSE,"단축1";#N/A,#N/A,FALSE,"단축2";#N/A,#N/A,FALSE,"단축3";#N/A,#N/A,FALSE,"장축";#N/A,#N/A,FALSE,"4WD"}</definedName>
    <definedName name="AAAV" hidden="1">{"Wire Charts",#N/A,TRUE,"Wires"}</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 hidden="1">{#N/A,#N/A,FALSE,"Projections";#N/A,#N/A,FALSE,"Multiples Valuation";#N/A,#N/A,FALSE,"LBO";#N/A,#N/A,FALSE,"Multiples_Sensitivity";#N/A,#N/A,FALSE,"Summary"}</definedName>
    <definedName name="aad" hidden="1">{#N/A,#N/A,TRUE,"Y생산";#N/A,#N/A,TRUE,"Y판매";#N/A,#N/A,TRUE,"Y총물량";#N/A,#N/A,TRUE,"Y능력";#N/A,#N/A,TRUE,"YKD"}</definedName>
    <definedName name="AAFASASASFASASF" hidden="1">{#N/A,#N/A,FALSE,"단축1";#N/A,#N/A,FALSE,"단축2";#N/A,#N/A,FALSE,"단축3";#N/A,#N/A,FALSE,"장축";#N/A,#N/A,FALSE,"4WD"}</definedName>
    <definedName name="aafr4" hidden="1">{"COPLLDPEEPLC",#N/A,FALSE,"LLDPE";"COPLLDPENapLC",#N/A,FALSE,"LLDPE"}</definedName>
    <definedName name="aaif" hidden="1">{#N/A,#N/A,FALSE,"단축1";#N/A,#N/A,FALSE,"단축2";#N/A,#N/A,FALSE,"단축3";#N/A,#N/A,FALSE,"장축";#N/A,#N/A,FALSE,"4WD"}</definedName>
    <definedName name="Aas" hidden="1">{#N/A,#N/A,FALSE,"을지 (4)";#N/A,#N/A,FALSE,"을지 (5)";#N/A,#N/A,FALSE,"을지 (6)"}</definedName>
    <definedName name="AASASAS" hidden="1">{#N/A,#N/A,TRUE,"Y생산";#N/A,#N/A,TRUE,"Y판매";#N/A,#N/A,TRUE,"Y총물량";#N/A,#N/A,TRUE,"Y능력";#N/A,#N/A,TRUE,"YKD"}</definedName>
    <definedName name="AASSQQ" hidden="1">#REF!</definedName>
    <definedName name="AASWEWWREESREW" hidden="1">{#N/A,#N/A,FALSE,"단축1";#N/A,#N/A,FALSE,"단축2";#N/A,#N/A,FALSE,"단축3";#N/A,#N/A,FALSE,"장축";#N/A,#N/A,FALSE,"4WD"}</definedName>
    <definedName name="aa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b" hidden="1">1</definedName>
    <definedName name="ABAB" hidden="1">{"SELECT orddtail.QUANTITY, orddtail.DISCOUNT, orddtail.PRODUCT_ID, orddtail.QUANTITY, orddtail.UNIT_P";"RICE
FROM c:\windows\msapps\msquery\orddtail.dbf orddtail, c:\windows\msapps\msquery\orddtail.dbf o";"rddtail_1
WHERE orddtail_1.ORDER_ID = orddtail.ORDER_ID"}</definedName>
    <definedName name="abbreviations" hidden="1">{"'매출'!$A$1:$I$22"}</definedName>
    <definedName name="abc" hidden="1">#REF!</definedName>
    <definedName name="abcd" hidden="1">#REF!</definedName>
    <definedName name="abcde" hidden="1">#REF!</definedName>
    <definedName name="ABCDEF" hidden="1">{#N/A,#N/A,FALSE,"정공"}</definedName>
    <definedName name="ABCDEF_1" hidden="1">{#N/A,#N/A,FALSE,"정공"}</definedName>
    <definedName name="abcdefg" hidden="1">#REF!</definedName>
    <definedName name="ABCD관리" hidden="1">{#N/A,#N/A,FALSE,"정공"}</definedName>
    <definedName name="ABCD관리_1" hidden="1">{#N/A,#N/A,FALSE,"정공"}</definedName>
    <definedName name="ABD" hidden="1">{#N/A,#N/A,FALSE,"지침";#N/A,#N/A,FALSE,"환경분석";#N/A,#N/A,FALSE,"Sheet16"}</definedName>
    <definedName name="ABD_1" hidden="1">{#N/A,#N/A,FALSE,"지침";#N/A,#N/A,FALSE,"환경분석";#N/A,#N/A,FALSE,"Sheet16"}</definedName>
    <definedName name="ABDD" hidden="1">{#N/A,#N/A,FALSE,"단축1";#N/A,#N/A,FALSE,"단축2";#N/A,#N/A,FALSE,"단축3";#N/A,#N/A,FALSE,"장축";#N/A,#N/A,FALSE,"4WD"}</definedName>
    <definedName name="ABG" hidden="1">{#N/A,#N/A,FALSE,"지침";#N/A,#N/A,FALSE,"환경분석";#N/A,#N/A,FALSE,"Sheet16"}</definedName>
    <definedName name="ABS추이" hidden="1">{#N/A,#N/A,FALSE,"표지";#N/A,#N/A,FALSE,"1.자금수지";#N/A,#N/A,FALSE,"2. 차입금 현황";#N/A,#N/A,FALSE,"3.조달방안";#N/A,#N/A,FALSE,"업무분장"}</definedName>
    <definedName name="ABX" hidden="1">{#N/A,#N/A,FALSE,"지침";#N/A,#N/A,FALSE,"환경분석";#N/A,#N/A,FALSE,"Sheet16"}</definedName>
    <definedName name="ABX_1" hidden="1">{#N/A,#N/A,FALSE,"지침";#N/A,#N/A,FALSE,"환경분석";#N/A,#N/A,FALSE,"Sheet16"}</definedName>
    <definedName name="AC" hidden="1">{#N/A,#N/A,TRUE,"Historicals";#N/A,#N/A,TRUE,"Charts";#N/A,#N/A,TRUE,"Forecasts"}</definedName>
    <definedName name="aca" hidden="1">{#N/A,#N/A,TRUE,"목차";#N/A,#N/A,TRUE,"1.";#N/A,#N/A,TRUE,"2.";#N/A,#N/A,TRUE,"3.";#N/A,#N/A,TRUE,"4-1";#N/A,#N/A,TRUE,"-2";#N/A,#N/A,TRUE,"-3";#N/A,#N/A,TRUE,"-4";#N/A,#N/A,TRUE,"5-1";#N/A,#N/A,TRUE,"5-2";#N/A,#N/A,TRUE,"6-1";#N/A,#N/A,TRUE,"6-2";#N/A,#N/A,TRUE,"7-1";#N/A,#N/A,TRUE,"7-2";#N/A,#N/A,TRUE,"8.";#N/A,#N/A,TRUE,"9."}</definedName>
    <definedName name="ACB" hidden="1">{#N/A,#N/A,FALSE,"단축1";#N/A,#N/A,FALSE,"단축2";#N/A,#N/A,FALSE,"단축3";#N/A,#N/A,FALSE,"장축";#N/A,#N/A,FALSE,"4WD"}</definedName>
    <definedName name="Access_Button" hidden="1">"Zusammenstellung_SGF_KGF_970515_Tabelle1_Liste"</definedName>
    <definedName name="Access_Button1" hidden="1">"X9811상품_9611당_List"</definedName>
    <definedName name="Access_Button2" hidden="1">"X9811상품_9611당_List"</definedName>
    <definedName name="Access_Button3" hidden="1">"카드발송_카드발송_List1"</definedName>
    <definedName name="Access_Button4" hidden="1">"업체현황_카드발송_List"</definedName>
    <definedName name="AccessDatabase" hidden="1">"E:\MISSION\원가\원가전산\저장전표.mdb"</definedName>
    <definedName name="AccessDatabase_1" hidden="1">"C:\My Documents\SCD\업무연락안양식.mdb"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erf4" hidden="1">{"CostData",#N/A,FALSE,"Ethylene Price Model";"CostData2",#N/A,FALSE,"Input Assumptions"}</definedName>
    <definedName name="ACON" hidden="1">{#N/A,#N/A,TRUE,"일정"}</definedName>
    <definedName name="ACR4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reaf4" hidden="1">{"ROCEIntNapLC",#N/A,FALSE,"Ethylene Price Model";"ROCEIntEPLC",#N/A,FALSE,"Ethylene Price Model"}</definedName>
    <definedName name="ACT" hidden="1">{#N/A,#N/A,TRUE,"Historicals";#N/A,#N/A,TRUE,"Charts";#N/A,#N/A,TRUE,"Forecasts"}</definedName>
    <definedName name="Actual" hidden="1">{#N/A,#N/A,TRUE,"Historicals";#N/A,#N/A,TRUE,"Charts";#N/A,#N/A,TRUE,"Forecasts"}</definedName>
    <definedName name="ACwvu.Japan_Capers_Ed_Pub." hidden="1">#REF!</definedName>
    <definedName name="ACwvu.KJP_CC." hidden="1">#REF!</definedName>
    <definedName name="ACwvu.Komplett." hidden="1">#REF!</definedName>
    <definedName name="ACwvu.Screen." hidden="1">#REF!</definedName>
    <definedName name="ACwvu.시간대별예약." hidden="1">#REF!</definedName>
    <definedName name="AD" hidden="1">{#N/A,#N/A,FALSE,"을지 (4)";#N/A,#N/A,FALSE,"을지 (5)";#N/A,#N/A,FALSE,"을지 (6)"}</definedName>
    <definedName name="adadadadafff" hidden="1">{"'손익현황'!$A$1:$J$29"}</definedName>
    <definedName name="ADAS" hidden="1">{"'매출계획'!$D$2"}</definedName>
    <definedName name="ADC" hidden="1">{"'매출계획'!$D$2"}</definedName>
    <definedName name="adcd" hidden="1">{#N/A,#N/A,FALSE,"Sheet8";#N/A,#N/A,FALSE,"Sheet7"}</definedName>
    <definedName name="addd" hidden="1">#REF!</definedName>
    <definedName name="addgggrrrrr5" hidden="1">#REF!</definedName>
    <definedName name="adf" hidden="1">{#N/A,#N/A,FALSE,"단축1";#N/A,#N/A,FALSE,"단축2";#N/A,#N/A,FALSE,"단축3";#N/A,#N/A,FALSE,"장축";#N/A,#N/A,FALSE,"4WD"}</definedName>
    <definedName name="ADFA" hidden="1">#REF!</definedName>
    <definedName name="adfas" hidden="1">{#N/A,#N/A,FALSE,"단축1";#N/A,#N/A,FALSE,"단축2";#N/A,#N/A,FALSE,"단축3";#N/A,#N/A,FALSE,"장축";#N/A,#N/A,FALSE,"4WD"}</definedName>
    <definedName name="adfasddfadsfads"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adfasdfa" hidden="1">{#N/A,#N/A,FALSE,"1.CRITERIA";#N/A,#N/A,FALSE,"2.IS";#N/A,#N/A,FALSE,"3.BS";#N/A,#N/A,FALSE,"4.PER PL";#N/A,#N/A,FALSE,"5.INVESTMENT";#N/A,#N/A,FALSE,"6.공문";#N/A,#N/A,FALSE,"7.netinvest"}</definedName>
    <definedName name="adfasdfdsafadsf"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adfgasdfgasasf" hidden="1">{#N/A,#N/A,FALSE,"인원";#N/A,#N/A,FALSE,"비용2";#N/A,#N/A,FALSE,"비용1";#N/A,#N/A,FALSE,"비용";#N/A,#N/A,FALSE,"보증2";#N/A,#N/A,FALSE,"보증1";#N/A,#N/A,FALSE,"보증";#N/A,#N/A,FALSE,"손익1";#N/A,#N/A,FALSE,"손익";#N/A,#N/A,FALSE,"부서별매출";#N/A,#N/A,FALSE,"매출"}</definedName>
    <definedName name="ADFSDF" hidden="1">{#N/A,#N/A,TRUE,"매출진척-1";#N/A,#N/A,TRUE,"매출진척-2";#N/A,#N/A,TRUE,"제품실적";#N/A,#N/A,TRUE,"RAC";#N/A,#N/A,TRUE,"PAC ";#N/A,#N/A,TRUE,"재고현황";#N/A,#N/A,TRUE,"공지사항"}</definedName>
    <definedName name="ADG" hidden="1">{"'매출계획'!$D$2"}</definedName>
    <definedName name="adhfoa"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DLJFJDJ" hidden="1">{#N/A,#N/A,TRUE,"일정"}</definedName>
    <definedName name="ads" hidden="1">{#N/A,#N/A,FALSE,"표지";#N/A,#N/A,FALSE,"전제";#N/A,#N/A,FALSE,"손익-자 (2)";#N/A,#N/A,FALSE,"손익-자";#N/A,#N/A,FALSE,"손익-마 (2)";#N/A,#N/A,FALSE,"손익-마";#N/A,#N/A,FALSE,"총손최종"}</definedName>
    <definedName name="ADS_1" hidden="1">{#N/A,#N/A,FALSE,"지침";#N/A,#N/A,FALSE,"환경분석";#N/A,#N/A,FALSE,"Sheet16"}</definedName>
    <definedName name="adsas" hidden="1">{#N/A,#N/A,FALSE,"Aging Summary";#N/A,#N/A,FALSE,"Ratio Analysis";#N/A,#N/A,FALSE,"Test 120 Day Accts";#N/A,#N/A,FALSE,"Tickmarks"}</definedName>
    <definedName name="ADSDF" hidden="1">{#N/A,#N/A,TRUE,"Y생산";#N/A,#N/A,TRUE,"Y판매";#N/A,#N/A,TRUE,"Y총물량";#N/A,#N/A,TRUE,"Y능력";#N/A,#N/A,TRUE,"YKD"}</definedName>
    <definedName name="ADSDF_1" hidden="1">{#N/A,#N/A,TRUE,"Y생산";#N/A,#N/A,TRUE,"Y판매";#N/A,#N/A,TRUE,"Y총물량";#N/A,#N/A,TRUE,"Y능력";#N/A,#N/A,TRUE,"YKD"}</definedName>
    <definedName name="adsf" hidden="1">{#N/A,#N/A,FALSE,"Sheet1";#N/A,#N/A,FALSE,"Sheet2";#N/A,#N/A,FALSE,"Sheet3";#N/A,#N/A,FALSE,"Sheet4";#N/A,#N/A,FALSE,"Sheet5";#N/A,#N/A,FALSE,"Sheet6"}</definedName>
    <definedName name="adw"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AERG" hidden="1">{"'매출계획'!$D$2"}</definedName>
    <definedName name="AERT" hidden="1">{"'매출계획'!$D$2"}</definedName>
    <definedName name="af" hidden="1">{#N/A,#N/A,TRUE,"경전'96(1)";#N/A,#N/A,TRUE,"경전'96 (2)"}</definedName>
    <definedName name="AFAAFASFSA" hidden="1">{#N/A,#N/A,FALSE,"단축1";#N/A,#N/A,FALSE,"단축2";#N/A,#N/A,FALSE,"단축3";#N/A,#N/A,FALSE,"장축";#N/A,#N/A,FALSE,"4WD"}</definedName>
    <definedName name="afadsf" hidden="1">{#N/A,#N/A,TRUE,"목차";#N/A,#N/A,TRUE,"1.";#N/A,#N/A,TRUE,"2.";#N/A,#N/A,TRUE,"3.";#N/A,#N/A,TRUE,"4-1";#N/A,#N/A,TRUE,"-2";#N/A,#N/A,TRUE,"-3";#N/A,#N/A,TRUE,"-4";#N/A,#N/A,TRUE,"5-1";#N/A,#N/A,TRUE,"5-2";#N/A,#N/A,TRUE,"6-1";#N/A,#N/A,TRUE,"6-2";#N/A,#N/A,TRUE,"7-1";#N/A,#N/A,TRUE,"7-2";#N/A,#N/A,TRUE,"8.";#N/A,#N/A,TRUE,"9."}</definedName>
    <definedName name="afafdaf" hidden="1">{"'손익현황'!$A$1:$J$29"}</definedName>
    <definedName name="afara" hidden="1">{"COPEGEPLC",#N/A,FALSE,"EG";"COPEPNapLC",#N/A,FALSE,"EG"}</definedName>
    <definedName name="afasdf" hidden="1">#REF!</definedName>
    <definedName name="afcraee" hidden="1">{"TabEthEPLC",#N/A,FALSE,"Ethylene Price Model";"TabEthNapLC",#N/A,FALSE,"Ethylene Price Model"}</definedName>
    <definedName name="afdaf" hidden="1">{#N/A,#N/A,FALSE,"단축1";#N/A,#N/A,FALSE,"단축2";#N/A,#N/A,FALSE,"단축3";#N/A,#N/A,FALSE,"장축";#N/A,#N/A,FALSE,"4WD"}</definedName>
    <definedName name="afdafadsfdsf"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afdasfa" hidden="1">{#N/A,#N/A,TRUE,"Assumptions";#N/A,#N/A,TRUE,"Sources of Revenue";#N/A,#N/A,TRUE,"P&amp;L";#N/A,#N/A,TRUE,"Bal. Sheet";#N/A,#N/A,TRUE,"Rights Issue &amp; X Adjustment";#N/A,#N/A,TRUE,"Transaction Model"}</definedName>
    <definedName name="afdsafsdaf" hidden="1">{#N/A,#N/A,FALSE,"단축1";#N/A,#N/A,FALSE,"단축2";#N/A,#N/A,FALSE,"단축3";#N/A,#N/A,FALSE,"장축";#N/A,#N/A,FALSE,"4WD"}</definedName>
    <definedName name="afdsasfafd" hidden="1">{#N/A,#N/A,TRUE,"Assumptions";#N/A,#N/A,TRUE,"Sources of Revenue";#N/A,#N/A,TRUE,"P&amp;L";#N/A,#N/A,TRUE,"Bal. Sheet";#N/A,#N/A,TRUE,"Rights Issue &amp; X Adjustment";#N/A,#N/A,TRUE,"Transaction Model"}</definedName>
    <definedName name="afdsdsfdsads" hidden="1">{#N/A,#N/A,TRUE,"Assumptions";#N/A,#N/A,TRUE,"Sources of Revenue";#N/A,#N/A,TRUE,"P&amp;L";#N/A,#N/A,TRUE,"Bal. Sheet";#N/A,#N/A,TRUE,"Rights Issue &amp; X Adjustment";#N/A,#N/A,TRUE,"Transaction Model"}</definedName>
    <definedName name="aff" hidden="1">{#N/A,#N/A,FALSE,"단축1";#N/A,#N/A,FALSE,"단축2";#N/A,#N/A,FALSE,"단축3";#N/A,#N/A,FALSE,"장축";#N/A,#N/A,FALSE,"4WD"}</definedName>
    <definedName name="affdsafsaf" hidden="1">{#N/A,#N/A,TRUE,"Assumptions";#N/A,#N/A,TRUE,"Sources of Revenue";#N/A,#N/A,TRUE,"P&amp;L";#N/A,#N/A,TRUE,"Bal. Sheet";#N/A,#N/A,TRUE,"Rights Issue &amp; X Adjustment";#N/A,#N/A,TRUE,"Transaction Model"}</definedName>
    <definedName name="afs" hidden="1">{#N/A,#N/A,FALSE,"Aging Summary";#N/A,#N/A,FALSE,"Ratio Analysis";#N/A,#N/A,FALSE,"Test 120 Day Accts";#N/A,#N/A,FALSE,"Tickmarks"}</definedName>
    <definedName name="afsafadsf" hidden="1">{#N/A,#N/A,TRUE,"Assumptions";#N/A,#N/A,TRUE,"Sources of Revenue";#N/A,#N/A,TRUE,"P&amp;L";#N/A,#N/A,TRUE,"Bal. Sheet";#N/A,#N/A,TRUE,"Rights Issue &amp; X Adjustment";#N/A,#N/A,TRUE,"Transaction Model"}</definedName>
    <definedName name="AFSDFAS" hidden="1">#REF!</definedName>
    <definedName name="afsf" hidden="1">{#N/A,#N/A,FALSE,"Закрытые кредиты"}</definedName>
    <definedName name="AG" hidden="1">{"'매출계획'!$D$2"}</definedName>
    <definedName name="agdsaf" hidden="1">{#N/A,#N/A,FALSE,"BS";#N/A,#N/A,FALSE,"PL";#N/A,#N/A,FALSE,"A";#N/A,#N/A,FALSE,"B";#N/A,#N/A,FALSE,"B1";#N/A,#N/A,FALSE,"C";#N/A,#N/A,FALSE,"C1";#N/A,#N/A,FALSE,"C2";#N/A,#N/A,FALSE,"D";#N/A,#N/A,FALSE,"E";#N/A,#N/A,FALSE,"F";#N/A,#N/A,FALSE,"AA";#N/A,#N/A,FALSE,"BB";#N/A,#N/A,FALSE,"CC";#N/A,#N/A,FALSE,"DD";#N/A,#N/A,FALSE,"EE";#N/A,#N/A,FALSE,"FF";#N/A,#N/A,FALSE,"PL10";#N/A,#N/A,FALSE,"PL20";#N/A,#N/A,FALSE,"PL30"}</definedName>
    <definedName name="agfgtg" hidden="1">#REF!</definedName>
    <definedName name="ah" hidden="1">{"SilPadPL",#N/A,FALSE,"Thermal Pdts. P &amp; L"}</definedName>
    <definedName name="ahfd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hffk" hidden="1">"AS2DocumentBrowse"</definedName>
    <definedName name="ahfkf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I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IRCON" hidden="1">{#N/A,#N/A,FALSE,"단축1";#N/A,#N/A,FALSE,"단축2";#N/A,#N/A,FALSE,"단축3";#N/A,#N/A,FALSE,"장축";#N/A,#N/A,FALSE,"4WD"}</definedName>
    <definedName name="AJE" hidden="1">{#N/A,#N/A,FALSE,"주요여수신";#N/A,#N/A,FALSE,"수신금리";#N/A,#N/A,FALSE,"대출금리";#N/A,#N/A,FALSE,"신규대출";#N/A,#N/A,FALSE,"총액대출"}</definedName>
    <definedName name="AJE_List" hidden="1">{"'Sheet1'!$A$1:$H$36"}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d" hidden="1">{"'경매 schedule'!$A$1:$Y$78"}</definedName>
    <definedName name="akfka" hidden="1">{#N/A,#N/A,FALSE,"손익표지";#N/A,#N/A,FALSE,"손익계산";#N/A,#N/A,FALSE,"일반관리비";#N/A,#N/A,FALSE,"영업외수익";#N/A,#N/A,FALSE,"영업외비용";#N/A,#N/A,FALSE,"매출액";#N/A,#N/A,FALSE,"요약손익";#N/A,#N/A,FALSE,"요약대차";#N/A,#N/A,FALSE,"매출채권현황";#N/A,#N/A,FALSE,"매출채권명세"}</definedName>
    <definedName name="akjk" hidden="1">{"'OPEN'G압출'!$A$4:$P$34"}</definedName>
    <definedName name="akrka123" hidden="1">{#N/A,#N/A,TRUE,"Y생산";#N/A,#N/A,TRUE,"Y판매";#N/A,#N/A,TRUE,"Y총물량";#N/A,#N/A,TRUE,"Y능력";#N/A,#N/A,TRUE,"YKD"}</definedName>
    <definedName name="AKS" hidden="1">{#N/A,#N/A,FALSE,"BS";#N/A,#N/A,FALSE,"PL";#N/A,#N/A,FALSE,"처분";#N/A,#N/A,FALSE,"현금";#N/A,#N/A,FALSE,"매출";#N/A,#N/A,FALSE,"원가";#N/A,#N/A,FALSE,"경영"}</definedName>
    <definedName name="aksdhf" hidden="1">{"Alles",#N/A,FALSE,"H A Ü"}</definedName>
    <definedName name="al" hidden="1">{#N/A,#N/A,TRUE,"경전'96(1)";#N/A,#N/A,TRUE,"경전'96 (2)"}</definedName>
    <definedName name="alf" hidden="1">{#N/A,#N/A,TRUE,"경전'96(1)";#N/A,#N/A,TRUE,"경전'96 (2)"}</definedName>
    <definedName name="alfo" hidden="1">{#N/A,#N/A,TRUE,"경전'96(1)";#N/A,#N/A,TRUE,"경전'96 (2)"}</definedName>
    <definedName name="ALSTN" hidden="1">{#N/A,#N/A,FALSE,"UNIT";#N/A,#N/A,FALSE,"UNIT";#N/A,#N/A,FALSE,"계정"}</definedName>
    <definedName name="alt" hidden="1">{#N/A,#N/A,TRUE,"경전'96(1)";#N/A,#N/A,TRUE,"경전'96 (2)"}</definedName>
    <definedName name="altmddl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Lㅓ머" hidden="1">{#N/A,#N/A,FALSE,"UNIT";#N/A,#N/A,FALSE,"UNIT";#N/A,#N/A,FALSE,"계정"}</definedName>
    <definedName name="ANFFIDRpGHLR" hidden="1">{#N/A,#N/A,FALSE,"PART-1234-8-12-9(41)";#N/A,#N/A,FALSE,"PARTS-2(3)";#N/A,#N/A,FALSE,"VAN SYSTEM";#N/A,#N/A,FALSE,"PARTS-10(26)";#N/A,#N/A,FALSE,"PART-5-6-7-11(14)";#N/A,#N/A,FALSE,"PARTS-4(3)";#N/A,#N/A,FALSE,"PCLASS"}</definedName>
    <definedName name="annie" hidden="1">#REF!</definedName>
    <definedName name="anscount" hidden="1">2</definedName>
    <definedName name="anybody" hidden="1">{"FORM17",#N/A,FALSE,"Commission1";"FORM17.1",#N/A,FALSE,"Commission2"}</definedName>
    <definedName name="aocnf" hidden="1">{#N/A,#N/A,FALSE,"채권채무";#N/A,#N/A,FALSE,"control sheet"}</definedName>
    <definedName name="AOCNFTHSDLR" hidden="1">{#N/A,#N/A,FALSE,"정공"}</definedName>
    <definedName name="AOCNFTHSDLR_1" hidden="1">{#N/A,#N/A,FALSE,"정공"}</definedName>
    <definedName name="AP_real" hidden="1">#REF!</definedName>
    <definedName name="A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le" hidden="1">{#N/A,#N/A,FALSE,"Sheet1"}</definedName>
    <definedName name="A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 hidden="1">{"'Sheet1'!$A$1:$H$36"}</definedName>
    <definedName name="aqqqq" hidden="1">{"'Sheet1'!$A$1:$H$36"}</definedName>
    <definedName name="AQW" hidden="1">{#N/A,#N/A,FALSE,"단축1";#N/A,#N/A,FALSE,"단축2";#N/A,#N/A,FALSE,"단축3";#N/A,#N/A,FALSE,"장축";#N/A,#N/A,FALSE,"4WD"}</definedName>
    <definedName name="aqweqweqwrfqfvqe" hidden="1">{#N/A,#N/A,FALSE,"단축1";#N/A,#N/A,FALSE,"단축2";#N/A,#N/A,FALSE,"단축3";#N/A,#N/A,FALSE,"장축";#N/A,#N/A,FALSE,"4WD"}</definedName>
    <definedName name="aqz" hidden="1">{#N/A,#N/A,FALSE,"KMC최종회의(7월) 자료"}</definedName>
    <definedName name="ARBS" hidden="1">{#N/A,#N/A,FALSE,"BS";#N/A,#N/A,FALSE,"PL";#N/A,#N/A,FALSE,"처분";#N/A,#N/A,FALSE,"현금";#N/A,#N/A,FALSE,"매출";#N/A,#N/A,FALSE,"원가";#N/A,#N/A,FALSE,"경영"}</definedName>
    <definedName name="are" hidden="1">{#N/A,#N/A,FALSE,"신규dep";#N/A,#N/A,FALSE,"신규dep-금형상각후";#N/A,#N/A,FALSE,"신규dep-연구비상각후";#N/A,#N/A,FALSE,"신규dep-기계,공구상각후"}</definedName>
    <definedName name="arf" hidden="1">{"COPEthNapLC",#N/A,FALSE,"Ethylene Price Model";"COPEthEPLC",#N/A,FALSE,"Ethylene Price Model"}</definedName>
    <definedName name="arg" hidden="1">{"COPEthNapLC",#N/A,FALSE,"Ethylene Price Model";"COPEthEPLC",#N/A,FALSE,"Ethylene Price Model"}</definedName>
    <definedName name="ArmaPPA" hidden="1">{#N/A,#N/A,FALSE,"Sheet8";#N/A,#N/A,FALSE,"Sheet7"}</definedName>
    <definedName name="as" hidden="1">{"FCB_ALL",#N/A,FALSE,"FCB"}</definedName>
    <definedName name="AS2dcpc" hidden="1">"AS2DocumentBrowse"</definedName>
    <definedName name="AS2Doc" hidden="1">"AS2DocumentBrowse"</definedName>
    <definedName name="AS2DocOPefnMod" hidden="1">"AS2DocumentBrowse"</definedName>
    <definedName name="AS2DocOpenMode" hidden="1">"AS2DocumentEdit"</definedName>
    <definedName name="AS2HasNoAutoHeaderFooter" hidden="1">" "</definedName>
    <definedName name="AS2LinkLS" hidden="1">#REF!</definedName>
    <definedName name="AS2NamedRange" hidden="1">4</definedName>
    <definedName name="AS2ReportLS" hidden="1">1</definedName>
    <definedName name="AS2StaticLS" hidden="1">#REF!</definedName>
    <definedName name="AS2SyncStepLS" hidden="1">0</definedName>
    <definedName name="AS2TaxWorkpaper" hidden="1">" "</definedName>
    <definedName name="AS2TickmarkLS" hidden="1">#REF!</definedName>
    <definedName name="AS2VersionLS" hidden="1">300</definedName>
    <definedName name="ASAAAAFAFDAFDGFGFFHG" hidden="1">{#N/A,#N/A,FALSE,"단축1";#N/A,#N/A,FALSE,"단축2";#N/A,#N/A,FALSE,"단축3";#N/A,#N/A,FALSE,"장축";#N/A,#N/A,FALSE,"4WD"}</definedName>
    <definedName name="asad" hidden="1">#REF!</definedName>
    <definedName name="ASADS" hidden="1">{#N/A,#N/A,FALSE,"단축1";#N/A,#N/A,FALSE,"단축2";#N/A,#N/A,FALSE,"단축3";#N/A,#N/A,FALSE,"장축";#N/A,#N/A,FALSE,"4WD"}</definedName>
    <definedName name="ASAFFFFFFFFFF" hidden="1">{#N/A,#N/A,FALSE,"단축1";#N/A,#N/A,FALSE,"단축2";#N/A,#N/A,FALSE,"단축3";#N/A,#N/A,FALSE,"장축";#N/A,#N/A,FALSE,"4WD"}</definedName>
    <definedName name="asa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SASASFASF" hidden="1">{#N/A,#N/A,FALSE,"단축1";#N/A,#N/A,FALSE,"단축2";#N/A,#N/A,FALSE,"단축3";#N/A,#N/A,FALSE,"장축";#N/A,#N/A,FALSE,"4WD"}</definedName>
    <definedName name="ASASASSA" hidden="1">{#N/A,#N/A,FALSE,"단축1";#N/A,#N/A,FALSE,"단축2";#N/A,#N/A,FALSE,"단축3";#N/A,#N/A,FALSE,"장축";#N/A,#N/A,FALSE,"4WD"}</definedName>
    <definedName name="asasasws" hidden="1">{#N/A,#N/A,FALSE,"단축1";#N/A,#N/A,FALSE,"단축2";#N/A,#N/A,FALSE,"단축3";#N/A,#N/A,FALSE,"장축";#N/A,#N/A,FALSE,"4WD"}</definedName>
    <definedName name="ASASFASFASFASFASFASF" hidden="1">{#N/A,#N/A,FALSE,"단축1";#N/A,#N/A,FALSE,"단축2";#N/A,#N/A,FALSE,"단축3";#N/A,#N/A,FALSE,"장축";#N/A,#N/A,FALSE,"4WD"}</definedName>
    <definedName name="ASASFASFASFASFKLASFKLASF" hidden="1">{#N/A,#N/A,FALSE,"단축1";#N/A,#N/A,FALSE,"단축2";#N/A,#N/A,FALSE,"단축3";#N/A,#N/A,FALSE,"장축";#N/A,#N/A,FALSE,"4WD"}</definedName>
    <definedName name="ASASFFASASASF" hidden="1">{#N/A,#N/A,FALSE,"단축1";#N/A,#N/A,FALSE,"단축2";#N/A,#N/A,FALSE,"단축3";#N/A,#N/A,FALSE,"장축";#N/A,#N/A,FALSE,"4WD"}</definedName>
    <definedName name="asazszszs" hidden="1">{"'TYPE (2)'!$A$1:$Q$76"}</definedName>
    <definedName name="ascxf" hidden="1">{#N/A,#N/A,FALSE,"Aging Summary";#N/A,#N/A,FALSE,"Ratio Analysis";#N/A,#N/A,FALSE,"Test 120 Day Accts";#N/A,#N/A,FALSE,"Tickmarks"}</definedName>
    <definedName name="ASCZQ" hidden="1">{#N/A,#N/A,FALSE,"단축1";#N/A,#N/A,FALSE,"단축2";#N/A,#N/A,FALSE,"단축3";#N/A,#N/A,FALSE,"장축";#N/A,#N/A,FALSE,"4WD"}</definedName>
    <definedName name="asd" hidden="1">{#N/A,#N/A,FALSE,"P.C.B"}</definedName>
    <definedName name="asd_1" hidden="1">{"FORM17",#N/A,FALSE,"Commission1";"FORM17.1",#N/A,FALSE,"Commission2"}</definedName>
    <definedName name="ASDA" hidden="1">{"'매출계획'!$D$2"}</definedName>
    <definedName name="asd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as" hidden="1">{#N/A,#N/A,FALSE,"Performance Flash Report"}</definedName>
    <definedName name="asdasd" hidden="1">{"qchm_dcf",#N/A,FALSE,"QCHMDCF2";"qchm_terminal",#N/A,FALSE,"QCHMDCF2"}</definedName>
    <definedName name="asdasd123123" hidden="1">#REF!</definedName>
    <definedName name="asdasdasd" hidden="1">#REF!</definedName>
    <definedName name="asdasf" hidden="1">{#N/A,#N/A,FALSE,"단축1";#N/A,#N/A,FALSE,"단축2";#N/A,#N/A,FALSE,"단축3";#N/A,#N/A,FALSE,"장축";#N/A,#N/A,FALSE,"4WD"}</definedName>
    <definedName name="asdasfdf" hidden="1">#REF!</definedName>
    <definedName name="asdd" hidden="1">{#N/A,#N/A,FALSE,"Sheet1";#N/A,#N/A,FALSE,"Sheet2";#N/A,#N/A,FALSE,"Sheet3";#N/A,#N/A,FALSE,"Sheet4";#N/A,#N/A,FALSE,"Sheet5";#N/A,#N/A,FALSE,"Sheet6"}</definedName>
    <definedName name="asdddddd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ddddddddddddddd" hidden="1">{#N/A,#N/A,TRUE,"일정"}</definedName>
    <definedName name="asdf" hidden="1">{#N/A,#N/A,FALSE,"정공"}</definedName>
    <definedName name="asdf_1" hidden="1">{#N/A,#N/A,FALSE,"정공"}</definedName>
    <definedName name="asdf2" hidden="1">{#N/A,#N/A,FALSE,"OperatingAssumptions"}</definedName>
    <definedName name="asdf3" hidden="1">{#N/A,#N/A,FALSE,"LoanAssumptions"}</definedName>
    <definedName name="asdf5" hidden="1">{"MonthlyRentRoll",#N/A,FALSE,"RentRoll"}</definedName>
    <definedName name="asdf7" hidden="1">{#N/A,#N/A,TRUE,"Summary";"AnnualRentRoll",#N/A,TRUE,"RentRoll";#N/A,#N/A,TRUE,"ExitStratigy";#N/A,#N/A,TRUE,"OperatingAssumptions"}</definedName>
    <definedName name="asdfa" hidden="1">{#N/A,#N/A,FALSE,"PART-1234-8-12-9(41)";#N/A,#N/A,FALSE,"PARTS-2(3)";#N/A,#N/A,FALSE,"VAN SYSTEM";#N/A,#N/A,FALSE,"PARTS-10(26)";#N/A,#N/A,FALSE,"PART-5-6-7-11(14)";#N/A,#N/A,FALSE,"PARTS-4(3)";#N/A,#N/A,FALSE,"PCLASS"}</definedName>
    <definedName name="asdfadaf"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asdfaf" hidden="1">#REF!</definedName>
    <definedName name="asdfasdf" hidden="1">{#N/A,#N/A,FALSE,"TS";#N/A,#N/A,FALSE,"Combo";#N/A,#N/A,FALSE,"FAIR";#N/A,#N/A,FALSE,"RBC";#N/A,#N/A,FALSE,"xxxx";#N/A,#N/A,FALSE,"A_D";#N/A,#N/A,FALSE,"WACC";#N/A,#N/A,FALSE,"DCF";#N/A,#N/A,FALSE,"LBO";#N/A,#N/A,FALSE,"AcqMults";#N/A,#N/A,FALSE,"CompMults"}</definedName>
    <definedName name="asdfasdfasdf" hidden="1">{"SUMMARY",#N/A,TRUE,"SUMMARY";"compare",#N/A,TRUE,"Vs. Bus Plan";"ratios",#N/A,TRUE,"Ratios";"REVENUE",#N/A,TRUE,"Revenue";"expenses",#N/A,TRUE,"1996 budget";"payroll",#N/A,TRUE,"Payroll"}</definedName>
    <definedName name="asdfasfasfasdf" hidden="1">{#N/A,#N/A,FALSE,"단축1";#N/A,#N/A,FALSE,"단축2";#N/A,#N/A,FALSE,"단축3";#N/A,#N/A,FALSE,"장축";#N/A,#N/A,FALSE,"4WD"}</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dfadsfdas"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asdfdsafdsaf"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asdfdsdas" hidden="1">{#N/A,#N/A,TRUE,"Y생산";#N/A,#N/A,TRUE,"Y판매";#N/A,#N/A,TRUE,"Y총물량";#N/A,#N/A,TRUE,"Y능력";#N/A,#N/A,TRUE,"YKD"}</definedName>
    <definedName name="asdfdsfadsfdasfads"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ASDFF" hidden="1">{#N/A,#N/A,FALSE,"표지";#N/A,#N/A,FALSE,"전제";#N/A,#N/A,FALSE,"손익-자 (2)";#N/A,#N/A,FALSE,"손익-자";#N/A,#N/A,FALSE,"손익-마 (2)";#N/A,#N/A,FALSE,"손익-마";#N/A,#N/A,FALSE,"총손최종"}</definedName>
    <definedName name="asdflkh" hidden="1">{#N/A,#N/A,FALSE,"96자동차사 계획";#N/A,#N/A,FALSE,"96자동차사 계획"}</definedName>
    <definedName name="asdgasdg" hidden="1">{#N/A,#N/A,TRUE,"Assumptions";#N/A,#N/A,TRUE,"Sources of Revenue";#N/A,#N/A,TRUE,"P&amp;L";#N/A,#N/A,TRUE,"Bal. Sheet";#N/A,#N/A,TRUE,"Rights Issue &amp; X Adjustment";#N/A,#N/A,TRUE,"Transaction Model"}</definedName>
    <definedName name="asdggggggggggg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GRGRGVDEDE" hidden="1">{#N/A,#N/A,FALSE,"BS";#N/A,#N/A,FALSE,"PL";#N/A,#N/A,FALSE,"처분";#N/A,#N/A,FALSE,"현금";#N/A,#N/A,FALSE,"매출";#N/A,#N/A,FALSE,"원가";#N/A,#N/A,FALSE,"경영"}</definedName>
    <definedName name="asdha" hidden="1">#REF!</definedName>
    <definedName name="asdsa" hidden="1">{"barthelet detail",#N/A,FALSE,"96 plan Q1";"barthelet summ",#N/A,FALSE,"96 plan Q1"}</definedName>
    <definedName name="asdsad" hidden="1">#REF!</definedName>
    <definedName name="ASDSSS" hidden="1">{#N/A,#N/A,FALSE,"단축1";#N/A,#N/A,FALSE,"단축2";#N/A,#N/A,FALSE,"단축3";#N/A,#N/A,FALSE,"장축";#N/A,#N/A,FALSE,"4WD"}</definedName>
    <definedName name="asdwdwdqw" hidden="1">{#N/A,#N/A,FALSE,"Yield";#N/A,#N/A,FALSE,"Loss1";#N/A,#N/A,FALSE,"Loss2";#N/A,#N/A,FALSE,"Hour-Labor(배분)";#N/A,#N/A,FALSE,"Capital Expenditure";#N/A,#N/A,FALSE,"Productivity"}</definedName>
    <definedName name="ASE" hidden="1">{#N/A,#N/A,FALSE,"초도품";#N/A,#N/A,FALSE,"초도품 (2)";#N/A,#N/A,FALSE,"초도품 (3)";#N/A,#N/A,FALSE,"초도품 (4)";#N/A,#N/A,FALSE,"초도품 (5)";#N/A,#N/A,FALSE,"초도품 (6)"}</definedName>
    <definedName name="ASE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serf" hidden="1">{"Summary Schedule",#N/A,FALSE,"Sheet1";"Divisional Support",#N/A,FALSE,"Sheet2";"Corporate Support",#N/A,FALSE,"Sheet3"}</definedName>
    <definedName name="asewa" hidden="1">{#N/A,#N/A,FALSE,"KMC최종회의(7월) 자료"}</definedName>
    <definedName name="ASFASASFASASFASFASFASF" hidden="1">{#N/A,#N/A,FALSE,"단축1";#N/A,#N/A,FALSE,"단축2";#N/A,#N/A,FALSE,"단축3";#N/A,#N/A,FALSE,"장축";#N/A,#N/A,FALSE,"4WD"}</definedName>
    <definedName name="ASFASASFASFASFASF" hidden="1">{#N/A,#N/A,FALSE,"단축1";#N/A,#N/A,FALSE,"단축2";#N/A,#N/A,FALSE,"단축3";#N/A,#N/A,FALSE,"장축";#N/A,#N/A,FALSE,"4WD"}</definedName>
    <definedName name="ASFASFASFASFAS" hidden="1">{#N/A,#N/A,FALSE,"단축1";#N/A,#N/A,FALSE,"단축2";#N/A,#N/A,FALSE,"단축3";#N/A,#N/A,FALSE,"장축";#N/A,#N/A,FALSE,"4WD"}</definedName>
    <definedName name="ASFASFFASFASASF" hidden="1">{#N/A,#N/A,FALSE,"단축1";#N/A,#N/A,FALSE,"단축2";#N/A,#N/A,FALSE,"단축3";#N/A,#N/A,FALSE,"장축";#N/A,#N/A,FALSE,"4WD"}</definedName>
    <definedName name="ASFD" hidden="1">{#N/A,#N/A,FALSE,"인원";#N/A,#N/A,FALSE,"비용2";#N/A,#N/A,FALSE,"비용1";#N/A,#N/A,FALSE,"비용";#N/A,#N/A,FALSE,"보증2";#N/A,#N/A,FALSE,"보증1";#N/A,#N/A,FALSE,"보증";#N/A,#N/A,FALSE,"손익1";#N/A,#N/A,FALSE,"손익";#N/A,#N/A,FALSE,"부서별매출";#N/A,#N/A,FALSE,"매출"}</definedName>
    <definedName name="asfdasfdasdf"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ASFDHKJ"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SFGBVB" hidden="1">{#N/A,#N/A,FALSE,"단축1";#N/A,#N/A,FALSE,"단축2";#N/A,#N/A,FALSE,"단축3";#N/A,#N/A,FALSE,"장축";#N/A,#N/A,FALSE,"4WD"}</definedName>
    <definedName name="asfsd" hidden="1">{"FORM17",#N/A,FALSE,"Commission1";"FORM17.1",#N/A,FALSE,"Commission2"}</definedName>
    <definedName name="asfsd_1" hidden="1">{"FORM17",#N/A,FALSE,"Commission1";"FORM17.1",#N/A,FALSE,"Commission2"}</definedName>
    <definedName name="asgf" hidden="1">#REF!</definedName>
    <definedName name="asgv" hidden="1">{"UKSellingExpenses",#N/A,FALSE,"TP Fixed Exp."}</definedName>
    <definedName name="asocnf" hidden="1">{#N/A,#N/A,FALSE,"BS";#N/A,#N/A,FALSE,"PL";#N/A,#N/A,FALSE,"A";#N/A,#N/A,FALSE,"B";#N/A,#N/A,FALSE,"B1";#N/A,#N/A,FALSE,"C";#N/A,#N/A,FALSE,"C1";#N/A,#N/A,FALSE,"C2";#N/A,#N/A,FALSE,"D";#N/A,#N/A,FALSE,"E";#N/A,#N/A,FALSE,"F";#N/A,#N/A,FALSE,"AA";#N/A,#N/A,FALSE,"BB";#N/A,#N/A,FALSE,"CC";#N/A,#N/A,FALSE,"DD";#N/A,#N/A,FALSE,"EE";#N/A,#N/A,FALSE,"FF";#N/A,#N/A,FALSE,"PL10";#N/A,#N/A,FALSE,"PL20";#N/A,#N/A,FALSE,"PL30"}</definedName>
    <definedName name="ASQ" hidden="1">{#N/A,#N/A,FALSE,"PART-1234-8-12-9(41)";#N/A,#N/A,FALSE,"PARTS-2(3)";#N/A,#N/A,FALSE,"VAN SYSTEM";#N/A,#N/A,FALSE,"PARTS-10(26)";#N/A,#N/A,FALSE,"PART-5-6-7-11(14)";#N/A,#N/A,FALSE,"PARTS-4(3)";#N/A,#N/A,FALSE,"PCLASS"}</definedName>
    <definedName name="ASS" hidden="1">{#N/A,#N/A,FALSE,"을지 (4)";#N/A,#N/A,FALSE,"을지 (5)";#N/A,#N/A,FALSE,"을지 (6)"}</definedName>
    <definedName name="ASSA" hidden="1">{#N/A,#N/A,FALSE,"단축1";#N/A,#N/A,FALSE,"단축2";#N/A,#N/A,FALSE,"단축3";#N/A,#N/A,FALSE,"장축";#N/A,#N/A,FALSE,"4WD"}</definedName>
    <definedName name="ASSAASASAS" hidden="1">{#N/A,#N/A,FALSE,"단축1";#N/A,#N/A,FALSE,"단축2";#N/A,#N/A,FALSE,"단축3";#N/A,#N/A,FALSE,"장축";#N/A,#N/A,FALSE,"4WD"}</definedName>
    <definedName name="assam" hidden="1">{#N/A,#N/A,FALSE,"거주자";#N/A,#N/A,FALSE,"증투F"}</definedName>
    <definedName name="assd" hidden="1">{#N/A,#N/A,TRUE,"매출진척-1";#N/A,#N/A,TRUE,"매출진척-2";#N/A,#N/A,TRUE,"제품실적";#N/A,#N/A,TRUE,"RAC";#N/A,#N/A,TRUE,"PAC ";#N/A,#N/A,TRUE,"재고현황";#N/A,#N/A,TRUE,"공지사항"}</definedName>
    <definedName name="assd2" hidden="1">{#N/A,#N/A,TRUE,"매출진척-1";#N/A,#N/A,TRUE,"매출진척-2";#N/A,#N/A,TRUE,"제품실적";#N/A,#N/A,TRUE,"RAC";#N/A,#N/A,TRUE,"PAC ";#N/A,#N/A,TRUE,"재고현황";#N/A,#N/A,TRUE,"공지사항"}</definedName>
    <definedName name="assdewdwe" hidden="1">{#N/A,#N/A,FALSE,"단축1";#N/A,#N/A,FALSE,"단축2";#N/A,#N/A,FALSE,"단축3";#N/A,#N/A,FALSE,"장축";#N/A,#N/A,FALSE,"4WD"}</definedName>
    <definedName name="ASSDFF" hidden="1">{#N/A,#N/A,FALSE,"단축1";#N/A,#N/A,FALSE,"단축2";#N/A,#N/A,FALSE,"단축3";#N/A,#N/A,FALSE,"장축";#N/A,#N/A,FALSE,"4WD"}</definedName>
    <definedName name="Asset9808CAK" hidden="1">#REF!</definedName>
    <definedName name="Assets9808CAK" hidden="1">#REF!</definedName>
    <definedName name="assfdas" hidden="1">{#N/A,#N/A,FALSE,"Sheet1"}</definedName>
    <definedName name="Asshole" hidden="1">{#N/A,#N/A,FALSE,"Sheet1"}</definedName>
    <definedName name="ASSJHHASKDKHASFDHFSLFD" hidden="1">{#N/A,#N/A,FALSE,"단축1";#N/A,#N/A,FALSE,"단축2";#N/A,#N/A,FALSE,"단축3";#N/A,#N/A,FALSE,"장축";#N/A,#N/A,FALSE,"4WD"}</definedName>
    <definedName name="ASS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s" hidden="1">{#N/A,#N/A,FALSE,"채권채무";#N/A,#N/A,FALSE,"control sheet"}</definedName>
    <definedName name="ASSSS" hidden="1">{#N/A,#N/A,FALSE,"단축1";#N/A,#N/A,FALSE,"단축2";#N/A,#N/A,FALSE,"단축3";#N/A,#N/A,FALSE,"장축";#N/A,#N/A,FALSE,"4WD"}</definedName>
    <definedName name="assssss" hidden="1">{"Summary Schedule",#N/A,FALSE,"Sheet1";"Divisional Support",#N/A,FALSE,"Sheet2";"Corporate Support",#N/A,FALSE,"Sheet3"}</definedName>
    <definedName name="ASSUMPTIONS"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ASSY" hidden="1">{#N/A,#N/A,FALSE,"단축1";#N/A,#N/A,FALSE,"단축2";#N/A,#N/A,FALSE,"단축3";#N/A,#N/A,FALSE,"장축";#N/A,#N/A,FALSE,"4WD"}</definedName>
    <definedName name="ast" hidden="1">{#N/A,#N/A,TRUE,"LOADCOVE";#N/A,#N/A,TRUE,"PAGE001";#N/A,#N/A,TRUE,"PAGE002";#N/A,#N/A,TRUE,"PAGE003";#N/A,#N/A,TRUE,"PAGE004";#N/A,#N/A,TRUE,"PAGE005";#N/A,#N/A,TRUE,"PAGE006";#N/A,#N/A,TRUE,"PAGE007";#N/A,#N/A,TRUE,"PAGE008";#N/A,#N/A,TRUE,"PAGE009";#N/A,#N/A,TRUE,"PAGE010";#N/A,#N/A,TRUE,"PAGE011";#N/A,#N/A,TRUE,"PAGE012";#N/A,#N/A,TRUE,"PAGE013"}</definedName>
    <definedName name="asw" hidden="1">{"'Sheet1'!$A$1:$H$36"}</definedName>
    <definedName name="asxdg" hidden="1">{#N/A,#N/A,TRUE,"Y생산";#N/A,#N/A,TRUE,"Y판매";#N/A,#N/A,TRUE,"Y총물량";#N/A,#N/A,TRUE,"Y능력";#N/A,#N/A,TRUE,"YKD"}</definedName>
    <definedName name="ASZ" hidden="1">{#N/A,#N/A,FALSE,"단축1";#N/A,#N/A,FALSE,"단축2";#N/A,#N/A,FALSE,"단축3";#N/A,#N/A,FALSE,"장축";#N/A,#N/A,FALSE,"4WD"}</definedName>
    <definedName name="ASZSA" hidden="1">{#N/A,#N/A,FALSE,"단축1";#N/A,#N/A,FALSE,"단축2";#N/A,#N/A,FALSE,"단축3";#N/A,#N/A,FALSE,"장축";#N/A,#N/A,FALSE,"4WD"}</definedName>
    <definedName name="ASㅁㄴㄴ" hidden="1">{"'매출계획'!$D$2"}</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hidden="1">{#N/A,#N/A,FALSE,"인원";#N/A,#N/A,FALSE,"비용2";#N/A,#N/A,FALSE,"비용1";#N/A,#N/A,FALSE,"비용";#N/A,#N/A,FALSE,"보증2";#N/A,#N/A,FALSE,"보증1";#N/A,#N/A,FALSE,"보증";#N/A,#N/A,FALSE,"손익1";#N/A,#N/A,FALSE,"손익";#N/A,#N/A,FALSE,"부서별매출";#N/A,#N/A,FALSE,"매출"}</definedName>
    <definedName name="audrey3852" hidden="1">{#N/A,#N/A,FALSE,"BS";#N/A,#N/A,FALSE,"PL";#N/A,#N/A,FALSE,"처분";#N/A,#N/A,FALSE,"현금";#N/A,#N/A,FALSE,"매출";#N/A,#N/A,FALSE,"원가";#N/A,#N/A,FALSE,"경영"}</definedName>
    <definedName name="AUX_JournalEntry_subsidiary" hidden="1">#REF!</definedName>
    <definedName name="AV" hidden="1">{#N/A,#N/A,FALSE,"96자동차사 계획";#N/A,#N/A,FALSE,"96자동차사 계획"}</definedName>
    <definedName name="avegmultiple" hidden="1">#REF!</definedName>
    <definedName name="AVG" hidden="1">"AVG"</definedName>
    <definedName name="AVGAVG" hidden="1">"AVGAVG"</definedName>
    <definedName name="AVGMOV" hidden="1">"AVGMOV"</definedName>
    <definedName name="AVV" hidden="1">{#N/A,#N/A,FALSE,"96자동차사 계획";#N/A,#N/A,FALSE,"96자동차사 계획"}</definedName>
    <definedName name="AWE" hidden="1">{#N/A,#N/A,FALSE,"초도품";#N/A,#N/A,FALSE,"초도품 (2)";#N/A,#N/A,FALSE,"초도품 (3)";#N/A,#N/A,FALSE,"초도품 (4)";#N/A,#N/A,FALSE,"초도품 (5)";#N/A,#N/A,FALSE,"초도품 (6)"}</definedName>
    <definedName name="AWERT" hidden="1">{"'매출계획'!$D$2"}</definedName>
    <definedName name="awp" hidden="1">{"barthelet detail",#N/A,FALSE,"96 plan Q1";"barthelet summ",#N/A,FALSE,"96 plan Q1"}</definedName>
    <definedName name="AX" hidden="1">{#N/A,#N/A,FALSE,"단축1";#N/A,#N/A,FALSE,"단축2";#N/A,#N/A,FALSE,"단축3";#N/A,#N/A,FALSE,"장축";#N/A,#N/A,FALSE,"4WD"}</definedName>
    <definedName name="axcdf" hidden="1">{#N/A,#N/A,FALSE,"정공"}</definedName>
    <definedName name="axcdf_1" hidden="1">{#N/A,#N/A,FALSE,"정공"}</definedName>
    <definedName name="AXD" hidden="1">{#N/A,#N/A,FALSE,"초도품";#N/A,#N/A,FALSE,"초도품 (2)";#N/A,#N/A,FALSE,"초도품 (3)";#N/A,#N/A,FALSE,"초도품 (4)";#N/A,#N/A,FALSE,"초도품 (5)";#N/A,#N/A,FALSE,"초도품 (6)"}</definedName>
    <definedName name="axxs" hidden="1">{#N/A,#N/A,FALSE,"KMC최종회의(7월) 자료"}</definedName>
    <definedName name="AZ" hidden="1">{"'매출계획'!$D$2"}</definedName>
    <definedName name="aza" hidden="1">{"'Sheet1'!$A$1:$H$36"}</definedName>
    <definedName name="azazaz" hidden="1">{#N/A,#N/A,TRUE,"Y생산";#N/A,#N/A,TRUE,"Y판매";#N/A,#N/A,TRUE,"Y총물량";#N/A,#N/A,TRUE,"Y능력";#N/A,#N/A,TRUE,"YKD"}</definedName>
    <definedName name="azerzefrgtgtrtgtgrg" hidden="1">#REF!</definedName>
    <definedName name="b" hidden="1">{"BS",#N/A,FALSE,"MRO"}</definedName>
    <definedName name="B2SRM" hidden="1">#REF!</definedName>
    <definedName name="B3송" hidden="1">#REF!</definedName>
    <definedName name="BA" hidden="1">#REF!</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ckup" hidden="1">{#N/A,#N/A,TRUE,"KEY DATA";#N/A,#N/A,TRUE,"KEY DATA Base Case";#N/A,#N/A,TRUE,"JULY";#N/A,#N/A,TRUE,"AUG";#N/A,#N/A,TRUE,"SEPT";#N/A,#N/A,TRUE,"3Q"}</definedName>
    <definedName name="backup." hidden="1">{#N/A,#N/A,TRUE,"KEY DATA";#N/A,#N/A,TRUE,"KEY DATA Base Case";#N/A,#N/A,TRUE,"JULY";#N/A,#N/A,TRUE,"AUG";#N/A,#N/A,TRUE,"SEPT";#N/A,#N/A,TRUE,"3Q"}</definedName>
    <definedName name="bak"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bak_1"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bak_2"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bak_3"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bak_4"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bak_5"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ban" hidden="1">{#N/A,#N/A,FALSE,"P.C.B"}</definedName>
    <definedName name="BB" hidden="1">{"'매출계획'!$D$2"}</definedName>
    <definedName name="bbb" hidden="1">{"CSN M Detail",#N/A,FALSE,"Sch M Detail"}</definedName>
    <definedName name="bbbb" hidden="1">{#N/A,#N/A,FALSE,"JULY WCE";#N/A,#N/A,FALSE,"Central - Doug July";#N/A,#N/A,FALSE,"East - Dave July";#N/A,#N/A,FALSE,"West - Lee - July"}</definedName>
    <definedName name="bbbb_1" hidden="1">{#N/A,#N/A,FALSE,"JULY WCE";#N/A,#N/A,FALSE,"Central - Doug July";#N/A,#N/A,FALSE,"East - Dave July";#N/A,#N/A,FALSE,"West - Lee - July"}</definedName>
    <definedName name="bbbb_2" hidden="1">{#N/A,#N/A,FALSE,"JULY WCE";#N/A,#N/A,FALSE,"Central - Doug July";#N/A,#N/A,FALSE,"East - Dave July";#N/A,#N/A,FALSE,"West - Lee - July"}</definedName>
    <definedName name="bbbb_3" hidden="1">{#N/A,#N/A,FALSE,"JULY WCE";#N/A,#N/A,FALSE,"Central - Doug July";#N/A,#N/A,FALSE,"East - Dave July";#N/A,#N/A,FALSE,"West - Lee - July"}</definedName>
    <definedName name="bbbb_4" hidden="1">{#N/A,#N/A,FALSE,"JULY WCE";#N/A,#N/A,FALSE,"Central - Doug July";#N/A,#N/A,FALSE,"East - Dave July";#N/A,#N/A,FALSE,"West - Lee - July"}</definedName>
    <definedName name="bbbb_5" hidden="1">{#N/A,#N/A,FALSE,"JULY WCE";#N/A,#N/A,FALSE,"Central - Doug July";#N/A,#N/A,FALSE,"East - Dave July";#N/A,#N/A,FALSE,"West - Lee - July"}</definedName>
    <definedName name="bbbbb" hidden="1">{"historical acquirer",#N/A,FALSE,"Historical Performance";"historical target",#N/A,FALSE,"Historical Performance"}</definedName>
    <definedName name="bbbbbb" hidden="1">{#N/A,#N/A,TRUE,"Acquirer_Cases_Input";#N/A,#N/A,TRUE,"Acquirer_Input";#N/A,#N/A,TRUE,"Acquirer"}</definedName>
    <definedName name="bbbbbbb" hidden="1">{"graph",#N/A,FALSE,"WWJU";"graph",#N/A,FALSE,"WWSEM";"graph",#N/A,FALSE,"GOMJU";"graph",#N/A,FALSE,"GOMSEM";"graph",#N/A,FALSE,"NSJU";"graph",#N/A,FALSE,"NSSEM";"graph",#N/A,FALSE,"WAJU";"graph",#N/A,FALSE,"STOCKPRI";"graph",#N/A,FALSE,"CFTEV";"graph",#N/A,FALSE,"NAV-RCV";"graph",#N/A,FALSE,"CRUDEWW"}</definedName>
    <definedName name="bbbbbbbb" hidden="1">#REF!</definedName>
    <definedName name="bbbbbbbbbbbbbbb" hidden="1">#REF!</definedName>
    <definedName name="bbbv" hidden="1">{#N/A,#N/A,FALSE,"거주자";#N/A,#N/A,FALSE,"증투F"}</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rh55" hidden="1">#REF!</definedName>
    <definedName name="BB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CHART" hidden="1">#REF!</definedName>
    <definedName name="BCV" hidden="1">{"'매출계획'!$D$2"}</definedName>
    <definedName name="b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dfbe" hidden="1">{#N/A,#N/A,FALSE,"Sheet1"}</definedName>
    <definedName name="bdfgthjy7" hidden="1">#REF!</definedName>
    <definedName name="bdgghdgg5" hidden="1">#REF!</definedName>
    <definedName name="Beachwood" hidden="1">{"p",#N/A,FALSE,"Sheet1";"p 2",#N/A,FALSE,"Sheet1";"p 3",#N/A,FALSE,"Sheet1"}</definedName>
    <definedName name="Bear" hidden="1">{#N/A,#N/A,FALSE,"TS";#N/A,#N/A,FALSE,"Combo";#N/A,#N/A,FALSE,"FAIR";#N/A,#N/A,FALSE,"RBC";#N/A,#N/A,FALSE,"xxxx";#N/A,#N/A,FALSE,"A_D";#N/A,#N/A,FALSE,"WACC";#N/A,#N/A,FALSE,"DCF";#N/A,#N/A,FALSE,"LBO";#N/A,#N/A,FALSE,"AcqMults";#N/A,#N/A,FALSE,"CompMults"}</definedName>
    <definedName name="bearr" hidden="1">{#N/A,#N/A,FALSE,"TS";#N/A,#N/A,FALSE,"Combo";#N/A,#N/A,FALSE,"FAIR";#N/A,#N/A,FALSE,"RBC";#N/A,#N/A,FALSE,"xxxx";#N/A,#N/A,FALSE,"A_D";#N/A,#N/A,FALSE,"WACC";#N/A,#N/A,FALSE,"DCF";#N/A,#N/A,FALSE,"LBO";#N/A,#N/A,FALSE,"AcqMults";#N/A,#N/A,FALSE,"CompMults"}</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owulf" hidden="1">#REF!</definedName>
    <definedName name="BEU" hidden="1">{"'con_010'!$A$1:$AN$63"}</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9G00IN0JUIAQ4WE9NHTMQE2" hidden="1">#REF!</definedName>
    <definedName name="BEx00BUCC5UIVVJX0ZQA7J4B7UAT"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MBY8XXUOHIZ4LHXHPD7WYD5" hidden="1">#REF!</definedName>
    <definedName name="BEx00P6ISBJ00YGVKZY6UPN7KSHF" hidden="1">#REF!</definedName>
    <definedName name="BEx00PMLQJDC2SZQ4X1NW615RVEK" hidden="1">#REF!</definedName>
    <definedName name="BEx00Y0QC2SUGN07DBVD7JZ6CGG5" hidden="1">#REF!</definedName>
    <definedName name="BEx01B21AAHQSNS023Y5PZAF2F5E" hidden="1">#REF!</definedName>
    <definedName name="BEx01HY6E3GJ66ABU5ABN26V6Q13" hidden="1">#REF!</definedName>
    <definedName name="BEx01PW5YQKEGAR8JDDI5OARYXDF" hidden="1">#REF!</definedName>
    <definedName name="BEx01R3CAURXMSVZ3MKEXBLDLOIP" hidden="1">#REF!</definedName>
    <definedName name="BEx01XJ94SHJ1YQ7ORPW0RQGKI2H" hidden="1">#REF!</definedName>
    <definedName name="BEx0214PQIFQG94DJUNNDAYR64OP" hidden="1">#REF!</definedName>
    <definedName name="BEx028MGIIF5JBASJ9TRH1PU85PO" hidden="1">#REF!</definedName>
    <definedName name="BEx02K0H9YJG2XS6A9V09HJSQK7G" hidden="1">#REF!</definedName>
    <definedName name="BEx02O7HZJNEIB3E7A133N08ULGZ" hidden="1">#REF!</definedName>
    <definedName name="BEx02Q08R9G839Q4RFGG9026C7PX" hidden="1">#REF!</definedName>
    <definedName name="BEx02SEL3Z1QWGAHXDPUA9WLTTPS" hidden="1">#REF!</definedName>
    <definedName name="BEx02XSSVA4UA6Z0BUMZ4ELL0NN1" hidden="1">#REF!</definedName>
    <definedName name="BEx02Y3KJZH5BGDM9QEZ1PVVI114" hidden="1">#REF!</definedName>
    <definedName name="BEx03072U7UIW96AUAK1US3G2HCI" hidden="1">#REF!</definedName>
    <definedName name="BEx0313GRLLASDTVPW5DHTXHE74M" hidden="1">#REF!</definedName>
    <definedName name="BEx0313GYFDP5359PBPM7TFWROHM" hidden="1">#REF!</definedName>
    <definedName name="BEx03XGQI7PRTNWQ0HGJ6NHH7P8V" hidden="1">#REF!</definedName>
    <definedName name="BEx1F0SOZ3H5XUHXD7O01TCR8T6J" hidden="1">#REF!</definedName>
    <definedName name="BEx1F9HL824UCNCVZ2U62J4KZCX8" hidden="1">#REF!</definedName>
    <definedName name="BEx1FEVSJKTI1Q1Z874QZVFSJSVA" hidden="1">#REF!</definedName>
    <definedName name="BEx1FGDRUHHLI1GBHELT4PK0LY4V" hidden="1">#REF!</definedName>
    <definedName name="BEx1FJZ7GKO99IYTP6GGGF7EUL3Z" hidden="1">#REF!</definedName>
    <definedName name="BEx1FZV2CM77TBH1R6YYV9P06KA2" hidden="1">#REF!</definedName>
    <definedName name="BEx1G59AY8195JTUM6P18VXUFJ3E" hidden="1">#REF!</definedName>
    <definedName name="BEx1GANJB2W75RMF6CKT57T06NJU" hidden="1">#REF!</definedName>
    <definedName name="BEx1GVMRHFXUP6XYYY9NR12PV5TF" hidden="1">#REF!</definedName>
    <definedName name="BEx1H6KIT7BHUH6MDDWC935V9N47" hidden="1">#REF!</definedName>
    <definedName name="BEx1HDGOOJ3SKHYMWUZJ1P0RQZ9N" hidden="1">#REF!</definedName>
    <definedName name="BEx1HDM5ZXSJG6JQEMSFV52PZ10V" hidden="1">#REF!</definedName>
    <definedName name="BEx1HETBBZVN5F43LKOFMC4QB0CR" hidden="1">#REF!</definedName>
    <definedName name="BEx1HG0GQM3LIVLNJOT7H6AN3IOJ" hidden="1">#REF!</definedName>
    <definedName name="BEx1HGWNWPLNXICOTP90TKQVVE4E" hidden="1">#REF!</definedName>
    <definedName name="BEx1HIPLJZABY0EMUOTZN0EQMDPU" hidden="1">#REF!</definedName>
    <definedName name="BEx1HO94JIRX219MPWMB5E5XZ04X" hidden="1">#REF!</definedName>
    <definedName name="BEx1HQNF6KHM21E3XLW0NMSSEI9S" hidden="1">#REF!</definedName>
    <definedName name="BEx1HSLNWIW4S97ZBYY7I7M5YVH4" hidden="1">#REF!</definedName>
    <definedName name="BEx1I4QKTILCKZUSOJCVZN7SNHL5" hidden="1">#REF!</definedName>
    <definedName name="BEx1IE0ZP7RIFM9FI24S9I6AAJ14" hidden="1">#REF!</definedName>
    <definedName name="BEx1IGQ5B697MNDOE06MVSR0H58E" hidden="1">#REF!</definedName>
    <definedName name="BEx1IKRPW8MLB9Y485M1TL2IT9SH" hidden="1">#REF!</definedName>
    <definedName name="BEx1IKRPWGB8ZEGBCRSEBKXR9NVD" hidden="1">#REF!</definedName>
    <definedName name="BEx1IMV8AB9GNC5TW88IAIQEZ013" hidden="1">#REF!</definedName>
    <definedName name="BEx1J0CSSHDJGBJUHVOEMCF2P4DL" hidden="1">#REF!</definedName>
    <definedName name="BEx1J61RRF9LJ3V3R5OY3WJ6VBWR" hidden="1">#REF!</definedName>
    <definedName name="BEx1J7E8VCGLPYU82QXVUG5N3ZAI" hidden="1">#REF!</definedName>
    <definedName name="BEx1JDUC2238FJNAW161FLHS3F9O" hidden="1">#REF!</definedName>
    <definedName name="BEx1JGE2YQWH8S25USOY08XVGO0D" hidden="1">#REF!</definedName>
    <definedName name="BEx1JJJC9T1W7HY4V7HP1S1W4JO1" hidden="1">#REF!</definedName>
    <definedName name="BEx1JKKZSJ7DI4PTFVI9VVFMB1X2" hidden="1">#REF!</definedName>
    <definedName name="BEx1JLSC51S9YY55JIDU0EXKPUWD" hidden="1">#REF!</definedName>
    <definedName name="BEx1JOXI2WZTGHNWKO5FMJHJ22J5" hidden="1">#REF!</definedName>
    <definedName name="BEx1JUBQFRVMASSFK4B3V0AD7YP9" hidden="1">#REF!</definedName>
    <definedName name="BEx1JXBM5W4YRWNQ0P95QQS6JWD6" hidden="1">#REF!</definedName>
    <definedName name="BEx1KGY9QEHZ9QSARMQUTQKRK4UX" hidden="1">#REF!</definedName>
    <definedName name="BEx1KGYA0FHPDSGN78MPRNNK0PBJ" hidden="1">#REF!</definedName>
    <definedName name="BEx1KKP1ELIF2UII2FWVGL7M1X7J" hidden="1">#REF!</definedName>
    <definedName name="BEx1KNP3TFUCSPCSINVX09S3SYDL" hidden="1">#REF!</definedName>
    <definedName name="BEx1KUVWMB0QCWA3RBE4CADFVRIS" hidden="1">#REF!</definedName>
    <definedName name="BEx1L2OG1SDFK2TPXELJ77YP4NI2" hidden="1">#REF!</definedName>
    <definedName name="BEx1L6Q60MWRDJB4L20LK0XPA0Z2" hidden="1">#REF!</definedName>
    <definedName name="BEx1L9FAZJT66GXYC7F2FL4XZZNT"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M1WBK5T0LP1AK2JYV6W87ID6" hidden="1">#REF!</definedName>
    <definedName name="BEx1M21LLI9EBLQHIO1ZEEMSFCBW" hidden="1">#REF!</definedName>
    <definedName name="BEx1M51HHDYGIT8PON7U8ICL2S95" hidden="1">#REF!</definedName>
    <definedName name="BEx1MCZIR1VW4F8O0CWLB88ABPMV" hidden="1">#REF!</definedName>
    <definedName name="BEx1MIJ2490SXG0ANW5X298KSFEK" hidden="1">#REF!</definedName>
    <definedName name="BEx1MTRKKVCHOZ0YGID6HZ49LJTO" hidden="1">#REF!</definedName>
    <definedName name="BEx1N2GI9GWBRZWR8XM8FCORWII1" hidden="1">#REF!</definedName>
    <definedName name="BEx1N3CUJ3UX61X38ZAJVPEN4KMC"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C0IOB5H4XK71TKANOQ2874H" hidden="1">#REF!</definedName>
    <definedName name="BEx1OFGIZYOPL2F5DNKRC94VHE3B" hidden="1">#REF!</definedName>
    <definedName name="BEx1OFRAZJQBAAKNJGV9CPIUUYIN" hidden="1">#REF!</definedName>
    <definedName name="BEx1OLAZ915OGYWP0QP1QQWDLCRX" hidden="1">#REF!</definedName>
    <definedName name="BEx1OO5ER042IS6IC4TLDI75JNVH" hidden="1">#REF!</definedName>
    <definedName name="BEx1OTE54CBSUT8FWKRALEDCUWN4" hidden="1">#REF!</definedName>
    <definedName name="BEx1OVSMPADTX95QUOX34KZQ8EDY" hidden="1">#REF!</definedName>
    <definedName name="BEx1OX544IO9FQJI7YYQGZCEHB3O" hidden="1">#REF!</definedName>
    <definedName name="BEx1OXQNC5X1TYXOFD8HRWN92LUC"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MU74JZ87MBMVAQ5RRB87U7" hidden="1">#REF!</definedName>
    <definedName name="BEx1P7S1J4TKGVJ43C2Q2R3M9WRB" hidden="1">#REF!</definedName>
    <definedName name="BEx1PA11BLPVZM8RC5BL46WX8YB5" hidden="1">#REF!</definedName>
    <definedName name="BEx1PBZ4BEFIPGMQXT9T8S4PZ2IM" hidden="1">#REF!</definedName>
    <definedName name="BEx1PH7ZVHBY0H3ZKQP5001BN3HY" hidden="1">#REF!</definedName>
    <definedName name="BEx1PLF2CFSXBZPVI6CJ534EIJDN" hidden="1">#REF!</definedName>
    <definedName name="BEx1PLPU0AEX2W15U68ANVXFNIIW" hidden="1">#REF!</definedName>
    <definedName name="BEx1PMWZB2DO6EM9BKLUICZJ65HD" hidden="1">#REF!</definedName>
    <definedName name="BEx1Q0JTZ2AGWW4NFDCO2UOGO582" hidden="1">#REF!</definedName>
    <definedName name="BEx1Q8CE62H24QQRKTII8KVGRURA" hidden="1">#REF!</definedName>
    <definedName name="BEx1QA54J2A4I7IBQR19BTY28ZMR" hidden="1">#REF!</definedName>
    <definedName name="BEx1QCDY7AIPUCG4HV6Z1X9YDEF6" hidden="1">#REF!</definedName>
    <definedName name="BEx1QHMUBFH8RMHKLM51S9Q1A1RT" hidden="1">#REF!</definedName>
    <definedName name="BEx1QI8EM4EV0EB3DS4D5B55UI3P" hidden="1">#REF!</definedName>
    <definedName name="BEx1QMQAHG3KQUK59DVM68SWKZIZ" hidden="1">#REF!</definedName>
    <definedName name="BEx1QT0WHG0OI9EOT0SN5HUA4GTO" hidden="1">#REF!</definedName>
    <definedName name="BEx1R9YFKJCMSEST8OVCAO5E47FO" hidden="1">#REF!</definedName>
    <definedName name="BEx1RBGC06B3T52OIC0EQ1KGVP1I" hidden="1">#REF!</definedName>
    <definedName name="BEx1RF1ULL6247WP0BK9MP754NBK" hidden="1">#REF!</definedName>
    <definedName name="BEx1RNFXV4C1MINDGR6BY06KZ8BD" hidden="1">#REF!</definedName>
    <definedName name="BEx1RRC7X4NI1CU4EO5XYE2GVARJ" hidden="1">#REF!</definedName>
    <definedName name="BEx1RVDS4BQWICUV1KDQUNSZMMVE" hidden="1">#REF!</definedName>
    <definedName name="BEx1RZA1NCGT832L7EMR7GMF588W" hidden="1">#REF!</definedName>
    <definedName name="BEx1S0XGIPUSZQUCSGWSK10GKW7Y" hidden="1">#REF!</definedName>
    <definedName name="BEx1S12SFHM2USQL7D19GO9VWNAT" hidden="1">#REF!</definedName>
    <definedName name="BEx1S3BSVN3QYSYQWVBSSGUHE68X" hidden="1">#REF!</definedName>
    <definedName name="BEx1S5VFNKIXHTTCWSV60UC50EZ8" hidden="1">#REF!</definedName>
    <definedName name="BEx1SK3U02H0RGKEYXW7ZMCEOF3V" hidden="1">#REF!</definedName>
    <definedName name="BEx1SSNEZINBJT29QVS62VS1THT4" hidden="1">#REF!</definedName>
    <definedName name="BEx1SVNCHNANBJIDIQVB8AFK4HAN" hidden="1">#REF!</definedName>
    <definedName name="BEx1SZZVPBDEOU45Q9JF0Q7T3Q77" hidden="1">#REF!</definedName>
    <definedName name="BEx1T3FUXHUS4KDUBQK4JKUHXU8T" hidden="1">#REF!</definedName>
    <definedName name="BEx1T88I5SEM4RBW0R9ZOXAFTN0C" hidden="1">#REF!</definedName>
    <definedName name="BEx1TDXJ3ZVVVRCXK1OG28D3HYLA" hidden="1">#REF!</definedName>
    <definedName name="BEx1TJ0WLS9O7KNSGIPWTYHDYI1D" hidden="1">#REF!</definedName>
    <definedName name="BEx1U0USTVOQ7RVW67A9217PSF6Q" hidden="1">#REF!</definedName>
    <definedName name="BEx1U15L8M4OC7KZTWDW2Y0TJV0U" hidden="1">#REF!</definedName>
    <definedName name="BEx1U15M7LVVFZENH830B2BGWC04" hidden="1">#REF!</definedName>
    <definedName name="BEx1U63K5KLO1BX0K23Q82O5R6RP"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M4WHXFL2EVKGMO5NOSG123U" hidden="1">#REF!</definedName>
    <definedName name="BEx1UML0HHJFHA5TBOYQ24I3RV1W" hidden="1">#REF!</definedName>
    <definedName name="BEx1UPA8MLH3ZRFQDE05XODWM6WT" hidden="1">#REF!</definedName>
    <definedName name="BEx1UUDIQPZ23XQ79GUL0RAWRSCK" hidden="1">#REF!</definedName>
    <definedName name="BEx1UWMJK3PRSFE7PTWTMHN39KQ4" hidden="1">#REF!</definedName>
    <definedName name="BEx1UZGYP9S47VKXWZA5EVPQBIJ0" hidden="1">#REF!</definedName>
    <definedName name="BEx1V67SEV778NVW68J8W5SND1J7" hidden="1">#REF!</definedName>
    <definedName name="BEx1V927AUYMM7BHBA4REGHQIML3" hidden="1">#REF!</definedName>
    <definedName name="BEx1VGJXV6E1VSJDVLROHQA7LILX" hidden="1">#REF!</definedName>
    <definedName name="BEx1VIY9SQLRESD11CC4PHYT0XSG" hidden="1">#REF!</definedName>
    <definedName name="BEx1VWL9YKMPOKUWV5HZBIDONGTQ" hidden="1">#REF!</definedName>
    <definedName name="BEx1W3S2ONZDLXUC7JORPF6OGOLT" hidden="1">#REF!</definedName>
    <definedName name="BEx1W54PL3BWB1NOMPUIT8O69Z75" hidden="1">#REF!</definedName>
    <definedName name="BEx1WA857WN31KRNIVFL7P34SG37" hidden="1">#REF!</definedName>
    <definedName name="BEx1WC0UCB1UXL3OYVHD6O1TFMF9" hidden="1">#REF!</definedName>
    <definedName name="BEx1WC67EH10SC38QWX3WEA5KH3A"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R0D41MR174LBF3P9E3K0J51" hidden="1">#REF!</definedName>
    <definedName name="BEx1WUB1FAS5PHU33TJ60SUHR618" hidden="1">#REF!</definedName>
    <definedName name="BEx1WVYB1SN772EGYLNT2RMBCD2V" hidden="1">#REF!</definedName>
    <definedName name="BEx1WX04G0INSPPG9NTNR3DYR6PZ" hidden="1">#REF!</definedName>
    <definedName name="BEx1X3LHU9DPG01VWX2IF65TRATF" hidden="1">#REF!</definedName>
    <definedName name="BEx1XK8AAMO0AH0Z1OUKW30CA7EQ" hidden="1">#REF!</definedName>
    <definedName name="BEx1XL4MZ7C80495GHQRWOBS16PQ" hidden="1">#REF!</definedName>
    <definedName name="BEx1Y0EWW87Y85062FWD0NKT95AD" hidden="1">#REF!</definedName>
    <definedName name="BEx1Y2IGS2K95E1M51PEF9KJZ0KB" hidden="1">#REF!</definedName>
    <definedName name="BEx1Y3PKK83X2FN9SAALFHOWKMRQ"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5H33J0F4Q0LB4G2BLTDCWKL" hidden="1">#REF!</definedName>
    <definedName name="BEx3B7VE4NOW0XLWQAI7IAIOSG5V" hidden="1">#REF!</definedName>
    <definedName name="BEx3B9DCZCKYFFCLT5U4RL81TRA2" hidden="1">#REF!</definedName>
    <definedName name="BEx3BGV36NFLZ145O3LI54TSOBKI" hidden="1">#REF!</definedName>
    <definedName name="BEx3BMK4CBQ2JYBPQDEDUFS8YJTS" hidden="1">#REF!</definedName>
    <definedName name="BEx3BNR9ES4KY7Q1DK83KC5NDGL8" hidden="1">#REF!</definedName>
    <definedName name="BEx3BQR5VZXNQ4H949ORM8ESU3B3" hidden="1">#REF!</definedName>
    <definedName name="BEx3BTLL3ASJN134DLEQTQM70VZM" hidden="1">#REF!</definedName>
    <definedName name="BEx3BUNG5OT3CK7PXTCE2TN632CT" hidden="1">#REF!</definedName>
    <definedName name="BEx3BW5CTV0DJU5AQS3ZQFK2VLF3" hidden="1">#REF!</definedName>
    <definedName name="BEx3BYP0FG369M7G3JEFLMMXAKTS" hidden="1">#REF!</definedName>
    <definedName name="BEx3C2L93IZB6DTQK1GIGH3L150W" hidden="1">#REF!</definedName>
    <definedName name="BEx3C2QR0WUD19QSVO8EMIPNQJKH" hidden="1">#REF!</definedName>
    <definedName name="BEx3CCS3VNR1KW2R7DKSQFZ17QW0" hidden="1">#REF!</definedName>
    <definedName name="BEx3CKFCCPZZ6ROLAT5C1DZNIC1U" hidden="1">#REF!</definedName>
    <definedName name="BEx3CO0SVO4WLH0DO43DCHYDTH1P" hidden="1">#REF!</definedName>
    <definedName name="BEx3D9G6QTSPF9UYI4X0XY0VE896" hidden="1">#REF!</definedName>
    <definedName name="BEx3DBZUMNKJMALWRT7QZAIM5ZGP" hidden="1">#REF!</definedName>
    <definedName name="BEx3DCQU9PBRXIMLO62KS5RLH447" hidden="1">#REF!</definedName>
    <definedName name="BEx3DJHKDQN20F7XHD79GOFAUCG4" hidden="1">#REF!</definedName>
    <definedName name="BEx3DXFBSP9G9JI67RGCWBGAF4TU" hidden="1">#REF!</definedName>
    <definedName name="BEx3E57WO1549WHL86FUTQL3RSNB" hidden="1">#REF!</definedName>
    <definedName name="BEx3EF99FD6QNNCNOKDEE67JHTUJ" hidden="1">#REF!</definedName>
    <definedName name="BEx3EH7H1F6CLPX30HWPENPUBHOE" hidden="1">#REF!</definedName>
    <definedName name="BEx3EHCSERZ2O2OAG8Y95UPG2IY9" hidden="1">#REF!</definedName>
    <definedName name="BEx3EI3U7HPVOV6R1I4DA5W9COLI" hidden="1">#REF!</definedName>
    <definedName name="BEx3EJR3TCJDYS7ZXNDS5N9KTGIK" hidden="1">#REF!</definedName>
    <definedName name="BEx3ELJTTBS6P05CNISMGOJOA60V" hidden="1">#REF!</definedName>
    <definedName name="BEx3EM5EEWI2E1O5OFUB4PGRWLKE" hidden="1">#REF!</definedName>
    <definedName name="BEx3EQSLJBDDJRHNX19PBFCKNY2I" hidden="1">#REF!</definedName>
    <definedName name="BEx3EUUAX947Q5N6MY6W0KSNY78Y" hidden="1">#REF!</definedName>
    <definedName name="BEx3F5MQR6DZFL81HXWHXSUZJCGM" hidden="1">#REF!</definedName>
    <definedName name="BEx3FGKHBU7ZBFTBWI5GY27UFHL2" hidden="1">#REF!</definedName>
    <definedName name="BEx3FGKHMPYI19744N4TIQSUFJW9" hidden="1">#REF!</definedName>
    <definedName name="BEx3FHMD1P5XBCH23ZKIFO6ZTCNB" hidden="1">#REF!</definedName>
    <definedName name="BEx3FI2G3YYIACQHXNXEA15M8ZK5" hidden="1">#REF!</definedName>
    <definedName name="BEx3FJ9MHSLDK8W91GO85FX1GX57" hidden="1">#REF!</definedName>
    <definedName name="BEx3FOIH4L8M5V1UQSBWQUX4B73E" hidden="1">#REF!</definedName>
    <definedName name="BEx3FR251HFU7A33PU01SJUENL2B" hidden="1">#REF!</definedName>
    <definedName name="BEx3FVPF9QTKZ7DIBY090GABM0VV" hidden="1">#REF!</definedName>
    <definedName name="BEx3FX7EJL47JSLSWP3EOC265WAE" hidden="1">#REF!</definedName>
    <definedName name="BEx3G201R8NLJ6FIHO2QS0SW9QVV" hidden="1">#REF!</definedName>
    <definedName name="BEx3G2LL2II66XY5YCDPG4JE13A3" hidden="1">#REF!</definedName>
    <definedName name="BEx3G2WA0DTYY9D8AGHHOBTPE2B2" hidden="1">#REF!</definedName>
    <definedName name="BEx3G6CFFKU1H0LRO6CDZ3PRS6RX" hidden="1">#REF!</definedName>
    <definedName name="BEx3GCXR6IAS0B6WJ03GJVH7CO52" hidden="1">#REF!</definedName>
    <definedName name="BEx3GCXTDGDA4QQTMMLVMOYSLXIY" hidden="1">#REF!</definedName>
    <definedName name="BEx3GD8KA7GI25ZZFCHWUHYJUHUG" hidden="1">#REF!</definedName>
    <definedName name="BEx3GEVV18SEQDI1JGY7EN6D1GT1" hidden="1">#REF!</definedName>
    <definedName name="BEx3GIS215K3XEF1HOINYXOZL55Z" hidden="1">#REF!</definedName>
    <definedName name="BEx3GKFH64MKQX61S7DYTZ15JCPY" hidden="1">#REF!</definedName>
    <definedName name="BEx3GMJ1Y6UU02DLRL0QXCEKDA6C" hidden="1">#REF!</definedName>
    <definedName name="BEx3GN4LY0135CBDIN1TU2UEODGF" hidden="1">#REF!</definedName>
    <definedName name="BEx3GPDH2AH4QKT4OOSN563XUHBD" hidden="1">#REF!</definedName>
    <definedName name="BEx3GTKIRXQSIOJRW2K4YV3EP1ZZ" hidden="1">#REF!</definedName>
    <definedName name="BEx3GXGSA3QFM6XP4ETYZBENMNPJ" hidden="1">#REF!</definedName>
    <definedName name="BEx3H5UX2GZFZZT657YR76RHW5I6" hidden="1">#REF!</definedName>
    <definedName name="BEx3H7YFSPGGJ0C29CS4AIT0KSCF" hidden="1">#REF!</definedName>
    <definedName name="BEx3H9WH39LLJ8JEIFAE2NQQ02Y6" hidden="1">#REF!</definedName>
    <definedName name="BEx3HC5HGFKTGDYN0LXK21KF1O9C" hidden="1">#REF!</definedName>
    <definedName name="BEx3HMSEFOP6DBM4R97XA6B7NFG6" hidden="1">#REF!</definedName>
    <definedName name="BEx3HNZRLFLYY8LZRLD110P3DU0X" hidden="1">#REF!</definedName>
    <definedName name="BEx3HR4XP27ZI63MGF8K7JM0MFNN" hidden="1">#REF!</definedName>
    <definedName name="BEx3HUA6KJNPY4A05UIX67T04WDT" hidden="1">#REF!</definedName>
    <definedName name="BEx3HWJ5SQSD2CVCQNR183X44FR8" hidden="1">#REF!</definedName>
    <definedName name="BEx3HXA35E1NPZ5X3ZOG2SQ6EHYG" hidden="1">#REF!</definedName>
    <definedName name="BEx3I09YVXO0G4X7KGSA4WGORM35" hidden="1">#REF!</definedName>
    <definedName name="BEx3I0KWWZJBLXMVEZ901DV8S5U6" hidden="1">#REF!</definedName>
    <definedName name="BEx3ICF1GY8HQEBIU9S43PDJ90BX" hidden="1">#REF!</definedName>
    <definedName name="BEx3IH7O61HMLJO14VIQCC3PVR8D" hidden="1">#REF!</definedName>
    <definedName name="BEx3IKCVLW2X1GDHH2BUH4G01REI" hidden="1">#REF!</definedName>
    <definedName name="BEx3IQCMTDN292YDFX6LGPN2U4N2" hidden="1">#REF!</definedName>
    <definedName name="BEx3IYAH2DEBFWO8F94H4MXE3RLY" hidden="1">#REF!</definedName>
    <definedName name="BEx3IYQREPECGKO48YX41IVPJQ4K" hidden="1">#REF!</definedName>
    <definedName name="BEx3IZ71EVKMEUD4PR7NFX15PULF" hidden="1">#REF!</definedName>
    <definedName name="BEx3IZXXSYEW50379N2EAFWO8DZV" hidden="1">#REF!</definedName>
    <definedName name="BEx3J0E6XZ4BVSDJADKPO111C6GJ" hidden="1">#REF!</definedName>
    <definedName name="BEx3J1VZVGTKT4ATPO9O5JCSFTTR" hidden="1">#REF!</definedName>
    <definedName name="BEx3JC2TY7JNAAC3L7QHVPQXLGQ8" hidden="1">#REF!</definedName>
    <definedName name="BEx3JRTE3ASOMAXDMJHA4VOHXPK1" hidden="1">#REF!</definedName>
    <definedName name="BEx3JX23SYDIGOGM4Y0CQFBW8ZBV" hidden="1">#REF!</definedName>
    <definedName name="BEx3JXCXCVBZJGV5VEG9MJEI01AL" hidden="1">#REF!</definedName>
    <definedName name="BEx3JYK2N7X59TPJSKYZ77ENY8SS" hidden="1">#REF!</definedName>
    <definedName name="BEx3K4EII7GU1CG0BN7UL15M6J8Z" hidden="1">#REF!</definedName>
    <definedName name="BEx3K4ZXQUQ2KYZF74B84SO48XMW"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4IN3LI4C26SITKTGAH27CDU" hidden="1">#REF!</definedName>
    <definedName name="BEx3L4TEA5VWXLOX3HE6309KKXXN" hidden="1">#REF!</definedName>
    <definedName name="BEx3L4YQ0J7ZU0M5QM6YIPCEYC9K" hidden="1">#REF!</definedName>
    <definedName name="BEx3L60DJOR7NQN42G7YSAODP1EX" hidden="1">#REF!</definedName>
    <definedName name="BEx3L7D0PI38HWZ7VADU16C9E33D" hidden="1">#REF!</definedName>
    <definedName name="BEx3LACX4DD447J3C40Y0JP7LMMS" hidden="1">#REF!</definedName>
    <definedName name="BEx3LEPG1L2GD1NBOAU0BQZ033G4" hidden="1">#REF!</definedName>
    <definedName name="BEx3LM1PR4Y7KINKMTMKR984GX8Q" hidden="1">#REF!</definedName>
    <definedName name="BEx3LPCEZ1C0XEKNCM3YT09JWCUO" hidden="1">#REF!</definedName>
    <definedName name="BEx3LQJKPE1PNTFRG8IPUD6JUR60" hidden="1">#REF!</definedName>
    <definedName name="BEx3LRAGK1W3FS4KK80JK6BFV3X0" hidden="1">#REF!</definedName>
    <definedName name="BEx3M1MR1K1NQD03H74BFWOK4MWQ" hidden="1">#REF!</definedName>
    <definedName name="BEx3M4H77MYUKOOD31H9F80NMVK8" hidden="1">#REF!</definedName>
    <definedName name="BEx3M70ZB7PJ8T9S2DJX3L7S5EJB" hidden="1">#REF!</definedName>
    <definedName name="BEx3M9VFX329PZWYC4DMZ6P3W9R2" hidden="1">#REF!</definedName>
    <definedName name="BEx3MCQ0VEBV0CZXDS505L38EQ8N" hidden="1">#REF!</definedName>
    <definedName name="BEx3MCVBZSIEQAR6R0A7YL4YTU95" hidden="1">#REF!</definedName>
    <definedName name="BEx3MEYV5LQY0BAL7V3CFAFVOM3T" hidden="1">#REF!</definedName>
    <definedName name="BEx3MPR9P85KR7FC9457L0B4CWNP" hidden="1">#REF!</definedName>
    <definedName name="BEx3MREOFWJQEYMCMBL7ZE06NBN6" hidden="1">#REF!</definedName>
    <definedName name="BEx3MZY3FDO9FLKF6OWHENTMEYI7" hidden="1">#REF!</definedName>
    <definedName name="BEx3N1599SBQJ418FSCT4NWOTGIB" hidden="1">#REF!</definedName>
    <definedName name="BEx3N1QVBUMNOXXWDNMRO6AULKDG" hidden="1">#REF!</definedName>
    <definedName name="BEx3NFZ9FLNL1MVPY2DWE2SDA7D3" hidden="1">#REF!</definedName>
    <definedName name="BEx3NKXF7GYXHBK75UI6MDRUSU0J" hidden="1">#REF!</definedName>
    <definedName name="BEx3NLIZ7PHF2XE59ECZ3MD04ZG1" hidden="1">#REF!</definedName>
    <definedName name="BEx3NMQ4BVC94728AUM7CCX7UHTU" hidden="1">#REF!</definedName>
    <definedName name="BEx3NN6DURC3VBP0JPVT4U509Q1G" hidden="1">#REF!</definedName>
    <definedName name="BEx3NR2I4OUFP3Z2QZEDU2PIFIDI" hidden="1">#REF!</definedName>
    <definedName name="BEx3O19B8FTTAPVT5DZXQGQXWFR8" hidden="1">#REF!</definedName>
    <definedName name="BEx3O67GFTOM2CZUEBDXLO6E291G" hidden="1">#REF!</definedName>
    <definedName name="BEx3O6CR94GDZBU2JIAXWP9J2F5T" hidden="1">#REF!</definedName>
    <definedName name="BEx3O85IKWARA6NCJOLRBRJFMEWW" hidden="1">#REF!</definedName>
    <definedName name="BEx3OAEDNOZ20N32WM9SPNUN53LY" hidden="1">#REF!</definedName>
    <definedName name="BEx3OGOW3VTCH9D9QVE9BZ8NG466" hidden="1">#REF!</definedName>
    <definedName name="BEx3OJJHU5CSO6K033XDQIFSE9PC" hidden="1">#REF!</definedName>
    <definedName name="BEx3OJZSCGFRW7SVGBFI0X9DNVMM" hidden="1">#REF!</definedName>
    <definedName name="BEx3ORSBUXAF21MKEY90YJV9AY9A" hidden="1">#REF!</definedName>
    <definedName name="BEx3OUXIZW4JOXYRRZNZDKZAKRZF" hidden="1">#REF!</definedName>
    <definedName name="BEx3OV8BH6PYNZT7C246LOAU9SVX" hidden="1">#REF!</definedName>
    <definedName name="BEx3OXRYJZUEY6E72UJU0PHLMYAR" hidden="1">#REF!</definedName>
    <definedName name="BEx3P59TTRSGQY888P5C1O7M2PQT" hidden="1">#REF!</definedName>
    <definedName name="BEx3P72F7A2HPTTEMASVQY37PCSU"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OQZKITYZPEY38I90EWNQX2V" hidden="1">#REF!</definedName>
    <definedName name="BEx3PP1RRSFZ8UC0JC9R91W6LNKW" hidden="1">#REF!</definedName>
    <definedName name="BEx3PVXYZC8WB9ZJE7OCKUXZ46EA" hidden="1">#REF!</definedName>
    <definedName name="BEx3PXW6G9W6VY4SI765Q2GVC4J5" hidden="1">#REF!</definedName>
    <definedName name="BEx3Q0VWPU5EQECK7MQ47TYJ3SWW" hidden="1">#REF!</definedName>
    <definedName name="BEx3Q7BZ9PUXK2RLIOFSIS9AHU1B" hidden="1">#REF!</definedName>
    <definedName name="BEx3Q8J42S9VU6EAN2Y28MR6DF88" hidden="1">#REF!</definedName>
    <definedName name="BEx3QA6KGCP4WX7CR3RF84D771Y1" hidden="1">#REF!</definedName>
    <definedName name="BEx3QEDFOYFY5NBTININ5W4RLD4Q" hidden="1">#REF!</definedName>
    <definedName name="BEx3QIKJ3U962US1Q564NZDLU8LD" hidden="1">#REF!</definedName>
    <definedName name="BEx3QR9D45DHW50VQ7Y3Q1AXPOB9" hidden="1">#REF!</definedName>
    <definedName name="BEx3QSWT2S5KWG6U2V9711IYDQBM" hidden="1">#REF!</definedName>
    <definedName name="BEx3QVGG7Q2X4HZHJAM35A8T3VR7" hidden="1">#REF!</definedName>
    <definedName name="BEx3R0JUB9YN8PHPPQTAMIT1IHWK" hidden="1">#REF!</definedName>
    <definedName name="BEx3R81NFRO7M81VHVKOBFT0QBIL" hidden="1">#REF!</definedName>
    <definedName name="BEx3RHC2ZD5UFS6QD4OPFCNNMWH1" hidden="1">#REF!</definedName>
    <definedName name="BEx3RQ10QIWBAPHALAA91BUUCM2X" hidden="1">#REF!</definedName>
    <definedName name="BEx3RV4E1WT43SZBUN09RTB8EK1O" hidden="1">#REF!</definedName>
    <definedName name="BEx3RXYU0QLFXSFTM5EB20GD03W5" hidden="1">#REF!</definedName>
    <definedName name="BEx3RYKDVFFI48YS8C9YFKSP63IR" hidden="1">#REF!</definedName>
    <definedName name="BEx3RYKLC3QQO3XTUN7BEW2AQL98" hidden="1">#REF!</definedName>
    <definedName name="BEx3SICJ45BYT6FHBER86PJT25FC" hidden="1">#REF!</definedName>
    <definedName name="BEx3SII12T9YDUL60W6P9RYHKHWV" hidden="1">#REF!</definedName>
    <definedName name="BEx3SMUCMJVGQ2H4EHQI5ZFHEF0P" hidden="1">#REF!</definedName>
    <definedName name="BEx3SN56F03CPDRDA7LZ763V0N4I" hidden="1">#REF!</definedName>
    <definedName name="BEx3SPE6N1ORXPRCDL3JPZD73Z9F" hidden="1">#REF!</definedName>
    <definedName name="BEx3SWFMVVUB3BVEKIESN9Q2CBTP" hidden="1">#REF!</definedName>
    <definedName name="BEx3T29ZTULQE0OMSMWUMZDU9ZZ0" hidden="1">#REF!</definedName>
    <definedName name="BEx3T6MJ1QDJ929WMUDVZ0O3UW0Y" hidden="1">#REF!</definedName>
    <definedName name="BEx3TC0PZT4RKZ99M8YPMK5DNP8Y" hidden="1">#REF!</definedName>
    <definedName name="BEx3TCM9NGGQDD8Z18S1ZCBYV022" hidden="1">#REF!</definedName>
    <definedName name="BEx3TLLZJ3XRQ0D902NSTFO3G86X" hidden="1">#REF!</definedName>
    <definedName name="BEx3TNUTJPONUHQHX6MNOWLVIBZV" hidden="1">#REF!</definedName>
    <definedName name="BEx3TPCSI16OAB2L9M9IULQMQ9J9" hidden="1">#REF!</definedName>
    <definedName name="BEx3U64YUOZ419BAJS2W78UMATAW" hidden="1">#REF!</definedName>
    <definedName name="BEx3U8U3UVZ6DMH5Z53QGFTZVKGD" hidden="1">#REF!</definedName>
    <definedName name="BEx3U94WCEA5DKMWBEX1GU0LKYG2" hidden="1">#REF!</definedName>
    <definedName name="BEx3U9VZ8SQVYS6ZA038J7AP7ZGW" hidden="1">#REF!</definedName>
    <definedName name="BEx3UETVHYBB78TLX7JZSEMT850G" hidden="1">#REF!</definedName>
    <definedName name="BEx3UIQ5WRJBGNTFCCLOR4N7B1OQ" hidden="1">#REF!</definedName>
    <definedName name="BEx3UJMIX2NUSSWGMSI25A5DM4CH" hidden="1">#REF!</definedName>
    <definedName name="BEx3UKOCOQG7S1YQ436S997K1KWV" hidden="1">#REF!</definedName>
    <definedName name="BEx3UYM19VIXLA0EU7LB9NHA77PB" hidden="1">#REF!</definedName>
    <definedName name="BEx3VML7CG70HPISMVYIUEN3711Q" hidden="1">#REF!</definedName>
    <definedName name="BEx56PMC3FY5EHTY53EOCDDMXQX5" hidden="1">#REF!</definedName>
    <definedName name="BEx56ZID5H04P9AIYLP1OASFGV56" hidden="1">#REF!</definedName>
    <definedName name="BEx57I3BPHJ47N8SX2OBML3NYU4N" hidden="1">#REF!</definedName>
    <definedName name="BEx57PL3G1UYNMFTS3RFGHY2DWKQ" hidden="1">#REF!</definedName>
    <definedName name="BEx57ROL7XNJSRVGCP58NS82A00L" hidden="1">#REF!</definedName>
    <definedName name="BEx57U2XIXSJDJBW7AGNZT2XD7IV" hidden="1">#REF!</definedName>
    <definedName name="BEx587EYSS57E3PI8DT973HLJM9E" hidden="1">#REF!</definedName>
    <definedName name="BEx587F05FHXXQ6XHL3LJEWJNRXD" hidden="1">#REF!</definedName>
    <definedName name="BEx587KFQ3VKCOCY1SA5F24PQGUI" hidden="1">#REF!</definedName>
    <definedName name="BEx58JUU96C096G1LAXN67GRB06B" hidden="1">#REF!</definedName>
    <definedName name="BEx58O780PQ05NF0Z1SKKRB3N099" hidden="1">#REF!</definedName>
    <definedName name="BEx58XHO7ZULLF2EUD7YIS0MGQJ5" hidden="1">#REF!</definedName>
    <definedName name="BEx58ZW0HAIGIPEX9CVA1PQQTR6X" hidden="1">#REF!</definedName>
    <definedName name="BEx59BA1KH3RG6K1LHL7YS2VB79N" hidden="1">#REF!</definedName>
    <definedName name="BEx59E9WABJP2TN71QAIKK79HPK9" hidden="1">#REF!</definedName>
    <definedName name="BEx59MYT8OB1426XTJXRA4YXOVWL" hidden="1">#REF!</definedName>
    <definedName name="BEx59P7MAPNU129ZTC5H3EH892G1"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IL1PKASF36PUR9KWTDYPYDW" hidden="1">#REF!</definedName>
    <definedName name="BEx5AOFIO8KVRHIZ1RII337AA8ML" hidden="1">#REF!</definedName>
    <definedName name="BEx5APRZ66L5BWHFE8E4YYNEDTI4" hidden="1">#REF!</definedName>
    <definedName name="BEx5AUVDSQ35VO4BD9AKKGBM5S7D" hidden="1">#REF!</definedName>
    <definedName name="BEx5AZO2KPFC76G88GCGG4DA5T1H" hidden="1">#REF!</definedName>
    <definedName name="BEx5B4RHHX0J1BF2FZKEA0SPP29O" hidden="1">#REF!</definedName>
    <definedName name="BEx5B5YMSWP0OVI5CIQRP5V18D0C" hidden="1">#REF!</definedName>
    <definedName name="BEx5B7WUT1M929YS4L5SHS116N7K" hidden="1">#REF!</definedName>
    <definedName name="BEx5B825RW35M5H0UB2IZGGRS4ER" hidden="1">#REF!</definedName>
    <definedName name="BEx5B8T2R3DK72GO8I3DO9R289IP" hidden="1">#REF!</definedName>
    <definedName name="BEx5B93ZX7HESLV4SQRGOTZQ1ZO4"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HSQ42B50IU1TEQFUXFX9XQD" hidden="1">#REF!</definedName>
    <definedName name="BEx5BKSM4UN4C1DM3EYKM79MRC5K" hidden="1">#REF!</definedName>
    <definedName name="BEx5BNN8NPH9KVOBARB9CDD9WLB6"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D4BYAO1VCQ35RS3VHICBE6U" hidden="1">#REF!</definedName>
    <definedName name="BEx5CEM3SYF9XP0ZZVE0GEPCLV3F" hidden="1">#REF!</definedName>
    <definedName name="BEx5CFYQ0F1Z6P8SCVJ0I3UPVFE4" hidden="1">#REF!</definedName>
    <definedName name="BEx5CINUDCSDCAJSNNV7XVNU8Q79" hidden="1">#REF!</definedName>
    <definedName name="BEx5CNLUIOYU8EODGA03Z3547I9T" hidden="1">#REF!</definedName>
    <definedName name="BEx5CPEKNSJORIPFQC2E1LTRYY8L" hidden="1">#REF!</definedName>
    <definedName name="BEx5CRNKU4P5F4SH8RD2AZ1PZ1R7" hidden="1">#REF!</definedName>
    <definedName name="BEx5CSUOL05D8PAM2TRDA9VRJT1O" hidden="1">#REF!</definedName>
    <definedName name="BEx5CUNFOO4YDFJ22HCMI2QKIGKM" hidden="1">#REF!</definedName>
    <definedName name="BEx5D1UE84EDCZJLEN5FUNG98N5A" hidden="1">#REF!</definedName>
    <definedName name="BEx5D8L47OF0WHBPFWXGZINZWUBZ" hidden="1">#REF!</definedName>
    <definedName name="BEx5DAJAHQ2SKUPCKSCR3PYML67L" hidden="1">#REF!</definedName>
    <definedName name="BEx5DC18JM1KJCV44PF18E0LNRKA" hidden="1">#REF!</definedName>
    <definedName name="BEx5DJIZBTNS011R9IIG2OQ2L6ZX" hidden="1">#REF!</definedName>
    <definedName name="BEx5DPO3I2B3C04ZU1MO5DKC27UP" hidden="1">#REF!</definedName>
    <definedName name="BEx5E123OLO9WQUOIRIDJ967KAGK" hidden="1">#REF!</definedName>
    <definedName name="BEx5E2UU5NES6W779W2OZTZOB4O7" hidden="1">#REF!</definedName>
    <definedName name="BEx5E4CSE5G83J5K32WENF7BXL82" hidden="1">#REF!</definedName>
    <definedName name="BEx5EJC979I6BK5AF1MM5M7D3TDF" hidden="1">#REF!</definedName>
    <definedName name="BEx5ELQL9B0VR6UT18KP11DHOTFX" hidden="1">#REF!</definedName>
    <definedName name="BEx5ER4SIH7SEBDNDXH08UO6S2BH" hidden="1">#REF!</definedName>
    <definedName name="BEx5ER4TJTFPN7IB1MNEB1ZFR5M6" hidden="1">#REF!</definedName>
    <definedName name="BEx5ERQDZ7CQI3UQS3MZDJE8YI4M" hidden="1">#REF!</definedName>
    <definedName name="BEx5F166BD4BUIUBCL30PRRFZL4J" hidden="1">#REF!</definedName>
    <definedName name="BEx5F6V72QTCK7O39Y59R0EVM6CW" hidden="1">#REF!</definedName>
    <definedName name="BEx5FGLQVACD5F5YZG4DGSCHCGO2" hidden="1">#REF!</definedName>
    <definedName name="BEx5FIURMJ9MOQSK6E621RPYQ7ZT"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UP0B1Q0FS09PODQQTCKD8HM" hidden="1">#REF!</definedName>
    <definedName name="BEx5FVL8MJDVY6BS3RZT9T9RV6AI" hidden="1">#REF!</definedName>
    <definedName name="BEx5FVQPPEU32CPNV9RRQ9MNLLVE" hidden="1">#REF!</definedName>
    <definedName name="BEx5G08KGMG5X2AQKDGPFYG5GH94" hidden="1">#REF!</definedName>
    <definedName name="BEx5G0JBHN4TKRG7IVV0PMSFNVUZ" hidden="1">#REF!</definedName>
    <definedName name="BEx5G1A8TFN4C4QII35U9DKYNIS8" hidden="1">#REF!</definedName>
    <definedName name="BEx5G1L0QO91KEPDMV1D8OT4BT73" hidden="1">#REF!</definedName>
    <definedName name="BEx5G26MENJ3C8840KLFV4Y3IQ7W"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UIAI80HKN38AC5FFPQTDRDE" hidden="1">#REF!</definedName>
    <definedName name="BEx5GYUPJULJQ624TEESYFG1NFOH" hidden="1">#REF!</definedName>
    <definedName name="BEx5H0NEE0AIN5E2UHJ9J9ISU9N1" hidden="1">#REF!</definedName>
    <definedName name="BEx5H1UJSEUQM2K8QHQXO5THVHSO" hidden="1">#REF!</definedName>
    <definedName name="BEx5H9XX9Y1RBPH0A1JTK2S2DLIS" hidden="1">#REF!</definedName>
    <definedName name="BEx5HAOT9XWUF7XIFRZZS8B9F5TZ" hidden="1">#REF!</definedName>
    <definedName name="BEx5HE4XRF9BUY04MENWY9CHHN5H" hidden="1">#REF!</definedName>
    <definedName name="BEx5HFHMABAT0H9KKS754X4T304E" hidden="1">#REF!</definedName>
    <definedName name="BEx5HG8HB3QWS2B4UMZTYKPDL5KU" hidden="1">#REF!</definedName>
    <definedName name="BEx5HGDZ7MX1S3KNXLRL9WU565V4" hidden="1">#REF!</definedName>
    <definedName name="BEx5HJZ9FAVNZSSBTAYRPZDYM9NU" hidden="1">#REF!</definedName>
    <definedName name="BEx5HRX9MCJ6T4HCLI9QZF3V8A5F" hidden="1">#REF!</definedName>
    <definedName name="BEx5HZ9JMKHNLFWLVUB1WP5B39BL" hidden="1">#REF!</definedName>
    <definedName name="BEx5HZKB40MOQFFWR8ZTON05N2AC" hidden="1">#REF!</definedName>
    <definedName name="BEx5I244LQHZTF3XI66J8705R9XX"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C06RVN8BSAEPREVKHKLCJ2L" hidden="1">#REF!</definedName>
    <definedName name="BEx5ID1VDNHVRWEK34CSNQ9B8CIP" hidden="1">#REF!</definedName>
    <definedName name="BEx5IDCN8R92J4RE25RY5OX0MMSJ" hidden="1">#REF!</definedName>
    <definedName name="BEx5IJSIQH0L7CD1FKUSXH7M64UQ" hidden="1">#REF!</definedName>
    <definedName name="BEx5IOAK4WWNAZVSJW8JJAR4XG6Z" hidden="1">#REF!</definedName>
    <definedName name="BEx5J0FFP1KS4NGY20AEJI8VREEA" hidden="1">#REF!</definedName>
    <definedName name="BEx5JD5YIRJRD36LCRD7ZCQSPM4I" hidden="1">#REF!</definedName>
    <definedName name="BEx5JF3ZXLDIS8VNKDCY7ZI7H1CI" hidden="1">#REF!</definedName>
    <definedName name="BEx5JHCZJ8G6OOOW6EF3GABXKH6F" hidden="1">#REF!</definedName>
    <definedName name="BEx5JJB6W446THXQCRUKD3I7RKLP" hidden="1">#REF!</definedName>
    <definedName name="BEx5JJWTMI37U3RDEJOYLO93RJ6Z" hidden="1">#REF!</definedName>
    <definedName name="BEx5JNCT8Z7XSSPD5EMNAJELCU2V" hidden="1">#REF!</definedName>
    <definedName name="BEx5JQCNT9Y4RM306CHC8IPY3HBZ" hidden="1">#REF!</definedName>
    <definedName name="BEx5K08PYKE6JOKBYIB006TX619P" hidden="1">#REF!</definedName>
    <definedName name="BEx5K3JFDIASTBVMOA8YBGZCBMUP" hidden="1">#REF!</definedName>
    <definedName name="BEx5K51DSERT1TR7B4A29R41W4NX" hidden="1">#REF!</definedName>
    <definedName name="BEx5KCTWRW099V8EO6RH7TWR2R2E" hidden="1">#REF!</definedName>
    <definedName name="BEx5KDFI7C36XG627K6ZUJXYF5OE" hidden="1">#REF!</definedName>
    <definedName name="BEx5KEH6CW4CB97RL2E1MMOEJL9Y" hidden="1">#REF!</definedName>
    <definedName name="BEx5KQX19899RCZX8DUDZZ89WP49" hidden="1">#REF!</definedName>
    <definedName name="BEx5KYER580I4T7WTLMUN7NLNP5K" hidden="1">#REF!</definedName>
    <definedName name="BEx5LAE813UO7OIWM3MHXHV31BPG" hidden="1">#REF!</definedName>
    <definedName name="BEx5LCHPWTXI5GYV70TERMC7T767" hidden="1">#REF!</definedName>
    <definedName name="BEx5LHLB3M6K4ZKY2F42QBZT30ZH" hidden="1">#REF!</definedName>
    <definedName name="BEx5LRMNU3HXIE1BUMDHRU31F7JJ" hidden="1">#REF!</definedName>
    <definedName name="BEx5LSJ1LPUAX3ENSPECWPG4J7D1" hidden="1">#REF!</definedName>
    <definedName name="BEx5LTKQ8RQWJE4BC88OP928893U" hidden="1">#REF!</definedName>
    <definedName name="BEx5M7NTUBHTBQ269M2HH9QXDQK5" hidden="1">#REF!</definedName>
    <definedName name="BEx5MB9BR71LZDG7XXQ2EO58JC5F" hidden="1">#REF!</definedName>
    <definedName name="BEx5MGCPXQGPK10NYYIUD40RRF5G" hidden="1">#REF!</definedName>
    <definedName name="BEx5MLQZM68YQSKARVWTTPINFQ2C" hidden="1">#REF!</definedName>
    <definedName name="BEx5MUW38CW46OH4SMXPQ1D6D475" hidden="1">#REF!</definedName>
    <definedName name="BEx5MVXTKNBXHNWTL43C670E4KXC" hidden="1">#REF!</definedName>
    <definedName name="BEx5N4XI4PWB1W9PMZ4O5R0HWTYD" hidden="1">#REF!</definedName>
    <definedName name="BEx5NA68N6FJFX9UJXK4M14U487F" hidden="1">#REF!</definedName>
    <definedName name="BEx5NETKSCYH9N062YEIVNG6F5OA" hidden="1">#REF!</definedName>
    <definedName name="BEx5NIKBG2GDJOYGE3WCXKU7YY51" hidden="1">#REF!</definedName>
    <definedName name="BEx5NPGIPJE9BDOJP17XMJPVGKVF" hidden="1">#REF!</definedName>
    <definedName name="BEx5NV06L5J5IMKGOMGKGJ4PBZCD" hidden="1">#REF!</definedName>
    <definedName name="BEx5NZSSQ6PY99ZX2D7Q9IGOR34W" hidden="1">#REF!</definedName>
    <definedName name="BEx5O3ZUQ2OARA1CDOZ3NC4UE5AA" hidden="1">#REF!</definedName>
    <definedName name="BEx5O4FZWQE9WWZVMF9V7P4SHL2R" hidden="1">#REF!</definedName>
    <definedName name="BEx5O6UATLG6DBK2KCQQ92FZTI4J" hidden="1">#REF!</definedName>
    <definedName name="BEx5OAFS0NJ2CB86A02E1JYHMLQ1" hidden="1">#REF!</definedName>
    <definedName name="BEx5ODKZNYYT17CVTIZ4ZY145KPT" hidden="1">#REF!</definedName>
    <definedName name="BEx5OG4RPU8W1ETWDWM234NYYYEN" hidden="1">#REF!</definedName>
    <definedName name="BEx5OP9Y43F99O2IT69MKCCXGL61" hidden="1">#REF!</definedName>
    <definedName name="BEx5OR7Z477YUIQM8G8K10SIDC0J" hidden="1">#REF!</definedName>
    <definedName name="BEx5ORYVXUTCL8N696CM76DBUDW9" hidden="1">#REF!</definedName>
    <definedName name="BEx5OV9K93ZFKHEDCT2690Z63L75" hidden="1">#REF!</definedName>
    <definedName name="BEx5OVV6C0YT13ST85SVMMAFPOSJ" hidden="1">#REF!</definedName>
    <definedName name="BEx5P2WS5H471YBM2XT6OQRWFDZO" hidden="1">#REF!</definedName>
    <definedName name="BEx5P6I9ROKLIVM1CQL9KW9OA15F" hidden="1">#REF!</definedName>
    <definedName name="BEx5P9Y9RDXNUAJ6CZ2LHMM8IM7T" hidden="1">#REF!</definedName>
    <definedName name="BEx5PFY0WBE7HTFU96P8OBWJP3C7" hidden="1">#REF!</definedName>
    <definedName name="BEx5PHWB2C0D5QLP3BZIP3UO7DIZ" hidden="1">#REF!</definedName>
    <definedName name="BEx5PJP02W68K2E46L5C5YBSNU6T" hidden="1">#REF!</definedName>
    <definedName name="BEx5PLCA8DOMAU315YCS5275L2HS" hidden="1">#REF!</definedName>
    <definedName name="BEx5PQFPG1N6QQMDR6VKIV3100QW" hidden="1">#REF!</definedName>
    <definedName name="BEx5PRXMZ5M65Z732WNNGV564C2J" hidden="1">#REF!</definedName>
    <definedName name="BEx5PUXIS9F8JXMU8E6645GKB1KH" hidden="1">#REF!</definedName>
    <definedName name="BEx5Q481REDM0ADEN2E0HDDQ4KSL" hidden="1">#REF!</definedName>
    <definedName name="BEx5QDIH58GN7EO5RAFMSKB8HSYZ" hidden="1">#REF!</definedName>
    <definedName name="BEx5QGID43ODCD1YK0LDR3U1A4ZV" hidden="1">#REF!</definedName>
    <definedName name="BEx5QPSW4IPLH50WSR87HRER05RF" hidden="1">#REF!</definedName>
    <definedName name="BEx5QQEG8651QVQZ8TPIFWE7GOQX" hidden="1">#REF!</definedName>
    <definedName name="BEx5QZOY24M2BN59C7TLNZXGF9BT" hidden="1">#REF!</definedName>
    <definedName name="BEx73V0EP8EMNRC3EZJJKKVKWQVB" hidden="1">#REF!</definedName>
    <definedName name="BEx741WJHIJVXUX131SBXTVW8D71" hidden="1">#REF!</definedName>
    <definedName name="BEx744AVO92QVIW4DF47DJBRAL7H" hidden="1">#REF!</definedName>
    <definedName name="BEx74ESIB9Y8KGETIERMKU5PLCQR" hidden="1">#REF!</definedName>
    <definedName name="BEx74Q6H3O7133AWQXWC21MI2UFT" hidden="1">#REF!</definedName>
    <definedName name="BEx74W6BJ8ENO3J25WNM5H5APKA3" hidden="1">#REF!</definedName>
    <definedName name="BEx755GRRD9BL27YHLH5QWIYLWB7" hidden="1">#REF!</definedName>
    <definedName name="BEx759D1D5SXS5ELLZVBI0SXYUNF" hidden="1">#REF!</definedName>
    <definedName name="BEx75GJZSZHUDN6OOAGQYFUDA2LP" hidden="1">#REF!</definedName>
    <definedName name="BEx75HGCCV5K4UCJWYV8EV9AG5YT" hidden="1">#REF!</definedName>
    <definedName name="BEx75PZT8TY5P13U978NVBUXKHT4" hidden="1">#REF!</definedName>
    <definedName name="BEx75RCEXQCFLMEDSI3O1612YDSE" hidden="1">#REF!</definedName>
    <definedName name="BEx75T55F7GML8V1DMWL26WRT006" hidden="1">#REF!</definedName>
    <definedName name="BEx75VJGR07JY6UUWURQ4PJ29UKC" hidden="1">#REF!</definedName>
    <definedName name="BEx76MNVCH39Z3Z28D98UN80KZGW"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I4RMRYR3OT7IFVDI3ZDXBD0" hidden="1">#REF!</definedName>
    <definedName name="BEx77JH8YT1B3XSI9H5Y8LQT6QFK" hidden="1">#REF!</definedName>
    <definedName name="BEx77LVK4UD14GFMWUCHZUI6PDYE" hidden="1">#REF!</definedName>
    <definedName name="BEx77N2QPHTAG51KORVY3QZ16FHJ" hidden="1">#REF!</definedName>
    <definedName name="BEx77P0S3GVMS7BJUL9OWUGJ1B02" hidden="1">#REF!</definedName>
    <definedName name="BEx77QDESURI6WW5582YXSK3A972" hidden="1">#REF!</definedName>
    <definedName name="BEx77VBI9XOPFHKEWU5EHQ9J675Y"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HHRIWDLHQX2LG0HWFRYEL1T" hidden="1">#REF!</definedName>
    <definedName name="BEx78LZN7TNBEL1KZYH1FWEOWKLR" hidden="1">#REF!</definedName>
    <definedName name="BEx78ML7MCUO7S90WS7RGM318J7P" hidden="1">#REF!</definedName>
    <definedName name="BEx78QMXZ2P1ZB3HJ9O50DWHCMXR" hidden="1">#REF!</definedName>
    <definedName name="BEx78SFO5VR28677DWZEMDN7G86X" hidden="1">#REF!</definedName>
    <definedName name="BEx78SFOYH1Z0ZDTO47W2M60TW6K" hidden="1">#REF!</definedName>
    <definedName name="BEx79A9L4NCBG17FG3HH0BHXM0AZ" hidden="1">#REF!</definedName>
    <definedName name="BEx79JK3E6JO8MX4O35A5G8NZCC8" hidden="1">#REF!</definedName>
    <definedName name="BEx79OCP4HQ6XP8EWNGEUDLOZBBS" hidden="1">#REF!</definedName>
    <definedName name="BEx79SEAYKUZB0H4LYBCD6WWJBG2" hidden="1">#REF!</definedName>
    <definedName name="BEx79SJRHTLS9PYM69O9BWW1FMJK" hidden="1">#REF!</definedName>
    <definedName name="BEx79YJJLBELICW9F9FRYSCQ101L" hidden="1">#REF!</definedName>
    <definedName name="BEx79YUC7B0V77FSBGIRCY1BR4VK" hidden="1">#REF!</definedName>
    <definedName name="BEx7A06T3RC2891FUX05G3QPRAUE" hidden="1">#REF!</definedName>
    <definedName name="BEx7A9S3JA1X7FH4CFSQLTZC4691" hidden="1">#REF!</definedName>
    <definedName name="BEx7ABA2C9IWH5VSLVLLLCY62161" hidden="1">#REF!</definedName>
    <definedName name="BEx7AE4LPLX8N85BYB0WCO5S7ZPV" hidden="1">#REF!</definedName>
    <definedName name="BEx7ASD1I654MEDCO6GGWA95PXSC" hidden="1">#REF!</definedName>
    <definedName name="BEx7AVCX9S5RJP3NSZ4QM4E6ERDT" hidden="1">#REF!</definedName>
    <definedName name="BEx7AVYIGP0930MV5JEBWRYCJN68" hidden="1">#REF!</definedName>
    <definedName name="BEx7B35H7TRH7EKF8CBQ5MLDGI5L" hidden="1">#REF!</definedName>
    <definedName name="BEx7B3R19ZGYQ1OF6DGZGD4ZUD2I" hidden="1">#REF!</definedName>
    <definedName name="BEx7B5EA4QRJ9868YNO69XWR8Q2G" hidden="1">#REF!</definedName>
    <definedName name="BEx7B6LH6917TXOSAAQ6U7HVF018" hidden="1">#REF!</definedName>
    <definedName name="BEx7BOFIVBVK6QMKZUG1I62RKVRL" hidden="1">#REF!</definedName>
    <definedName name="BEx7BPXFZXJ79FQ0E8AQE21PGVHA" hidden="1">#REF!</definedName>
    <definedName name="BEx7BX49P0M9VYYMYCRMEAF16IN7" hidden="1">#REF!</definedName>
    <definedName name="BEx7C04AM39DQMC1TIX7CFZ2ADHX" hidden="1">#REF!</definedName>
    <definedName name="BEx7C40F0PQURHPI6YQ39NFIR86Z" hidden="1">#REF!</definedName>
    <definedName name="BEx7C57Q182I2R1KYH2MUA0F7N8P" hidden="1">#REF!</definedName>
    <definedName name="BEx7C93VR7SYRIJS1JO8YZKSFAW9" hidden="1">#REF!</definedName>
    <definedName name="BEx7C9PLB7M41NJHPG2H61ETSF6G" hidden="1">#REF!</definedName>
    <definedName name="BEx7CCPC6R1KQQZ2JQU6EFI1G0RM"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26HBWTQR01TCHIZ13YJB037" hidden="1">#REF!</definedName>
    <definedName name="BEx7D5RWKRS4W71J4NZ6ZSFHPKFT" hidden="1">#REF!</definedName>
    <definedName name="BEx7D8H1TPOX1UN17QZYEV7Q58GA"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2QT2U8THYOKBPXONB1B47WH" hidden="1">#REF!</definedName>
    <definedName name="BEx7E5QP7W6UKO74F5Y0VJ741HS5" hidden="1">#REF!</definedName>
    <definedName name="BEx7E6N29HGH3I47AFB2DCS6MVS6" hidden="1">#REF!</definedName>
    <definedName name="BEx7EBA8IYHQKT7IQAOAML660SYA" hidden="1">#REF!</definedName>
    <definedName name="BEx7EI6C8MCRZFEQYUBE5FSUTIHK" hidden="1">#REF!</definedName>
    <definedName name="BEx7EI6DL1Z6UWLFBXAKVGZTKHWJ" hidden="1">#REF!</definedName>
    <definedName name="BEx7EQKHNLRW4K8ERD5W0VLAIPNR" hidden="1">#REF!</definedName>
    <definedName name="BEx7EQKHX7GZYOLXRDU534TT4H64" hidden="1">#REF!</definedName>
    <definedName name="BEx7ETV6L1TM7JSXJIGK3FC6RVZW" hidden="1">#REF!</definedName>
    <definedName name="BEx7EWK9GUVV6FXWYIGH0TAI4V2O" hidden="1">#REF!</definedName>
    <definedName name="BEx7EYYLHMBYQTH6I377FCQS7CSX" hidden="1">#REF!</definedName>
    <definedName name="BEx7FB8YMJOY5QSIGLORQ8C7MCQD" hidden="1">#REF!</definedName>
    <definedName name="BEx7FCLG1RYI2SNOU1Y2GQZNZSWA" hidden="1">#REF!</definedName>
    <definedName name="BEx7FDY1QOC8JFCXLLKMLJHEDV47" hidden="1">#REF!</definedName>
    <definedName name="BEx7FN32ZGWOAA4TTH79KINTDWR9" hidden="1">#REF!</definedName>
    <definedName name="BEx7FUFIH3M1E7HXM31CIR052CFR" hidden="1">#REF!</definedName>
    <definedName name="BEx7G2DD9ICLQ1QZCVBF0H8TKH5P" hidden="1">#REF!</definedName>
    <definedName name="BEx7G2TM67H7NGZQ3OO988YQ64XT" hidden="1">#REF!</definedName>
    <definedName name="BEx7G4X5IF3XW3W1D9WU7VMMK7FQ" hidden="1">#REF!</definedName>
    <definedName name="BEx7G52GCSAEFPOM0KCBTXD651DK" hidden="1">#REF!</definedName>
    <definedName name="BEx7G82CKM3NIY1PHNFK28M09PCH" hidden="1">#REF!</definedName>
    <definedName name="BEx7GCPNSAMQ2AMPBYF9FB6ASP8V" hidden="1">#REF!</definedName>
    <definedName name="BEx7GR3ENYWRXXS5IT0UMEGOLGUH" hidden="1">#REF!</definedName>
    <definedName name="BEx7GSAL6P7TASL8MB63RFST1LJL" hidden="1">#REF!</definedName>
    <definedName name="BEx7H0JD6I5I8WQLLWOYWY5YWPQE" hidden="1">#REF!</definedName>
    <definedName name="BEx7H14XCXH7WEXEY1HVO53A6AGH" hidden="1">#REF!</definedName>
    <definedName name="BEx7H98AS46SCD31GVWA1MA8GRNO" hidden="1">#REF!</definedName>
    <definedName name="BEx7HB10CIO4WJNBQASK1PI3HXT1" hidden="1">#REF!</definedName>
    <definedName name="BEx7HDKN8ABP8MPP1TF4MFGJZMQ6" hidden="1">#REF!</definedName>
    <definedName name="BEx7HFTIA8AC8BR8HKIN81VE1SGW" hidden="1">#REF!</definedName>
    <definedName name="BEx7HGQ190OLJOHF46IE5YAT6ZZR" hidden="1">#REF!</definedName>
    <definedName name="BEx7HGVBEF4LEIF6RC14N3PSU461" hidden="1">#REF!</definedName>
    <definedName name="BEx7HJ9N0GKF2RWHWHTR7JTYFLFT" hidden="1">#REF!</definedName>
    <definedName name="BEx7HQ5T9FZ42QWS09UO4DT42Y0R" hidden="1">#REF!</definedName>
    <definedName name="BEx7HRCZE3CVGON1HV07MT5MNDZ3" hidden="1">#REF!</definedName>
    <definedName name="BEx7HWGE2CANG5M17X4C8YNC3N8F" hidden="1">#REF!</definedName>
    <definedName name="BEx7I4UI665Z6Y5QPCAI8AC6I57V" hidden="1">#REF!</definedName>
    <definedName name="BEx7I7JLQ38I4ALN9JMOD8RK0J53" hidden="1">#REF!</definedName>
    <definedName name="BEx7I8FZ96C5JAHXS18ZV0912LZP" hidden="1">#REF!</definedName>
    <definedName name="BEx7IBFWO3RWQIO91IR9XRT2Y14W" hidden="1">#REF!</definedName>
    <definedName name="BEx7IBVYN47SFZIA0K4MDKQZNN9V" hidden="1">#REF!</definedName>
    <definedName name="BEx7IGZLR17JZFXRT3RCQT7DFHP4" hidden="1">#REF!</definedName>
    <definedName name="BEx7IT4GRQWJ4XUI34PA5MSIFMCI" hidden="1">#REF!</definedName>
    <definedName name="BEx7IV2IJ5WT7UC0UG7WP0WF2JZI" hidden="1">#REF!</definedName>
    <definedName name="BEx7IXGU74GE5E4S6W4Z13AR092Y" hidden="1">#REF!</definedName>
    <definedName name="BEx7J4CZAPQDUBQIF1U1OUEYDQ9N" hidden="1">#REF!</definedName>
    <definedName name="BEx7J4YL8Q3BI1MLH16YYQ18IJRD" hidden="1">#REF!</definedName>
    <definedName name="BEx7JH3HGBPI07OHZ5LFYK0UFZQR" hidden="1">#REF!</definedName>
    <definedName name="BEx7JV194190CNM6WWGQ3UBJ3CHH" hidden="1">#REF!</definedName>
    <definedName name="BEx7K64HV989BNZJAIKRTG7C6MS3" hidden="1">#REF!</definedName>
    <definedName name="BEx7K7GZ607XQOGB81A1HINBTGOZ" hidden="1">#REF!</definedName>
    <definedName name="BEx7KDRIQ3FKH6NS7IO6KMIOE1PC" hidden="1">#REF!</definedName>
    <definedName name="BEx7KEYPBDXSNROH8M6CDCBN6B50" hidden="1">#REF!</definedName>
    <definedName name="BEx7KNCTOTGBVVY7CK9C76OZHJNC" hidden="1">#REF!</definedName>
    <definedName name="BEx7KQ78YW7IEB4GO5P7KIMI4V69" hidden="1">#REF!</definedName>
    <definedName name="BEx7KRZZB19ZGHM5ZV3E418CY32G"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6JCXE80HXJOKWM3XABPPSB1" hidden="1">#REF!</definedName>
    <definedName name="BEx7L8HEYEVTATR0OG5JJO647KNI" hidden="1">#REF!</definedName>
    <definedName name="BEx7L8XOV64OMS15ZFURFEUXLMWF" hidden="1">#REF!</definedName>
    <definedName name="BEx7LJVFQACL9F4DRS9YZQ9R2N30" hidden="1">#REF!</definedName>
    <definedName name="BEx7LKGZZP7HOR8337NB5P4BVWBZ" hidden="1">#REF!</definedName>
    <definedName name="BEx7M3NJ6CTMSDDCUDOYVGS00FU6" hidden="1">#REF!</definedName>
    <definedName name="BEx7MAEE4RBOKLUZAJR4DFK1MZW0" hidden="1">#REF!</definedName>
    <definedName name="BEx7MAUI1JJFDIJGDW4RWY5384LY" hidden="1">#REF!</definedName>
    <definedName name="BEx7MJZO3UKAMJ53UWOJ5ZD4GGMQ" hidden="1">#REF!</definedName>
    <definedName name="BEx7MT4MFNXIVQGAT6D971GZW7CA" hidden="1">#REF!</definedName>
    <definedName name="BEx7MUBSJVXTRI3E8J53H5RQ141Z" hidden="1">#REF!</definedName>
    <definedName name="BEx7NI062THZAM6I8AJWTFJL91CS" hidden="1">#REF!</definedName>
    <definedName name="BEx904S75BPRYMHF0083JF7ES4NG" hidden="1">#REF!</definedName>
    <definedName name="BEx90HDD4RWF7JZGA8GCGG7D63MG" hidden="1">#REF!</definedName>
    <definedName name="BEx90VGH5H09ON2QXYC9WIIEU98T" hidden="1">#REF!</definedName>
    <definedName name="BEx9175B70QXYAU5A8DJPGZQ46L9" hidden="1">#REF!</definedName>
    <definedName name="BEx91AQQRTV87AO27VWHSFZAD4ZR" hidden="1">#REF!</definedName>
    <definedName name="BEx91DFVWXI5JEO6ZOISSACOSXHY"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TMID71GVYH0U16QM1RV3PX0" hidden="1">#REF!</definedName>
    <definedName name="BEx91UTI10JFDPE3T0P802RALH6P" hidden="1">#REF!</definedName>
    <definedName name="BEx91VF2D78PAF337E3L2L81K9W2" hidden="1">#REF!</definedName>
    <definedName name="BEx921PNZ46VORG2VRMWREWIC0S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KG2IBGLAYX4RH8MFKKQCF00" hidden="1">#REF!</definedName>
    <definedName name="BEx92PE25IP31UTE8ZG75VP812WL" hidden="1">#REF!</definedName>
    <definedName name="BEx92PUBDIXAU1FW5ZAXECMAU0LN" hidden="1">#REF!</definedName>
    <definedName name="BEx92S8MHFFIVRQ2YSHZNQGOFUHD" hidden="1">#REF!</definedName>
    <definedName name="BEx92WA72X7VASOGHATSX4BNCMJ6" hidden="1">#REF!</definedName>
    <definedName name="BEx92WQH7SCR06X2V4VGSEK1VV58"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42UCRHMI4B0US31HO95GSC2X" hidden="1">#REF!</definedName>
    <definedName name="BEx946VY2ST2X0BAXB0UIGSKNV0H"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9TBK45AUQSX1IUZ86U1GPQ" hidden="1">#REF!</definedName>
    <definedName name="BEx94N7W5T3U7UOE97D6OVIBUCXS" hidden="1">#REF!</definedName>
    <definedName name="BEx94SBB5SIZCIYZO1IKZFAPEAYY" hidden="1">#REF!</definedName>
    <definedName name="BEx94U9J4NFHLL2UBESBQZX5PBQB" hidden="1">#REF!</definedName>
    <definedName name="BEx953PB6S6ECMD8N0JSW0CBG0DA" hidden="1">#REF!</definedName>
    <definedName name="BEx955NIAWX5OLAHMTV6QFUZPR30" hidden="1">#REF!</definedName>
    <definedName name="BEx9581TYVI2M5TT4ISDAJV4W7Z6" hidden="1">#REF!</definedName>
    <definedName name="BEx95FUC8QYYQHPHV5SIZ7JLBUKQ" hidden="1">#REF!</definedName>
    <definedName name="BEx95NHF4RVUE0YDOAFZEIVBYJXD" hidden="1">#REF!</definedName>
    <definedName name="BEx95QBZMG0E2KQ9BERJ861QLYN3" hidden="1">#REF!</definedName>
    <definedName name="BEx95QHBVDN795UNQJLRXG3RDU49" hidden="1">#REF!</definedName>
    <definedName name="BEx95TBVUWV7L7OMFMZDQEXGVHU6" hidden="1">#REF!</definedName>
    <definedName name="BEx95TMPACITRTJYU4VQHAK6KF9B" hidden="1">#REF!</definedName>
    <definedName name="BEx95U89DZZSVO39TGS62CX8G9N4" hidden="1">#REF!</definedName>
    <definedName name="BEx9602K2GHNBUEUVT9ONRQU1GMD" hidden="1">#REF!</definedName>
    <definedName name="BEx962BL3Y4LA53EBYI64ZYMZE8U" hidden="1">#REF!</definedName>
    <definedName name="BEx966NY8FY5BO150YP5X43LU0P0" hidden="1">#REF!</definedName>
    <definedName name="BEx968WTFI9RZPSBBEA2EXASRA5B" hidden="1">#REF!</definedName>
    <definedName name="BEx96E080ZCLZKQJJZONO8807JVM" hidden="1">#REF!</definedName>
    <definedName name="BEx96KR21O7H9R29TN0S45Y3QPUK" hidden="1">#REF!</definedName>
    <definedName name="BEx96PUHS44JX23HHYBWD9A3TCP9"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H9O1NAKAPK4MX4PKO34ICL5" hidden="1">#REF!</definedName>
    <definedName name="BEx97HVA5F2I0D6ID81KCUDEQOIH" hidden="1">#REF!</definedName>
    <definedName name="BEx97LM1GDTE68UHWTJNIXYAEKBB" hidden="1">#REF!</definedName>
    <definedName name="BEx97MNUZQ1Z0AO2FL7XQYVNCPR7" hidden="1">#REF!</definedName>
    <definedName name="BEx97NPQBACJVD9K1YXI08RTW9E2" hidden="1">#REF!</definedName>
    <definedName name="BEx97RWQLXS0OORDCN69IGA58CWU" hidden="1">#REF!</definedName>
    <definedName name="BEx97YNGGDFIXHTMGFL2IHAQX9MI" hidden="1">#REF!</definedName>
    <definedName name="BEx980QZVCXHY06CJUJRJGP2S2BF" hidden="1">#REF!</definedName>
    <definedName name="BEx981HW73BUZWT14TBTZHC0ZTJ4" hidden="1">#REF!</definedName>
    <definedName name="BEx9858TTC8O2R57MSHO6GNAVKNB" hidden="1">#REF!</definedName>
    <definedName name="BEx9871KU0N99P0900EAK69VFYT2" hidden="1">#REF!</definedName>
    <definedName name="BEx98B8MWGSAZ3C1NDLL9XJOAFE6" hidden="1">#REF!</definedName>
    <definedName name="BEx98GHD5BOZ9XGNF163VOFC51VP" hidden="1">#REF!</definedName>
    <definedName name="BEx98IFKNJFGZFLID1YTRFEG1SXY" hidden="1">#REF!</definedName>
    <definedName name="BEx98IKXI0UO8GH7RLX4GTFCNXC1" hidden="1">#REF!</definedName>
    <definedName name="BEx98SRQB3S97VGW3OW5FZHQ2K8F" hidden="1">#REF!</definedName>
    <definedName name="BEx98WD8CVZKVA5M2R2XHZMY5QSS" hidden="1">#REF!</definedName>
    <definedName name="BEx98ZNWSMGKKBXOZU1SP921Y3RF" hidden="1">#REF!</definedName>
    <definedName name="BEx9915UVD4G7RA3IMLFZ0LG3UA2" hidden="1">#REF!</definedName>
    <definedName name="BEx992CZON8AO7U7V88VN1JBO0MG" hidden="1">#REF!</definedName>
    <definedName name="BEx9952469XMFGSPXL7CMXHPJF90" hidden="1">#REF!</definedName>
    <definedName name="BEx999UQKP3JSI31JGOMV2V8ILBI" hidden="1">#REF!</definedName>
    <definedName name="BEx99B77I7TUSHRR4HIZ9FU2EIUT" hidden="1">#REF!</definedName>
    <definedName name="BEx99E73TVXTDWBBF1X93T2KOOYL" hidden="1">#REF!</definedName>
    <definedName name="BEx99Q6PH5F3OQKCCAAO75PYDEFN" hidden="1">#REF!</definedName>
    <definedName name="BEx99TC1NY9CXMNAQH7JY1ES9MWS" hidden="1">#REF!</definedName>
    <definedName name="BEx99WBYT2D6UUC1PT7A40ENYID4" hidden="1">#REF!</definedName>
    <definedName name="BEx99XDMWWXS3EYLW2N68R0MBWNW" hidden="1">#REF!</definedName>
    <definedName name="BEx99XOGHOM28CNCYKQWYGL56W2S" hidden="1">#REF!</definedName>
    <definedName name="BEx99ZRZ4I7FHDPGRAT5VW7NVBPU" hidden="1">#REF!</definedName>
    <definedName name="BEx9A6TLRTQ44GQXDP6VXI34IIYP" hidden="1">#REF!</definedName>
    <definedName name="BEx9ABM9CA467IC4JQ4OYXNK5SQQ" hidden="1">#REF!</definedName>
    <definedName name="BEx9AKGGIDSN4LU2AIV8L2D8TVJM" hidden="1">#REF!</definedName>
    <definedName name="BEx9AT5E3ZSHKSOL35O38L8HF9TH" hidden="1">#REF!</definedName>
    <definedName name="BEx9AV8W1FAWF5BHATYEN47X12JN" hidden="1">#REF!</definedName>
    <definedName name="BEx9B2L5ARE97KJL8TR1SXY8XW2P" hidden="1">#REF!</definedName>
    <definedName name="BEx9B4DW04PMTRZPV0W9B005IETO" hidden="1">#REF!</definedName>
    <definedName name="BEx9B8A5186FNTQQNLIO5LK02ABI" hidden="1">#REF!</definedName>
    <definedName name="BEx9B8VR20E2CILU4CDQUQQ9ONXK" hidden="1">#REF!</definedName>
    <definedName name="BEx9B917EUP13X6FQ3NPQL76XM5V" hidden="1">#REF!</definedName>
    <definedName name="BEx9BAJ5WYEQ623HUT9NNCMP3RUG" hidden="1">#REF!</definedName>
    <definedName name="BEx9BIMH4ZCX2K8KJWZI2FJHNGJQ" hidden="1">#REF!</definedName>
    <definedName name="BEx9BIMHO6NRTXSHT99GT1685CZA" hidden="1">#REF!</definedName>
    <definedName name="BEx9BYSYW7QCPXS2NAVLFAU5Y2Z2" hidden="1">#REF!</definedName>
    <definedName name="BEx9BZK0S4PO18IYMW87A97JBY2K" hidden="1">#REF!</definedName>
    <definedName name="BEx9C0R5TQDY6HZHZHNEUMUUMJ7Z" hidden="1">#REF!</definedName>
    <definedName name="BEx9C2EFZFL9MB157H8YW3DLFUDN" hidden="1">#REF!</definedName>
    <definedName name="BEx9C2UQH3LUN4JYB4VAHLDBFQ17" hidden="1">#REF!</definedName>
    <definedName name="BEx9C590HJ2O31IWJB73C1HR74AI" hidden="1">#REF!</definedName>
    <definedName name="BEx9CCQRMYYOGIOYTOM73VKDIPS1" hidden="1">#REF!</definedName>
    <definedName name="BEx9CWIW1E4211002BMWJG4UF79Z" hidden="1">#REF!</definedName>
    <definedName name="BEx9D09OILSMSCQVIV5KWCS0IP9P" hidden="1">#REF!</definedName>
    <definedName name="BEx9D1BC9FT19KY0INAABNDBAMR1" hidden="1">#REF!</definedName>
    <definedName name="BEx9D2D7S1L4PJGGVKTAOXCPDDXC" hidden="1">#REF!</definedName>
    <definedName name="BEx9D6PPPMHW3THDJM5BJGQZJ2WE" hidden="1">#REF!</definedName>
    <definedName name="BEx9DBYHDH9GW4X8LY6HEPX766D5" hidden="1">#REF!</definedName>
    <definedName name="BEx9DD5M4EV7JAJW9QM8BXFT4OY4" hidden="1">#REF!</definedName>
    <definedName name="BEx9DN6ZMF18Q39MPMXSDJTZQNJ3" hidden="1">#REF!</definedName>
    <definedName name="BEx9DN75TFKI0EVFRUOXO74XH79W" hidden="1">#REF!</definedName>
    <definedName name="BEx9DOZPTFRE3XJAXRA0I5I02BTA" hidden="1">#REF!</definedName>
    <definedName name="BEx9DQ1L7ZKI78DIX9UMR80H1HPF" hidden="1">#REF!</definedName>
    <definedName name="BEx9DTN24SZM41C5PRTMOGS0038F" hidden="1">#REF!</definedName>
    <definedName name="BEx9DUU8DALPSCW66GTMQRPXZ6GL" hidden="1">#REF!</definedName>
    <definedName name="BEx9E14TDNSEMI784W0OTIEQMWN6" hidden="1">#REF!</definedName>
    <definedName name="BEx9E2BZ2B1R41FMGJCJ7JLGLUAJ" hidden="1">#REF!</definedName>
    <definedName name="BEx9E4VL9JB0S6UOD00SSYOIPJBU" hidden="1">#REF!</definedName>
    <definedName name="BEx9EG9KBJ77M8LEOR9ITOKN5KXY" hidden="1">#REF!</definedName>
    <definedName name="BEx9EM9DBGK8KVDX6UZR0X1E94BU" hidden="1">#REF!</definedName>
    <definedName name="BEx9EMK6HAJJMVYZTN5AUIV7O1E6" hidden="1">#REF!</definedName>
    <definedName name="BEx9EQLVZHYQ1TPX7WH3SOWXCZLE" hidden="1">#REF!</definedName>
    <definedName name="BEx9ETLU0EK5LGEM1QCNYN2S8O5F" hidden="1">#REF!</definedName>
    <definedName name="BEx9EX75KPVNTND66H2GDTS5F94D" hidden="1">#REF!</definedName>
    <definedName name="BEx9F0Y2ESUNE3U7TQDLMPE9BO67" hidden="1">#REF!</definedName>
    <definedName name="BEx9F5W18ZGFOKGRE8PR6T1MO6GT" hidden="1">#REF!</definedName>
    <definedName name="BEx9F78N4HY0XFGBQ4UJRD52L1EI" hidden="1">#REF!</definedName>
    <definedName name="BEx9FF16LOQP5QIR4UHW5EIFGQB8" hidden="1">#REF!</definedName>
    <definedName name="BEx9FIBQAGX0DMITV9TFKJ7ULPXC" hidden="1">#REF!</definedName>
    <definedName name="BEx9FJTSRCZ3ZXT3QVBJT5NF8T7V" hidden="1">#REF!</definedName>
    <definedName name="BEx9FRBEEYPS5HLS3XT34AKZN94G" hidden="1">#REF!</definedName>
    <definedName name="BEx9G2K3266FBHASANRHXWSD5404" hidden="1">#REF!</definedName>
    <definedName name="BEx9GDY4D8ZPQJCYFIMYM0V0C51Y" hidden="1">#REF!</definedName>
    <definedName name="BEx9GGY04V0ZWI6O9KZH4KSBB389" hidden="1">#REF!</definedName>
    <definedName name="BEx9GIL8ANM6HD08S1KUHL40B284" hidden="1">#REF!</definedName>
    <definedName name="BEx9GNOPB6OZ2RH3FCDNJR38RJOS" hidden="1">#REF!</definedName>
    <definedName name="BEx9GR4V6T5DENPMBZ6RTUZ115V9" hidden="1">#REF!</definedName>
    <definedName name="BEx9GUQALUWCD30UKUQGSWW8KBQ7" hidden="1">#REF!</definedName>
    <definedName name="BEx9GY6BVFQGCLMOWVT6PIC9WP5X" hidden="1">#REF!</definedName>
    <definedName name="BEx9GZ2P3FDHKXEBXX2VS0BG2NP2" hidden="1">#REF!</definedName>
    <definedName name="BEx9H04IB14E1437FF2OIRRWBSD7" hidden="1">#REF!</definedName>
    <definedName name="BEx9H463SQQZPQISJEVDJIM1HF5Y" hidden="1">#REF!</definedName>
    <definedName name="BEx9H4GX86DSKXPLJCUIUR2XVZXL" hidden="1">#REF!</definedName>
    <definedName name="BEx9H5O1KDZJCW91Q29VRPY5YS6P" hidden="1">#REF!</definedName>
    <definedName name="BEx9H64BD3B4EHLWWHTHT31QEUKT" hidden="1">#REF!</definedName>
    <definedName name="BEx9H8YR0E906F1JXZMBX3LNT004" hidden="1">#REF!</definedName>
    <definedName name="BEx9HCER8UKX0OCOIIKOHETSOUHT" hidden="1">#REF!</definedName>
    <definedName name="BEx9HNCNAHRRRBSH2X8MSI8UGP0U" hidden="1">#REF!</definedName>
    <definedName name="BEx9HPG6MA31Y86OR0E69UBU9S5H" hidden="1">#REF!</definedName>
    <definedName name="BEx9I8XIG7E5NB48QQHXP23FIN60" hidden="1">#REF!</definedName>
    <definedName name="BEx9IOTBZT9EZR4SZ4B2CLSVK0TL" hidden="1">#REF!</definedName>
    <definedName name="BEx9IOYOLJRG6D7ZAYFZDHNN23BE" hidden="1">#REF!</definedName>
    <definedName name="BEx9IQRF01ATLVK0YE60ARKQJ68L" hidden="1">#REF!</definedName>
    <definedName name="BEx9IT5QNZWKM6YQ5WER0DC2PMMU" hidden="1">#REF!</definedName>
    <definedName name="BEx9IW5MFLXTVCJHVUZTUH93AXOS" hidden="1">#REF!</definedName>
    <definedName name="BEx9IXCSPSZC80YZUPRCYTG326KV" hidden="1">#REF!</definedName>
    <definedName name="BEx9IZ06N1E5ZXHWGL0L5L5EAFPJ" hidden="1">#REF!</definedName>
    <definedName name="BEx9IZR39NHDGOM97H4E6F81RTQW" hidden="1">#REF!</definedName>
    <definedName name="BEx9J6CH5E7YZPER7HXEIOIKGPCA" hidden="1">#REF!</definedName>
    <definedName name="BEx9JJTZKVUJAVPTRE0RAVTEH41G" hidden="1">#REF!</definedName>
    <definedName name="BEx9JLBYK239B3F841C7YG1GT7ST" hidden="1">#REF!</definedName>
    <definedName name="BEx9JTQ2C5IP2MVL3AW2A1FZ2JXQ" hidden="1">#REF!</definedName>
    <definedName name="BEx9K9WOKY6D166KNBS6MOJAN8EP" hidden="1">#REF!</definedName>
    <definedName name="BExAW4IIW5D0MDY6TJ3G4FOLPYIR" hidden="1">#REF!</definedName>
    <definedName name="BExAX410NB4F2XOB84OR2197H8M5" hidden="1">#REF!</definedName>
    <definedName name="BExAX8TNG8LQ5Q4904SAYQIPGBSV" hidden="1">#REF!</definedName>
    <definedName name="BExAXJGQG3TSXXCUF6D9QMMO9QXK" hidden="1">#REF!</definedName>
    <definedName name="BExAY0EAT2LXR5MFGM0DLIB45PLO" hidden="1">#REF!</definedName>
    <definedName name="BExAYE6LNIEBR9DSNI5JGNITGKIT" hidden="1">#REF!</definedName>
    <definedName name="BExAYHMLXGGO25P8HYB2S75DEB4F" hidden="1">#REF!</definedName>
    <definedName name="BExAYKXAUWGDOPG952TEJ2UKZKWN" hidden="1">#REF!</definedName>
    <definedName name="BExAYOO7ZNI3LCCVOCD95OO9341K"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XNX17XDN66WZ5OWH7NJ0VYP" hidden="1">#REF!</definedName>
    <definedName name="BExAYY9H9COOT46HJLPVDLTO12UL" hidden="1">#REF!</definedName>
    <definedName name="BExAZA3M7TPL3QX9USNFCDHJZLWQ" hidden="1">#REF!</definedName>
    <definedName name="BExAZCNEGB4JYHC8CZ51KTN890US" hidden="1">#REF!</definedName>
    <definedName name="BExAZFCI302YFYRDJYQDWQQL0Q0O" hidden="1">#REF!</definedName>
    <definedName name="BExAZISI9QWRP0KUCIS2Y791X8VG" hidden="1">#REF!</definedName>
    <definedName name="BExAZJ3B5RKE4Q2BWP4FQESJNIHV" hidden="1">#REF!</definedName>
    <definedName name="BExAZLHLST9OP89R1HJMC1POQG8H" hidden="1">#REF!</definedName>
    <definedName name="BExAZMDYMIAA7RX1BMCKU1VLBRGY" hidden="1">#REF!</definedName>
    <definedName name="BExAZNL6BHI8DCQWXOX4I2P839UX" hidden="1">#REF!</definedName>
    <definedName name="BExAZQFR0ESPSOIIK2KB663VNGW1" hidden="1">#REF!</definedName>
    <definedName name="BExAZRMWSONMCG9KDUM4KAQ7BONM" hidden="1">#REF!</definedName>
    <definedName name="BExAZTFG4SJRG4TW6JXRF7N08JFI" hidden="1">#REF!</definedName>
    <definedName name="BExAZUS4A8OHDZK0MWAOCCCKTH73" hidden="1">#REF!</definedName>
    <definedName name="BExAZX6FECVK3E07KXM2XPYKGM6U" hidden="1">#REF!</definedName>
    <definedName name="BExB012NJ8GASTNNPBRRFTLHIOC9" hidden="1">#REF!</definedName>
    <definedName name="BExB072HHXVMUC0VYNGG48GRSH5Q" hidden="1">#REF!</definedName>
    <definedName name="BExB0FRDEYDEUEAB1W8KD6D965XA" hidden="1">#REF!</definedName>
    <definedName name="BExB0GCYSHBKXQO60R6PEZA3PBDM" hidden="1">#REF!</definedName>
    <definedName name="BExB0KPCN7YJORQAYUCF4YKIKPMC" hidden="1">#REF!</definedName>
    <definedName name="BExB0LGD74MX8LR8FNGB8LDMQ0V2" hidden="1">#REF!</definedName>
    <definedName name="BExB0U59GAZ07FCV2YSF1W8A0H0E" hidden="1">#REF!</definedName>
    <definedName name="BExB0VHR5ZMJLP36RB4QB3FQPFDZ" hidden="1">#REF!</definedName>
    <definedName name="BExB0WE4PI3NOBXXVO9CTEN4DIU2" hidden="1">#REF!</definedName>
    <definedName name="BExB10QNIVITUYS55OAEKK3VLJFE"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L46I1MBRII6CA5C7J10IUVV" hidden="1">#REF!</definedName>
    <definedName name="BExB1MRLOIFGUTYBVZ988TPV2CQQ" hidden="1">#REF!</definedName>
    <definedName name="BExB1NO0GELI2MRTJ5YOQUM4UXDJ" hidden="1">#REF!</definedName>
    <definedName name="BExB1Q29OO6LNFNT1EQLA3KYE7MX" hidden="1">#REF!</definedName>
    <definedName name="BExB1TNRV5EBWZEHYLHI76T0FVA7" hidden="1">#REF!</definedName>
    <definedName name="BExB1WI6M8I0EEP1ANUQZCFY24EV"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ZBIZ2U484PTUV7LUQ13PRSY" hidden="1">#REF!</definedName>
    <definedName name="BExB30IP1DNKNQ6PZ5ERUGR5MK4Z" hidden="1">#REF!</definedName>
    <definedName name="BExB3DJXES13RCW5ZRY0MD4JXYOL" hidden="1">#REF!</definedName>
    <definedName name="BExB3ME6GQC1FDWISKUWBU4N4PAG" hidden="1">#REF!</definedName>
    <definedName name="BExB442RX0T3L6HUL6X5T21CENW6" hidden="1">#REF!</definedName>
    <definedName name="BExB47Z0VZHRO79HCKTMGPCOOSXI" hidden="1">#REF!</definedName>
    <definedName name="BExB4ADB68BC5XZFVW6IAXI7ZTPD" hidden="1">#REF!</definedName>
    <definedName name="BExB4ADD0L7417CII901XTFKXD1J" hidden="1">#REF!</definedName>
    <definedName name="BExB4DO1V1NL2AVK5YE1RSL5RYHL" hidden="1">#REF!</definedName>
    <definedName name="BExB4DYU06HCGRIPBSWRCXK804UM" hidden="1">#REF!</definedName>
    <definedName name="BExB4Z3EZBGYYI33U0KQ8NEIH8PY" hidden="1">#REF!</definedName>
    <definedName name="BExB53QPP2QTYXA3A51LQ4E6VM77"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CKXMPC65E8QNEZWB49ANT2I" hidden="1">#REF!</definedName>
    <definedName name="BExB5EDO9XUKHF74X3HAU2WPPHZH" hidden="1">#REF!</definedName>
    <definedName name="BExB5G6EH68AYEP1UT0GHUEL3SLN" hidden="1">#REF!</definedName>
    <definedName name="BExB5QYVEZWFE5DQVHAM760EV05X" hidden="1">#REF!</definedName>
    <definedName name="BExB5S60ZSVIMN45CKAF8HWWZK0P" hidden="1">#REF!</definedName>
    <definedName name="BExB5U9IRH14EMOE0YGIE3WIVLFS" hidden="1">#REF!</definedName>
    <definedName name="BExB5VWYMOV6BAIH7XUBBVPU7MMD" hidden="1">#REF!</definedName>
    <definedName name="BExB610DZWIJP1B72U9QM42COH2B" hidden="1">#REF!</definedName>
    <definedName name="BExB68CN4RAK9VVE9XCSEQCJH6Y6" hidden="1">#REF!</definedName>
    <definedName name="BExB6C3FUAKK9ML5T767NMWGA9YB" hidden="1">#REF!</definedName>
    <definedName name="BExB6C8X6JYRLKZKK17VE3QUNL3D" hidden="1">#REF!</definedName>
    <definedName name="BExB6HN3QRFPXM71MDUK21BKM7PF" hidden="1">#REF!</definedName>
    <definedName name="BExB6IZMHCZ3LB7N73KD90YB1HBZ" hidden="1">#REF!</definedName>
    <definedName name="BExB6U85FH5LT2JT24NRJWG8JMIX" hidden="1">#REF!</definedName>
    <definedName name="BExB70YYMALMQ3HTT1HWLBJPWJNP" hidden="1">#REF!</definedName>
    <definedName name="BExB719SGNX4Y8NE6JEXC555K596" hidden="1">#REF!</definedName>
    <definedName name="BExB7265DCHKS7V2OWRBXCZTEIW9" hidden="1">#REF!</definedName>
    <definedName name="BExB74PS5P9G0P09Y6DZSCX0FLTJ" hidden="1">#REF!</definedName>
    <definedName name="BExB75BCPS6RZYFL94AK3R0V5PRG" hidden="1">#REF!</definedName>
    <definedName name="BExB780G5NASFMZA3JUW8HJ0UKOP" hidden="1">#REF!</definedName>
    <definedName name="BExB78RH79J0MIF7H8CAZ0CFE88Q" hidden="1">#REF!</definedName>
    <definedName name="BExB79T6E5SGXD7CO7NMA457NDQ7" hidden="1">#REF!</definedName>
    <definedName name="BExB79YP32K8Q8941WTN5A6T4A18" hidden="1">#REF!</definedName>
    <definedName name="BExB7ELT09HGDVO5BJC1ZY9D09GZ" hidden="1">#REF!</definedName>
    <definedName name="BExB806PAXX70XUTA3ZI7OORD78R" hidden="1">#REF!</definedName>
    <definedName name="BExB81DUTM3PK7VU1Q8CX68N9J9C" hidden="1">#REF!</definedName>
    <definedName name="BExB872SZ3Z3AQ9WG9526IWZDUW6" hidden="1">#REF!</definedName>
    <definedName name="BExB8EKKRT3OD6HNGO257TQHJSIZ" hidden="1">#REF!</definedName>
    <definedName name="BExB8HF4UBVZKQCSRFRUQL2EE6VL" hidden="1">#REF!</definedName>
    <definedName name="BExB8HKHKZ1ORJZUYGG2M4VSCC39" hidden="1">#REF!</definedName>
    <definedName name="BExB8IGUM4XLIN3X3QTFFXTJRMCH" hidden="1">#REF!</definedName>
    <definedName name="BExB8QPH8DC5BESEVPSMBCWVN6PO" hidden="1">#REF!</definedName>
    <definedName name="BExB8RWTD7F4UOU0VZOBFQ9KK28O" hidden="1">#REF!</definedName>
    <definedName name="BExB8SCX2Y6GVFN4Q8M98RYRU9SQ" hidden="1">#REF!</definedName>
    <definedName name="BExB8U5N0D85YR8APKN3PPKG0FWP" hidden="1">#REF!</definedName>
    <definedName name="BExB92P1XHUZR2BBB9JLEOHMK1UI" hidden="1">#REF!</definedName>
    <definedName name="BExB98E2QD9TG24IDB4ZPUQNAW4K" hidden="1">#REF!</definedName>
    <definedName name="BExB9DHI5I2TJ2LXYPM98EE81L27" hidden="1">#REF!</definedName>
    <definedName name="BExB9KTWSMCLM9AHNC7VUJSQ5NKU" hidden="1">#REF!</definedName>
    <definedName name="BExB9Q2MZZHBGW8QQKVEYIMJBPIE" hidden="1">#REF!</definedName>
    <definedName name="BExB9U9PMHOODZ1M3TXNPNZWYSDZ" hidden="1">#REF!</definedName>
    <definedName name="BExB9U9QU8CAIS2HYAJLXOTIWT16"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93PE0DGUUTA7LLSIGBIXWE5" hidden="1">#REF!</definedName>
    <definedName name="BExBACEK3QWK5ND1Z5NHJYGQOM76" hidden="1">#REF!</definedName>
    <definedName name="BExBAI8X0FKDQJ6YZJQDTTG4ZCWY"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S6SBB7FQK78V6WPEL2SBUJ" hidden="1">#REF!</definedName>
    <definedName name="BExBAVKX8Q09370X1GCZWJ4E91YJ" hidden="1">#REF!</definedName>
    <definedName name="BExBAW6JLGECZT0PM9AA792LWL8E" hidden="1">#REF!</definedName>
    <definedName name="BExBAX2X2ENJYO4QTR5VAIQ86L7B" hidden="1">#REF!</definedName>
    <definedName name="BExBAZ13D3F1DVJQ6YJ8JGUYEYJE" hidden="1">#REF!</definedName>
    <definedName name="BExBB2H4AXSBD7V26BCT26VEBVX6" hidden="1">#REF!</definedName>
    <definedName name="BExBBC2D1NARM9AE3T39QWF3I9NW" hidden="1">#REF!</definedName>
    <definedName name="BExBBINQTJSH40AVQ41T2N1MUBNV" hidden="1">#REF!</definedName>
    <definedName name="BExBBO1Z07YBMFY4YH83IFVCTPU9" hidden="1">#REF!</definedName>
    <definedName name="BExBBTG649R9I0CT042JLL8LXV18" hidden="1">#REF!</definedName>
    <definedName name="BExBBUCJQRR74Q7GPWDEZXYK2KJL" hidden="1">#REF!</definedName>
    <definedName name="BExBBV8XVMD9CKZY711T0BN7H3PM" hidden="1">#REF!</definedName>
    <definedName name="BExBC78HXWXHO3XAB6E8NVTBGLJS" hidden="1">#REF!</definedName>
    <definedName name="BExBCAOJ4XMEIZK0IJEXYGOG9X9E" hidden="1">#REF!</definedName>
    <definedName name="BExBCKKJTIRKC1RZJRTK65HHLX4W" hidden="1">#REF!</definedName>
    <definedName name="BExBCLMEPAN3XXX174TU8SS0627Q" hidden="1">#REF!</definedName>
    <definedName name="BExBCRBEYR2KZ8FAQFZ2NHY13WIY" hidden="1">#REF!</definedName>
    <definedName name="BExBCSNUWUPN97ESQCDAYI2P1XFZ" hidden="1">#REF!</definedName>
    <definedName name="BExBCVD0DH66VKGI4S532O4S86V9" hidden="1">#REF!</definedName>
    <definedName name="BExBD4I559NXSV6J07Q343TKYMVJ" hidden="1">#REF!</definedName>
    <definedName name="BExBDBZQLTX3OGFYGULQFK5WEZU5" hidden="1">#REF!</definedName>
    <definedName name="BExBDJS9TUEU8Z84IV59E5V4T8K6" hidden="1">#REF!</definedName>
    <definedName name="BExBDKOMSVH4XMH52CFJ3F028I9R" hidden="1">#REF!</definedName>
    <definedName name="BExBDSRXVZQ0W5WXQMP5XD00GRRL" hidden="1">#REF!</definedName>
    <definedName name="BExBDUVGK3E1J4JY9ZYTS7V14BLY" hidden="1">#REF!</definedName>
    <definedName name="BExBDY65QPPIQQNHB2YGFVWGAVXQ" hidden="1">#REF!</definedName>
    <definedName name="BExBE162OSBKD30I7T1DKKPT3I9I" hidden="1">#REF!</definedName>
    <definedName name="BExBE5YPUY1T7N7DHMMIGGXK8TMP" hidden="1">#REF!</definedName>
    <definedName name="BExBEC9ATLQZF86W1M3APSM4HEOH" hidden="1">#REF!</definedName>
    <definedName name="BExBEYFQJE9YK12A6JBMRFKEC7RN" hidden="1">#REF!</definedName>
    <definedName name="BExBF7Q73OYSKRDKTGA1TYH4Y0VH" hidden="1">#REF!</definedName>
    <definedName name="BExBG1ED81J2O4A2S5F5Y3BPHMCR" hidden="1">#REF!</definedName>
    <definedName name="BExCRLIHS7466WFJ3RPIUGGXYESZ" hidden="1">#REF!</definedName>
    <definedName name="BExCRS3WCOWM995COLMXL1MSFFMK" hidden="1">#REF!</definedName>
    <definedName name="BExCS1EDDUEAEWHVYXHIP9I1WCJH" hidden="1">#REF!</definedName>
    <definedName name="BExCS1P52JQH1KTR5F2U6FRJ0G6E" hidden="1">#REF!</definedName>
    <definedName name="BExCS6SLRCBH006GNRE27HFRHP40" hidden="1">#REF!</definedName>
    <definedName name="BExCS7ZPMHFJ4UJDAL8CQOLSZ13B" hidden="1">#REF!</definedName>
    <definedName name="BExCS7ZQLWIEC6EQL90XH1PLZRUN" hidden="1">#REF!</definedName>
    <definedName name="BExCS8W4NJUZH9S1CYB6XSDLEPBW" hidden="1">#REF!</definedName>
    <definedName name="BExCSAE1M6G20R41J0Y24YNN0YC1" hidden="1">#REF!</definedName>
    <definedName name="BExCSAOUZOYKHN7HV511TO8VDJ02" hidden="1">#REF!</definedName>
    <definedName name="BExCSM85FH0L4VHA71BXGTAG3TM1" hidden="1">#REF!</definedName>
    <definedName name="BExCSMOFTXSUEC1T46LR1UPYRCX5" hidden="1">#REF!</definedName>
    <definedName name="BExCSSDG3TM6TPKS19E9QYJEELZ6" hidden="1">#REF!</definedName>
    <definedName name="BExCSZV7U67UWXL2HKJNM5W1E4OO" hidden="1">#REF!</definedName>
    <definedName name="BExCT4NSDT61OCH04Y2QIFIOP75H" hidden="1">#REF!</definedName>
    <definedName name="BExCTGHY3LEHER1MHL2PUCGR0QG9" hidden="1">#REF!</definedName>
    <definedName name="BExCTNU68LQ3P4I031OFLVFC9CRB" hidden="1">#REF!</definedName>
    <definedName name="BExCTSXLMO3GIP5Q1PNL8FP5CICU" hidden="1">#REF!</definedName>
    <definedName name="BExCTW8G3VCZ55S09HTUGXKB1P2M" hidden="1">#REF!</definedName>
    <definedName name="BExCTYS2KX0QANOLT8LGZ9WV3S3T" hidden="1">#REF!</definedName>
    <definedName name="BExCTZZ9JNES4EDHW97NP0EGQALX" hidden="1">#REF!</definedName>
    <definedName name="BExCU0A1UBXVLQAO3GV7ONCS7EFZ" hidden="1">#REF!</definedName>
    <definedName name="BExCU0A1V6NMZQ9ASYJ8QIVQ5UR2" hidden="1">#REF!</definedName>
    <definedName name="BExCU2834920JBHSPCRC4UF80OLL" hidden="1">#REF!</definedName>
    <definedName name="BExCU8O54I3P3WRYWY1CRP3S78QY" hidden="1">#REF!</definedName>
    <definedName name="BExCUDRJO23YOKT8GPWOVQ4XEHF5" hidden="1">#REF!</definedName>
    <definedName name="BExCUFET3XUF3VNNBRMBDTZGDA2Q" hidden="1">#REF!</definedName>
    <definedName name="BExCUO3QQEKQX6900Y5OXGKQ994O" hidden="1">#REF!</definedName>
    <definedName name="BExCUPAXFR16YMWL30ME3F3BSRDZ" hidden="1">#REF!</definedName>
    <definedName name="BExCUR94DHCE47PUUWEMT5QZOYR2" hidden="1">#REF!</definedName>
    <definedName name="BExCUXUHTNCEGRB8N3MZNSL9SMZY" hidden="1">#REF!</definedName>
    <definedName name="BExCUZHQQYUE6FKHZQ2TAHBT1MA6" hidden="1">#REF!</definedName>
    <definedName name="BExCV634L7SVHGB0UDDTRRQ2Q72H" hidden="1">#REF!</definedName>
    <definedName name="BExCV7VVU04ZVXVE74W14ESLB7Q1" hidden="1">#REF!</definedName>
    <definedName name="BExCV9301QF9QSWYG15JEYILC4T7" hidden="1">#REF!</definedName>
    <definedName name="BExCVBXGSXT9FWJRG62PX9S1RK83" hidden="1">#REF!</definedName>
    <definedName name="BExCVCOIE6PK8MO5R7JHGHBX303N" hidden="1">#REF!</definedName>
    <definedName name="BExCVFOEJGD6JZAYFCRK8H3EECIN" hidden="1">#REF!</definedName>
    <definedName name="BExCVHBNLOHNFS0JAV3I1XGPNH9W" hidden="1">#REF!</definedName>
    <definedName name="BExCVI86R31A2IOZIEBY1FJLVILD" hidden="1">#REF!</definedName>
    <definedName name="BExCVKGZXE0I9EIXKBZVSGSEY2RR" hidden="1">#REF!</definedName>
    <definedName name="BExCVM9QQ684VL4X76KG0PNZYORH" hidden="1">#REF!</definedName>
    <definedName name="BExCVOIM8RBQ4SOOEY18R8D1QEBR" hidden="1">#REF!</definedName>
    <definedName name="BExCVV44WY5807WGMTGKPW0GT256" hidden="1">#REF!</definedName>
    <definedName name="BExCVZ5PN4V6MRBZ04PZJW3GEF8S" hidden="1">#REF!</definedName>
    <definedName name="BExCW13R0GWJYGXZBNCPAHQN4NR2" hidden="1">#REF!</definedName>
    <definedName name="BExCW9Y5HWU4RJTNX74O6L24VGCK" hidden="1">#REF!</definedName>
    <definedName name="BExCWBW7D63N17DK9YNVWMMXGJP9" hidden="1">#REF!</definedName>
    <definedName name="BExCWPDPESGZS07QGBLSBWDNVJLZ"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I033261ZX44ADD78VSGBBWB" hidden="1">#REF!</definedName>
    <definedName name="BExCXILMURGYMAH6N5LF5DV6K3GM" hidden="1">#REF!</definedName>
    <definedName name="BExCXQUFBMXQ1650735H48B1AZT3" hidden="1">#REF!</definedName>
    <definedName name="BExCY2DQO9VLA77Q7EG3T0XNXX4F" hidden="1">#REF!</definedName>
    <definedName name="BExCY6VMJ68MX3C981R5Q0BX5791" hidden="1">#REF!</definedName>
    <definedName name="BExCYAH2SAZCPW6XCB7V7PMMCAWO" hidden="1">#REF!</definedName>
    <definedName name="BExCYJBB52X8B3AREHCC1L5QNPX7" hidden="1">#REF!</definedName>
    <definedName name="BExCYN7K0MP1Z34USDMRZFF7OB1F" hidden="1">#REF!</definedName>
    <definedName name="BExCYPRC5HJE6N2XQTHCT6NXGP8N" hidden="1">#REF!</definedName>
    <definedName name="BExCYR9BDU2760RNWFSOA692MMER" hidden="1">#REF!</definedName>
    <definedName name="BExCYUK0I3UEXZNFDW71G6Z6D8XR" hidden="1">#REF!</definedName>
    <definedName name="BExCYYASOFRX34WOV4XIDSNFRUXN" hidden="1">#REF!</definedName>
    <definedName name="BExCZ9ZKJOG6HTLEDT1Q18XHAF87" hidden="1">#REF!</definedName>
    <definedName name="BExCZFZCXMLY5DWESYJ9NGTJYQ8M" hidden="1">#REF!</definedName>
    <definedName name="BExCZJ4P8WS0BDT31WDXI0ROE7D6" hidden="1">#REF!</definedName>
    <definedName name="BExCZJA188RBOSI8OOXNEJV3KGLG" hidden="1">#REF!</definedName>
    <definedName name="BExCZKH6NI0EE02L995IFVBD1J59" hidden="1">#REF!</definedName>
    <definedName name="BExCZLZ68FPL0NXHDCQ2742WHOWH" hidden="1">#REF!</definedName>
    <definedName name="BExCZNBMDSIL1F4X8W0EQ9EEV4WQ" hidden="1">#REF!</definedName>
    <definedName name="BExCZUD9FEOJBKDJ51Z3JON9LKJ8" hidden="1">#REF!</definedName>
    <definedName name="BExCZYKC2JWYADG0Q91BR48NU2SD" hidden="1">#REF!</definedName>
    <definedName name="BExD02GKVR6HLXHFH22YV7XALLYG" hidden="1">#REF!</definedName>
    <definedName name="BExD04PEO1CHHJIVM7ZWUQKCSTIU" hidden="1">#REF!</definedName>
    <definedName name="BExD0508DAALLU00PHFPBC8SRRKT" hidden="1">#REF!</definedName>
    <definedName name="BExD09CRAXDPAKMD1CKFOA43USTJ" hidden="1">#REF!</definedName>
    <definedName name="BExD0HALIN0JR4JTPGDEVAEE5EX5" hidden="1">#REF!</definedName>
    <definedName name="BExD0LCCDPG16YLY5WQSZF1XI5DA" hidden="1">#REF!</definedName>
    <definedName name="BExD0N53OEX5IG6H41CB94CA7RGY" hidden="1">#REF!</definedName>
    <definedName name="BExD0OMVKKE6PKDTXJXX6HS7QTUO" hidden="1">#REF!</definedName>
    <definedName name="BExD0RMWSB4TRECEHTH6NN4K9DFZ" hidden="1">#REF!</definedName>
    <definedName name="BExD0TKXR4TBWGM25SW6WACG53BT" hidden="1">#REF!</definedName>
    <definedName name="BExD0U6KG10QGVDI1XSHK0J10A2V" hidden="1">#REF!</definedName>
    <definedName name="BExD0XBXES4R4JLC59830ET2MVV2" hidden="1">#REF!</definedName>
    <definedName name="BExD13RUIBGRXDL4QDZ305UKUR12" hidden="1">#REF!</definedName>
    <definedName name="BExD14DETV5R4OOTMAXD5NAKWRO3" hidden="1">#REF!</definedName>
    <definedName name="BExD1AD6MH83MLJ29MOS7SEBLXQ5" hidden="1">#REF!</definedName>
    <definedName name="BExD1OAU9OXQAZA4D70HP72CU6GB" hidden="1">#REF!</definedName>
    <definedName name="BExD1OWERFE7L2M0SYPJH8MFVX6H" hidden="1">#REF!</definedName>
    <definedName name="BExD1QUM8KQ1FA7T7GBDAIV6AVMG" hidden="1">#REF!</definedName>
    <definedName name="BExD1WOYNZ7PJ03C51180HNEELW0" hidden="1">#REF!</definedName>
    <definedName name="BExD1Y1JV61416YA1XRQHKWPZIE7" hidden="1">#REF!</definedName>
    <definedName name="BExD22357RB7YQGHL7FMC3728J1E" hidden="1">#REF!</definedName>
    <definedName name="BExD2CFHIRMBKN5KXE5QP4XXEWFS" hidden="1">#REF!</definedName>
    <definedName name="BExD2DMHH1HWXQ9W0YYMDP8AAX8Q" hidden="1">#REF!</definedName>
    <definedName name="BExD2HTPC7IWBAU6OSQ67MQA8BYZ" hidden="1">#REF!</definedName>
    <definedName name="BExD2P5YGMY1CM6UKXFL1PVXLVL4" hidden="1">#REF!</definedName>
    <definedName name="BExD31GCCG4LME4BETK79D0EJUTK" hidden="1">#REF!</definedName>
    <definedName name="BExD3574A8T8GFQKVQVD0LNKK6Y5" hidden="1">#REF!</definedName>
    <definedName name="BExD363H2VGFIQUCE6LS4AC5J0ZT" hidden="1">#REF!</definedName>
    <definedName name="BExD36EA82DJD3FV2MAPE35HZPDZ" hidden="1">#REF!</definedName>
    <definedName name="BExD36EAVQZDQ66SZ5AZXZGMHJ2C" hidden="1">#REF!</definedName>
    <definedName name="BExD39JM1FALLLAN2RT5HPQHF88C" hidden="1">#REF!</definedName>
    <definedName name="BExD3A588E939V61P1XEW0FI5Q0S" hidden="1">#REF!</definedName>
    <definedName name="BExD3CJJDKVR9M18XI3WDZH80WL6" hidden="1">#REF!</definedName>
    <definedName name="BExD3ESD9WYJIB3TRDPJ1CKXRAVL" hidden="1">#REF!</definedName>
    <definedName name="BExD3F368X5S25MWSUNIV57RDB57" hidden="1">#REF!</definedName>
    <definedName name="BExD3IJ5IT335SOSNV9L85WKAOSI" hidden="1">#REF!</definedName>
    <definedName name="BExD3KBVUY57GMMQTOFEU6S6G1AY" hidden="1">#REF!</definedName>
    <definedName name="BExD3NMR7AW2Z6V8SC79VQR37NA6" hidden="1">#REF!</definedName>
    <definedName name="BExD3O8CWRZO5VD2MTQUMWPRN6OZ" hidden="1">#REF!</definedName>
    <definedName name="BExD3PQAU6L28M01VUN0BIJCU2M0" hidden="1">#REF!</definedName>
    <definedName name="BExD3QRY75C5YMN2ZPQ8UD0B133L" hidden="1">#REF!</definedName>
    <definedName name="BExD3QXA2UQ2W4N7NYLUEOG40BZB" hidden="1">#REF!</definedName>
    <definedName name="BExD3U2N041TEJ7GCN005UTPHNXY" hidden="1">#REF!</definedName>
    <definedName name="BExD40O0CFTNJFOFMMM1KH0P7BUI" hidden="1">#REF!</definedName>
    <definedName name="BExD43YPX52JQF1AHEWJA4ZAKF82" hidden="1">#REF!</definedName>
    <definedName name="BExD4BR9HJ3MWWZ5KLVZWX9FJAUS" hidden="1">#REF!</definedName>
    <definedName name="BExD4F1WTKT3H0N9MF4H1LX7MBSY" hidden="1">#REF!</definedName>
    <definedName name="BExD4H5GQWXBS6LUL3TSP36DVO38" hidden="1">#REF!</definedName>
    <definedName name="BExD4J8YKXJ565GQQUY93KA4CR7L" hidden="1">#REF!</definedName>
    <definedName name="BExD4JJSS3QDBLABCJCHD45SRNPI" hidden="1">#REF!</definedName>
    <definedName name="BExD4R1I0MKF033I5LPUYIMTZ6E8" hidden="1">#REF!</definedName>
    <definedName name="BExD50BU2AGXYEVTGFKHHG4IGO80" hidden="1">#REF!</definedName>
    <definedName name="BExD50MT3M6XZLNUP9JL93EG6D9R" hidden="1">#REF!</definedName>
    <definedName name="BExD5EV7KDSVF1CJT38M4IBPFLPY" hidden="1">#REF!</definedName>
    <definedName name="BExD5FRK547OESJRYAW574DZEZ7J" hidden="1">#REF!</definedName>
    <definedName name="BExD5FWW1OB1C5VG5N1641F7I5SO" hidden="1">#REF!</definedName>
    <definedName name="BExD5H46PT3F2TBD8MGJNI3EPUE1" hidden="1">#REF!</definedName>
    <definedName name="BExD5I5X2YA2YNCTCDSMEL4CWF4N" hidden="1">#REF!</definedName>
    <definedName name="BExD5QUSRFJWRQ1ZM50WYLCF74DF" hidden="1">#REF!</definedName>
    <definedName name="BExD5RAWDJOS7ZST1DU92PRK8ILW" hidden="1">#REF!</definedName>
    <definedName name="BExD5SSUIF6AJQHBHK8PNMFBPRYB" hidden="1">#REF!</definedName>
    <definedName name="BExD5TJXFGPE9VW7556BRZDCCWMC" hidden="1">#REF!</definedName>
    <definedName name="BExD623C9LRX18BE0W2V6SZLQUXX" hidden="1">#REF!</definedName>
    <definedName name="BExD67N0LNCHI0ADKMR76OX2UCFB" hidden="1">#REF!</definedName>
    <definedName name="BExD6CQA7UMJBXV7AIFAIHUF2ICX" hidden="1">#REF!</definedName>
    <definedName name="BExD6FKVK8WJWNYPVENR7Q8Q30PK" hidden="1">#REF!</definedName>
    <definedName name="BExD6GMP0LK8WKVWMIT1NNH8CHLF" hidden="1">#REF!</definedName>
    <definedName name="BExD6H2TE0WWAUIWVSSCLPZ6B88N" hidden="1">#REF!</definedName>
    <definedName name="BExD6JMM9ZAQGFR1KFGG05HNVDDI" hidden="1">#REF!</definedName>
    <definedName name="BExD71LTOE015TV5RSAHM8NT8GVW" hidden="1">#REF!</definedName>
    <definedName name="BExD71RBNWOU3M50SOWZ1W7LXSRA" hidden="1">#REF!</definedName>
    <definedName name="BExD73USXVADC7EHGHVTQNCT06ZA" hidden="1">#REF!</definedName>
    <definedName name="BExD74GENZEZ7EAK8Q9G9ID8SGSV" hidden="1">#REF!</definedName>
    <definedName name="BExD77GA8RN06KANW16UKKGMX8N6" hidden="1">#REF!</definedName>
    <definedName name="BExD7GAIGULTB3YHM1OS9RBQOTEC" hidden="1">#REF!</definedName>
    <definedName name="BExD7IE1DHIS52UFDCTSKPJQNRD5" hidden="1">#REF!</definedName>
    <definedName name="BExD7IUBGUWHYC9UNZ1IY5XFYKQN" hidden="1">#REF!</definedName>
    <definedName name="BExD7JQOJ35HGL8U2OCEI2P2JT7I" hidden="1">#REF!</definedName>
    <definedName name="BExD7KSDKNDNH95NDT3S7GM3MUU2" hidden="1">#REF!</definedName>
    <definedName name="BExD7N6OKPNT9IJZ16BJ3QXMOSJ5" hidden="1">#REF!</definedName>
    <definedName name="BExD7Z0STD968QD4I2309YS7ZIMB" hidden="1">#REF!</definedName>
    <definedName name="BExD82GXVRDKYR0QEX5YA4OHTR8Y" hidden="1">#REF!</definedName>
    <definedName name="BExD837V7JVN2EZFT4DZUPVMWNGO" hidden="1">#REF!</definedName>
    <definedName name="BExD8B0DX031BV1GRB65XFXF4JR9" hidden="1">#REF!</definedName>
    <definedName name="BExD8H5O087KQVWIVPUUID5VMGMS" hidden="1">#REF!</definedName>
    <definedName name="BExD8MZZ71C0N6ZONLG58TUJUXK3" hidden="1">#REF!</definedName>
    <definedName name="BExD8OCLZMFN5K3VZYI4Q4ITVKUA" hidden="1">#REF!</definedName>
    <definedName name="BExD93C1R6LC0631ECHVFYH0R0PD" hidden="1">#REF!</definedName>
    <definedName name="BExD97TXIO0COVNN4OH3DEJ33YLM" hidden="1">#REF!</definedName>
    <definedName name="BExD99RZ1RFIMK6O1ZHSPJ68X9Y5" hidden="1">#REF!</definedName>
    <definedName name="BExD9L0ID3VSOU609GKWYTA5BFMA" hidden="1">#REF!</definedName>
    <definedName name="BExD9M7SEMG0JK2FUTTZXWIEBTKB" hidden="1">#REF!</definedName>
    <definedName name="BExD9MNYBYB1AICQL5165G472IE2" hidden="1">#REF!</definedName>
    <definedName name="BExD9PNSYT7GASEGUVL48MUQ02WO" hidden="1">#REF!</definedName>
    <definedName name="BExD9TK2MIWFH5SKUYU9ZKF4NPHQ" hidden="1">#REF!</definedName>
    <definedName name="BExD9W97TRD41N10NRD4SLE8T297" hidden="1">#REF!</definedName>
    <definedName name="BExD9ZUN8LF5036JWMIHHK8Q48XS" hidden="1">#REF!</definedName>
    <definedName name="BExDA2JT1T20R1XXDTKMTN60ZRY1" hidden="1">#REF!</definedName>
    <definedName name="BExDA6LD9061UULVKUUI4QP8SK13" hidden="1">#REF!</definedName>
    <definedName name="BExDAGMVMNLQ6QXASB9R6D8DIT12" hidden="1">#REF!</definedName>
    <definedName name="BExDAGS6BOQHES65ANF5Q00GENV0" hidden="1">#REF!</definedName>
    <definedName name="BExDAW7Z06J015VCT4OVD1D60TOX" hidden="1">#REF!</definedName>
    <definedName name="BExDAYBHU9ADLXI8VRC7F608RVGM" hidden="1">#REF!</definedName>
    <definedName name="BExDBDR1XR0FV0CYUCB2OJ7CJCZU" hidden="1">#REF!</definedName>
    <definedName name="BExDBZBWWF539QZRXDHQD093JT2Z" hidden="1">#REF!</definedName>
    <definedName name="BExDBZMQ4TADK207H7YPVYECAOWF" hidden="1">#REF!</definedName>
    <definedName name="BExDC7F818VN0S18ID7XRCRVYPJ4" hidden="1">#REF!</definedName>
    <definedName name="BExDCL7K96PC9VZYB70ZW3QPVIJE" hidden="1">#REF!</definedName>
    <definedName name="BExDCP3UZ3C2O4C1F7KMU0Z9U32N" hidden="1">#REF!</definedName>
    <definedName name="BExENQXTCH3SDP109FQT0FY3BSMX" hidden="1">#REF!</definedName>
    <definedName name="BExEOBX3WECDMYCV9RLN49APTXMM" hidden="1">#REF!</definedName>
    <definedName name="BExEOD49GCLWXEAV4X487BCFYC09" hidden="1">#REF!</definedName>
    <definedName name="BExEP4E4F36662JDI0TOD85OP7X9" hidden="1">#REF!</definedName>
    <definedName name="BExEP4E51HP8FOQVYCVGPQEOTL9V" hidden="1">#REF!</definedName>
    <definedName name="BExEP5W2UUDY8ZKGJBZVJ6L7NWPZ" hidden="1">#REF!</definedName>
    <definedName name="BExEPBA9NDFY5A9DA4B3MRFL5M3T" hidden="1">#REF!</definedName>
    <definedName name="BExEPN9VIYI0FVL0HLZQXJFO6TT0"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B8ZWXO6IIGOEPWTLOJGE2NR" hidden="1">#REF!</definedName>
    <definedName name="BExEQBZX0EL6LIKPY01197ACK65H" hidden="1">#REF!</definedName>
    <definedName name="BExEQDSN5PVRJ7F6G3O8CS1XP30P" hidden="1">#REF!</definedName>
    <definedName name="BExEQDXZALJLD4OBF74IKZBR13SR" hidden="1">#REF!</definedName>
    <definedName name="BExEQFLE2RPWGMWQAI4JMKUEFRPT" hidden="1">#REF!</definedName>
    <definedName name="BExEQKE0LVWKLA1FTSCP76NG74UL" hidden="1">#REF!</definedName>
    <definedName name="BExEQTZAP8R69U31W4LKGTKKGKQE" hidden="1">#REF!</definedName>
    <definedName name="BExEQZ2R0DROB3PX8YNTAE8WFZDC" hidden="1">#REF!</definedName>
    <definedName name="BExEQZZ3OJ1N3ZEDB233AA7910Y0" hidden="1">#REF!</definedName>
    <definedName name="BExER2O72H1F9WV6S1J04C15PXX7" hidden="1">#REF!</definedName>
    <definedName name="BExEREIBEBURPJI5FISJKR98KE50" hidden="1">#REF!</definedName>
    <definedName name="BExERRUIKIOATPZ9U4HQ0V52RJAU" hidden="1">#REF!</definedName>
    <definedName name="BExERSANFNM1O7T65PC5MJ301YET" hidden="1">#REF!</definedName>
    <definedName name="BExERWCEBKQRYWRQLYJ4UCMMKTHG" hidden="1">#REF!</definedName>
    <definedName name="BExES44RHHDL3V7FLV6M20834WF1" hidden="1">#REF!</definedName>
    <definedName name="BExES4A7VE2X3RYYTVRLKZD4I7WU" hidden="1">#REF!</definedName>
    <definedName name="BExES6ZC8R7PHJ21OVJFLIR7DY30" hidden="1">#REF!</definedName>
    <definedName name="BExESM43TO8E4XU52Y9NCVJBCLW3" hidden="1">#REF!</definedName>
    <definedName name="BExESM44CNUJ93RBTLABNVSO0E8P" hidden="1">#REF!</definedName>
    <definedName name="BExESMKD95A649M0WRSG6CXXP326" hidden="1">#REF!</definedName>
    <definedName name="BExESR27ZXJG5VMY4PR9D940VS7T" hidden="1">#REF!</definedName>
    <definedName name="BExESZ03KXL8DQ2591HLR56ZML94" hidden="1">#REF!</definedName>
    <definedName name="BExESZAW5N443NRTKIP59OEI1CR6" hidden="1">#REF!</definedName>
    <definedName name="BExET3HWBLJYPFMHXTSMKHTXJ427" hidden="1">#REF!</definedName>
    <definedName name="BExET3HXQ60A4O2OLKX8QNXRI6LQ" hidden="1">#REF!</definedName>
    <definedName name="BExETA3B1FCIOA80H94K90FWXQKE" hidden="1">#REF!</definedName>
    <definedName name="BExETAZOYT4CJIT8RRKC9F2HJG1D" hidden="1">#REF!</definedName>
    <definedName name="BExETF6QD5A9GEINE1KZRRC2LXWM" hidden="1">#REF!</definedName>
    <definedName name="BExETQ9XRXLUACN82805SPSPNKHI" hidden="1">#REF!</definedName>
    <definedName name="BExETR0YRMOR63E6DHLEHV9QVVON" hidden="1">#REF!</definedName>
    <definedName name="BExETTVEJEZG62NVJWUVTCUFFXXD" hidden="1">#REF!</definedName>
    <definedName name="BExETVTGY38YXYYF7N73OYN6FYY3" hidden="1">#REF!</definedName>
    <definedName name="BExEU5V0Z22VYD26M4UKUWE7S9ZK" hidden="1">#REF!</definedName>
    <definedName name="BExEU9AZ5WBTM1YN5HS419LHIBKE" hidden="1">#REF!</definedName>
    <definedName name="BExEUGY7U02PWH6IHLZPOQ9P89VH" hidden="1">#REF!</definedName>
    <definedName name="BExEUNE4T242Y59C6MS28MXEUGCP"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CV95EXMNV0JA4HNXEOWD686" hidden="1">#REF!</definedName>
    <definedName name="BExEVET98G3FU6QBF9LHYWSAMV0O" hidden="1">#REF!</definedName>
    <definedName name="BExEVNCUT0PDUYNJH7G6BSEWZOT2" hidden="1">#REF!</definedName>
    <definedName name="BExEVOEJ7JCWKQ88M0UD7NJP9PVL" hidden="1">#REF!</definedName>
    <definedName name="BExEVPGF4V5J0WQRZKUM8F9TTKZJ" hidden="1">#REF!</definedName>
    <definedName name="BExEVPWH8S9GER9M14SPIT6XZ8SG" hidden="1">#REF!</definedName>
    <definedName name="BExEVPWHAX2R32DOBAGBGH6QJB23"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68M9WL8214QH9C7VCK7BN08" hidden="1">#REF!</definedName>
    <definedName name="BExEW8HFKH6F47KIHYBDRUEFZ2ZZ" hidden="1">#REF!</definedName>
    <definedName name="BExEWC8AC9JVZH6L3OA7KFQ2TPL3" hidden="1">#REF!</definedName>
    <definedName name="BExEWIDJ1CL8110RBZCZ5IQESBR5"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SV4LYT0YIC4HK2NQRP62UC8" hidden="1">#REF!</definedName>
    <definedName name="BExEWTWTHRO53N9K449A2TWFCAQI" hidden="1">#REF!</definedName>
    <definedName name="BExEWYPHW3F70OAURYHKA94SJC5M" hidden="1">#REF!</definedName>
    <definedName name="BExEX37CHJN5KCHCFAROBTOUTRZO" hidden="1">#REF!</definedName>
    <definedName name="BExEX3NLQMB4PM435UZ7TLJ1LYU4" hidden="1">#REF!</definedName>
    <definedName name="BExEX502GVU2BKAEEZEPB48GUN3K" hidden="1">#REF!</definedName>
    <definedName name="BExEX85F3OSW8NSCYGYPS9372Z1Q" hidden="1">#REF!</definedName>
    <definedName name="BExEX9HWY2G6928ZVVVQF77QCM2C" hidden="1">#REF!</definedName>
    <definedName name="BExEXBQWAYKMVBRJRHB8PFCSYFVN" hidden="1">#REF!</definedName>
    <definedName name="BExEXRBZ0DI9E2UFLLKYWGN66B61" hidden="1">#REF!</definedName>
    <definedName name="BExEY4TCT6IIIWYE21UDHMKFJUH6" hidden="1">#REF!</definedName>
    <definedName name="BExEY9B5U370RDMHOEB4UDT5B6SQ" hidden="1">#REF!</definedName>
    <definedName name="BExEYLG9FL9V1JPPNZ3FUDNSEJ4V" hidden="1">#REF!</definedName>
    <definedName name="BExEYLWCIPT2JKYX4ELQQLV8A93A" hidden="1">#REF!</definedName>
    <definedName name="BExEYOW8C1B3OUUCIGEC7L8OOW1Z" hidden="1">#REF!</definedName>
    <definedName name="BExEYUQJXZT6N5HJH8ACJF6SRWEE" hidden="1">#REF!</definedName>
    <definedName name="BExEZ1S6VZCG01ZPLBSS9Z1SBOJ2" hidden="1">#REF!</definedName>
    <definedName name="BExEZDMHGRTLZRGH6ZR6DUDOU4XZ" hidden="1">#REF!</definedName>
    <definedName name="BExEZE7XI0CKI3OO4TP86V8O0HHZ" hidden="1">#REF!</definedName>
    <definedName name="BExEZGBFNJR8DLPN0V11AU22L6WY" hidden="1">#REF!</definedName>
    <definedName name="BExEZNYN0PLQZ5BJFIHBLX6LJ5RT" hidden="1">#REF!</definedName>
    <definedName name="BExEZPGKQ0BJPTAX7Q9JG2FAP94A" hidden="1">#REF!</definedName>
    <definedName name="BExEZPGLPURIYWSMCDOZXKRM8Y09" hidden="1">#REF!</definedName>
    <definedName name="BExEZVLP20DX2TDBKWGHNLC247ES" hidden="1">#REF!</definedName>
    <definedName name="BExF02Y3V3QEPO2XLDSK47APK9XJ" hidden="1">#REF!</definedName>
    <definedName name="BExF09OS91RT7N7IW8JLMZ121ZP3" hidden="1">#REF!</definedName>
    <definedName name="BExF0B6QLTGSNAL7YEQMP0TIM9PU" hidden="1">#REF!</definedName>
    <definedName name="BExF0LOEHV42P2DV7QL8O7HOQ3N9" hidden="1">#REF!</definedName>
    <definedName name="BExF0UO3BYNSP6SW03A3O9X9YLZ9" hidden="1">#REF!</definedName>
    <definedName name="BExF0WRM9VO25RLSO03ZOCE8H7K5" hidden="1">#REF!</definedName>
    <definedName name="BExF0ZRI7W4RSLIDLHTSM0AWXO3S" hidden="1">#REF!</definedName>
    <definedName name="BExF19CT3MMZZ2T5EWMDNG3UOJ01" hidden="1">#REF!</definedName>
    <definedName name="BExF1FHVPJFOL8B7UF8BFCLQM1UR" hidden="1">#REF!</definedName>
    <definedName name="BExF1LXT63DOK0HQ477T0DH2MJ3T" hidden="1">#REF!</definedName>
    <definedName name="BExF1M38U6NX17YJA8YU359B5Z4M" hidden="1">#REF!</definedName>
    <definedName name="BExF1MU4W3NPEY0OHRDWP5IANCBB" hidden="1">#REF!</definedName>
    <definedName name="BExF1MZN8MWMOKOARHJ1QAF9HPGT" hidden="1">#REF!</definedName>
    <definedName name="BExF1OSCEYF6QOECVU2BHTR4E835" hidden="1">#REF!</definedName>
    <definedName name="BExF1US4ZIQYSU5LBFYNRA9N0K2O" hidden="1">#REF!</definedName>
    <definedName name="BExF1V2Y2KU9FQC3PCSBGGBZ9R4E" hidden="1">#REF!</definedName>
    <definedName name="BExF2CWUQODDA1ZY68FIJKFGLJ57" hidden="1">#REF!</definedName>
    <definedName name="BExF2CWZN6E87RGTBMD4YQI2QT7R" hidden="1">#REF!</definedName>
    <definedName name="BExF2DYO1WQ7GMXSTAQRDBW1NSFG" hidden="1">#REF!</definedName>
    <definedName name="BExF2MSWNUY9Z6BZJQZ538PPTION" hidden="1">#REF!</definedName>
    <definedName name="BExF2QZYWHTYGUTTXR15CKCV3LS7" hidden="1">#REF!</definedName>
    <definedName name="BExF2T8Y6TSJ74RMSZOA9CEH4OZ6" hidden="1">#REF!</definedName>
    <definedName name="BExF31N3YM4F37EOOY8M8VI1KXN8" hidden="1">#REF!</definedName>
    <definedName name="BExF358DQA11QUBAUXMRWB8ZEAN5" hidden="1">#REF!</definedName>
    <definedName name="BExF37C1YKBT79Z9SOJAG5MXQGTU" hidden="1">#REF!</definedName>
    <definedName name="BExF3A6HPA6DGYALZNHHJPMCUYZR" hidden="1">#REF!</definedName>
    <definedName name="BExF3I9T44X7DV9HHV51DVDDPPZG" hidden="1">#REF!</definedName>
    <definedName name="BExF3JMFX5DILOIFUDIO1HZUK875" hidden="1">#REF!</definedName>
    <definedName name="BExF3NTC4BGZEM6B87TCFX277QCS" hidden="1">#REF!</definedName>
    <definedName name="BExF3Q7NI90WT31QHYSJDIG0LLLJ" hidden="1">#REF!</definedName>
    <definedName name="BExF3QD55TIY1MSBSRK9TUJKBEWO" hidden="1">#REF!</definedName>
    <definedName name="BExF3QT8J6RIF1L3R700MBSKIOKW" hidden="1">#REF!</definedName>
    <definedName name="BExF3SLZ30CRUQ9C4CSNS7X8U1PZ" hidden="1">#REF!</definedName>
    <definedName name="BExF3YWQIPLGARLU0SMAETJ2FTDR" hidden="1">#REF!</definedName>
    <definedName name="BExF3Z7BYHA4RHUC509H9EJE19H1" hidden="1">#REF!</definedName>
    <definedName name="BExF3ZYETTCGLIRUQYFPCL6A0S2E" hidden="1">#REF!</definedName>
    <definedName name="BExF42SSBVPMLK2UB3B7FPEIY9TU" hidden="1">#REF!</definedName>
    <definedName name="BExF4BN7QLXOWBFKIQJZ3URX8VTE" hidden="1">#REF!</definedName>
    <definedName name="BExF4G50OJ2LBKELN0X5Z0LGRQ3R" hidden="1">#REF!</definedName>
    <definedName name="BExF4HXSWB50BKYPWA0HTT8W56H6" hidden="1">#REF!</definedName>
    <definedName name="BExF4IZH7ML0LEKPCTFNEHRSJ0FX" hidden="1">#REF!</definedName>
    <definedName name="BExF4KHF04IWW4LQ95FHQPFE4Y9K" hidden="1">#REF!</definedName>
    <definedName name="BExF4LU2NV3A47BCWPM3EZXUEH37" hidden="1">#REF!</definedName>
    <definedName name="BExF4MVQM5Y0QRDLDFSKWWTF709C" hidden="1">#REF!</definedName>
    <definedName name="BExF4PVMZYV36E8HOYY06J81AMBI" hidden="1">#REF!</definedName>
    <definedName name="BExF4SF9NEX1FZE9N8EXT89PM54D" hidden="1">#REF!</definedName>
    <definedName name="BExF4SF9ZKQGCWK2I1PP9AFJ6F2Y" hidden="1">#REF!</definedName>
    <definedName name="BExF52GTGP8MHGII4KJ8TJGR8W8U" hidden="1">#REF!</definedName>
    <definedName name="BExF57K7L3UC1I2FSAWURR4SN0UN" hidden="1">#REF!</definedName>
    <definedName name="BExF58REHX45WFMQ19OGMEB8ZVX6" hidden="1">#REF!</definedName>
    <definedName name="BExF5B5OUXTFKMQH1T6ZZ0S1KMPN" hidden="1">#REF!</definedName>
    <definedName name="BExF5D96JEPDW6LV89G2REZJ1ES7" hidden="1">#REF!</definedName>
    <definedName name="BExF5G93BXMH3TPS9LXZBKGUJI6X" hidden="1">#REF!</definedName>
    <definedName name="BExF5GJVI4STSL4AA33WW4MYH8R9" hidden="1">#REF!</definedName>
    <definedName name="BExF5HR2GFV7O8LKG9SJ4BY78LYA" hidden="1">#REF!</definedName>
    <definedName name="BExF5OY04YBG4F77V3SVAGLWP6AM" hidden="1">#REF!</definedName>
    <definedName name="BExF5WFS4WMJFW66FJC37KTMG9Z1" hidden="1">#REF!</definedName>
    <definedName name="BExF5ZFO2A29GHWR5ES64Z9OS16J" hidden="1">#REF!</definedName>
    <definedName name="BExF60MO9IIUXS5QZCZKSW3YHU25" hidden="1">#REF!</definedName>
    <definedName name="BExF612WR2A2MDZQ93B84QC4II5Q" hidden="1">#REF!</definedName>
    <definedName name="BExF62Q5UCV9CLGNE2VREBP0GKN7" hidden="1">#REF!</definedName>
    <definedName name="BExF63MP0M3W112NKZU2YECPY0JF" hidden="1">#REF!</definedName>
    <definedName name="BExF63S045JO7H2ZJCBTBVH3SUIF" hidden="1">#REF!</definedName>
    <definedName name="BExF642TEGTXCI9A61ZOONJCB0U1" hidden="1">#REF!</definedName>
    <definedName name="BExF67O951CF8UJF3KBDNR0E83C1" hidden="1">#REF!</definedName>
    <definedName name="BExF6ATHIT8F5EQJ0PUN8BXC9B3I" hidden="1">#REF!</definedName>
    <definedName name="BExF6ATHTHB1OVS3VO71497SHC87" hidden="1">#REF!</definedName>
    <definedName name="BExF6EV7I35NVMIJGYTB6E24YVPA" hidden="1">#REF!</definedName>
    <definedName name="BExF6FGUF393KTMBT40S5BYAFG00" hidden="1">#REF!</definedName>
    <definedName name="BExF6GNYXWY8A0SY4PW1B6KJMMTM"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6ZZTST4FMO6HUGAKANKOFO6U" hidden="1">#REF!</definedName>
    <definedName name="BExF71SK9FH34M62WX5CS43B2OM5" hidden="1">#REF!</definedName>
    <definedName name="BExF76FV8SF7AJK7B35AL7VTZF6D" hidden="1">#REF!</definedName>
    <definedName name="BExF7DS6KLAXQPW2T0QKZ8YPBL0B" hidden="1">#REF!</definedName>
    <definedName name="BExF7EOIMC1OYL1N7835KGOI0FIZ" hidden="1">#REF!</definedName>
    <definedName name="BExF7K88K7ASGV6RAOAGH52G04VR" hidden="1">#REF!</definedName>
    <definedName name="BExF7NDDX5QM9JD2AOD7XEKN51Y4" hidden="1">#REF!</definedName>
    <definedName name="BExF7OVDRP3LHNAF2CX4V84CKKIR" hidden="1">#REF!</definedName>
    <definedName name="BExF7QO41X2A2SL8UXDNP99GY7U9" hidden="1">#REF!</definedName>
    <definedName name="BExF7UV5R4XN4IDI7FRLAMBHK7JM" hidden="1">#REF!</definedName>
    <definedName name="BExF80UXDRXOCS9QSB1NTEC94YHO" hidden="1">#REF!</definedName>
    <definedName name="BExF81GI8B8WBHXFTET68A9358BR" hidden="1">#REF!</definedName>
    <definedName name="BExF8FJMXJOXIB5EK18W76JB84LX" hidden="1">#REF!</definedName>
    <definedName name="BExGL97US0Y3KXXASUTVR26XLT70" hidden="1">#REF!</definedName>
    <definedName name="BExGLC7R4C33RO0PID97ZPPVCW4M" hidden="1">#REF!</definedName>
    <definedName name="BExGLFIF7HCFSHNQHKEV6RY0WCO3" hidden="1">#REF!</definedName>
    <definedName name="BExGLTARRL0J772UD2TXEYAVPY6E" hidden="1">#REF!</definedName>
    <definedName name="BExGLVP1IU8K5A8J1340XFMYPR88" hidden="1">#REF!</definedName>
    <definedName name="BExGLYE6RZTAAWHJBG2QFJPTDS2Q" hidden="1">#REF!</definedName>
    <definedName name="BExGM4DZ65OAQP7MA4LN6QMYZOFF" hidden="1">#REF!</definedName>
    <definedName name="BExGMCXCWEC9XNUOEMZ61TMI6CUO" hidden="1">#REF!</definedName>
    <definedName name="BExGMHKPC8VZ0C11C8QNWAQ433HV"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Z3SRIXLXMWBVOXXV3M4U4YL" hidden="1">#REF!</definedName>
    <definedName name="BExGMZ3UBN48IXU1ZEFYECEMZ1IM" hidden="1">#REF!</definedName>
    <definedName name="BExGN4I0QATXNZCLZJM1KH1OIJQH" hidden="1">#REF!</definedName>
    <definedName name="BExGN7Y6CJCSSJZ1WP2KQNIRX31V" hidden="1">#REF!</definedName>
    <definedName name="BExGN9FZ2RWCMSY1YOBJKZMNIM9R" hidden="1">#REF!</definedName>
    <definedName name="BExGNDSIMTHOCXXG6QOGR6DA8SGG" hidden="1">#REF!</definedName>
    <definedName name="BExGNN2YQ9BDAZXT2GLCSAPXKIM7" hidden="1">#REF!</definedName>
    <definedName name="BExGNP6JS4V9IAZJBK9B928ZU6Q5" hidden="1">#REF!</definedName>
    <definedName name="BExGNSS0CKRPKHO25R3TDBEL2NHX" hidden="1">#REF!</definedName>
    <definedName name="BExGNYH0MO8NOVS85L15G0RWX4GW" hidden="1">#REF!</definedName>
    <definedName name="BExGNZO44DEG8CGIDYSEGDUQ531R" hidden="1">#REF!</definedName>
    <definedName name="BExGNZYYSM41S9D6MIHA2FE2ZLD8" hidden="1">#REF!</definedName>
    <definedName name="BExGO2O0V6UYDY26AX8OSN72F77N" hidden="1">#REF!</definedName>
    <definedName name="BExGO2YUBOVLYHY1QSIHRE1KLAFV" hidden="1">#REF!</definedName>
    <definedName name="BExGO5YP0GXI1PL4T4FJRXH17YMI" hidden="1">#REF!</definedName>
    <definedName name="BExGO6V3JM6EPS9XZA3ALT5G55VA" hidden="1">#REF!</definedName>
    <definedName name="BExGO70E2O70LF46V8T26YFPL4V8" hidden="1">#REF!</definedName>
    <definedName name="BExGO7GORDPMFC6X1HOULYHKSBB1" hidden="1">#REF!</definedName>
    <definedName name="BExGOB25QJMQCQE76MRW9X58OIOO" hidden="1">#REF!</definedName>
    <definedName name="BExGODAZKJ9EXMQZNQR5YDBSS525" hidden="1">#REF!</definedName>
    <definedName name="BExGODR8ZSMUC11I56QHSZ686XV5" hidden="1">#REF!</definedName>
    <definedName name="BExGONSMZID8E2TMFUEAGY4I2SQO" hidden="1">#REF!</definedName>
    <definedName name="BExGOSAHMGD14U3K2BG1ZZ9JIQZH" hidden="1">#REF!</definedName>
    <definedName name="BExGOT6UXUX5FVTAYL9SOBZ1D0II" hidden="1">#REF!</definedName>
    <definedName name="BExGOVACIWWD54DT7XNPO5035C98" hidden="1">#REF!</definedName>
    <definedName name="BExGOVL631KIYBTQSBCRWDPNATU4" hidden="1">#REF!</definedName>
    <definedName name="BExGOXJDHUDPDT8I8IVGVW9J0R5Q" hidden="1">#REF!</definedName>
    <definedName name="BExGPE0OCRX0EFVP7V19WGORAQMC" hidden="1">#REF!</definedName>
    <definedName name="BExGPHGT5KDOCMV2EFS4OVKTWBRD" hidden="1">#REF!</definedName>
    <definedName name="BExGPHRLDOPONH30GNIHA76O5SLK" hidden="1">#REF!</definedName>
    <definedName name="BExGPID72Y4Y619LWASUQZKZHJNC" hidden="1">#REF!</definedName>
    <definedName name="BExGPPENQIANVGLVQJ77DK5JPRTB" hidden="1">#REF!</definedName>
    <definedName name="BExGPRCV5ISHTLSUIMULPHJLEHFN" hidden="1">#REF!</definedName>
    <definedName name="BExGPWLLDYBM4HNANO9FZNEVABPA" hidden="1">#REF!</definedName>
    <definedName name="BExGQ1ZU4967P72AHF4V1D0FOL5C" hidden="1">#REF!</definedName>
    <definedName name="BExGQ2G2BZKC6I4QHN3GF1XG707N" hidden="1">#REF!</definedName>
    <definedName name="BExGQ36ZOMR9GV8T05M605MMOY3Y" hidden="1">#REF!</definedName>
    <definedName name="BExGQ61DTJ0SBFMDFBAK3XZ9O0ZO" hidden="1">#REF!</definedName>
    <definedName name="BExGQ6SG9XEOD0VMBAR22YPZWSTA" hidden="1">#REF!</definedName>
    <definedName name="BExGQBVVRU2355R5V3B5VZL8HO6B" hidden="1">#REF!</definedName>
    <definedName name="BExGQD31L6AQR1IY7KMDL46LLP8G" hidden="1">#REF!</definedName>
    <definedName name="BExGQGJ1A7LNZUS8QSMOG8UNGLMK" hidden="1">#REF!</definedName>
    <definedName name="BExGQHVP203TVYLAEVE1IFYTET77" hidden="1">#REF!</definedName>
    <definedName name="BExGQO0X5BNHK5JXSH0LZAFN3L28" hidden="1">#REF!</definedName>
    <definedName name="BExGQPO7ENFEQC0NC6MC9OZR2LHY" hidden="1">#REF!</definedName>
    <definedName name="BExGQWPNYL1DUEZ7KVDE91BDWYML" hidden="1">#REF!</definedName>
    <definedName name="BExGQX0H4EZMXBJTKJJE4ICJWN5O" hidden="1">#REF!</definedName>
    <definedName name="BExGR4CW3WRIID17GGX4MI9ZDHFE" hidden="1">#REF!</definedName>
    <definedName name="BExGR65GJX27MU2OL6NI5PB8XVB4" hidden="1">#REF!</definedName>
    <definedName name="BExGR6AYVT9QP9JQ4KOHBA4YC72G" hidden="1">#REF!</definedName>
    <definedName name="BExGR6LQ97HETGS3CT96L4IK0JSH" hidden="1">#REF!</definedName>
    <definedName name="BExGR9ATP2LVT7B9OCPSLJ11H9SX" hidden="1">#REF!</definedName>
    <definedName name="BExGRF5BDCNDHIEA5OFFSBK1JHGP" hidden="1">#REF!</definedName>
    <definedName name="BExGRPHHIEUCDWUC2BN0VC5WLBBR" hidden="1">#REF!</definedName>
    <definedName name="BExGRUKVVKDL8483WI70VN2QZDGD" hidden="1">#REF!</definedName>
    <definedName name="BExGS2IR7LSP0T00W4GILLIQAM70" hidden="1">#REF!</definedName>
    <definedName name="BExGS2IWR5DUNJ1U9PAKIV8CMBNI"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QY65LH1PCKKM5WHDW83F35O" hidden="1">#REF!</definedName>
    <definedName name="BExGSXJKQIMNN397MMJ7T71ID4WU" hidden="1">#REF!</definedName>
    <definedName name="BExGSYW1GKISF0PMUAK3XJK9PEW9" hidden="1">#REF!</definedName>
    <definedName name="BExGT0DZJB6LSF6L693UUB9EY1VQ" hidden="1">#REF!</definedName>
    <definedName name="BExGTGVFIF8HOQXR54SK065A8M4K" hidden="1">#REF!</definedName>
    <definedName name="BExGTIYX3OWPIINOGY1E4QQYSKHP" hidden="1">#REF!</definedName>
    <definedName name="BExGTK63C6IU3NE5K3TBO3LFQL20" hidden="1">#REF!</definedName>
    <definedName name="BExGTKGUN0KUU3C0RL2LK98D8MEK" hidden="1">#REF!</definedName>
    <definedName name="BExGTMV6SOPTUNOZWWV30PW5GKH3" hidden="1">#REF!</definedName>
    <definedName name="BExGTXSXCHSSRZ7QA1GS2KJC25K9" hidden="1">#REF!</definedName>
    <definedName name="BExGTXSYFBTSKQFOI3QTPOPEOHGR" hidden="1">#REF!</definedName>
    <definedName name="BExGTZ046J7VMUG4YPKFN2K8TWB7" hidden="1">#REF!</definedName>
    <definedName name="BExGU2G9OPRZRIU9YGF6NX9FUW0J" hidden="1">#REF!</definedName>
    <definedName name="BExGU6HTKLRZO8UOI3DTAM5RFDBA" hidden="1">#REF!</definedName>
    <definedName name="BExGUDDZXFFQHAF4UZF8ZB1HO7H6" hidden="1">#REF!</definedName>
    <definedName name="BExGUIBXBRHGM97ZX6GBA4ZDQ79C" hidden="1">#REF!</definedName>
    <definedName name="BExGUIHFVC7NCO1DID3K13ER7VWJ" hidden="1">#REF!</definedName>
    <definedName name="BExGUM8D91UNPCOO4TKP9FGX85TF" hidden="1">#REF!</definedName>
    <definedName name="BExGUQF9N9FKI7S0H30WUAEB5LPD" hidden="1">#REF!</definedName>
    <definedName name="BExGUR6BA03XPBK60SQUW197GJ5X" hidden="1">#REF!</definedName>
    <definedName name="BExGUVIP60TA4B7X2PFGMBFUSKGX" hidden="1">#REF!</definedName>
    <definedName name="BExGUZKF06F209XL1IZWVJEQ82EE" hidden="1">#REF!</definedName>
    <definedName name="BExGUZV855O5VKRPIAY8V50NSRCA" hidden="1">#REF!</definedName>
    <definedName name="BExGV2EVT380QHD4AP2RL9MR8L5L" hidden="1">#REF!</definedName>
    <definedName name="BExGVBEJJPQZ2IPQ26KK6ENXFNCT" hidden="1">#REF!</definedName>
    <definedName name="BExGVG76UKHTDAUBIHF81QM8NVTT" hidden="1">#REF!</definedName>
    <definedName name="BExGVMHR0F7ULQ4L58SD5KON0XK5" hidden="1">#REF!</definedName>
    <definedName name="BExGVP6VADDKD4Q342SOIET26Q9K" hidden="1">#REF!</definedName>
    <definedName name="BExGVV6OOLDQ3TXZK51TTF3YX0WN" hidden="1">#REF!</definedName>
    <definedName name="BExGVVHHSAJMZROC7C0CB9VSH5Y9" hidden="1">#REF!</definedName>
    <definedName name="BExGW0KVS7U0C87XFZ78QW991IEV" hidden="1">#REF!</definedName>
    <definedName name="BExGW2Z7AMPG6H9EXA9ML6EZVGGA" hidden="1">#REF!</definedName>
    <definedName name="BExGWABG5VT5XO1A196RK61AXA8C" hidden="1">#REF!</definedName>
    <definedName name="BExGWBIO0U3U8SHXPAY1WMYIAKIQ" hidden="1">#REF!</definedName>
    <definedName name="BExGWEO0JDG84NYLEAV5NSOAGMJZ" hidden="1">#REF!</definedName>
    <definedName name="BExGWLEOC70Z8QAJTPT2PDHTNM4L" hidden="1">#REF!</definedName>
    <definedName name="BExGWNCXLCRTLBVMTXYJ5PHQI6SS" hidden="1">#REF!</definedName>
    <definedName name="BExGWPAYU7HCH8WAFAZYW2WH9E3R" hidden="1">#REF!</definedName>
    <definedName name="BExGWPWJR3A611LUCEN2TOJRTN0V" hidden="1">#REF!</definedName>
    <definedName name="BExGWWHWMZKNAIFBOZL0HMFF636V" hidden="1">#REF!</definedName>
    <definedName name="BExGX26WTGGDI54E5TYZUGAMY2O8" hidden="1">#REF!</definedName>
    <definedName name="BExGX6U988MCFIGDA1282F92U9AA" hidden="1">#REF!</definedName>
    <definedName name="BExGX7FTB1CKAT5HUW6H531FIY6I" hidden="1">#REF!</definedName>
    <definedName name="BExGX8SA1ILM4YDUEDQ7QZT73A1I" hidden="1">#REF!</definedName>
    <definedName name="BExGX9DVACJQIZ4GH6YAD2A7F70O" hidden="1">#REF!</definedName>
    <definedName name="BExGXDVP2S2Y8Z8Q43I78RCIK3DD" hidden="1">#REF!</definedName>
    <definedName name="BExGXJ9W5JU7TT9S0BKL5Y6VVB39" hidden="1">#REF!</definedName>
    <definedName name="BExGXTRK1LGW04NSBWV7AAFUK84N"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#REF!</definedName>
    <definedName name="BExGYCNATXZY2FID93B17YWIPPRD" hidden="1">#REF!</definedName>
    <definedName name="BExGYD8VFB0X4PM387P9KXZ87PIA" hidden="1">#REF!</definedName>
    <definedName name="BExGYGJJJ3BBCQAOA51WHP01HN73" hidden="1">#REF!</definedName>
    <definedName name="BExGYOS6TV2C72PLRFU8RP1I58GY" hidden="1">#REF!</definedName>
    <definedName name="BExGYPJ3EK2AMR89VI3VEUZ1C1KY" hidden="1">#REF!</definedName>
    <definedName name="BExGYTKUXITPANHB12BODR0TM87D" hidden="1">#REF!</definedName>
    <definedName name="BExGYUMPBL4X91DZKS5P2JR5B217" hidden="1">#REF!</definedName>
    <definedName name="BExGYZ9TFLVZD2BK8IKXIU1E099Y" hidden="1">#REF!</definedName>
    <definedName name="BExGZ0BOCG66ZPRXYPDL1XOUD9R5" hidden="1">#REF!</definedName>
    <definedName name="BExGZ29POXH1L3YOA0GJPVLBSPPC" hidden="1">#REF!</definedName>
    <definedName name="BExGZ7NXZ0IBS44C2NZ9VMD6T6K2" hidden="1">#REF!</definedName>
    <definedName name="BExGZ8EUC0Y0OCETEKPC2L1EDOP3" hidden="1">#REF!</definedName>
    <definedName name="BExGZAIEGM6YOG5P2N61S9HYV4UQ" hidden="1">#REF!</definedName>
    <definedName name="BExGZJ78ZWZCVHZ3BKEKFJZ6MAEO" hidden="1">#REF!</definedName>
    <definedName name="BExGZLLLEJQ9KS5E1IVE6FYLJ2FJ" hidden="1">#REF!</definedName>
    <definedName name="BExGZOLH2QV73J3M9IWDDPA62TP4" hidden="1">#REF!</definedName>
    <definedName name="BExGZP1PWGFKVVVN4YDIS22DZPCR" hidden="1">#REF!</definedName>
    <definedName name="BExGZUL8SDCTDN24QSTXCRURQULV" hidden="1">#REF!</definedName>
    <definedName name="BExH00L21GZX5YJJGVMOAWBERLP5" hidden="1">#REF!</definedName>
    <definedName name="BExH02ZD6VAY1KQLAQYBBI6WWIZB" hidden="1">#REF!</definedName>
    <definedName name="BExH08Z6LQCGGSGSAILMHX4X7JMD" hidden="1">#REF!</definedName>
    <definedName name="BExH0AH4R8V3F7ZZ7ZLYWXMB8BOM" hidden="1">#REF!</definedName>
    <definedName name="BExH0ARWCJBDIC2E8F4BRA79DBKY" hidden="1">#REF!</definedName>
    <definedName name="BExH0KT9Z8HEVRRQRGQ8YHXRLIJA" hidden="1">#REF!</definedName>
    <definedName name="BExH0M0FDN12YBOCKL3XL2Z7T7Y8" hidden="1">#REF!</definedName>
    <definedName name="BExH0O9G06YPZ5TN9RYT326I1CP2" hidden="1">#REF!</definedName>
    <definedName name="BExH0WNJAKTJRCKMTX8O4KNMIIJM" hidden="1">#REF!</definedName>
    <definedName name="BExH12Y4WX542WI3ZEM15AK4UM9J" hidden="1">#REF!</definedName>
    <definedName name="BExH1AVZPJKT8SMNV51QN7HL3TD5" hidden="1">#REF!</definedName>
    <definedName name="BExH1FDTQXR9QQ31WDB7OPXU7MPT" hidden="1">#REF!</definedName>
    <definedName name="BExH1FOMEUIJNIDJAUY0ZQFBJSY9" hidden="1">#REF!</definedName>
    <definedName name="BExH1GVS577YYVKWR3MWV0O86T3S" hidden="1">#REF!</definedName>
    <definedName name="BExH1JFFHEBFX9BWJMNIA3N66R3Z" hidden="1">#REF!</definedName>
    <definedName name="BExH1R2MW1X1J1ITA6BSXDR07XEN" hidden="1">#REF!</definedName>
    <definedName name="BExH1Z0GIUSVTF2H1G1I3PDGBNK2" hidden="1">#REF!</definedName>
    <definedName name="BExH225UTM6S9FW4MUDZS7F1PQSH" hidden="1">#REF!</definedName>
    <definedName name="BExH23271RF7AYZ542KHQTH68GQ7" hidden="1">#REF!</definedName>
    <definedName name="BExH2GJQR4JALNB314RY0LDI49VH" hidden="1">#REF!</definedName>
    <definedName name="BExH2JZR49T7644JFVE7B3N7RZM9" hidden="1">#REF!</definedName>
    <definedName name="BExH2UHF0QTJG107MULYB16WBJM9" hidden="1">#REF!</definedName>
    <definedName name="BExH2WKXAJU6SOSM5M6KU8OGG8T0"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E9HZ3QJCDZW7WI7YACFQCHE" hidden="1">#REF!</definedName>
    <definedName name="BExH3IRB6764RQ5HBYRLH6XCT29X" hidden="1">#REF!</definedName>
    <definedName name="BExH3MNLYVOAXDFEKX7AAVFKY8R1" hidden="1">#REF!</definedName>
    <definedName name="BExH49QEHQ75OH39NF4G15RKHNA2" hidden="1">#REF!</definedName>
    <definedName name="BExH4AMSIQIOMDBNN5YO4TEXWYLE" hidden="1">#REF!</definedName>
    <definedName name="BExH533S74MMDUG4VNUW7008CYAC" hidden="1">#REF!</definedName>
    <definedName name="BExIG2U8V6RSB47SXLCQG3Q68YRO" hidden="1">#REF!</definedName>
    <definedName name="BExIGJBO8R13LV7CZ7C1YCP974NN" hidden="1">#REF!</definedName>
    <definedName name="BExIGWT86FPOEYTI8GXCGU5Y3KGK" hidden="1">#REF!</definedName>
    <definedName name="BExIH9ZY4UE8WYOFVZHOZ1RIOOIX" hidden="1">#REF!</definedName>
    <definedName name="BExIHBHXA7E7VUTBVHXXXCH3A5CL" hidden="1">#REF!</definedName>
    <definedName name="BExIHPQCQTGEW8QOJVIQ4VX0P6DX" hidden="1">#REF!</definedName>
    <definedName name="BExIHPVSOQ22F93Q1YHFGA80Y2DP" hidden="1">#REF!</definedName>
    <definedName name="BExII1KN91Q7DLW0UB7W2TJ5ACT9" hidden="1">#REF!</definedName>
    <definedName name="BExII50LI8I0CDOOZEMIVHVA2V95" hidden="1">#REF!</definedName>
    <definedName name="BExIIDUV5QM2ICSLG6IF2WVZGC6Q" hidden="1">#REF!</definedName>
    <definedName name="BExIIUHR4W4M4PBBGH29JQ6WARA6" hidden="1">#REF!</definedName>
    <definedName name="BExIIVU7S65OCYVR2MEEH366QM3Z" hidden="1">#REF!</definedName>
    <definedName name="BExIIXMY38TQD12CVV4S57L3I809" hidden="1">#REF!</definedName>
    <definedName name="BExIIY37NEVU2LGS1JE4VR9AN6W4" hidden="1">#REF!</definedName>
    <definedName name="BExIIYJAGXR8TPZ1KCYM7EGJ79UW" hidden="1">#REF!</definedName>
    <definedName name="BExIJ133ZQ0LWJXRP1ZAQ8LXW0RN" hidden="1">#REF!</definedName>
    <definedName name="BExIJ3160YCWGAVEU0208ZGXXG3P" hidden="1">#REF!</definedName>
    <definedName name="BExIJ4DS1L70TGM3MFSIPX5MHRMY" hidden="1">#REF!</definedName>
    <definedName name="BExIJ611NNQ2YT0RBFPBHB6WS8AK" hidden="1">#REF!</definedName>
    <definedName name="BExIJFGZJ5ED9D6KAY4PGQYLELAX" hidden="1">#REF!</definedName>
    <definedName name="BExIJGYXSPTSFEU6QPZQUSLUN2X2" hidden="1">#REF!</definedName>
    <definedName name="BExIJLRKZAYAN57F9M0NGZAD4JEH" hidden="1">#REF!</definedName>
    <definedName name="BExIJQK80ZEKSTV62E59AYJYUNLI" hidden="1">#REF!</definedName>
    <definedName name="BExIJRLX3M0YQLU1D5Y9V7HM5QNM" hidden="1">#REF!</definedName>
    <definedName name="BExIJUGH1V6GP6EOJSXZ00J6WE0I" hidden="1">#REF!</definedName>
    <definedName name="BExIJV22J0QA7286KNPMHO1ZUCB3" hidden="1">#REF!</definedName>
    <definedName name="BExIJVI6OC7B6ZE9V4PAOYZXKNER" hidden="1">#REF!</definedName>
    <definedName name="BExIJVI7N48QZDBN610H9FEGOZ76" hidden="1">#REF!</definedName>
    <definedName name="BExIJWK0NGTGQ4X7D5VIVXD14JHI" hidden="1">#REF!</definedName>
    <definedName name="BExIJWPCIYINEJUTXU74VK7WG031" hidden="1">#REF!</definedName>
    <definedName name="BExIKHTXPZR5A8OHB6HDP6QWDHAD" hidden="1">#REF!</definedName>
    <definedName name="BExIKMMJOETSAXJYY1SIKM58LMA2"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6UYMUHYYOAQ1T9OOCC7O3VN" hidden="1">#REF!</definedName>
    <definedName name="BExILAAXRTRAD18K74M6MGUEEPUM" hidden="1">#REF!</definedName>
    <definedName name="BExILG5F338C0FFLMVOKMKF8X5ZP" hidden="1">#REF!</definedName>
    <definedName name="BExILGQTQM0HOD0BJI90YO7GOIN3" hidden="1">#REF!</definedName>
    <definedName name="BExILTS98IUDJXC1MB45YAUYK1YM" hidden="1">#REF!</definedName>
    <definedName name="BExILZHA2OCNHUXOBZC1TZ95EYSO" hidden="1">#REF!</definedName>
    <definedName name="BExIM1KSVWDNNPHYBO4RL8LLGA60" hidden="1">#REF!</definedName>
    <definedName name="BExIM9DBUB7ZGF4B20FVUO9QGOX2" hidden="1">#REF!</definedName>
    <definedName name="BExIMGK9Z94TFPWWZFMD10HV0IF6" hidden="1">#REF!</definedName>
    <definedName name="BExIMPEGKG18TELVC33T4OQTNBWC" hidden="1">#REF!</definedName>
    <definedName name="BExIN2540FAHWUYYG3BB4R18YM6H" hidden="1">#REF!</definedName>
    <definedName name="BExIN4OR435DL1US13JQPOQK8GD5" hidden="1">#REF!</definedName>
    <definedName name="BExIN9XO0E0F8FZWIWMIT7EFB46L" hidden="1">#REF!</definedName>
    <definedName name="BExINI6A7H3KSFRFA6UBBDPKW37F" hidden="1">#REF!</definedName>
    <definedName name="BExINIMK8XC3JOBT2EXYFHHH52H0" hidden="1">#REF!</definedName>
    <definedName name="BExINKF53FYPOECD5Y68JEEQ9WWO" hidden="1">#REF!</definedName>
    <definedName name="BExINLX401ZKEGWU168DS4JUM2J6" hidden="1">#REF!</definedName>
    <definedName name="BExINMYYJO1FTV1CZF6O5XCFAMQX" hidden="1">#REF!</definedName>
    <definedName name="BExINP2H4KI05FRFV5PKZFE00HKO" hidden="1">#REF!</definedName>
    <definedName name="BExINZELVWYGU876QUUZCIMXPBQC" hidden="1">#REF!</definedName>
    <definedName name="BExIO4YBXMGC4NU9K7K7ZJQQZ73A" hidden="1">#REF!</definedName>
    <definedName name="BExIO53NB6WVMX6AHF07PUMSO4DP" hidden="1">#REF!</definedName>
    <definedName name="BExIOB8QQJR5K045EXXLMVBM2CZX" hidden="1">#REF!</definedName>
    <definedName name="BExIOCQUQHKUU1KONGSDOLQTQEIC" hidden="1">#REF!</definedName>
    <definedName name="BExIOFL8Y5O61VLKTB4H20IJNWS1" hidden="1">#REF!</definedName>
    <definedName name="BExIOMBXRW5NS4ZPYX9G5QREZ5J6" hidden="1">#REF!</definedName>
    <definedName name="BExIORA3GK78T7C7SNBJJUONJ0LS" hidden="1">#REF!</definedName>
    <definedName name="BExIORFDXP4AVIEBLSTZ8ETSXMNM" hidden="1">#REF!</definedName>
    <definedName name="BExIOTZ5EFZ2NASVQ05RH15HRSW6" hidden="1">#REF!</definedName>
    <definedName name="BExIOUQ1FXL8R1TQUIEQXGB9S5L5" hidden="1">#REF!</definedName>
    <definedName name="BExIOZO6VUQTSGHKJ2439T8AYG8C"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DLU3X4PB8NEYR61OVL9NT92" hidden="1">#REF!</definedName>
    <definedName name="BExIPG040Q08EWIWL6CAVR3GRI43" hidden="1">#REF!</definedName>
    <definedName name="BExIPKNFUDPDKOSH5GHDVNA8D66S" hidden="1">#REF!</definedName>
    <definedName name="BExIPPAL4ND37V6AF3KQJ2ERXYJ8" hidden="1">#REF!</definedName>
    <definedName name="BExIPRU7Z4WZPL7CQLBWTIXPKQLT" hidden="1">#REF!</definedName>
    <definedName name="BExIPUE06RM3855MMI97T49M5H8U" hidden="1">#REF!</definedName>
    <definedName name="BExIQ1VS9A2FHVD9TUHKG9K8EVVP" hidden="1">#REF!</definedName>
    <definedName name="BExIQ3J19L30PSQ2CXNT6IHW0I7V" hidden="1">#REF!</definedName>
    <definedName name="BExIQ3OJ7M04XCY276IO0LJA5XUK" hidden="1">#REF!</definedName>
    <definedName name="BExIQ4A2ON8CQ8F2KIPMJQ35X3DA" hidden="1">#REF!</definedName>
    <definedName name="BExIQ5S19ITB0NDRUN4XV7B905ED" hidden="1">#REF!</definedName>
    <definedName name="BExIQ9TMQT2EIXSVQW7GVSOAW2VJ" hidden="1">#REF!</definedName>
    <definedName name="BExIQBMDE1L6J4H27K1FMSHQKDSE" hidden="1">#REF!</definedName>
    <definedName name="BExIQE65LVXUOF3UZFO7SDHFJH22" hidden="1">#REF!</definedName>
    <definedName name="BExIQG9OO2KKBOWTMD1OXY36TEGA" hidden="1">#REF!</definedName>
    <definedName name="BExIQX1XBB31HZTYEEVOBSE3C5A6" hidden="1">#REF!</definedName>
    <definedName name="BExIQYP5T1TPAQYW7QU1Q98BKX7W" hidden="1">#REF!</definedName>
    <definedName name="BExIR2ALYRP9FW99DK2084J7IIDC" hidden="1">#REF!</definedName>
    <definedName name="BExIR8FQETPTQYW37DBVDWG3J4JW" hidden="1">#REF!</definedName>
    <definedName name="BExIRC6P14S7XFMIKOPGQ6UV4SIW" hidden="1">#REF!</definedName>
    <definedName name="BExIRDU37JG4J0L7N711CTJ2GIMM" hidden="1">#REF!</definedName>
    <definedName name="BExIRIS1ZSWJZNSNREVHLHVML28I" hidden="1">#REF!</definedName>
    <definedName name="BExIRL0X7PYWZG0ITT6KT4CDEXZJ" hidden="1">#REF!</definedName>
    <definedName name="BExIRRBGTY01OQOI3U5SW59RFDFI" hidden="1">#REF!</definedName>
    <definedName name="BExIRSIO9YL3O9V9DQA2QX4S8SZ3" hidden="1">#REF!</definedName>
    <definedName name="BExIRT48JL5WQE08L46750WQNQMT" hidden="1">#REF!</definedName>
    <definedName name="BExIS4T0DRF57HYO7OGG72KBOFOI" hidden="1">#REF!</definedName>
    <definedName name="BExIS6AYX56XLQS0EL276FC05FZK" hidden="1">#REF!</definedName>
    <definedName name="BExIS77BJDDK18PGI9DSEYZPIL7P" hidden="1">#REF!</definedName>
    <definedName name="BExIS7SWNID9CQS9YB26068M6JZ8" hidden="1">#REF!</definedName>
    <definedName name="BExIS8USL1T3Z97CZ30HJ98E2GXQ" hidden="1">#REF!</definedName>
    <definedName name="BExISAI1S6MBG8UW2VWX3MTXLU67" hidden="1">#REF!</definedName>
    <definedName name="BExISBP79KQ8F7I33EFAO074MH6P" hidden="1">#REF!</definedName>
    <definedName name="BExISC5B700MZUBFTQ9K4IKTF7HR" hidden="1">#REF!</definedName>
    <definedName name="BExISDHXS49S1H56ENBPRF1NLD5C" hidden="1">#REF!</definedName>
    <definedName name="BExISE3I1YGFR7RYUZVDLNYI33V2" hidden="1">#REF!</definedName>
    <definedName name="BExISM1JLV54A21A164IURMPGUMU" hidden="1">#REF!</definedName>
    <definedName name="BExISNDY9NY72D6DVN6U1DPCR7SV" hidden="1">#REF!</definedName>
    <definedName name="BExISRFKJYUZ4AKW44IJF7RF9Y90" hidden="1">#REF!</definedName>
    <definedName name="BExIT1MK8TBAK3SNP36A8FKDQSOK" hidden="1">#REF!</definedName>
    <definedName name="BExITBNYANV2S8KD56GOGCKW393R" hidden="1">#REF!</definedName>
    <definedName name="BExITJWJH1Q537TUJNJNN7845V0G" hidden="1">#REF!</definedName>
    <definedName name="BExIU4FL5JYAHML4B2F1T3BM0YIS" hidden="1">#REF!</definedName>
    <definedName name="BExIUD4OJGH65NFNQ4VMCE3R4J1X" hidden="1">#REF!</definedName>
    <definedName name="BExIULYV77JMW6R9L0NMZ35ZP2M0" hidden="1">#REF!</definedName>
    <definedName name="BExIUM45T1FVTQ7OVJ8ECK35DLVA" hidden="1">#REF!</definedName>
    <definedName name="BExIURD40A7DLHL3FCRET6NPMD34" hidden="1">#REF!</definedName>
    <definedName name="BExIUTB5OAAXYW0OFMP0PS40SPOB" hidden="1">#REF!</definedName>
    <definedName name="BExIUUT2MHIOV6R3WHA0DPM1KBKY" hidden="1">#REF!</definedName>
    <definedName name="BExIUYPDT1AM6MWGWQS646PIZIWC" hidden="1">#REF!</definedName>
    <definedName name="BExIV0I2O9F8D1UK1SI8AEYR6U0A" hidden="1">#REF!</definedName>
    <definedName name="BExIV2LM38XPLRTWT0R44TMQ59E5" hidden="1">#REF!</definedName>
    <definedName name="BExIV3HY4S0YRV1F7XEMF2YHAR2I"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VNJX9BYDLC88NG09YF5XQ6" hidden="1">#REF!</definedName>
    <definedName name="BExIVOBXRCL1F7WYMT8FH3X0PVKP" hidden="1">#REF!</definedName>
    <definedName name="BExIVQQ8INWQ7BWBUSUNLT981LSM" hidden="1">#REF!</definedName>
    <definedName name="BExIVQVKLMGSRYT1LFZH0KUIA4OR" hidden="1">#REF!</definedName>
    <definedName name="BExIVYTFI35KNR2XSA6N8OJYUTUR" hidden="1">#REF!</definedName>
    <definedName name="BExIW244JSSP99FH74BWEM7ZND0Y" hidden="1">#REF!</definedName>
    <definedName name="BExIW59HOBAUZB9HW92B24IS2YQX" hidden="1">#REF!</definedName>
    <definedName name="BExIW8UY8BSEL4H1QTDQJPUCZ0DB" hidden="1">#REF!</definedName>
    <definedName name="BExIWB3SY3WRIVIOF988DNNODBOA" hidden="1">#REF!</definedName>
    <definedName name="BExIWB99CG0H52LRD6QWPN4L6DV2" hidden="1">#REF!</definedName>
    <definedName name="BExIWE96U5AVE6PGQXQ31P77PPJS" hidden="1">#REF!</definedName>
    <definedName name="BExIWG1W7XP9DFYYSZAIOSHM0QLQ" hidden="1">#REF!</definedName>
    <definedName name="BExIWH3KUK94B7833DD4TB0Y6KP9" hidden="1">#REF!</definedName>
    <definedName name="BExIWKE9MGIDWORBI43AWTUNYFAN" hidden="1">#REF!</definedName>
    <definedName name="BExIWLW7NA314X6W065N6QKXK3MW" hidden="1">#REF!</definedName>
    <definedName name="BExIWNE5AFZY36JUJLC8EO8VD6C8" hidden="1">#REF!</definedName>
    <definedName name="BExIWO58H36H70KULOPNXDUAPW54" hidden="1">#REF!</definedName>
    <definedName name="BExIWQJDUTZVTCBOJPYS1IGHUGJL" hidden="1">#REF!</definedName>
    <definedName name="BExIWRL7LN2RVWWHE304F6FA1DG7" hidden="1">#REF!</definedName>
    <definedName name="BExIX34PM5DBTRHRQWP6PL6WIX88" hidden="1">#REF!</definedName>
    <definedName name="BExIX5OAP9KSUE5SIZCW9P39Q4WE" hidden="1">#REF!</definedName>
    <definedName name="BExIXB7UY96XWLY9UOR8F4DEYXO0" hidden="1">#REF!</definedName>
    <definedName name="BExIXGRJPVJMUDGSG7IHPXPNO69B" hidden="1">#REF!</definedName>
    <definedName name="BExIXM5R87ZL3FHALWZXYCPHGX3E" hidden="1">#REF!</definedName>
    <definedName name="BExIXS036ZCKT2Z8XZKLZ8PFWQGL" hidden="1">#REF!</definedName>
    <definedName name="BExIXY5CF9PFM0P40AZ4U51TMWV0" hidden="1">#REF!</definedName>
    <definedName name="BExIYEXJBK8JDWIRSVV4RJSKZVV1" hidden="1">#REF!</definedName>
    <definedName name="BExIYFZ9BH5HEB86ER1G8DK3SS89" hidden="1">#REF!</definedName>
    <definedName name="BExIYI2RH0K4225XO970K2IQ1E79" hidden="1">#REF!</definedName>
    <definedName name="BExIYLDGR1RJXSKL0LZ1TPXAGIM3" hidden="1">#REF!</definedName>
    <definedName name="BExIYMPZ0KS2KOJFQAUQJ77L7701" hidden="1">#REF!</definedName>
    <definedName name="BExIYP9Q6FV9T0R9G3UDKLS4TTYX" hidden="1">#REF!</definedName>
    <definedName name="BExIYVPLYTONTUQR90271QU7X0PE" hidden="1">#REF!</definedName>
    <definedName name="BExIYZGLDQ1TN7BIIN4RLDP31GIM" hidden="1">#REF!</definedName>
    <definedName name="BExIZ4K0EZJK6PW3L8SVKTJFSWW9" hidden="1">#REF!</definedName>
    <definedName name="BExIZAECOEZGBAO29QMV14E6XDIV" hidden="1">#REF!</definedName>
    <definedName name="BExIZKVXYD5O2JBU81F2UFJZLLSI" hidden="1">#REF!</definedName>
    <definedName name="BExIZPZDHC8HGER83WHCZAHOX7LK" hidden="1">#REF!</definedName>
    <definedName name="BExIZR6JLRWF8XRL8RSS5RWLR6VF" hidden="1">#REF!</definedName>
    <definedName name="BExIZTA1WFO3V2HKITND1HHWGECR" hidden="1">#REF!</definedName>
    <definedName name="BExIZY2PUZ0OF9YKK1B13IW0VS6G" hidden="1">#REF!</definedName>
    <definedName name="BExJ00H08MQA0MTMX4EQD894JMEC" hidden="1">#REF!</definedName>
    <definedName name="BExJ089KR5QRUL3YFP7YO71Q7TSB" hidden="1">#REF!</definedName>
    <definedName name="BExJ08KBRR2XMWW3VZMPSQKXHZUH" hidden="1">#REF!</definedName>
    <definedName name="BExJ0DYJWXGE7DA39PYL3WM05U9O" hidden="1">#REF!</definedName>
    <definedName name="BExJ0MY8SY5J5V50H3UKE78ODTVB" hidden="1">#REF!</definedName>
    <definedName name="BExJ0YC98G37ML4N8FLP8D95EFRF" hidden="1">#REF!</definedName>
    <definedName name="BExKCDYKAEV45AFXHVHZZ62E5BM3" hidden="1">#REF!</definedName>
    <definedName name="BExKDKO0W4AGQO1V7K6Q4VM750FT" hidden="1">#REF!</definedName>
    <definedName name="BExKDLF10G7W77J87QWH3ZGLUCLW" hidden="1">#REF!</definedName>
    <definedName name="BExKEFE0I3MT6ZLC4T1L9465HKTN" hidden="1">#REF!</definedName>
    <definedName name="BExKEJQE3NY0IF6KX9ESF1MPSM9Y" hidden="1">#REF!</definedName>
    <definedName name="BExKEK6O5BVJP4VY02FY7JNAZ6BT" hidden="1">#REF!</definedName>
    <definedName name="BExKEKXK6E6QX339ELPXDIRZSJE0" hidden="1">#REF!</definedName>
    <definedName name="BExKEOOIBMP7N8033EY2CJYCBX6H" hidden="1">#REF!</definedName>
    <definedName name="BExKEW0RR5LA3VC46A2BEOOMQE56" hidden="1">#REF!</definedName>
    <definedName name="BExKEWH11AMZJWPQ3AW60AN4BEZN" hidden="1">#REF!</definedName>
    <definedName name="BExKFA3VI1CZK21SM0N3LZWT9LA1" hidden="1">#REF!</definedName>
    <definedName name="BExKFBB22OS2YGDBS9KJY540J544" hidden="1">#REF!</definedName>
    <definedName name="BExKFDEJQXZQTMLK53MWWKF93HI2" hidden="1">#REF!</definedName>
    <definedName name="BExKFINBFV5J2NFRCL4YUO3YF0ZE" hidden="1">#REF!</definedName>
    <definedName name="BExKFING3EJF3VIC1KLMAXSZ23BE" hidden="1">#REF!</definedName>
    <definedName name="BExKFISRBFACTAMJSALEYMY66F6X" hidden="1">#REF!</definedName>
    <definedName name="BExKFOSK5DJ151C4E8544UWMYTOC" hidden="1">#REF!</definedName>
    <definedName name="BExKFP3D219BYC9E0FQHW3ACW430" hidden="1">#REF!</definedName>
    <definedName name="BExKFSE1QAXE8XY5PDF579FT6SUA" hidden="1">#REF!</definedName>
    <definedName name="BExKFU6TNEXU93BG786VQGMZ3D76" hidden="1">#REF!</definedName>
    <definedName name="BExKFVDZ3YAUD6AIKGWMFS5M7OAD" hidden="1">#REF!</definedName>
    <definedName name="BExKFYJC4EVEV54F82K6VKP7Q3OU" hidden="1">#REF!</definedName>
    <definedName name="BExKG4IYHBKQQ8J8FN10GB2IKO33" hidden="1">#REF!</definedName>
    <definedName name="BExKG60X7J5S5T37VQ9ZZZ8NWYZI" hidden="1">#REF!</definedName>
    <definedName name="BExKGF0L44S78D33WMQ1A75TRKB9" hidden="1">#REF!</definedName>
    <definedName name="BExKGFRN31B3G20LMQ4LRF879J68" hidden="1">#REF!</definedName>
    <definedName name="BExKGH9F7304W3ERO9NBS7A1DDTO" hidden="1">#REF!</definedName>
    <definedName name="BExKGHEVFNPFVEGQQ8NFS68GOHV5" hidden="1">#REF!</definedName>
    <definedName name="BExKGHEWFI5G1B986BKFCAA6335J" hidden="1">#REF!</definedName>
    <definedName name="BExKGJD3U3ADZILP20U3EURP0UQP" hidden="1">#REF!</definedName>
    <definedName name="BExKGNK5YGKP0YHHTAAOV17Z9EIM" hidden="1">#REF!</definedName>
    <definedName name="BExKGO5RDWNIQCWJYSC1SQOXFSTU" hidden="1">#REF!</definedName>
    <definedName name="BExKGP23Y7PAK8YM7AQHYW7GQMKR" hidden="1">#REF!</definedName>
    <definedName name="BExKGS7C1QVW87T23XOMPE6213B0" hidden="1">#REF!</definedName>
    <definedName name="BExKGV77YH9YXIQTRKK2331QGYKF" hidden="1">#REF!</definedName>
    <definedName name="BExKGY1T7OATD7F6BFV2E1MSKP8C" hidden="1">#REF!</definedName>
    <definedName name="BExKH2E6NWLWXLONXGKZOT3WQW2K" hidden="1">#REF!</definedName>
    <definedName name="BExKH3FTZ5VGTB86W9M4AB39R0G8" hidden="1">#REF!</definedName>
    <definedName name="BExKH3FV5U5O6XZM7STS3NZKQFGJ" hidden="1">#REF!</definedName>
    <definedName name="BExKHAMUH8NR3HRV0V6FHJE3ROLN" hidden="1">#REF!</definedName>
    <definedName name="BExKHCFKOWFHO2WW0N7Y5XDXEWAO" hidden="1">#REF!</definedName>
    <definedName name="BExKHIVLONZ46HLMR50DEXKEUNEP" hidden="1">#REF!</definedName>
    <definedName name="BExKHKDK2PRBCUJS8TEDP8K3VODQ" hidden="1">#REF!</definedName>
    <definedName name="BExKHPM9XA0ADDK7TUR0N38EXWEP" hidden="1">#REF!</definedName>
    <definedName name="BExKHSM6F4UN8U0VL6W91SRMDV5R" hidden="1">#REF!</definedName>
    <definedName name="BExKHZYN00WJP0YWR3OXJVTC7ABQ"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SA5BXWNIOM4N1WLVA953TBI" hidden="1">#REF!</definedName>
    <definedName name="BExKIU87ZKSOC2DYZWFK6SAK9I8E" hidden="1">#REF!</definedName>
    <definedName name="BExKIUZ9PIOD51JKLZIX6PQKXAOR" hidden="1">#REF!</definedName>
    <definedName name="BExKJ449HLYX2DJ9UF0H9GTPSQ73" hidden="1">#REF!</definedName>
    <definedName name="BExKJ79HTOF2SSRV7CXPBO4SX4DQ" hidden="1">#REF!</definedName>
    <definedName name="BExKJELX2RUC8UEC56IZPYYZXHA7" hidden="1">#REF!</definedName>
    <definedName name="BExKJINMXS61G2TZEXCJAWVV4F57" hidden="1">#REF!</definedName>
    <definedName name="BExKJK5ME8KB7HA0180L7OUZDDGV" hidden="1">#REF!</definedName>
    <definedName name="BExKJN5IF0VMDILJ5K8ZENF2QYV1" hidden="1">#REF!</definedName>
    <definedName name="BExKJSE82JNZ5XD0O7Y9VY8OXKXS" hidden="1">#REF!</definedName>
    <definedName name="BExKJUSJPFUIK20FTVAFJWR2OUYX" hidden="1">#REF!</definedName>
    <definedName name="BExKJZFPE7TE63M6XATDGM56Q728" hidden="1">#REF!</definedName>
    <definedName name="BExKK6MMI15N6HLJTM9PQHG13LFM" hidden="1">#REF!</definedName>
    <definedName name="BExKK8VP5RS3D0UXZVKA37C4SYBP" hidden="1">#REF!</definedName>
    <definedName name="BExKK9MK3D18VYJ8BABPUVPEJAXW" hidden="1">#REF!</definedName>
    <definedName name="BExKKDISAL4FK5UXPESYCUV3WUDC" hidden="1">#REF!</definedName>
    <definedName name="BExKKEVH57N79XLY00AXO7X00LH8" hidden="1">#REF!</definedName>
    <definedName name="BExKKIM9NPF6B3SPMPIQB27HQME4" hidden="1">#REF!</definedName>
    <definedName name="BExKKIX1BCBQ4R3K41QD8NTV0OV0" hidden="1">#REF!</definedName>
    <definedName name="BExKKIX299ND0GD1I660N3GA6CSY" hidden="1">#REF!</definedName>
    <definedName name="BExKKPIFUZDRPWDNOUJTHO5THZRI" hidden="1">#REF!</definedName>
    <definedName name="BExKKQ3ZWADYV03YHMXDOAMU90EB" hidden="1">#REF!</definedName>
    <definedName name="BExKKUGD2HMJWQEYZ8H3X1BMXFS9" hidden="1">#REF!</definedName>
    <definedName name="BExKKX05KCZZZPKOR1NE5A8RGVT4" hidden="1">#REF!</definedName>
    <definedName name="BExKL9FZM6QUHTYOD1GJYEK69W32" hidden="1">#REF!</definedName>
    <definedName name="BExKLD6S9L66QYREYHBE5J44OK7X" hidden="1">#REF!</definedName>
    <definedName name="BExKLEZK32L28GYJWVO63BZ5E1JD" hidden="1">#REF!</definedName>
    <definedName name="BExKLLKVVHT06LA55JB2FC871DC5" hidden="1">#REF!</definedName>
    <definedName name="BExKLLKVY1ZPZUYFXJ8O27YUVHKZ" hidden="1">#REF!</definedName>
    <definedName name="BExKLT2MFT8V3FEFA59236TJOD8I" hidden="1">#REF!</definedName>
    <definedName name="BExKMB210NLL87XXIOSM3Z70J2RR" hidden="1">#REF!</definedName>
    <definedName name="BExKMMW64W0ML8ISNLI3VSD37FE1" hidden="1">#REF!</definedName>
    <definedName name="BExKMUJBWV8OSW9XEGJNY0ZSDAUJ" hidden="1">#REF!</definedName>
    <definedName name="BExKMWBX4EH3EYJ07UFEM08NB40Z" hidden="1">#REF!</definedName>
    <definedName name="BExKMZS47RLOOTYT5C16UYEWZIIB" hidden="1">#REF!</definedName>
    <definedName name="BExKNAKJ0ZNE7J8559UG7WU5QJ3H" hidden="1">#REF!</definedName>
    <definedName name="BExKNBGV2IR3S7M0BX4810KZB4V3" hidden="1">#REF!</definedName>
    <definedName name="BExKNCIK5D3A3N4JDZ0R0CATQ4ZB" hidden="1">#REF!</definedName>
    <definedName name="BExKNCTBZTSY3MO42VU5PLV6YUHZ" hidden="1">#REF!</definedName>
    <definedName name="BExKNGV2YY749C42AQ2T9QNIE5C3" hidden="1">#REF!</definedName>
    <definedName name="BExKNSP7GCPP4L2VTRUXMB81L5KT" hidden="1">#REF!</definedName>
    <definedName name="BExKNV8UOHVWEHDJWI2WMJ9X6QHZ"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A8BNKZPC37D829W7ZXCN06K" hidden="1">#REF!</definedName>
    <definedName name="BExKOBKYZDE3EZSTRY751IDBR83U" hidden="1">#REF!</definedName>
    <definedName name="BExKODIZGWW2EQD0FEYW6WK6XLCM" hidden="1">#REF!</definedName>
    <definedName name="BExKOGZ5X0SLO8LWK9WZV2GNPV4C" hidden="1">#REF!</definedName>
    <definedName name="BExKOH9Z3HS62G5ZFTP5RWSQZ2AP" hidden="1">#REF!</definedName>
    <definedName name="BExKOPO2HPWVQGAKW8LOZMPIDEFG" hidden="1">#REF!</definedName>
    <definedName name="BExKP3043Q4N9U85EB5SPVMYTZ24" hidden="1">#REF!</definedName>
    <definedName name="BExKPC5576O1JODC51L6ZV0V3YL8" hidden="1">#REF!</definedName>
    <definedName name="BExKPEZP0QTKOTLIMMIFSVTHQEEK" hidden="1">#REF!</definedName>
    <definedName name="BExKPLQJX0HJ8OTXBXH9IC9J2V0W" hidden="1">#REF!</definedName>
    <definedName name="BExKPN8C7GN36ZJZHLOB74LU6KT0" hidden="1">#REF!</definedName>
    <definedName name="BExKPW2QSQVSJLXNVUSXRO2QJTZY" hidden="1">#REF!</definedName>
    <definedName name="BExKPWZ3C76KS6Q1T9FUJJM1WSF4" hidden="1">#REF!</definedName>
    <definedName name="BExKPX9VZ1J5021Q98K60HMPJU58" hidden="1">#REF!</definedName>
    <definedName name="BExKQJGAAWNM3NT19E9I0CQDBTU0" hidden="1">#REF!</definedName>
    <definedName name="BExKQLUGIIU2OJ0NSVGNIYDPMXKS"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VL7HPOIZ4FHANDFMVOJLEPR" hidden="1">#REF!</definedName>
    <definedName name="BExKQZC168NM4F8WFQUVA5Z9BE03" hidden="1">#REF!</definedName>
    <definedName name="BExKR1A7BLE3FTMDN6GOEVQH4IP0" hidden="1">#REF!</definedName>
    <definedName name="BExKR32XG1WY77WDT8KW9FJPGQTU" hidden="1">#REF!</definedName>
    <definedName name="BExKR44SP21EO2KDVE1LI6QKXK6C" hidden="1">#REF!</definedName>
    <definedName name="BExKR8RZSEHW184G0Z56B4EGNU72" hidden="1">#REF!</definedName>
    <definedName name="BExKRSEM01U0JJ0138SFM9DOKE52" hidden="1">#REF!</definedName>
    <definedName name="BExKRVUSQ6PA7ZYQSTEQL3X7PB9P" hidden="1">#REF!</definedName>
    <definedName name="BExKRY3KZ7F7RB2KH8HXSQ85IEQO" hidden="1">#REF!</definedName>
    <definedName name="BExKSA37DZTCK6H13HPIKR0ZFVL8" hidden="1">#REF!</definedName>
    <definedName name="BExKSFMOMSZYDE0WNC94F40S6636" hidden="1">#REF!</definedName>
    <definedName name="BExKSHQ9K79S8KYUWIV5M5LAHHF1" hidden="1">#REF!</definedName>
    <definedName name="BExKSIS3VA1NCEFCZZSIK8B3YIBZ" hidden="1">#REF!</definedName>
    <definedName name="BExKSJTWG9L3FCX8FLK4EMUJMF27" hidden="1">#REF!</definedName>
    <definedName name="BExKSO6B5QACJDHFI10OCJVZUTOM" hidden="1">#REF!</definedName>
    <definedName name="BExKSU0MKNAVZYYPKCYTZDWQX4R8" hidden="1">#REF!</definedName>
    <definedName name="BExKSX60G1MUS689FXIGYP2F7C62" hidden="1">#REF!</definedName>
    <definedName name="BExKT2UZ7Y2VWF5NQE18SJRLD2RN" hidden="1">#REF!</definedName>
    <definedName name="BExKT3GJFNGAM09H5F615E36A38C" hidden="1">#REF!</definedName>
    <definedName name="BExKT7SXV36QQ386VFS683G0270J" hidden="1">#REF!</definedName>
    <definedName name="BExKT903O02DRZGUP9DD4TF4QS1D" hidden="1">#REF!</definedName>
    <definedName name="BExKTACRAO6OEB5SGJ1WR050GX9W" hidden="1">#REF!</definedName>
    <definedName name="BExKTHUA8RLHIHHMWEL1FXRSA88H" hidden="1">#REF!</definedName>
    <definedName name="BExKTIAKRPPHKI2FF7KMAWT6O383" hidden="1">#REF!</definedName>
    <definedName name="BExKTO4VK0HI8CNNUB716EMLVD1X" hidden="1">#REF!</definedName>
    <definedName name="BExKTPSC5H621D704F30JZLF08ZR" hidden="1">#REF!</definedName>
    <definedName name="BExKTQZGN8GI3XGSEXMPCCA3S19H" hidden="1">#REF!</definedName>
    <definedName name="BExKTUKYYU0F6TUW1RXV24LRAZFE" hidden="1">#REF!</definedName>
    <definedName name="BExKTW8DP317J8ZGAZ2B6WH4MLW2" hidden="1">#REF!</definedName>
    <definedName name="BExKTYXCRV6H6QOG3OXPTLMPDIPF" hidden="1">#REF!</definedName>
    <definedName name="BExKTZTOTEA602ORLH6DP2J1CE8E" hidden="1">#REF!</definedName>
    <definedName name="BExKU3FBLHQBIUTN6XEZW5GC9OG1" hidden="1">#REF!</definedName>
    <definedName name="BExKU82I99FEUIZLODXJDOJC96CQ" hidden="1">#REF!</definedName>
    <definedName name="BExKUDM0DFSCM3D91SH0XLXJSL18" hidden="1">#REF!</definedName>
    <definedName name="BExKULEKJLA77AUQPDUHSM94Y76Z" hidden="1">#REF!</definedName>
    <definedName name="BExKUSWAOBZ7Z0VK75KUBN3559LD" hidden="1">#REF!</definedName>
    <definedName name="BExKUZSGFLU8EOU2UOD2EU7T8AJI" hidden="1">#REF!</definedName>
    <definedName name="BExKV08R85MKI3MAX9E2HERNQUNL" hidden="1">#REF!</definedName>
    <definedName name="BExKV4AAUNNJL5JWD7PX6BFKVS6O" hidden="1">#REF!</definedName>
    <definedName name="BExKV92X4LHVBK9PD0IVM75134X8" hidden="1">#REF!</definedName>
    <definedName name="BExKVBS0KVYW5RJE0PGFG1ALMXJX" hidden="1">#REF!</definedName>
    <definedName name="BExKVDVK6HN74GQPTXICP9BFC8CF" hidden="1">#REF!</definedName>
    <definedName name="BExKVFZ3ZZGIC1QI8XN6BYFWN0ZY" hidden="1">#REF!</definedName>
    <definedName name="BExKVG4KGO28KPGTAFL1R8TTZ10N" hidden="1">#REF!</definedName>
    <definedName name="BExKVKRR52SQEIHZJGS83YVBOD98" hidden="1">#REF!</definedName>
    <definedName name="BExKW0CSH7DA02YSNV64PSEIXB2P" hidden="1">#REF!</definedName>
    <definedName name="BExM9NUG3Q31X01AI9ZJCZIX25CS" hidden="1">#REF!</definedName>
    <definedName name="BExM9OG182RP30MY23PG49LVPZ1C" hidden="1">#REF!</definedName>
    <definedName name="BExM9Q8RGDJLI0U5P2Y0PIRPEWFJ" hidden="1">#REF!</definedName>
    <definedName name="BExMA0FMI41IMKFQE3ER533QLH8D" hidden="1">#REF!</definedName>
    <definedName name="BExMA64MW1S18NH8DCKPCCEI5KCB" hidden="1">#REF!</definedName>
    <definedName name="BExMA6Q80M391E1FP2E9FFQ0C5W5" hidden="1">#REF!</definedName>
    <definedName name="BExMALEWFUEM8Y686IT03ECURUBR" hidden="1">#REF!</definedName>
    <definedName name="BExMAR3XSK6RSFLHP7ZX1EWGHASI" hidden="1">#REF!</definedName>
    <definedName name="BExMAXJS82ZJ8RS22VLE0V0LDUII" hidden="1">#REF!</definedName>
    <definedName name="BExMAYG6FA29BQ1E3C9XTWTQI0ER" hidden="1">#REF!</definedName>
    <definedName name="BExMB4QRS0R3MTB4CMUHFZ84LNZQ" hidden="1">#REF!</definedName>
    <definedName name="BExMBC35WKQY5CWQJLV4D05O6971" hidden="1">#REF!</definedName>
    <definedName name="BExMBFTZV4Q1A5KG25C1N9PHQNSW" hidden="1">#REF!</definedName>
    <definedName name="BExMBJKWM86ZE6YX1498YDNGTCHZ" hidden="1">#REF!</definedName>
    <definedName name="BExMBK6ISK3U7KHZKUJXIDKGF6VW" hidden="1">#REF!</definedName>
    <definedName name="BExMBYPQDG9AYDQ5E8IECVFREPO6" hidden="1">#REF!</definedName>
    <definedName name="BExMC20E35LH6K6HA7XPJCY2U58J" hidden="1">#REF!</definedName>
    <definedName name="BExMC8AZUTX8LG89K2JJR7ZG62XX" hidden="1">#REF!</definedName>
    <definedName name="BExMCA96YR10V72G2R0SCIKPZLIZ" hidden="1">#REF!</definedName>
    <definedName name="BExMCB5JU5I2VQDUBS4O42BTEVKI" hidden="1">#REF!</definedName>
    <definedName name="BExMCDEEWQIB7N8AT4OD9H4GFJGV" hidden="1">#REF!</definedName>
    <definedName name="BExMCFSQFSEMPY5IXDIRKZDASDBR" hidden="1">#REF!</definedName>
    <definedName name="BExMCIHU1ML8WL426Q4YJTS66N1K" hidden="1">#REF!</definedName>
    <definedName name="BExMCLHPBJ3E952LQD8ORYWZAP2A" hidden="1">#REF!</definedName>
    <definedName name="BExMCMZOEYWVOOJ98TBHTTCS7XB8" hidden="1">#REF!</definedName>
    <definedName name="BExMCS8EF2W3FS9QADNKREYSI8P0" hidden="1">#REF!</definedName>
    <definedName name="BExMCUS7GSOM96J0HJ7EH0FFM2AC" hidden="1">#REF!</definedName>
    <definedName name="BExMCYTT6TVDWMJXO1NZANRTVNAN" hidden="1">#REF!</definedName>
    <definedName name="BExMD5F6IAV108XYJLXUO9HD0IT6" hidden="1">#REF!</definedName>
    <definedName name="BExMDANV66W9T3XAXID40XFJ0J93" hidden="1">#REF!</definedName>
    <definedName name="BExMDGD1KQP7NNR78X2ZX4FCBQ1S" hidden="1">#REF!</definedName>
    <definedName name="BExMDIRDK0DI8P86HB7WPH8QWLSQ" hidden="1">#REF!</definedName>
    <definedName name="BExMDPI2FVMORSWDDCVAJ85WYAYO" hidden="1">#REF!</definedName>
    <definedName name="BExMDUWB7VWHFFR266QXO46BNV2S" hidden="1">#REF!</definedName>
    <definedName name="BExME2U47N8LZG0BPJ49ANY5QVV2" hidden="1">#REF!</definedName>
    <definedName name="BExME2U5D93FZ30YCDC4VM8WLYAK" hidden="1">#REF!</definedName>
    <definedName name="BExME88DH5DUKMUFI9FNVECXFD2E" hidden="1">#REF!</definedName>
    <definedName name="BExME9A7MOGAK7YTTQYXP5DL6VYA" hidden="1">#REF!</definedName>
    <definedName name="BExMEOV9YFRY5C3GDLU60GIX10BY" hidden="1">#REF!</definedName>
    <definedName name="BExMEY09ESM4H2YGKEQQRYUD114R" hidden="1">#REF!</definedName>
    <definedName name="BExMF4G4IUPQY1Y5GEY5N3E04CL6" hidden="1">#REF!</definedName>
    <definedName name="BExMF9UIGYMOAQK0ELUWP0S0HZZY" hidden="1">#REF!</definedName>
    <definedName name="BExMFALFOHI1K0OKYK0OXCS2RTOA" hidden="1">#REF!</definedName>
    <definedName name="BExMFAQVG7DZEURQG0MMM4FH2QKZ" hidden="1">#REF!</definedName>
    <definedName name="BExMFDLBSWFMRDYJ2DZETI3EXKN2" hidden="1">#REF!</definedName>
    <definedName name="BExMFLDTMRTCHKA37LQW67BG8D5C" hidden="1">#REF!</definedName>
    <definedName name="BExMFOZAVJE4RA6JKPSO39YL6LNZ" hidden="1">#REF!</definedName>
    <definedName name="BExMG9NSK30KD01QX0UBN2VNRTG4" hidden="1">#REF!</definedName>
    <definedName name="BExMGG3PFIHPHX7NXB7HDFI3N12L" hidden="1">#REF!</definedName>
    <definedName name="BExMGII04P14YYDTN4GF0E5KWSM1" hidden="1">#REF!</definedName>
    <definedName name="BExMGSJE5OUM26RVM6TJCFOZQ8K8" hidden="1">#REF!</definedName>
    <definedName name="BExMH3H9TW5TJCNU5Z1EWXP3BAEP" hidden="1">#REF!</definedName>
    <definedName name="BExMHOWPB34KPZ76M2KIX2C9R2VB" hidden="1">#REF!</definedName>
    <definedName name="BExMHSSYC6KVHA3QDTSYPN92TWMI" hidden="1">#REF!</definedName>
    <definedName name="BExMHTPAM19RXM6Q2QCYF8JF4F0H" hidden="1">#REF!</definedName>
    <definedName name="BExMI0WA793SF41LQ40A28U8OXQY" hidden="1">#REF!</definedName>
    <definedName name="BExMI1724X1Q1W2Z4LVC2QLK3ZT1" hidden="1">#REF!</definedName>
    <definedName name="BExMI1SMF6MXX2A1W2MZ2I978Q06" hidden="1">#REF!</definedName>
    <definedName name="BExMI3AJ9477KDL4T9DHET4LJJTW" hidden="1">#REF!</definedName>
    <definedName name="BExMI46XULY940Z7NC17JGISFLYZ" hidden="1">#REF!</definedName>
    <definedName name="BExMI6L9KX05GAK523JFKICJMTA5" hidden="1">#REF!</definedName>
    <definedName name="BExMI6QQ20XHD0NWJUN741B37182" hidden="1">#REF!</definedName>
    <definedName name="BExMI8JB94SBD9EMNJEK7Y2T6GYU" hidden="1">#REF!</definedName>
    <definedName name="BExMI8OS85YTW3KYVE4YD0R7Z6UV" hidden="1">#REF!</definedName>
    <definedName name="BExMIBOOZU40JS3F89OMPSRCE9MM" hidden="1">#REF!</definedName>
    <definedName name="BExMIIQ5MBWSIHTFWAQADXMZC22Q" hidden="1">#REF!</definedName>
    <definedName name="BExMIL4I2GE866I25CR5JBLJWJ6A" hidden="1">#REF!</definedName>
    <definedName name="BExMIRKIPF27SNO82SPFSB3T5U17" hidden="1">#REF!</definedName>
    <definedName name="BExMIV0KC8555D5E42ZGWG15Y0MO" hidden="1">#REF!</definedName>
    <definedName name="BExMIZT6AN7E6YMW2S87CTCN2UXH" hidden="1">#REF!</definedName>
    <definedName name="BExMJ15T9F3475M0896SG60TN0SR" hidden="1">#REF!</definedName>
    <definedName name="BExMJDLI1363B8FT1B63ZTHGLR23" hidden="1">#REF!</definedName>
    <definedName name="BExMJI3CU7XM14UT9GMI2KLMDZRE" hidden="1">#REF!</definedName>
    <definedName name="BExMJNC8ZFB9DRFOJ961ZAJ8U3A8" hidden="1">#REF!</definedName>
    <definedName name="BExMJTBV8A3D31W2IQHP9RDFPPHQ" hidden="1">#REF!</definedName>
    <definedName name="BExMK2RTXN4QJWEUNX002XK8VQP8" hidden="1">#REF!</definedName>
    <definedName name="BExMKA42V8QTJFJ1VECIVOGTBLVO" hidden="1">#REF!</definedName>
    <definedName name="BExMKBGQDUZ8AWXYHA3QVMSDVZ3D" hidden="1">#REF!</definedName>
    <definedName name="BExMKBM1467553LDFZRRKVSHN374" hidden="1">#REF!</definedName>
    <definedName name="BExMKDK9XBSP5C133N3ILPI2SNKO" hidden="1">#REF!</definedName>
    <definedName name="BExMKGK5FJUC0AU8MABRGDC5ZM70" hidden="1">#REF!</definedName>
    <definedName name="BExMKNLM4LRRYMQHXA2W614WF3OH" hidden="1">#REF!</definedName>
    <definedName name="BExMKTW7R5SOV4PHAFGHU3W73DYE" hidden="1">#REF!</definedName>
    <definedName name="BExMKU7051J2W1RQXGZGE62NBRUZ" hidden="1">#REF!</definedName>
    <definedName name="BExMKUN3WPECJR2XRID2R7GZRGNX" hidden="1">#REF!</definedName>
    <definedName name="BExMKZ4XN04KZKUC8MPOMT7P93QW" hidden="1">#REF!</definedName>
    <definedName name="BExMKZ535P011X4TNV16GCOH4H21" hidden="1">#REF!</definedName>
    <definedName name="BExML2ABAI8QNVBQSYXLFVDRL2S9" hidden="1">#REF!</definedName>
    <definedName name="BExML3XQNDIMX55ZCHHXKUV3D6E6" hidden="1">#REF!</definedName>
    <definedName name="BExML5QGSWHLI18BGY4CGOTD3UWH" hidden="1">#REF!</definedName>
    <definedName name="BExML6HCYG2BM4YJOV3NEQ10O7OT" hidden="1">#REF!</definedName>
    <definedName name="BExMLO5Z61RE85X8HHX2G4IU3AZW" hidden="1">#REF!</definedName>
    <definedName name="BExMLTPH3EBJCZUT7EXWKNUM955J" hidden="1">#REF!</definedName>
    <definedName name="BExMLVI7UORSHM9FMO8S2EI0TMTS" hidden="1">#REF!</definedName>
    <definedName name="BExMLY7BR7055W2TDSPUL4IMFN54" hidden="1">#REF!</definedName>
    <definedName name="BExMM5UCOT2HSSN0ZIPZW55GSOVO" hidden="1">#REF!</definedName>
    <definedName name="BExMM7SMGBE2B0LPRGU1HWIQ2MHK" hidden="1">#REF!</definedName>
    <definedName name="BExMM8ZRS5RQ8H1H55RVPVTDL5NL" hidden="1">#REF!</definedName>
    <definedName name="BExMMH8EAZB09XXQ5X4LR0P4NHG9" hidden="1">#REF!</definedName>
    <definedName name="BExMMIQH5BABNZVCIQ7TBCQ10AY5" hidden="1">#REF!</definedName>
    <definedName name="BExMMNIZ2T7M22WECMUQXEF4NJ71" hidden="1">#REF!</definedName>
    <definedName name="BExMMOA10FMX5UB7M2L9DADV4N0M" hidden="1">#REF!</definedName>
    <definedName name="BExMMPMIOU7BURTV0L1K6ACW9X73"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NDR4V2VG5RFZDGTAGD3Q9PPG" hidden="1">#REF!</definedName>
    <definedName name="BExMNIJM3M35WWZK1YNMD8VFB6FY" hidden="1">#REF!</definedName>
    <definedName name="BExMNJLFWZBRN9PZF1IO9CYWV1B2" hidden="1">#REF!</definedName>
    <definedName name="BExMNK71WHFJCL3T713K6M9L30WJ" hidden="1">#REF!</definedName>
    <definedName name="BExMNKCJ0FA57YEUUAJE43U1QN5P" hidden="1">#REF!</definedName>
    <definedName name="BExMNKN5D1WEF2OOJVP6LZ6DLU3Y" hidden="1">#REF!</definedName>
    <definedName name="BExMNMAL35D5K6VFZ0OTBVW4TX24" hidden="1">#REF!</definedName>
    <definedName name="BExMNR38HMPLWAJRQ9MMS3ZAZ9IU" hidden="1">#REF!</definedName>
    <definedName name="BExMNRDZULKJMVY2VKIIRM2M5A1M" hidden="1">#REF!</definedName>
    <definedName name="BExMO6805YNC3QRF3KT0341IPCDW" hidden="1">#REF!</definedName>
    <definedName name="BExMO867AQG00L3JKP7ZV14YLETI" hidden="1">#REF!</definedName>
    <definedName name="BExMO9IOWKTWHO8LQJJQI5P3INWY" hidden="1">#REF!</definedName>
    <definedName name="BExMOFIHF7ZIK2PZF3JGQ16IO9O0" hidden="1">#REF!</definedName>
    <definedName name="BExMOI29DOEK5R1A5QZPUDKF7N6T" hidden="1">#REF!</definedName>
    <definedName name="BExMOWLIYWH3QID99N295HOAGW0G" hidden="1">#REF!</definedName>
    <definedName name="BExMP3SGLHTF5LWHE0HI70F3VYRY" hidden="1">#REF!</definedName>
    <definedName name="BExMPAJ5AJAXGKGK3F6H3ODS6RF4" hidden="1">#REF!</definedName>
    <definedName name="BExMPD2X55FFBVJ6CBUKNPROIOEU" hidden="1">#REF!</definedName>
    <definedName name="BExMPGOEG9I6JWJLRST9GWCOFRGK" hidden="1">#REF!</definedName>
    <definedName name="BExMPGZ848E38FUH1JBQN97DGWAT" hidden="1">#REF!</definedName>
    <definedName name="BExMPM7YLMJMDZ5POXXF2ZDQYLPU" hidden="1">#REF!</definedName>
    <definedName name="BExMPMTICOSMQENOFKQ18K0ZT4S8" hidden="1">#REF!</definedName>
    <definedName name="BExMPMZ07II0R4KGWQQ7PGS3RZS4" hidden="1">#REF!</definedName>
    <definedName name="BExMPOBH04JMDO6Z8DMSEJZM4ANN" hidden="1">#REF!</definedName>
    <definedName name="BExMPSD77XQ3HA6A4FZOJK8G2JP3" hidden="1">#REF!</definedName>
    <definedName name="BExMPWK92PC143V64AAKM6S42CQF" hidden="1">#REF!</definedName>
    <definedName name="BExMQ2ELNNK02YFPAN03NZ199I07" hidden="1">#REF!</definedName>
    <definedName name="BExMQ2PDOB1KL847YKNAKP3D63N9" hidden="1">#REF!</definedName>
    <definedName name="BExMQ4I3Q7F0BMPHSFMFW9TZ87UD" hidden="1">#REF!</definedName>
    <definedName name="BExMQ4SWDWI4N16AZ0T5CJ6HH8WC" hidden="1">#REF!</definedName>
    <definedName name="BExMQ5P9VX6BS4T0I2OXCHZHAZS6" hidden="1">#REF!</definedName>
    <definedName name="BExMQ71WHW50GVX45JU951AGPLFQ" hidden="1">#REF!</definedName>
    <definedName name="BExMQ9AQCB45EH04SM32HL1UFCTI" hidden="1">#REF!</definedName>
    <definedName name="BExMQGXSLPT4A6N47LE6FBVHWBOF" hidden="1">#REF!</definedName>
    <definedName name="BExMQSBR7PL4KLB1Q4961QO45Y4G" hidden="1">#REF!</definedName>
    <definedName name="BExMR1MA4I1X77714ZEPUVC8W398" hidden="1">#REF!</definedName>
    <definedName name="BExMR8YQHA7N77HGHY4Y6R30I3XT" hidden="1">#REF!</definedName>
    <definedName name="BExMRENOIARWRYOIVPDIEBVNRDO7" hidden="1">#REF!</definedName>
    <definedName name="BExMRQHUEHGF2FS4LCB0THFELGDI" hidden="1">#REF!</definedName>
    <definedName name="BExMRRJNUMGRSDD5GGKKGEIZ6FTS" hidden="1">#REF!</definedName>
    <definedName name="BExMRU3ACIU0RD2BNWO55LH5U2BR" hidden="1">#REF!</definedName>
    <definedName name="BExMRZSB5EA0OKWMAL4DK33HQZ0F" hidden="1">#REF!</definedName>
    <definedName name="BExMSIO1BRMGZF6AF77F8R785C4Q" hidden="1">#REF!</definedName>
    <definedName name="BExMSQRCC40AP8BDUPL2I2DNC210" hidden="1">#REF!</definedName>
    <definedName name="BExO4J9LR712G00TVA82VNTG8O7H" hidden="1">#REF!</definedName>
    <definedName name="BExO55G2KVZ7MIJ30N827CLH0I2A" hidden="1">#REF!</definedName>
    <definedName name="BExO5A8PZD9EUHC5CMPU6N3SQ15L" hidden="1">#REF!</definedName>
    <definedName name="BExO5LH6USZG8LEP1LJD3P5APK5X" hidden="1">#REF!</definedName>
    <definedName name="BExO5XMAHL7CY3X0B1OPKZ28DCJ5" hidden="1">#REF!</definedName>
    <definedName name="BExO66LZJKY4PTQVREELI6POS4AY" hidden="1">#REF!</definedName>
    <definedName name="BExO67237TX14FQ5ZRUKZA49D7HR" hidden="1">#REF!</definedName>
    <definedName name="BExO6LLHCYTF7CIVHKAO0NMET14Q" hidden="1">#REF!</definedName>
    <definedName name="BExO6M7165WPGRNDXNIQOLWUSJPF" hidden="1">#REF!</definedName>
    <definedName name="BExO7IUXYSP363MW2SYMOE9N8A7D" hidden="1">#REF!</definedName>
    <definedName name="BExO7OUQS3XTUQ2LDKGQ8AAQ3OJJ" hidden="1">#REF!</definedName>
    <definedName name="BExO7RUSODZC2NQZMT2AFSMV2ONF" hidden="1">#REF!</definedName>
    <definedName name="BExO84L94C2LTHQEJOPD8W3OFFM3" hidden="1">#REF!</definedName>
    <definedName name="BExO85HMYXZJ7SONWBKKIAXMCI3C" hidden="1">#REF!</definedName>
    <definedName name="BExO863922O4PBGQMUNEQKGN3K96" hidden="1">#REF!</definedName>
    <definedName name="BExO88HIW3PXESPJS3JSHOCB6IYL" hidden="1">#REF!</definedName>
    <definedName name="BExO89ZIOXN0HOKHY24F7HDZ87UT" hidden="1">#REF!</definedName>
    <definedName name="BExO8AVV7YL5OYMML3UMC4DOVD6X" hidden="1">#REF!</definedName>
    <definedName name="BExO8CDTBCABLEUD6PE2UM2EZ6C4" hidden="1">#REF!</definedName>
    <definedName name="BExO8IZ05ZG0XVOL3W41KBQE176A" hidden="1">#REF!</definedName>
    <definedName name="BExO8QX042H7C1X6KDOVKA89Q44N" hidden="1">#REF!</definedName>
    <definedName name="BExO8TGOCWTIBBWKNNEIUJRHOC74" hidden="1">#REF!</definedName>
    <definedName name="BExO8UNUD2VZRPSJEQU6QSDO39QT" hidden="1">#REF!</definedName>
    <definedName name="BExO8UTAGQWDBQZEEF4HUNMLQCVU" hidden="1">#REF!</definedName>
    <definedName name="BExO937E20IHMGQOZMECL3VZC7OX" hidden="1">#REF!</definedName>
    <definedName name="BExO94UTJKQQ7TJTTJRTSR70YVJC" hidden="1">#REF!</definedName>
    <definedName name="BExO9AJO57ZBK9RI0T8L2FVNO7SB" hidden="1">#REF!</definedName>
    <definedName name="BExO9AJOVW4WALVHNYSCI0COYQ0Z" hidden="1">#REF!</definedName>
    <definedName name="BExO9J3A438976RXIUX5U9SU5T55" hidden="1">#REF!</definedName>
    <definedName name="BExO9NQEGFJM516PHOZZ06DF6TYI" hidden="1">#REF!</definedName>
    <definedName name="BExO9RS5RXFJ1911HL3CCK6M74EP" hidden="1">#REF!</definedName>
    <definedName name="BExO9SDRI1M6KMHXSG3AE5L0F2U3" hidden="1">#REF!</definedName>
    <definedName name="BExO9V2U2YXAY904GYYGU6TD8Y7M" hidden="1">#REF!</definedName>
    <definedName name="BExOA17ZCGXFHXT5DW1QHBRJF72M" hidden="1">#REF!</definedName>
    <definedName name="BExOA5EYW0UURTPW5X3LOJNP1WKL" hidden="1">#REF!</definedName>
    <definedName name="BExOA6WYLFUMKP41M6F8D0AYB6OB" hidden="1">#REF!</definedName>
    <definedName name="BExOAGCWQJ7I0RDW92KCVVQWYGJM" hidden="1">#REF!</definedName>
    <definedName name="BExOAQ3GKCT7YZW1EMVU3EILSZL2" hidden="1">#REF!</definedName>
    <definedName name="BExOAXFWUD4SOXFG3MOIVZMSZMIG" hidden="1">#REF!</definedName>
    <definedName name="BExOB9KT2THGV4SPLDVFTFXS4B14" hidden="1">#REF!</definedName>
    <definedName name="BExOB9VG0S87HY59UDDVY8SUV6F4" hidden="1">#REF!</definedName>
    <definedName name="BExOBEZ0E4G2WZ19DE4A2NDL4YEB" hidden="1">#REF!</definedName>
    <definedName name="BExOBEZ0IE2WBEYY3D3CMRI72N1K" hidden="1">#REF!</definedName>
    <definedName name="BExOBIPU8760ITY0C8N27XZ3KWEF" hidden="1">#REF!</definedName>
    <definedName name="BExOBM0I5L0MZ1G4H9MGMD87SBMZ" hidden="1">#REF!</definedName>
    <definedName name="BExOBN7N2X396QHVLTUOS26LAZRM" hidden="1">#REF!</definedName>
    <definedName name="BExOBOUXMP88KJY2BX2JLUJH5N0K" hidden="1">#REF!</definedName>
    <definedName name="BExOBP0FKQ4SVR59FB48UNLKCOR6" hidden="1">#REF!</definedName>
    <definedName name="BExOBYAVUCQ0IGM0Y6A75QHP0Q1A" hidden="1">#REF!</definedName>
    <definedName name="BExOC33J3XDXEE0SSJFH3UM7I3CZ" hidden="1">#REF!</definedName>
    <definedName name="BExOC3UEHB1CZNINSQHZANWJYKR8" hidden="1">#REF!</definedName>
    <definedName name="BExOCBSF3XGO9YJ23LX2H78VOUR7" hidden="1">#REF!</definedName>
    <definedName name="BExOCKXFMOW6WPFEVX1I7R7FNDSS" hidden="1">#REF!</definedName>
    <definedName name="BExOCNBQ51LCFKTMG3O9WWSIGHUO" hidden="1">#REF!</definedName>
    <definedName name="BExOCV9Q2WYPOS3G0P2CK96RVRLB" hidden="1">#REF!</definedName>
    <definedName name="BExOCYEXOB95DH5NOB0M5NOYX398" hidden="1">#REF!</definedName>
    <definedName name="BExOCZ0JF2FFRPWS3L0AZ6K8WCNZ" hidden="1">#REF!</definedName>
    <definedName name="BExOD4ERMDMFD8X1016N4EXOUR0S" hidden="1">#REF!</definedName>
    <definedName name="BExOD55RS7BQUHRQ6H3USVGKR0P7" hidden="1">#REF!</definedName>
    <definedName name="BExODEWDDEABM4ZY3XREJIBZ8IVP" hidden="1">#REF!</definedName>
    <definedName name="BExODNLAA1L7WQ9ZQX6A1ZOXK9VR" hidden="1">#REF!</definedName>
    <definedName name="BExODUXJB23UZFD7COOPB9UMGC9A" hidden="1">#REF!</definedName>
    <definedName name="BExODZFEIWV26E8RFU7XQYX1J458" hidden="1">#REF!</definedName>
    <definedName name="BExOE29ZM4TBMGJT4IDZLOXLJJ7C" hidden="1">#REF!</definedName>
    <definedName name="BExOE2VJX1H0FA539Q8AJCWFYICM" hidden="1">#REF!</definedName>
    <definedName name="BExOE4DI24LF2TB8EUVHZMCBH8MK" hidden="1">#REF!</definedName>
    <definedName name="BExOE8F3AVMLRC3AY7SMF689XU96" hidden="1">#REF!</definedName>
    <definedName name="BExOE90MUH1IGNYL0OX15LOVKGR5" hidden="1">#REF!</definedName>
    <definedName name="BExOEBKG55EROA2VL360A06LKASE" hidden="1">#REF!</definedName>
    <definedName name="BExOEDIJ97QRUDWGFAW5ZDZXR24I" hidden="1">#REF!</definedName>
    <definedName name="BExOEFGQONLVX16RQYELCAVXGIT7" hidden="1">#REF!</definedName>
    <definedName name="BExOERG5LWXYYEN1DY1H2FWRJS9T" hidden="1">#REF!</definedName>
    <definedName name="BExOEV1S6JJVO5PP4BZ20SNGZR7D" hidden="1">#REF!</definedName>
    <definedName name="BExOF2ZMSRJDVEEWLBX9FD4TGCG7" hidden="1">#REF!</definedName>
    <definedName name="BExOFEDNCYI2TPTMQ8SJN3AW4YMF" hidden="1">#REF!</definedName>
    <definedName name="BExOFG0VTF5PVB4Y4XKDBE2Q11PX" hidden="1">#REF!</definedName>
    <definedName name="BExOFVGH6CZZB8HU07QHNOLU0LV1" hidden="1">#REF!</definedName>
    <definedName name="BExOFVLXVD6RVHSQO8KZOOACSV24" hidden="1">#REF!</definedName>
    <definedName name="BExOFVRFCBK7AFLFP9OGJA9ZKUYV" hidden="1">#REF!</definedName>
    <definedName name="BExOFZI7Y0JIZRG200VFO1C5MMJ4" hidden="1">#REF!</definedName>
    <definedName name="BExOG2SW3XOGP9VAPQ3THV3VWV12" hidden="1">#REF!</definedName>
    <definedName name="BExOG45J81K4OPA40KW5VQU54KY3" hidden="1">#REF!</definedName>
    <definedName name="BExOGBHTJCXJ1S5LCGFWK74XTUJX" hidden="1">#REF!</definedName>
    <definedName name="BExOGFE2SCL8HHT4DFAXKLUTJZOG" hidden="1">#REF!</definedName>
    <definedName name="BExOGQMLVSUHOZJBA20MPB51FS1O" hidden="1">#REF!</definedName>
    <definedName name="BExOGT6D0LJ3C22RDW8COECKB1J5" hidden="1">#REF!</definedName>
    <definedName name="BExOGTMI1HT31M1RGWVRAVHAK7DE" hidden="1">#REF!</definedName>
    <definedName name="BExOGTRXVK6N8VJGDZ4K4CI0QAKO" hidden="1">#REF!</definedName>
    <definedName name="BExOGXO9JE5XSE9GC3I6O21UEKAO" hidden="1">#REF!</definedName>
    <definedName name="BExOH07V3SK6M1Q050JDPIO3OE27" hidden="1">#REF!</definedName>
    <definedName name="BExOH9ICZ13C1LAW8OTYTR9S7ZP3" hidden="1">#REF!</definedName>
    <definedName name="BExOHDK3IKR9BRM1DF089IQQX6A1" hidden="1">#REF!</definedName>
    <definedName name="BExOHEWJRZIBFLLXMIEX8IMK8PQK" hidden="1">#REF!</definedName>
    <definedName name="BExOHJJP4LNEM1DG7NUBS5YSLHPB" hidden="1">#REF!</definedName>
    <definedName name="BExOHL7470I7AFB9V7T27EX3Y7A3" hidden="1">#REF!</definedName>
    <definedName name="BExOHL75H3OT4WAKKPUXIVXWFVDS" hidden="1">#REF!</definedName>
    <definedName name="BExOHLHXXJL6363CC082M9M5VVXQ" hidden="1">#REF!</definedName>
    <definedName name="BExOHNAO5UDXSO73BK2ARHWKS90Y" hidden="1">#REF!</definedName>
    <definedName name="BExOHOSM1BWB1MTGFZV04L4Y59C5" hidden="1">#REF!</definedName>
    <definedName name="BExOHR1G1I9A9CI1HG94EWBLWNM2" hidden="1">#REF!</definedName>
    <definedName name="BExOHTQPP8LQ98L6PYUI6QW08YID" hidden="1">#REF!</definedName>
    <definedName name="BExOHX6Q6NJI793PGX59O5EKTP4G" hidden="1">#REF!</definedName>
    <definedName name="BExOI01BBKY8G94L7NK9OV3ESKF9" hidden="1">#REF!</definedName>
    <definedName name="BExOI2VPWWO5DZDP7RPCDCWTBLSJ" hidden="1">#REF!</definedName>
    <definedName name="BExOI5VMTHH7Y8MQQ1N635CHYI0P" hidden="1">#REF!</definedName>
    <definedName name="BExOI6H75O7JJ4921P2PAKGC0N32" hidden="1">#REF!</definedName>
    <definedName name="BExOIADHUARTOFHXDEF5FFDM1M82" hidden="1">#REF!</definedName>
    <definedName name="BExOIEVCP4Y6VDS23AK84MCYYHRT" hidden="1">#REF!</definedName>
    <definedName name="BExOIHPQIXR0NDR5WD01BZKPKEO3" hidden="1">#REF!</definedName>
    <definedName name="BExOIM7L0Z3LSII9P7ZTV4KJ8RMA" hidden="1">#REF!</definedName>
    <definedName name="BExOISI64JGYDZQ2WRMSN7C0S9UH"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A1AHBGSAOZVV5GSFAOS6IP2" hidden="1">#REF!</definedName>
    <definedName name="BExOJM0W6XGSW5MXPTTX0GNF6SFT" hidden="1">#REF!</definedName>
    <definedName name="BExOJXEUJJ9SYRJXKYYV2NCCDT2R" hidden="1">#REF!</definedName>
    <definedName name="BExOK0EQYM9JUMAGWOUN7QDH7VMZ" hidden="1">#REF!</definedName>
    <definedName name="BExOK15TC13CM4QR7K581PHF5FEE" hidden="1">#REF!</definedName>
    <definedName name="BExOK33VI639NF1QHI63VJ0S7NWS" hidden="1">#REF!</definedName>
    <definedName name="BExOK4WM9O7QNG6O57FOASI5QSN1" hidden="1">#REF!</definedName>
    <definedName name="BExOK5I7O1VAM3SKBVSEODLKE9L3" hidden="1">#REF!</definedName>
    <definedName name="BExOKHXVWY25NDSVCNW0QY5G4DFF" hidden="1">#REF!</definedName>
    <definedName name="BExOKKHOPWUVRJGQJ5ONR2U40JX8" hidden="1">#REF!</definedName>
    <definedName name="BExOKO35G45H71I4YQBSI53OLBDE" hidden="1">#REF!</definedName>
    <definedName name="BExOKOOQJEF9CQWV5IDA8KY2DN4J" hidden="1">#REF!</definedName>
    <definedName name="BExOKOZJE4YMDKOCHLHKUXYFSEOO" hidden="1">#REF!</definedName>
    <definedName name="BExOKTXMJP351VXKH8VT6SXUNIMF" hidden="1">#REF!</definedName>
    <definedName name="BExOKU8GMLOCNVORDE329819XN67" hidden="1">#REF!</definedName>
    <definedName name="BExOKZ0W29QWJJJJTUXBA6A2WYHX" hidden="1">#REF!</definedName>
    <definedName name="BExOL0Z3Z7IAMHPB91EO2MF49U57" hidden="1">#REF!</definedName>
    <definedName name="BExOL7KH12VAR0LG741SIOJTLWFD" hidden="1">#REF!</definedName>
    <definedName name="BExOLICXFHJLILCJVFMJE5MGGWKR" hidden="1">#REF!</definedName>
    <definedName name="BExOLOI0WJS3QC12I3ISL0D9AWOF" hidden="1">#REF!</definedName>
    <definedName name="BExOLQG7Z6SKGNUITOL8IL0GE82F" hidden="1">#REF!</definedName>
    <definedName name="BExOLTQX0OQER94KNF378WIUJ3WV" hidden="1">#REF!</definedName>
    <definedName name="BExOLYZNG5RBD0BTS1OEZJNU92Q5" hidden="1">#REF!</definedName>
    <definedName name="BExOM1ZKRGLYG6OTURM5WMPOG6C8" hidden="1">#REF!</definedName>
    <definedName name="BExOM3HIJ3UZPOKJI68KPBJAHPDC" hidden="1">#REF!</definedName>
    <definedName name="BExOMDTMWDC57RZHYWBIRQN5RQLZ" hidden="1">#REF!</definedName>
    <definedName name="BExOMEVHNVLICYALJQV9YYGRXWZD" hidden="1">#REF!</definedName>
    <definedName name="BExOMFBLIQOZDFDBR0LEZVT2YDT7" hidden="1">#REF!</definedName>
    <definedName name="BExOMKPURE33YQ3K1JG9NVQD4W49" hidden="1">#REF!</definedName>
    <definedName name="BExOML63Z6N65IUV87MG6TODPH8E" hidden="1">#REF!</definedName>
    <definedName name="BExOMP7NGCLUNFK50QD2LPKRG078" hidden="1">#REF!</definedName>
    <definedName name="BExOMU0A6XMY48SZRYL4WQZD13BI" hidden="1">#REF!</definedName>
    <definedName name="BExOMVT0HSNC59DJP4CLISASGHKL" hidden="1">#REF!</definedName>
    <definedName name="BExOMVT0XSQI8HBMP25DHHUKW5J4" hidden="1">#REF!</definedName>
    <definedName name="BExOMZP9XM3R6CE7HRL4YIDM1PAR" hidden="1">#REF!</definedName>
    <definedName name="BExON0AX35F2SI0UCVMGWGVIUNI3" hidden="1">#REF!</definedName>
    <definedName name="BExON41U4296DV3DPG6I5EF3OEYF" hidden="1">#REF!</definedName>
    <definedName name="BExONB3A7CO4YD8RB41PHC93BQ9M" hidden="1">#REF!</definedName>
    <definedName name="BExONEJGX26W04I0EMUAOOT4ITY4" hidden="1">#REF!</definedName>
    <definedName name="BExONFQH6UUXF8V0GI4BRIST9RFO" hidden="1">#REF!</definedName>
    <definedName name="BExONIL31DZWU7IFVN3VV0XTXJA1" hidden="1">#REF!</definedName>
    <definedName name="BExONJ1BU17R0F5A2UP1UGJBOGKS" hidden="1">#REF!</definedName>
    <definedName name="BExONNZ9VMHVX3J6NLNJY7KZA61O" hidden="1">#REF!</definedName>
    <definedName name="BExONRQ1BAA4F3TXP2MYQ4YCZ09S" hidden="1">#REF!</definedName>
    <definedName name="BExONZ7T2WZG1R1X2A72JFLGRT7Z" hidden="1">#REF!</definedName>
    <definedName name="BExOO10KBHLFM61ZZFOHYXCSE8X4" hidden="1">#REF!</definedName>
    <definedName name="BExOO1WWIZSGB0YTGKESB45TSVMZ" hidden="1">#REF!</definedName>
    <definedName name="BExOO2NZR4QH02I5KBRGRVU1HIC9" hidden="1">#REF!</definedName>
    <definedName name="BExOO4B8FPAFYPHCTYTX37P1TQM5" hidden="1">#REF!</definedName>
    <definedName name="BExOOIULUDOJRMYABWV5CCL906X6" hidden="1">#REF!</definedName>
    <definedName name="BExOOIZXMVVJDAT46BSC21KB2EEU" hidden="1">#REF!</definedName>
    <definedName name="BExOOTN0KTXJCL7E476XBN1CJ553" hidden="1">#REF!</definedName>
    <definedName name="BExOP9DEBV5W5P4Q25J3XCJBP5S9" hidden="1">#REF!</definedName>
    <definedName name="BExOPFNYRBL0BFM23LZBJTADNOE4" hidden="1">#REF!</definedName>
    <definedName name="BExOPINVFSIZMCVT9YGT2AODVCX3" hidden="1">#REF!</definedName>
    <definedName name="BExOQ1JN4SAC44RTMZIGHSW023WA" hidden="1">#REF!</definedName>
    <definedName name="BExOQ256YMF115DJL3KBPNKABJ90" hidden="1">#REF!</definedName>
    <definedName name="BExQ19DEUOLC11IW32E2AMVZLFF1"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LMKLO0WP4V2HD9YU99501JA" hidden="1">#REF!</definedName>
    <definedName name="BExQ2LXD2BL4M020UZFVVINY00GP" hidden="1">#REF!</definedName>
    <definedName name="BExQ2M841F5Z1BQYR8DG5FKK0LIU" hidden="1">#REF!</definedName>
    <definedName name="BExQ300G8I8TK45A0MVHV15422EU" hidden="1">#REF!</definedName>
    <definedName name="BExQ39R28MXSG2SEV956F0KZ20AN" hidden="1">#REF!</definedName>
    <definedName name="BExQ3D1P3M5Z3HLMEZ17E0BLEE4U" hidden="1">#REF!</definedName>
    <definedName name="BExQ3E3JHW5QBEZX6ZVUIWIWI1JT" hidden="1">#REF!</definedName>
    <definedName name="BExQ3EZXB0ANFWEWOII44SBTGT49" hidden="1">#REF!</definedName>
    <definedName name="BExQ3FAQ8B0EKXAYI0IOIP5PCNQP" hidden="1">#REF!</definedName>
    <definedName name="BExQ3O4W7QF8BOXTUT4IOGF6YKUD" hidden="1">#REF!</definedName>
    <definedName name="BExQ3PXOWSN8561ZR8IEY8ZASI3B" hidden="1">#REF!</definedName>
    <definedName name="BExQ3TDT7VKG6RBIR66UIP128HKF" hidden="1">#REF!</definedName>
    <definedName name="BExQ3TZF04IPY0B0UG9CQQ5736UA" hidden="1">#REF!</definedName>
    <definedName name="BExQ3U4Q8CYJOB8PS24DTJN06SB3" hidden="1">#REF!</definedName>
    <definedName name="BExQ42IU9MNDYLODP41DL6YTZMAR" hidden="1">#REF!</definedName>
    <definedName name="BExQ452HF7N1HYPXJXQ8WD6SOWUV" hidden="1">#REF!</definedName>
    <definedName name="BExQ499KBJ5W7A1G293A0K14EVQB" hidden="1">#REF!</definedName>
    <definedName name="BExQ4BTBSHPHVEDRCXC2ROW8PLFC" hidden="1">#REF!</definedName>
    <definedName name="BExQ4DGKF54SRKQUTUT4B1CZSS62" hidden="1">#REF!</definedName>
    <definedName name="BExQ4MAYYAJSPGCI24TK96SU7TTE" hidden="1">#REF!</definedName>
    <definedName name="BExQ4R8XJ35C9VDEEF4R8O624RZ9"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KX3Z668H1KUCKZ9J24HUQ1F" hidden="1">#REF!</definedName>
    <definedName name="BExQ5M9KCUJV0OJDJMEKORPUHGP7" hidden="1">#REF!</definedName>
    <definedName name="BExQ5QM2MDLVFK0MVO8ESFAQD2KW" hidden="1">#REF!</definedName>
    <definedName name="BExQ5SPMSOCJYLAY20NB5A6O32RE" hidden="1">#REF!</definedName>
    <definedName name="BExQ5UICMGTMK790KTLK49MAGXRC" hidden="1">#REF!</definedName>
    <definedName name="BExQ5VEQEIJO7YY80OJTA3XRQYJ9" hidden="1">#REF!</definedName>
    <definedName name="BExQ5YPF4HPANTULKQSSLVZYZ4LG" hidden="1">#REF!</definedName>
    <definedName name="BExQ5YUUK9FD0QGTY4WD0W90O7OL" hidden="1">#REF!</definedName>
    <definedName name="BExQ63793YQ9BH7JLCNRIATIGTRG" hidden="1">#REF!</definedName>
    <definedName name="BExQ69HTJ7H6O33O8W4GN6HOI40V" hidden="1">#REF!</definedName>
    <definedName name="BExQ6CN1EF2UPZ57ZYMGK8TUJQSS" hidden="1">#REF!</definedName>
    <definedName name="BExQ6E4ZGY29OTRRWPWRVCJ320WN" hidden="1">#REF!</definedName>
    <definedName name="BExQ6I6QAQDKLOQOH2ZB4VHJSEPL" hidden="1">#REF!</definedName>
    <definedName name="BExQ6M2YXJ8AMRJF3QGHC40ADAHZ" hidden="1">#REF!</definedName>
    <definedName name="BExQ6M8B0X44N9TV56ATUVHGDI00" hidden="1">#REF!</definedName>
    <definedName name="BExQ6N4O9RJ2L147I9GWNZTR3IPP" hidden="1">#REF!</definedName>
    <definedName name="BExQ6POH065GV0I74XXVD0VUPBJW" hidden="1">#REF!</definedName>
    <definedName name="BExQ6WV9KPSMXPPLGZ3KK4WNYTHU" hidden="1">#REF!</definedName>
    <definedName name="BExQ74IGPZEA5B0AY2B7BCPO7KNO" hidden="1">#REF!</definedName>
    <definedName name="BExQ783XTMM2A9I3UKCFWJH1PP2N" hidden="1">#REF!</definedName>
    <definedName name="BExQ79LX01ZPQB8EGD1ZHR2VK2H3" hidden="1">#REF!</definedName>
    <definedName name="BExQ7B3V9MGDK2OIJ61XXFBFLJFZ" hidden="1">#REF!</definedName>
    <definedName name="BExQ7BPFZ1EZTJ1BLIV0F1C39AL1" hidden="1">#REF!</definedName>
    <definedName name="BExQ7CB046NVPF9ZXDGA7OXOLSLX" hidden="1">#REF!</definedName>
    <definedName name="BExQ7CGG94RBDTXB23OQ855CTEU4" hidden="1">#REF!</definedName>
    <definedName name="BExQ7EPBDMVRU0VG6OE9ZRWJMMX7" hidden="1">#REF!</definedName>
    <definedName name="BExQ7HP8SKBCNKRO2RI61HJPRSYQ"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1XEMSLGZSNMPVZFETF4EU9B" hidden="1">#REF!</definedName>
    <definedName name="BExQ8469L3ZRZ3KYZPYMSJIDL7Y5" hidden="1">#REF!</definedName>
    <definedName name="BExQ84MJB94HL3BWRN50M4NCB6Z0" hidden="1">#REF!</definedName>
    <definedName name="BExQ8583ZE00NW7T9OF11OT9IA14" hidden="1">#REF!</definedName>
    <definedName name="BExQ8A0RPE3IMIFIZLUE7KD2N21W" hidden="1">#REF!</definedName>
    <definedName name="BExQ8ABK6H1ADV2R2OYT8NFFYG2N" hidden="1">#REF!</definedName>
    <definedName name="BExQ8C4APVALJLNG06AOF4F958OP" hidden="1">#REF!</definedName>
    <definedName name="BExQ8D0NIX9OGCYHPE5D2LRCABHL" hidden="1">#REF!</definedName>
    <definedName name="BExQ8DM90XJ6GCJIK9LC5O82I2TJ" hidden="1">#REF!</definedName>
    <definedName name="BExQ8G0K46ZORA0QVQTDI7Z8LXGF" hidden="1">#REF!</definedName>
    <definedName name="BExQ8GBC2XCVIXJESVORGR57UHVJ" hidden="1">#REF!</definedName>
    <definedName name="BExQ8KIERCPCM4Q5RYKUUFQCK684" hidden="1">#REF!</definedName>
    <definedName name="BExQ8O3WEU8HNTTGKTW5T0QSKCLP" hidden="1">#REF!</definedName>
    <definedName name="BExQ8ZCEDBOBJA3D9LDP5TU2WYGR"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KX9734KIAK7IMRLHCPYDHO2" hidden="1">#REF!</definedName>
    <definedName name="BExQ9L81FF4I7816VTPFBDWVU4CW" hidden="1">#REF!</definedName>
    <definedName name="BExQ9M4E2ACZOWWWP1JJIQO8AHUM" hidden="1">#REF!</definedName>
    <definedName name="BExQ9UTANMJCK7LJ4OQMD6F2Q01L" hidden="1">#REF!</definedName>
    <definedName name="BExQ9ZLYHWABXAA9NJDW8ZS0UQ9P" hidden="1">#REF!</definedName>
    <definedName name="BExQA324HSCK40ENJUT9CS9EC71B" hidden="1">#REF!</definedName>
    <definedName name="BExQA55GY0STSNBWQCWN8E31ZXCS" hidden="1">#REF!</definedName>
    <definedName name="BExQA9HZIN9XEMHEEVHT99UU9Z82" hidden="1">#REF!</definedName>
    <definedName name="BExQAELFYH92K8CJL155181UDORO" hidden="1">#REF!</definedName>
    <definedName name="BExQAG8PP8R5NJKNQD1U4QOSD6X5" hidden="1">#REF!</definedName>
    <definedName name="BExQATFGFLQH3XNPEDGEWBFGAQG8" hidden="1">#REF!</definedName>
    <definedName name="BExQBCM0EFA2CPKP3CRURL8CPNPT"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BYSEYEAAV4P1YGMB37GX3Y3T" hidden="1">#REF!</definedName>
    <definedName name="BExQBZ37AS8R1Q2WDYYU0EN5H79O" hidden="1">#REF!</definedName>
    <definedName name="BExQC5TWT21CGBKD0IHAXTIN2QB8" hidden="1">#REF!</definedName>
    <definedName name="BExQC94JL9F5GW4S8DQCAF4WB2DA" hidden="1">#REF!</definedName>
    <definedName name="BExQCKTD8AT0824LGWREXM1B5D1X" hidden="1">#REF!</definedName>
    <definedName name="BExQD571YWOXKR2SX85K5MKQ0AO2" hidden="1">#REF!</definedName>
    <definedName name="BExQDB6VCHN8PNX8EA6JNIEQ2JC2" hidden="1">#REF!</definedName>
    <definedName name="BExQDE1B6U2Q9B73KBENABP71YM1" hidden="1">#REF!</definedName>
    <definedName name="BExQDGAAH62IL0YZMF8X05RMQ2BA" hidden="1">#REF!</definedName>
    <definedName name="BExQDGQCN7ZW41QDUHOBJUGQAX40" hidden="1">#REF!</definedName>
    <definedName name="BExQDJQA7WUCVW3JZT16P0PLN7U6" hidden="1">#REF!</definedName>
    <definedName name="BExQDUYZ6FE7BOEI60IBYAKHOEHN" hidden="1">#REF!</definedName>
    <definedName name="BExQE0NZ2892Y1K5ZHT4E4UBZ9XD" hidden="1">#REF!</definedName>
    <definedName name="BExQE1PMX47A8RVMZW8H3THECA8Y" hidden="1">#REF!</definedName>
    <definedName name="BExQE3T6MK3YK53RPE1PZOI2L0KJ" hidden="1">#REF!</definedName>
    <definedName name="BExQEA3QNPUGXBUDJS4V5KEGYDH4" hidden="1">#REF!</definedName>
    <definedName name="BExQEA3R32X0RJB9OKMPL3U84NJ7" hidden="1">#REF!</definedName>
    <definedName name="BExQEC7BRIJ30PTU3UPFOIP2HPE3" hidden="1">#REF!</definedName>
    <definedName name="BExQEHAQOXSFLPC0NNPQUKE2TJB1" hidden="1">#REF!</definedName>
    <definedName name="BExQELXUYXM4OFSU77O5WRLB9R7J" hidden="1">#REF!</definedName>
    <definedName name="BExQEMUA4HEFM4OVO8M8MA8PIAW1" hidden="1">#REF!</definedName>
    <definedName name="BExQEQ4XZQFIKUXNU9H7WE7AMZ1U" hidden="1">#REF!</definedName>
    <definedName name="BExQEWFI85CAUB0EVYCP49Q77K4P" hidden="1">#REF!</definedName>
    <definedName name="BExQF1OEB07CRAP6ALNNMJNJ3P2D"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PNFKA36IAPS22LAUMBDI4KE" hidden="1">#REF!</definedName>
    <definedName name="BExQFPSWEMA8WBUZ4WK20LR13VSU" hidden="1">#REF!</definedName>
    <definedName name="BExQFVSPOSCCPF1TLJPIWYWYB8A9" hidden="1">#REF!</definedName>
    <definedName name="BExQFWJQXNQAW6LUMOEDS6KMJMYL" hidden="1">#REF!</definedName>
    <definedName name="BExQG8TYRD2G42UA5ZPCRLNKUDMX" hidden="1">#REF!</definedName>
    <definedName name="BExQGJMDK5T7YQ0MKKCDLY2F2OLI" hidden="1">#REF!</definedName>
    <definedName name="BExQGO48J9MPCDQ96RBB9UN9AIGT" hidden="1">#REF!</definedName>
    <definedName name="BExQGR44RY6ABUVUJV75ZYPEA9I7" hidden="1">#REF!</definedName>
    <definedName name="BExQGSBB6MJWDW7AYWA0MSFTXKRR" hidden="1">#REF!</definedName>
    <definedName name="BExQGXUTG4X1E9LYMR3YAN2LVPMD" hidden="1">#REF!</definedName>
    <definedName name="BExQH0UURAJ13AVO5UI04HSRGVYW" hidden="1">#REF!</definedName>
    <definedName name="BExQH6ZZY0NR8SE48PSI9D0CU1TC" hidden="1">#REF!</definedName>
    <definedName name="BExQH9P2MCXAJOVEO4GFQT6MNW22" hidden="1">#REF!</definedName>
    <definedName name="BExQHCZSBYUY8OKKJXFYWKBBM6AH" hidden="1">#REF!</definedName>
    <definedName name="BExQHF3B6OO9X0H3URQHBXGIGBHB" hidden="1">#REF!</definedName>
    <definedName name="BExQHI8ITD0XSSZCRY8WJS8JK9NM" hidden="1">#REF!</definedName>
    <definedName name="BExQHPKXZ1K33V2F90NZIQRZYIAW"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EGBUZ015R25C3WC9RLJARF3" hidden="1">#REF!</definedName>
    <definedName name="BExQIS8O6R36CI01XRY9ISM99TW9" hidden="1">#REF!</definedName>
    <definedName name="BExQIVJB9MJ25NDUHTCVMSODJY2C" hidden="1">#REF!</definedName>
    <definedName name="BExQJ06N6WTN4JXBNGYY6WTOAZXT" hidden="1">#REF!</definedName>
    <definedName name="BExQJ7Z641K43CRFGERJT46LEOFF" hidden="1">#REF!</definedName>
    <definedName name="BExQJ8KRYMZHIEYWPU8JWMK0154Q" hidden="1">#REF!</definedName>
    <definedName name="BExQJBF7LAX128WR7VTMJC88ZLPG" hidden="1">#REF!</definedName>
    <definedName name="BExQJEVCKX6KZHNCLYXY7D0MX5KN" hidden="1">#REF!</definedName>
    <definedName name="BExQJJYSDX8B0J1QGF2HL071KKA3" hidden="1">#REF!</definedName>
    <definedName name="BExQK1HV6SQQ7CP8H8IUKI9TYXTD" hidden="1">#REF!</definedName>
    <definedName name="BExQK3LE5CSBW1E4H4KHW548FL2R" hidden="1">#REF!</definedName>
    <definedName name="BExQKG6LD6PLNDGNGO9DJXY865BR" hidden="1">#REF!</definedName>
    <definedName name="BExQKW2F4H47VK9HZCQ4RFAFRCPV" hidden="1">#REF!</definedName>
    <definedName name="BExQLE1TOW3A287TQB0AVWENT8O1" hidden="1">#REF!</definedName>
    <definedName name="BExQLOJF80KO4YCHIZQ8IAJHZ4XB" hidden="1">#REF!</definedName>
    <definedName name="BExRYM96JG6DF2W11OA4YVHTG29A" hidden="1">#REF!</definedName>
    <definedName name="BExRYOYB4A3E5F6MTROY69LR0PMG" hidden="1">#REF!</definedName>
    <definedName name="BExRYZLA9EW71H4SXQR525S72LLP" hidden="1">#REF!</definedName>
    <definedName name="BExRZ4U67SGCE4Z06IM8Y39NIDK3" hidden="1">#REF!</definedName>
    <definedName name="BExRZ66M8G9FQ0VFP077QSZBSOA5" hidden="1">#REF!</definedName>
    <definedName name="BExRZ6MWY85ZLLWNKELQ282P8FBN"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RZPYQD22X2SVYKX0D0F9HZYZG" hidden="1">#REF!</definedName>
    <definedName name="BExS0ASQBKRTPDWFK0KUDFOS9LE5" hidden="1">#REF!</definedName>
    <definedName name="BExS0GHQUF6YT0RU3TKDEO8CSJYB" hidden="1">#REF!</definedName>
    <definedName name="BExS0IFRW0QRZZAV8GHUCHJEI7HC" hidden="1">#REF!</definedName>
    <definedName name="BExS0K8IHC45I78DMZBOJ1P13KQA" hidden="1">#REF!</definedName>
    <definedName name="BExS152B2LFCRAUHSLI5T6QRNII0" hidden="1">#REF!</definedName>
    <definedName name="BExS15IJV0WW662NXQUVT3FGP4ST" hidden="1">#REF!</definedName>
    <definedName name="BExS194110MR25BYJI3CJ2EGZ8XT" hidden="1">#REF!</definedName>
    <definedName name="BExS1BNVGNSGD4EP90QL8WXYWZ66" hidden="1">#REF!</definedName>
    <definedName name="BExS1UE39N6NCND7MAARSBWXS6HU" hidden="1">#REF!</definedName>
    <definedName name="BExS226HTWL5WVC76MP5A1IBI8WD" hidden="1">#REF!</definedName>
    <definedName name="BExS26OI2QNNAH2WMDD95Z400048" hidden="1">#REF!</definedName>
    <definedName name="BExS274LC1XML99FIIVIBOTY13WT" hidden="1">#REF!</definedName>
    <definedName name="BExS2AKLG8LCID8OENMZ1DLC2Q0O" hidden="1">#REF!</definedName>
    <definedName name="BExS2BX8HKMPAFYF2I1O8VTMNDZB" hidden="1">#REF!</definedName>
    <definedName name="BExS2DF6B4ZUF3VZLI4G6LJ3BF38" hidden="1">#REF!</definedName>
    <definedName name="BExS2MPMZHME7Z48RSYV5C0ZQOBY" hidden="1">#REF!</definedName>
    <definedName name="BExS2QB5FS5LYTFYO4BROTWG3OV5" hidden="1">#REF!</definedName>
    <definedName name="BExS2TLU1HONYV6S3ZD9T12D7CIG" hidden="1">#REF!</definedName>
    <definedName name="BExS2USZ1LLM59BDCT3GULD4VE20" hidden="1">#REF!</definedName>
    <definedName name="BExS318UV9I2FXPQQWUKKX00QLPJ" hidden="1">#REF!</definedName>
    <definedName name="BExS318UZQSMUSNK79NTTVNMA6E7" hidden="1">#REF!</definedName>
    <definedName name="BExS32AP6RNO2UHCR25FNWI2IWUA" hidden="1">#REF!</definedName>
    <definedName name="BExS36SKV1UWR3FVVH607Z67GLOI" hidden="1">#REF!</definedName>
    <definedName name="BExS373D5Y1JCH87TDT72EHXZ3DE" hidden="1">#REF!</definedName>
    <definedName name="BExS3LBS0SMTHALVM4NRI1BAV1NP" hidden="1">#REF!</definedName>
    <definedName name="BExS3MTQ75VBXDGEBURP6YT8RROE" hidden="1">#REF!</definedName>
    <definedName name="BExS3OMGYO0DFN5186UFKEXZ2RX3" hidden="1">#REF!</definedName>
    <definedName name="BExS3SDERJ27OER67TIGOVZU13A2" hidden="1">#REF!</definedName>
    <definedName name="BExS46R5WDNU5KL04FKY5LHJUCB8" hidden="1">#REF!</definedName>
    <definedName name="BExS4ASWKM93XA275AXHYP8AG6SU" hidden="1">#REF!</definedName>
    <definedName name="BExS4JN3Y6SVBKILQK0R9HS45Y52" hidden="1">#REF!</definedName>
    <definedName name="BExS4P6S41O6Z6BED77U3GD9PNH1" hidden="1">#REF!</definedName>
    <definedName name="BExS4Q8INDKERDUCSPRSCG1SCAMZ" hidden="1">#REF!</definedName>
    <definedName name="BExS51H0N51UT0FZOPZRCF1GU063" hidden="1">#REF!</definedName>
    <definedName name="BExS53VBXVDXRIO03EJGC7YAVLHS" hidden="1">#REF!</definedName>
    <definedName name="BExS54X72TJFC41FJK72MLRR2OO7" hidden="1">#REF!</definedName>
    <definedName name="BExS58YXBP5AVZKULW143VBB3AUV" hidden="1">#REF!</definedName>
    <definedName name="BExS59F0PA1V2ZC7S5TN6IT41SXP" hidden="1">#REF!</definedName>
    <definedName name="BExS5DRER9US6NXY9ATYT41KZII3" hidden="1">#REF!</definedName>
    <definedName name="BExS5L3TGB8JVW9ROYWTKYTUPW27" hidden="1">#REF!</definedName>
    <definedName name="BExS5OPA4LE39U5O1A4SNRQKAAO8" hidden="1">#REF!</definedName>
    <definedName name="BExS5PLNT873DKH9JYPHY4H1VXJ0" hidden="1">#REF!</definedName>
    <definedName name="BExS5QCKCURTL6SCJT3YD9M94TQJ" hidden="1">#REF!</definedName>
    <definedName name="BExS5SQVV9MH0UCQAM8IRSMV2OO1" hidden="1">#REF!</definedName>
    <definedName name="BExS614ZMAMQ307IKV57591TBOAK" hidden="1">#REF!</definedName>
    <definedName name="BExS63372L8J46AXP71R5Y85FYC0" hidden="1">#REF!</definedName>
    <definedName name="BExS68XHWT4TVE86EHUMW3QDFFCC" hidden="1">#REF!</definedName>
    <definedName name="BExS6GKQ96EHVLYWNJDWXZXUZW90" hidden="1">#REF!</definedName>
    <definedName name="BExS6HBN14IO2YA9FXGO7IZDAKTA" hidden="1">#REF!</definedName>
    <definedName name="BExS6HRV33JQ2V01P1SCGHB61KKZ" hidden="1">#REF!</definedName>
    <definedName name="BExS6ITKSZFRR01YD5B0F676SYN7" hidden="1">#REF!</definedName>
    <definedName name="BExS6N0LI574IAC89EFW6CLTCQ33" hidden="1">#REF!</definedName>
    <definedName name="BExS6WRDBF3ST86ZOBBUL3GTCR11" hidden="1">#REF!</definedName>
    <definedName name="BExS6XNRKR0C3MTA0LV5B60UB908" hidden="1">#REF!</definedName>
    <definedName name="BExS72LOKD1FL4WN8BCTXFM27OBV" hidden="1">#REF!</definedName>
    <definedName name="BExS75005C2GOL58CLUNSL1EY1WU" hidden="1">#REF!</definedName>
    <definedName name="BExS79SNBHTN94ZLIFKUOR9SKZGF" hidden="1">#REF!</definedName>
    <definedName name="BExS7DJFWRF9N4A7GLQ1KXQMWXRI" hidden="1">#REF!</definedName>
    <definedName name="BExS7DU8W6YFV1GYGFQTNP74UGTO" hidden="1">#REF!</definedName>
    <definedName name="BExS7KFLHF70V2NYV7HQ1LP9T5XA" hidden="1">#REF!</definedName>
    <definedName name="BExS7QKPE9UQK7C9S1H0MOSWGRUB" hidden="1">#REF!</definedName>
    <definedName name="BExS7SIXVOZWYUKOZ4CFF6SCG007" hidden="1">#REF!</definedName>
    <definedName name="BExS7TKQYLRZGM93UY3ZJZJBQNFJ" hidden="1">#REF!</definedName>
    <definedName name="BExS7Y2LNGVHSIBKC7C3R6X4LDR6" hidden="1">#REF!</definedName>
    <definedName name="BExS81IMCZOC8IIMYE9XF6B57ZIY" hidden="1">#REF!</definedName>
    <definedName name="BExS81TE0EY44Y3W2M4Z4MGNP5OM" hidden="1">#REF!</definedName>
    <definedName name="BExS81YPDZDVJJVS15HV2HDXAC3Y" hidden="1">#REF!</definedName>
    <definedName name="BExS82PRVNUTEKQZS56YT2DVF6C2" hidden="1">#REF!</definedName>
    <definedName name="BExS8B3UOJUYWGJQQCTCN070QCZI" hidden="1">#REF!</definedName>
    <definedName name="BExS8BPG5A0GR5AO1U951NDGGR0L" hidden="1">#REF!</definedName>
    <definedName name="BExS8GSUS17UY50TEM2AWF36BR9Z" hidden="1">#REF!</definedName>
    <definedName name="BExS8H3O5REO6C8XNNVGBNI3ZO5M" hidden="1">#REF!</definedName>
    <definedName name="BExS8HJRBVG0XI6PWA9KTMJZMQXK" hidden="1">#REF!</definedName>
    <definedName name="BExS8QE4YSZLDKL32DSO8Y1Z5XJM" hidden="1">#REF!</definedName>
    <definedName name="BExS8R51C8RM2FS6V6IRTYO9GA4A" hidden="1">#REF!</definedName>
    <definedName name="BExS8V1A6Q69HHQ3QVLCRBRFRUXF" hidden="1">#REF!</definedName>
    <definedName name="BExS8WDX408F60MH1X9B9UZ2H4R7" hidden="1">#REF!</definedName>
    <definedName name="BExS8WOQOZKXS8MDXLYP3236ZQ17" hidden="1">#REF!</definedName>
    <definedName name="BExS8Z2W2QEC3MH0BZIYLDFQNUIP" hidden="1">#REF!</definedName>
    <definedName name="BExS92DKGRFFCIA9C0IXDOLO57EP" hidden="1">#REF!</definedName>
    <definedName name="BExS98OB4321YCHLCQ022PXKTT2W" hidden="1">#REF!</definedName>
    <definedName name="BExS999QOOFT8J7FSOHEV66W6W8R" hidden="1">#REF!</definedName>
    <definedName name="BExS9C9N8GFISC6HUERJ0EI06GB2" hidden="1">#REF!</definedName>
    <definedName name="BExS9DX13CACP3J8JDREK30JB1SQ" hidden="1">#REF!</definedName>
    <definedName name="BExS9FPRS2KRRCS33SE6WFNF5GYL" hidden="1">#REF!</definedName>
    <definedName name="BExS9HYSMIQM0NXASM9ZN31E7W2U" hidden="1">#REF!</definedName>
    <definedName name="BExS9L9H3QYFLUBAF28A2VWNZYJ6" hidden="1">#REF!</definedName>
    <definedName name="BExS9MRA4NLUN9Z64L9ZEAOSQJEQ" hidden="1">#REF!</definedName>
    <definedName name="BExS9WI0A6PSEB8N9GPXF2Z7MWHM" hidden="1">#REF!</definedName>
    <definedName name="BExSA1LFGZY5CKB01QKGY98TAN7F" hidden="1">#REF!</definedName>
    <definedName name="BExSA2HSEBIYRUOHNRQ2ZN1QM83T" hidden="1">#REF!</definedName>
    <definedName name="BExSA5HP306TN9XJS0TU619DLRR7" hidden="1">#REF!</definedName>
    <definedName name="BExSA86SWQM3MG4SBKZ30KZ58OUQ" hidden="1">#REF!</definedName>
    <definedName name="BExSAAVWQOOIA6B3JHQVGP08HFEM" hidden="1">#REF!</definedName>
    <definedName name="BExSAB18V4ZFYOXOUP4ZUHXKC919" hidden="1">#REF!</definedName>
    <definedName name="BExSABHH87FF8FGKKYAC2TDMZUPF" hidden="1">#REF!</definedName>
    <definedName name="BExSAFJ3IICU2M7QPVE4ARYMXZKX" hidden="1">#REF!</definedName>
    <definedName name="BExSAH6ID8OHX379UXVNGFO8J6KQ"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73Q8IFOTI73K5YDSAOI568G" hidden="1">#REF!</definedName>
    <definedName name="BExSBMOS41ZRLWYLOU29V6Y7YORR" hidden="1">#REF!</definedName>
    <definedName name="BExSBRBXXQMBU1TYDW1BXTEVEPRU" hidden="1">#REF!</definedName>
    <definedName name="BExSBRMR5PGFY2IZJFKIJ33ZXW7D" hidden="1">#REF!</definedName>
    <definedName name="BExSC54998WTZ21DSL0R8UN0Y9JH" hidden="1">#REF!</definedName>
    <definedName name="BExSC60N7WR9PJSNC9B7ORCX9NGY" hidden="1">#REF!</definedName>
    <definedName name="BExSCE99EZTILTTCE4NJJF96OYYM" hidden="1">#REF!</definedName>
    <definedName name="BExSCHUQZ2HFEWS54X67DIS8OSXZ" hidden="1">#REF!</definedName>
    <definedName name="BExSCK3QYSIM8WZ28IV7YDTS23Y7" hidden="1">#REF!</definedName>
    <definedName name="BExSCOG41SKKG4GYU76WRWW1CTE6"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9VH6PF6RQ135VOEE08YXPAW" hidden="1">#REF!</definedName>
    <definedName name="BExSDBTPZV1TIEPALM52FP1HEJRV" hidden="1">#REF!</definedName>
    <definedName name="BExSDD0UXESL0JV3VMZ60K1NT04D" hidden="1">#REF!</definedName>
    <definedName name="BExSDP5Y04WWMX2WWRITWOX8R5I9" hidden="1">#REF!</definedName>
    <definedName name="BExSDSGM203BJTNS9MKCBX453HMD" hidden="1">#REF!</definedName>
    <definedName name="BExSDT20XUFXTDM37M148AXAP7HN" hidden="1">#REF!</definedName>
    <definedName name="BExSE0EG1LUJ05F9KQXW883LHDMZ" hidden="1">#REF!</definedName>
    <definedName name="BExSE9OWZ4SAHPU1IEYRR3Z8C3H5" hidden="1">#REF!</definedName>
    <definedName name="BExSEEHK1VLWD7JBV9SVVVIKQZ3I" hidden="1">#REF!</definedName>
    <definedName name="BExSEI8BUJY4N0KM5YCVDZBQJW9S" hidden="1">#REF!</definedName>
    <definedName name="BExSEJKZLX37P3V33TRTFJ30BFRK" hidden="1">#REF!</definedName>
    <definedName name="BExSEKHD7KC7PLOE5TQ01GL7KX7V" hidden="1">#REF!</definedName>
    <definedName name="BExSEP9UVOAI6TMXKNK587PQ3328" hidden="1">#REF!</definedName>
    <definedName name="BExSERZ34ETZF8OI93MYIVZX4RDV" hidden="1">#REF!</definedName>
    <definedName name="BExSF07QFLZCO4P6K6QF05XG7PH1" hidden="1">#REF!</definedName>
    <definedName name="BExSFELNPJYUZX393PKWKNNZYV1N" hidden="1">#REF!</definedName>
    <definedName name="BExSFJ8ZAGQ63A4MVMZRQWLVRGQ5" hidden="1">#REF!</definedName>
    <definedName name="BExSFJZVWV53ELN4B927L15CJKZJ" hidden="1">#REF!</definedName>
    <definedName name="BExSFKQRST2S9KXWWLCXYLKSF4G1" hidden="1">#REF!</definedName>
    <definedName name="BExSFNFUHD05RQ8HJGREWKXO7R20" hidden="1">#REF!</definedName>
    <definedName name="BExSFS8HTHTH2RWFWIKVH3CHZDNL" hidden="1">#REF!</definedName>
    <definedName name="BExSFYDRRTAZVPXRWUF5PDQ97WFF" hidden="1">#REF!</definedName>
    <definedName name="BExSFZVPFTXA3F0IJ2NGH1GXX9R7" hidden="1">#REF!</definedName>
    <definedName name="BExSG90Q4ZUU2IPGDYOM169NJV9S" hidden="1">#REF!</definedName>
    <definedName name="BExSG9X3DU845PNXYJGGLBQY2UHG" hidden="1">#REF!</definedName>
    <definedName name="BExSGCWY1JVEYLEFD599VWJOXOX4" hidden="1">#REF!</definedName>
    <definedName name="BExSGE45J27MDUUNXW7Z8Q33UAON" hidden="1">#REF!</definedName>
    <definedName name="BExSGE9LY91Q0URHB4YAMX0UAMYI" hidden="1">#REF!</definedName>
    <definedName name="BExSGFM39N1J808KU3F2AE871JM2" hidden="1">#REF!</definedName>
    <definedName name="BExSGJ7K7B7E7W36CKT3EAVMBHQ7"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VHX69GJZHD99DKE4RZ042B1" hidden="1">#REF!</definedName>
    <definedName name="BExSGZJO4J4ZO04E2N2ECVYS9DEZ" hidden="1">#REF!</definedName>
    <definedName name="BExSHAHFHS7MMNJR8JPVABRGBVIT" hidden="1">#REF!</definedName>
    <definedName name="BExSHGH88QZWW4RNAX4YKAZ5JEBL" hidden="1">#REF!</definedName>
    <definedName name="BExSHGRZ1NRUCR0FTI9NQCC9U2C6"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WD2PGX3Y9FR5F2MRNLY1DIY" hidden="1">#REF!</definedName>
    <definedName name="BExTTZNS2PBCR93C9IUW49UZ4I6T" hidden="1">#REF!</definedName>
    <definedName name="BExTU2YFQ25JQ6MEMRHHN66VLTPJ" hidden="1">#REF!</definedName>
    <definedName name="BExTU75I4O5NW4H5UWO4511RWEIJ" hidden="1">#REF!</definedName>
    <definedName name="BExTU75IOII1V5O0C9X2VAYYVJUG" hidden="1">#REF!</definedName>
    <definedName name="BExTUA5F7V4LUIIAM17J3A8XF3JE" hidden="1">#REF!</definedName>
    <definedName name="BExTUE1NIAFF2BCRJJFB7M26DSR7" hidden="1">#REF!</definedName>
    <definedName name="BExTUJ53ANGZ3H1KDK4CR4Q0OD6P" hidden="1">#REF!</definedName>
    <definedName name="BExTUKXSZBM7C57G6NGLWGU4WOHY" hidden="1">#REF!</definedName>
    <definedName name="BExTULJFEEGF20MT4KNLTKGY2MFS" hidden="1">#REF!</definedName>
    <definedName name="BExTUQ18S410FIU9YEAHX1VKA6PB" hidden="1">#REF!</definedName>
    <definedName name="BExTUSQCFFYZCDNHWHADBC2E1ZP1" hidden="1">#REF!</definedName>
    <definedName name="BExTUSVOHJSMZEPF8YOVRXZKO593" hidden="1">#REF!</definedName>
    <definedName name="BExTUTMP5AQ33NWEFS8ZGDL0HW1A" hidden="1">#REF!</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V4F4CLS0BAVZYYSG244NED4A" hidden="1">#REF!</definedName>
    <definedName name="BExTV67VIM8PV6KO253M4DUBJQLC" hidden="1">#REF!</definedName>
    <definedName name="BExTVELZCF2YA5L6F23BYZZR6WHF" hidden="1">#REF!</definedName>
    <definedName name="BExTVGPIQZ99YFXUC8OONUX5BD42" hidden="1">#REF!</definedName>
    <definedName name="BExTVM3QY2R5XNTSLBB0MAFP96XA" hidden="1">#REF!</definedName>
    <definedName name="BExTVTW9HC74ECMEUVEXQ2K8OMLE" hidden="1">#REF!</definedName>
    <definedName name="BExTVZQLP9VFLEYQ9280W13X7E8K" hidden="1">#REF!</definedName>
    <definedName name="BExTWB4LA1PODQOH4LDTHQKBN16K" hidden="1">#REF!</definedName>
    <definedName name="BExTWFGZ1SS5F70X1QT9KWWZSS8Q" hidden="1">#REF!</definedName>
    <definedName name="BExTWI0Q8AWXUA3ZN7I5V3QK2KM1" hidden="1">#REF!</definedName>
    <definedName name="BExTWJTIA3WUW1PUWXAOP9O8NKLZ" hidden="1">#REF!</definedName>
    <definedName name="BExTWP270ZG74F4UYL91C5QJ4C0P" hidden="1">#REF!</definedName>
    <definedName name="BExTWPYQTUWTM197T49P5G9MWIPW" hidden="1">#REF!</definedName>
    <definedName name="BExTWW95OX07FNA01WF5MSSSFQLX" hidden="1">#REF!</definedName>
    <definedName name="BExTX0G85G3ZYYUTQLRWQ2IIX1KI" hidden="1">#REF!</definedName>
    <definedName name="BExTX476KI0RNB71XI5TYMANSGBG" hidden="1">#REF!</definedName>
    <definedName name="BExTXBU99HF0GTNTFX80SP2PG27H" hidden="1">#REF!</definedName>
    <definedName name="BExTXJ6HBAIXMMWKZTJNFDYVZCAY" hidden="1">#REF!</definedName>
    <definedName name="BExTXRQ2JWYPO5V6FOQ8GI36IIMT" hidden="1">#REF!</definedName>
    <definedName name="BExTXT812NQT8GAEGH738U29BI0D" hidden="1">#REF!</definedName>
    <definedName name="BExTXWIP2TFPTQ76NHFOB72NICRZ" hidden="1">#REF!</definedName>
    <definedName name="BExTXWYZZMTXWJ2KA5YHKD8K7PE5" hidden="1">#REF!</definedName>
    <definedName name="BExTXZ7UOK88THLBE2RE9CU7SMNE" hidden="1">#REF!</definedName>
    <definedName name="BExTY5T62H651VC86QM4X7E28JVA" hidden="1">#REF!</definedName>
    <definedName name="BExTYHCJJ2NWRM1RV59FYR41534U" hidden="1">#REF!</definedName>
    <definedName name="BExTYKCEFJ83LZM95M1V7CSFQVEA" hidden="1">#REF!</definedName>
    <definedName name="BExTYL3FTYCEMZ4L4ET9YW7NHMR1" hidden="1">#REF!</definedName>
    <definedName name="BExTYOOSJ8GL0D00SXHJ6OVTRYIU" hidden="1">#REF!</definedName>
    <definedName name="BExTYPLA9N640MFRJJQPKXT7P88M" hidden="1">#REF!</definedName>
    <definedName name="BExTYQC7PHLVG0Y3D52R1PZ62SW7" hidden="1">#REF!</definedName>
    <definedName name="BExTZ7F71SNTOX4LLZCK5R9VUMIJ" hidden="1">#REF!</definedName>
    <definedName name="BExTZ8X5G9S3PA4FPSNK7T69W7QT" hidden="1">#REF!</definedName>
    <definedName name="BExTZ97Y0RMR8V5BI9F2H4MFB77O" hidden="1">#REF!</definedName>
    <definedName name="BExTZBRLF3ISLIRBMO9ADBC4XIJ2" hidden="1">#REF!</definedName>
    <definedName name="BExTZEGP3PL7AXCFAO0XSODGH0J9" hidden="1">#REF!</definedName>
    <definedName name="BExTZGPP5S4CXRR9NWS0VDSJ0RZH"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VUJ7GK04N5LXRESN17A3E5M" hidden="1">#REF!</definedName>
    <definedName name="BExTZY8TDV4U7FQL7O10G6VKWKPJ" hidden="1">#REF!</definedName>
    <definedName name="BExU02QNT4LT7H9JPUC4FXTLVGZT" hidden="1">#REF!</definedName>
    <definedName name="BExU03XTK4C60INUP1QPFL57MXYN" hidden="1">#REF!</definedName>
    <definedName name="BExU078I8LQZ0N7RH9SV49I8XJGV" hidden="1">#REF!</definedName>
    <definedName name="BExU0BFJJQO1HJZKI14QGOQ6JROO" hidden="1">#REF!</definedName>
    <definedName name="BExU0CMQ7LC78A7AM1VN9LJVXE1U"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RGQU9IL3HWXYJ2VV7P5DK8D" hidden="1">#REF!</definedName>
    <definedName name="BExU0WPMECEGCOGGWR15K4XX2LVB" hidden="1">#REF!</definedName>
    <definedName name="BExU0XB6XCXI4SZ92YEUFMW4TAXF" hidden="1">#REF!</definedName>
    <definedName name="BExU0ZUUFYHLUK4M4E8GLGIBBNT0" hidden="1">#REF!</definedName>
    <definedName name="BExU147D6RPG6ZVTSXRKFSVRHSBG" hidden="1">#REF!</definedName>
    <definedName name="BExU16R10W1SOAPNG4CDJ01T7JRE" hidden="1">#REF!</definedName>
    <definedName name="BExU17CKOR3GNIHDNVLH9L1IOJS9" hidden="1">#REF!</definedName>
    <definedName name="BExU1E3FW47U915LXHGUSCUHBPUF" hidden="1">#REF!</definedName>
    <definedName name="BExU1GXUTLRPJN4MRINLAPHSZQFG" hidden="1">#REF!</definedName>
    <definedName name="BExU1IL9AOHFO85BZB6S60DK3N8H" hidden="1">#REF!</definedName>
    <definedName name="BExU1KU3TF5R1KF2DKWX24W5UCOK" hidden="1">#REF!</definedName>
    <definedName name="BExU1LFOIEQD1YB36RVN9KFYG5XH"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W2N9GK89ZUUKBCAUCV9O7FQ" hidden="1">#REF!</definedName>
    <definedName name="BExU22IPI8VCYV6MUNBTKP6F4FX3" hidden="1">#REF!</definedName>
    <definedName name="BExU2HCPD6GTH3KG98JSFKDUHZMJ" hidden="1">#REF!</definedName>
    <definedName name="BExU2M5CK6XK55UIHDVYRXJJJRI4" hidden="1">#REF!</definedName>
    <definedName name="BExU2TXVT25ZTOFQAF6CM53Z1RLF" hidden="1">#REF!</definedName>
    <definedName name="BExU2UOXX2ZYG4CS1YTPUH17ADYD" hidden="1">#REF!</definedName>
    <definedName name="BExU2XZLYIU19G7358W5T9E87AFR" hidden="1">#REF!</definedName>
    <definedName name="BExU3331CDJ4326PWQHNU8R7K3BB" hidden="1">#REF!</definedName>
    <definedName name="BExU3B66MCKJFSKT3HL8B5EJGVX0" hidden="1">#REF!</definedName>
    <definedName name="BExU3CYXCCX253871ZGYVCPH5BU1" hidden="1">#REF!</definedName>
    <definedName name="BExU3HX1KYPRF9PCT76LNIMADOQ7" hidden="1">#REF!</definedName>
    <definedName name="BExU3UNI9NR1RNZR07NSLSZMDOQQ" hidden="1">#REF!</definedName>
    <definedName name="BExU3VJW2RV8M45WCP0U6VAOQS0O" hidden="1">#REF!</definedName>
    <definedName name="BExU401R18N6XKZKL7CNFOZQCM14" hidden="1">#REF!</definedName>
    <definedName name="BExU42QVGY7TK39W1BIN6CDRG2OE" hidden="1">#REF!</definedName>
    <definedName name="BExU44P2AEX6PD8VC4ISCROUCQSP" hidden="1">#REF!</definedName>
    <definedName name="BExU44ZUCK6RHGCVLQ2SARKH1UBA" hidden="1">#REF!</definedName>
    <definedName name="BExU47OZMS6TCWMEHHF0UCSFLLPI" hidden="1">#REF!</definedName>
    <definedName name="BExU49HO206TND7W9UVLY31XJJTQ"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RRP466NE4ZQGK10UYIS4JKK" hidden="1">#REF!</definedName>
    <definedName name="BExU4SYUHAMCOLX2JH2NN8WIB52Z" hidden="1">#REF!</definedName>
    <definedName name="BExU4T4B0R27WEX3Z0OI3G2D5BXR" hidden="1">#REF!</definedName>
    <definedName name="BExU4TF45XZUQBBVVC2SVUDOP7VC" hidden="1">#REF!</definedName>
    <definedName name="BExU51IFNZXPBDES28457LR8X60M" hidden="1">#REF!</definedName>
    <definedName name="BExU529I6YHVOG83TJHWSILIQU1S" hidden="1">#REF!</definedName>
    <definedName name="BExU57YCIKPRD8QWL6EU0YR3NG3J" hidden="1">#REF!</definedName>
    <definedName name="BExU5AY9AO8VZYOQVWTQ0OAYROU4" hidden="1">#REF!</definedName>
    <definedName name="BExU5DSTBWXLN6E59B757KRWRI6E" hidden="1">#REF!</definedName>
    <definedName name="BExU5EUHAN6BGJ6BZRYX4JRSMCJH" hidden="1">#REF!</definedName>
    <definedName name="BExU5TDWM8NNDHYPQ7OQODTQ368A" hidden="1">#REF!</definedName>
    <definedName name="BExU5UL0ZINONJAD4I81WGAYCXVE" hidden="1">#REF!</definedName>
    <definedName name="BExU5V169L8ABSV4ZB6T0KCUTRZR"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M82KN21E82HMWVP3LWP9IL" hidden="1">#REF!</definedName>
    <definedName name="BExU6BYOWGRZIAKX3FXM98XAW23Q" hidden="1">#REF!</definedName>
    <definedName name="BExU6E27MHL4RS3WN8HTTBVFJCCK" hidden="1">#REF!</definedName>
    <definedName name="BExU6FEU1MRHU98R9YOJC5OKUJ6L" hidden="1">#REF!</definedName>
    <definedName name="BExU6KIAJ663Y8W8QMU4HCF183DF" hidden="1">#REF!</definedName>
    <definedName name="BExU6KT19B4PG6SHXFBGBPLM66KT" hidden="1">#REF!</definedName>
    <definedName name="BExU6PAVKIOAIMQ9XQIHHF1SUAGO" hidden="1">#REF!</definedName>
    <definedName name="BExU6QI1UPPT0RVNT88R22RDJJ2W" hidden="1">#REF!</definedName>
    <definedName name="BExU6WXXC7SSQDMHSLUN5C2V4IYX" hidden="1">#REF!</definedName>
    <definedName name="BExU70JFNTC8CETZZ2GKM1VIK16M" hidden="1">#REF!</definedName>
    <definedName name="BExU73387E74XE8A9UKZLZNJYY65" hidden="1">#REF!</definedName>
    <definedName name="BExU76ZHCJM8I7VSICCMSTC33O6U" hidden="1">#REF!</definedName>
    <definedName name="BExU78HFNLV541AY07FBGOE9XJ5P"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Q0JS9YIUKUPNSSAIDK2KJAV" hidden="1">#REF!</definedName>
    <definedName name="BExU7VUU5FCUSAR1MB6QSAKENJFY" hidden="1">#REF!</definedName>
    <definedName name="BExU80I6AE5OU7P7F5V7HWIZBJ4P" hidden="1">#REF!</definedName>
    <definedName name="BExU86NB26MCPYIISZ36HADONGT2" hidden="1">#REF!</definedName>
    <definedName name="BExU885EZZNSZV3GP298UJ8LB7OL" hidden="1">#REF!</definedName>
    <definedName name="BExU8FSAUP9TUZ1NO9WXK80QPHWV" hidden="1">#REF!</definedName>
    <definedName name="BExU8KFLAN778MBN93NYZB0FV30G" hidden="1">#REF!</definedName>
    <definedName name="BExU8M8BJ5PMRQ6YTII3Y2UZQW76" hidden="1">#REF!</definedName>
    <definedName name="BExU8QKVMENCUOSF57GRH4XT5SIM" hidden="1">#REF!</definedName>
    <definedName name="BExU8R6GE62SR1I4SIHY6N9QQM42" hidden="1">#REF!</definedName>
    <definedName name="BExU8UX9JX3XLB47YZ8GFXE0V7R2" hidden="1">#REF!</definedName>
    <definedName name="BExU91DC3DGKPZD6LTER2IRTF89C" hidden="1">#REF!</definedName>
    <definedName name="BExU92V3W42JAT8WO4S2FJSTGP44" hidden="1">#REF!</definedName>
    <definedName name="BExU96M1J7P9DZQ3S9H0C12KGYTW" hidden="1">#REF!</definedName>
    <definedName name="BExU97NPQWJQ1ZDSWF1S5HOJWTGR" hidden="1">#REF!</definedName>
    <definedName name="BExU9F05OR1GZ3057R6UL3WPEIYI" hidden="1">#REF!</definedName>
    <definedName name="BExU9G7BWTALB5VHGQBMRHGR1CH1" hidden="1">#REF!</definedName>
    <definedName name="BExU9GCSO5YILIKG6VAHN13DL75K" hidden="1">#REF!</definedName>
    <definedName name="BExU9KJOZLO15N11MJVN782NFGJ0" hidden="1">#REF!</definedName>
    <definedName name="BExU9LAQNEQNHLOY60EUGZPSQYCM" hidden="1">#REF!</definedName>
    <definedName name="BExU9LG29XU2K1GNKRO4438JYQZE" hidden="1">#REF!</definedName>
    <definedName name="BExU9LQUV2P20S61GW62KLAVHYLO" hidden="1">#REF!</definedName>
    <definedName name="BExU9MN7UJ4J17R7KXF9UQPOGJ2C" hidden="1">#REF!</definedName>
    <definedName name="BExU9NUDE20MVR9EQKO2KW7TLGPV" hidden="1">#REF!</definedName>
    <definedName name="BExU9RW36I5Z6JIXUIUB3PJH86LT" hidden="1">#REF!</definedName>
    <definedName name="BExU9W8HXOBRTX39SISPWP3H2KBU" hidden="1">#REF!</definedName>
    <definedName name="BExUA1MPTOE8WZ35MRXWL4V735B1" hidden="1">#REF!</definedName>
    <definedName name="BExUA28AO7OWDG3H23Q0CL4B7BHW" hidden="1">#REF!</definedName>
    <definedName name="BExUA5O923FFNEBY8BPO1TU3QGBM" hidden="1">#REF!</definedName>
    <definedName name="BExUA6Q4K25VH452AQ3ZIRBCMS61" hidden="1">#REF!</definedName>
    <definedName name="BExUABIR3LOBCKG94W5CCZGU9EQD" hidden="1">#REF!</definedName>
    <definedName name="BExUAFV4JMBSM2SKBQL9NHL0NIBS" hidden="1">#REF!</definedName>
    <definedName name="BExUAHTCHERAUC533BXSWYOHHZW6" hidden="1">#REF!</definedName>
    <definedName name="BExUAK7NBHZHIFU9DYE0BBYD9A3G" hidden="1">#REF!</definedName>
    <definedName name="BExUAMWQODKBXMRH1QCMJLJBF8M7" hidden="1">#REF!</definedName>
    <definedName name="BExUAOPHQZ38L5L8J9VW3JOCBFOC" hidden="1">#REF!</definedName>
    <definedName name="BExUAOUTA39Y90UGCY6T8MY0XHSE" hidden="1">#REF!</definedName>
    <definedName name="BExUASAZ9ZCJSYXA37451W4RQZEV" hidden="1">#REF!</definedName>
    <definedName name="BExUAX8WS5OPVLCDXRGKTU2QMTFO" hidden="1">#REF!</definedName>
    <definedName name="BExUB2HSXSDL2NS4FPXM7PQK3G3H" hidden="1">#REF!</definedName>
    <definedName name="BExUB8HLEXSBVPZ5AXNQEK96F1N4" hidden="1">#REF!</definedName>
    <definedName name="BExUBCDVZIEA7YT0LPSMHL5ZSERQ" hidden="1">#REF!</definedName>
    <definedName name="BExUBE6M5GQB109IN7RJW0TRZQNQ" hidden="1">#REF!</definedName>
    <definedName name="BExUBK0XEENOOT8ECESNDCCB0K4W" hidden="1">#REF!</definedName>
    <definedName name="BExUBKXBUCN760QYU7Q8GESBWOQH" hidden="1">#REF!</definedName>
    <definedName name="BExUBL83ED0P076RN9RJ8P1MZ299" hidden="1">#REF!</definedName>
    <definedName name="BExUC623BDYEODBN0N4DO6PJQ7NU" hidden="1">#REF!</definedName>
    <definedName name="BExUC8WH8TCKBB5313JGYYQ1WFLT" hidden="1">#REF!</definedName>
    <definedName name="BExUCFCDK6SPH86I6STXX8X3WMC4" hidden="1">#REF!</definedName>
    <definedName name="BExUCHLD912X1D7XW60PI9NOTNH3" hidden="1">#REF!</definedName>
    <definedName name="BExUCLC6AQ5KR6LXSAXV4QQ8ASVG" hidden="1">#REF!</definedName>
    <definedName name="BExUCZQ24TLK7YRCYKNNBV2HIQR7" hidden="1">#REF!</definedName>
    <definedName name="BExUD4IOJ12X3PJG5WXNNGDRCKAP" hidden="1">#REF!</definedName>
    <definedName name="BExUD9WX9BWK72UWVSLYZJLAY5VY" hidden="1">#REF!</definedName>
    <definedName name="BExUDBEUJH9IACZDBL1VAUWPG0QW" hidden="1">#REF!</definedName>
    <definedName name="BExUDEV0CYVO7Y5IQQBEJ6FUY9S6" hidden="1">#REF!</definedName>
    <definedName name="BExUDWOXQGIZW0EAIIYLQUPXF8YV" hidden="1">#REF!</definedName>
    <definedName name="BExUDXAIC17W1FUU8Z10XUAVB7CS" hidden="1">#REF!</definedName>
    <definedName name="BExUE0L6FE6AMAQSE7TS5F0IKCW1" hidden="1">#REF!</definedName>
    <definedName name="BExUE5OMY7OAJQ9WR8C8HG311ORP"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S5UW60EHEEXLYM1SPYMYV6X" hidden="1">#REF!</definedName>
    <definedName name="BExVR1WESC44WMV67MYSFPO22W30" hidden="1">#REF!</definedName>
    <definedName name="BExVR6JRZHWL0IL0S0KPH0A4CEM2" hidden="1">#REF!</definedName>
    <definedName name="BExVRBCDBAQGFAMZBRMS6HT2ZYRB" hidden="1">#REF!</definedName>
    <definedName name="BExVRCJJYQ2ERYYC6IO3GWYRPMD6" hidden="1">#REF!</definedName>
    <definedName name="BExVRK1BU71LU165RMWUHGYT112G" hidden="1">#REF!</definedName>
    <definedName name="BExVRLU02L8UPIBJQD96CAPDA3G4" hidden="1">#REF!</definedName>
    <definedName name="BExVRUIWR4OFUEL0CU0LWJ3JME83" hidden="1">#REF!</definedName>
    <definedName name="BExVRVKL8UJ0WGWVEH2I0JMXXNY7" hidden="1">#REF!</definedName>
    <definedName name="BExVSL787C8E4HFQZ2NVLT35I2XV" hidden="1">#REF!</definedName>
    <definedName name="BExVSRN320DSMSAYR7ZBGTTD0M0X" hidden="1">#REF!</definedName>
    <definedName name="BExVSTFTVV14SFGHQUOJL5SQ5TX9" hidden="1">#REF!</definedName>
    <definedName name="BExVT3MPE8LQ5JFN3HQIFKSQ80U4" hidden="1">#REF!</definedName>
    <definedName name="BExVT7TRK3NZHPME2TFBXOF1WBR9" hidden="1">#REF!</definedName>
    <definedName name="BExVT9H0R0T7WGQAAC0HABMG54YM" hidden="1">#REF!</definedName>
    <definedName name="BExVTCMDDEDGLUIMUU6BSFHEWTOP" hidden="1">#REF!</definedName>
    <definedName name="BExVTCMDQMLKRA2NQR72XU6Y54IK" hidden="1">#REF!</definedName>
    <definedName name="BExVTCRV8FQ5U9OYWWL44N6KFNHU" hidden="1">#REF!</definedName>
    <definedName name="BExVTKEX8GFU6BWNOD2R03P9MO1Z" hidden="1">#REF!</definedName>
    <definedName name="BExVTMNWWG0NPOUVI33ZMITJF8KU" hidden="1">#REF!</definedName>
    <definedName name="BExVTNESHPVG0A0KZ7BRX26MS0PF" hidden="1">#REF!</definedName>
    <definedName name="BExVTTJVTNRSBHBTUZ78WG2JM5MK" hidden="1">#REF!</definedName>
    <definedName name="BExVTX021VFURZZA9BAVQQP48WYA" hidden="1">#REF!</definedName>
    <definedName name="BExVTXLMYR87BC04D1ERALPUFVPG" hidden="1">#REF!</definedName>
    <definedName name="BExVUE2WX1K5MH1HK3UEJH3ANUL6" hidden="1">#REF!</definedName>
    <definedName name="BExVUL9V3H8ZF6Y72LQBBN639YAA" hidden="1">#REF!</definedName>
    <definedName name="BExVUM0XT9LH92UQ1QFWTH347DO8" hidden="1">#REF!</definedName>
    <definedName name="BExVV1GI2B1O52Y4Y8XN58D7N7GB" hidden="1">#REF!</definedName>
    <definedName name="BExVV5T14N2HZIK7HQ4P2KG09U0J" hidden="1">#REF!</definedName>
    <definedName name="BExVV7R410VYLADLX9LNG63ID6H1" hidden="1">#REF!</definedName>
    <definedName name="BExVVCEED4JEKF59OV0G3T4XFMFO" hidden="1">#REF!</definedName>
    <definedName name="BExVVPFO2J7FMSRPD36909HN4BZJ" hidden="1">#REF!</definedName>
    <definedName name="BExVVQ19AQ3VCARJOC38SF7OYE9Y" hidden="1">#REF!</definedName>
    <definedName name="BExVVQ19TAECID45CS4HXT1RD3AQ" hidden="1">#REF!</definedName>
    <definedName name="BExVW3YV5XGIVJ97UUPDJGJ2P15B" hidden="1">#REF!</definedName>
    <definedName name="BExVW5X571GEYR5SCU1Z2DHKWM79" hidden="1">#REF!</definedName>
    <definedName name="BExVW6YTKA098AF57M4PHNQ54XMH" hidden="1">#REF!</definedName>
    <definedName name="BExVWINKCH0V0NUWH363SMXAZE62" hidden="1">#REF!</definedName>
    <definedName name="BExVWYU8EK669NP172GEIGCTVPPA" hidden="1">#REF!</definedName>
    <definedName name="BExVX2L1DHDI0RI7XSC13J9O7B91" hidden="1">#REF!</definedName>
    <definedName name="BExVX3MVJ0GHWPP1EL59ZQNKMX0B" hidden="1">#REF!</definedName>
    <definedName name="BExVX3XN2DRJKL8EDBIG58RYQ36R" hidden="1">#REF!</definedName>
    <definedName name="BExVX617FIA5AEF65LB60QHIO40E" hidden="1">#REF!</definedName>
    <definedName name="BExVX7OM3MIBKECLY0UONM550QPA" hidden="1">#REF!</definedName>
    <definedName name="BExVXDZ63PUART77BBR5SI63TPC6" hidden="1">#REF!</definedName>
    <definedName name="BExVXHKI6LFYMGWISMPACMO247HL" hidden="1">#REF!</definedName>
    <definedName name="BExVXLX2BZ5EF2X6R41BTKRJR1NM" hidden="1">#REF!</definedName>
    <definedName name="BExVXQ44PY348BZ4IM4URHYDA5PD" hidden="1">#REF!</definedName>
    <definedName name="BExVXRM0XOT2BIVEIIYMBLYMPQK0" hidden="1">#REF!</definedName>
    <definedName name="BExVY0WHNBIFL2CQ2HSHXLALUNSS"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NTTNCMLVLUQGKOYPR96Q0S1" hidden="1">#REF!</definedName>
    <definedName name="BExVYO4O8LSZQVMJN5N3HL34THYU" hidden="1">#REF!</definedName>
    <definedName name="BExVYOVIZDA18YIQ0A30Q052PCAK" hidden="1">#REF!</definedName>
    <definedName name="BExVYQIXPEM6J4JVP78BRHIC05PV" hidden="1">#REF!</definedName>
    <definedName name="BExVYSBNMM05IUR20WQBSS7CPLDO" hidden="1">#REF!</definedName>
    <definedName name="BExVYVGWN7SONLVDH9WJ2F1JS264" hidden="1">#REF!</definedName>
    <definedName name="BExVYZINYI0MC47BG0RKPLMIQQ4V" hidden="1">#REF!</definedName>
    <definedName name="BExVZ1M5VAHKP8SU2W9FF222G9VU" hidden="1">#REF!</definedName>
    <definedName name="BExVZ7WR7E3BFW64HDJZMA3SWSJD" hidden="1">#REF!</definedName>
    <definedName name="BExVZ8IBZ5ISJZSRY32IFXMGFHZK" hidden="1">#REF!</definedName>
    <definedName name="BExVZ9EO732IK6MNMG17Y1EFTJQC" hidden="1">#REF!</definedName>
    <definedName name="BExVZA5QVLCS6YZ1EAZPRYCCJIM0" hidden="1">#REF!</definedName>
    <definedName name="BExVZB1Y5J4UL2LKK0363EU7GIJ1" hidden="1">#REF!</definedName>
    <definedName name="BExVZJQVO5LQ0BJH5JEN5NOBIAF6" hidden="1">#REF!</definedName>
    <definedName name="BExVZNXWS91RD7NXV5NE2R3C8WW7" hidden="1">#REF!</definedName>
    <definedName name="BExW0386REQRCQCVT9BCX80UPTRY" hidden="1">#REF!</definedName>
    <definedName name="BExW04KOG8NY3F99XFXQE3IIU58Z" hidden="1">#REF!</definedName>
    <definedName name="BExW0APY565V9IULDARKO4R0PXAI" hidden="1">#REF!</definedName>
    <definedName name="BExW0BRM1RLLSOYRY06IBUZJNVWY" hidden="1">#REF!</definedName>
    <definedName name="BExW0C2EP1AN4LFYJJRK41SIHTA8" hidden="1">#REF!</definedName>
    <definedName name="BExW0FYP4WXY71CYUG40SUBG9UWU" hidden="1">#REF!</definedName>
    <definedName name="BExW0J9DJKZ4EFW7O8Q2P7AX1MG4" hidden="1">#REF!</definedName>
    <definedName name="BExW0L7KGO9RVZ1OKY0TNM5V5V7R" hidden="1">#REF!</definedName>
    <definedName name="BExW0PUQ58K7FBJIKJ7HHFRL38WO" hidden="1">#REF!</definedName>
    <definedName name="BExW0PUQ8V51TE2I1C76D9RPSBZV" hidden="1">#REF!</definedName>
    <definedName name="BExW0RI61B4VV0ARXTFVBAWRA1C5" hidden="1">#REF!</definedName>
    <definedName name="BExW1BVUYQTKMOR56MW7RVRX4L1L" hidden="1">#REF!</definedName>
    <definedName name="BExW1F1220628FOMTW5UAATHRJHK" hidden="1">#REF!</definedName>
    <definedName name="BExW1FMN2AWMPHX77YR8JDQHL74D" hidden="1">#REF!</definedName>
    <definedName name="BExW1TKA0Z9OP2DTG50GZR5EG8C7" hidden="1">#REF!</definedName>
    <definedName name="BExW1U0JLKQ094DW5MMOI8UHO09V" hidden="1">#REF!</definedName>
    <definedName name="BExW1XRI11YT3B889T4JEN5E2VXL" hidden="1">#REF!</definedName>
    <definedName name="BExW283NP9D366XFPXLGSCI5UB0L" hidden="1">#REF!</definedName>
    <definedName name="BExW2FLDOO17XR85FT1DM55J2V35" hidden="1">#REF!</definedName>
    <definedName name="BExW2H3C8WJSBW5FGTFKVDVJC4CL" hidden="1">#REF!</definedName>
    <definedName name="BExW2JC5V7N2YRVUXLSL5E484LYS" hidden="1">#REF!</definedName>
    <definedName name="BExW2MSCKPGF5K3I7TL4KF5ISUOL" hidden="1">#REF!</definedName>
    <definedName name="BExW2QZ9D7PBKKYMINQ48U19YVFN" hidden="1">#REF!</definedName>
    <definedName name="BExW2SMO90FU9W8DVVES6Q4E6BZR" hidden="1">#REF!</definedName>
    <definedName name="BExW36V9N91OHCUMGWJQL3I5P4JK" hidden="1">#REF!</definedName>
    <definedName name="BExW3BYNLW9IZXBVJU0WX9CCNTBY" hidden="1">#REF!</definedName>
    <definedName name="BExW3EIBA1J9Q9NA9VCGZGRS8WV7" hidden="1">#REF!</definedName>
    <definedName name="BExW3FEO8FI8N6AGQKYEG4SQVJWB" hidden="1">#REF!</definedName>
    <definedName name="BExW3FPGFP4EO40S0FYPDVDOITAC" hidden="1">#REF!</definedName>
    <definedName name="BExW3GB28STOMJUSZEIA7YKYNS4Y" hidden="1">#REF!</definedName>
    <definedName name="BExW3SQQEHQH0JISGBCPKTWQLJIY" hidden="1">#REF!</definedName>
    <definedName name="BExW3T1K638HT5E0Y8MMK108P5JT" hidden="1">#REF!</definedName>
    <definedName name="BExW3TN3ZPMYEBK1HADGQ47HPE5N" hidden="1">#REF!</definedName>
    <definedName name="BExW4217ZHL9VO39POSTJOD090WU" hidden="1">#REF!</definedName>
    <definedName name="BExW4B0VYNDNVKVXLE68IX0VGS1R" hidden="1">#REF!</definedName>
    <definedName name="BExW4GF39QOKFOUSO100HMKP3ZNL" hidden="1">#REF!</definedName>
    <definedName name="BExW4GPW71EBF8XPS2QGVQHBCDX3" hidden="1">#REF!</definedName>
    <definedName name="BExW4J48MQIXIHTE6CJW3LMUW9WS" hidden="1">#REF!</definedName>
    <definedName name="BExW4JKC5837JBPCOJV337ZVYYY3" hidden="1">#REF!</definedName>
    <definedName name="BExW4QR9FV9MP5K610THBSM51RYO" hidden="1">#REF!</definedName>
    <definedName name="BExW4Z029R9E19ZENN3WEA3VDAD1" hidden="1">#REF!</definedName>
    <definedName name="BExW5AZNT6IAZGNF2C879ODHY1B8" hidden="1">#REF!</definedName>
    <definedName name="BExW5CXPNSQ6JOJGNRGXLXYUFIE1" hidden="1">#REF!</definedName>
    <definedName name="BExW5WPU27WD4NWZOT0ZEJIDLX5J" hidden="1">#REF!</definedName>
    <definedName name="BExW62K4JF980GD5BHE0YGY94ASA" hidden="1">#REF!</definedName>
    <definedName name="BExW660AV1TUV2XNUPD65RZR3QOO" hidden="1">#REF!</definedName>
    <definedName name="BExW66LVVZK656PQY1257QMHP2AY" hidden="1">#REF!</definedName>
    <definedName name="BExW67NK73AQCAE9P89WMEJEJ688" hidden="1">#REF!</definedName>
    <definedName name="BExW69R3UEEE5Q0LBQBQ9OSJPSLF" hidden="1">#REF!</definedName>
    <definedName name="BExW6EJPHAP1TWT380AZLXNHR22P" hidden="1">#REF!</definedName>
    <definedName name="BExW6G1PJ38H10DVLL8WPQ736OEB" hidden="1">#REF!</definedName>
    <definedName name="BExW6UL3LVMD0LH75EE1DSSD9OB7" hidden="1">#REF!</definedName>
    <definedName name="BExW71RZPMV2WHI1IHBSLZRTBA3G" hidden="1">#REF!</definedName>
    <definedName name="BExW7284HCU853BAGMFE7DLOXK8G" hidden="1">#REF!</definedName>
    <definedName name="BExW794A74Z5F2K8LVQLD6VSKXUE" hidden="1">#REF!</definedName>
    <definedName name="BExW7UJNQCHFT89JAZAPT4QLSZKF" hidden="1">#REF!</definedName>
    <definedName name="BExW7ZCAXZZVBAAJ2L6UK509XR52" hidden="1">#REF!</definedName>
    <definedName name="BExW86U1KG843969SNTQHX2CRWD9" hidden="1">#REF!</definedName>
    <definedName name="BExW8FZ71MTEZQQD7TXFY1263CI7" hidden="1">#REF!</definedName>
    <definedName name="BExW8K0SSIPSKBVP06IJ71600HJZ" hidden="1">#REF!</definedName>
    <definedName name="BExW8MPVYKIAWU4FB6QBYI2F3QIU" hidden="1">#REF!</definedName>
    <definedName name="BExW8NGXLY7IES032SSJEX8UWXQ4" hidden="1">#REF!</definedName>
    <definedName name="BExW8NM8DJJESE7GF7VGTO2XO6P1"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TVLB7OIHTG98I7I4EXBL61S" hidden="1">#REF!</definedName>
    <definedName name="BExXLDE6PN4ESWT3LXJNQCY94NE4" hidden="1">#REF!</definedName>
    <definedName name="BExXLQVPK2H3IF0NDDA5CT612EUK" hidden="1">#REF!</definedName>
    <definedName name="BExXLR6IO70TYTACKQH9M5PGV24J" hidden="1">#REF!</definedName>
    <definedName name="BExXM065WOLYRYHGHOJE0OOFXA4M" hidden="1">#REF!</definedName>
    <definedName name="BExXM3GUNXVDM82KUR17NNUMQCNI" hidden="1">#REF!</definedName>
    <definedName name="BExXM7D3V0EOEIIZE6ZO4R7R5EMX" hidden="1">#REF!</definedName>
    <definedName name="BExXMA28M8SH7MKIGETSDA72WUIZ" hidden="1">#REF!</definedName>
    <definedName name="BExXMOLHIAHDLFSA31PUB36SC3I9" hidden="1">#REF!</definedName>
    <definedName name="BExXMT8T5Z3M2JBQN65X2LKH0YQI" hidden="1">#REF!</definedName>
    <definedName name="BExXN1XNO7H60M9X1E7EVWFJDM5N" hidden="1">#REF!</definedName>
    <definedName name="BExXN22ZOTIW49GPLWFYKVM90FNZ" hidden="1">#REF!</definedName>
    <definedName name="BExXN4C031W9DK73MJHKL8YT1QA8" hidden="1">#REF!</definedName>
    <definedName name="BExXN5TXFRF87TFUISUC7PE68CNH" hidden="1">#REF!</definedName>
    <definedName name="BExXN6FIVUJZVBBBC3FDWCX34J2K" hidden="1">#REF!</definedName>
    <definedName name="BExXN6QAP8UJQVN4R4BQKPP4QK35" hidden="1">#REF!</definedName>
    <definedName name="BExXNBOA39T2X6Y5Y5GZ5DDNA1AX" hidden="1">#REF!</definedName>
    <definedName name="BExXND0VW85KJ6UOICKO66PE8UXR" hidden="1">#REF!</definedName>
    <definedName name="BExXND6872VJ3M2PGT056WQMWBHD" hidden="1">#REF!</definedName>
    <definedName name="BExXNPM24UN2PGVL9D1TUBFRIKR4" hidden="1">#REF!</definedName>
    <definedName name="BExXNWYB165VO9MHARCL5WLCHWS0" hidden="1">#REF!</definedName>
    <definedName name="BExXO278QHQN8JDK5425EJ615ECC" hidden="1">#REF!</definedName>
    <definedName name="BExXOAQNF330AOFXALZU523FPO0U" hidden="1">#REF!</definedName>
    <definedName name="BExXOBHK542L5ZRH7HC4521KYABR" hidden="1">#REF!</definedName>
    <definedName name="BExXOBHOP0WGFHI2Y9AO4L440UVQ" hidden="1">#REF!</definedName>
    <definedName name="BExXOCU726HTGFZPCSXR3HC4Z3KX" hidden="1">#REF!</definedName>
    <definedName name="BExXOHSAD2NSHOLLMZ2JWA4I3I1R" hidden="1">#REF!</definedName>
    <definedName name="BExXOKH8AW063MMP2XP23Z03H3UH" hidden="1">#REF!</definedName>
    <definedName name="BExXOL2TF0Y0VYQPOKKOIYFP734M" hidden="1">#REF!</definedName>
    <definedName name="BExXOOIZWMLGBMGUSR8UBBS9MFDU" hidden="1">#REF!</definedName>
    <definedName name="BExXOQXBJQEK708M3ZOH7JKRWORA" hidden="1">#REF!</definedName>
    <definedName name="BExXOVV9IC7737ZU4JDQ87M1YW49" hidden="1">#REF!</definedName>
    <definedName name="BExXP0TC2RW092W2S5MPB8PCWKM7" hidden="1">#REF!</definedName>
    <definedName name="BExXP50DW9EB3TNONWKISMP4Z93B" hidden="1">#REF!</definedName>
    <definedName name="BExXP80B5FGA00JCM7UXKPI3PB7Y" hidden="1">#REF!</definedName>
    <definedName name="BExXP85M4WXYVN1UVHUTOEKEG5XS" hidden="1">#REF!</definedName>
    <definedName name="BExXPAELNCT3FBJ3X9DSAHMRLKX2" hidden="1">#REF!</definedName>
    <definedName name="BExXPELOTHOAG0OWILLAH94OZV5J" hidden="1">#REF!</definedName>
    <definedName name="BExXPFNBMM1BQKSA2Y35R4G2N648" hidden="1">#REF!</definedName>
    <definedName name="BExXPS31W1VD2NMIE4E37LHVDF0L" hidden="1">#REF!</definedName>
    <definedName name="BExXPZKYEMVF5JOC14HYOOYQK6JK" hidden="1">#REF!</definedName>
    <definedName name="BExXQ89PA10X79WBWOEP1AJX1OQM" hidden="1">#REF!</definedName>
    <definedName name="BExXQBPV3AZKMOU8559XSPKKIBSG" hidden="1">#REF!</definedName>
    <definedName name="BExXQCGQGGYSI0LTRVR73MUO50AW" hidden="1">#REF!</definedName>
    <definedName name="BExXQEEXFHDQ8DSRAJSB5ET6J004" hidden="1">#REF!</definedName>
    <definedName name="BExXQH41O5HZAH8BO6HCFY8YC3TU" hidden="1">#REF!</definedName>
    <definedName name="BExXQIRBLQSLAJTFL7224FCFUTKH" hidden="1">#REF!</definedName>
    <definedName name="BExXQJIEF5R3QQ6D8HO3NGPU0IQC"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IFB4QQ87QIGA9AG0NXP577K" hidden="1">#REF!</definedName>
    <definedName name="BExXRIQ2JF2CVTRDQX2D9SPH7FTN" hidden="1">#REF!</definedName>
    <definedName name="BExXRKITC7909C19NY9AUXQYAEB1" hidden="1">#REF!</definedName>
    <definedName name="BExXRO4A6VUH1F4XV8N1BRJ4896W" hidden="1">#REF!</definedName>
    <definedName name="BExXRO9N1SNJZGKD90P4K7FU1J0P" hidden="1">#REF!</definedName>
    <definedName name="BExXRV5QP3Z0KAQ1EQT9JYT2FV0L" hidden="1">#REF!</definedName>
    <definedName name="BExXRZ20LZZCW8LVGDK0XETOTSAI" hidden="1">#REF!</definedName>
    <definedName name="BExXRZNM651EJ5HJPGKGTVYLAZQ1" hidden="1">#REF!</definedName>
    <definedName name="BExXS63O4OMWMNXXAODZQFSDG33N" hidden="1">#REF!</definedName>
    <definedName name="BExXS6JR5OCDYM0SNCC0OTVY9RCY" hidden="1">#REF!</definedName>
    <definedName name="BExXSBSP1TOY051HSPEPM0AEIO2M" hidden="1">#REF!</definedName>
    <definedName name="BExXSC8RFK5D68FJD2HI4K66SA6I" hidden="1">#REF!</definedName>
    <definedName name="BExXSNHC88W4UMXEOIOOATJAIKZO" hidden="1">#REF!</definedName>
    <definedName name="BExXSSQ7CYQ445ES8IIP8VOSIDIK" hidden="1">#REF!</definedName>
    <definedName name="BExXSTBS08WIA9TLALV3UQ2Z3MRG" hidden="1">#REF!</definedName>
    <definedName name="BExXSVQ2WOJJ73YEO8Q2FK60V4G8" hidden="1">#REF!</definedName>
    <definedName name="BExXTHLRNL82GN7KZY3TOLO508N7" hidden="1">#REF!</definedName>
    <definedName name="BExXTL72MKEQSQH9L2OTFLU8DM2B" hidden="1">#REF!</definedName>
    <definedName name="BExXTL78SQ6VHAAZUXJTHJ3VJVDZ" hidden="1">#REF!</definedName>
    <definedName name="BExXTM3M4RTCRSX7VGAXGQNPP668" hidden="1">#REF!</definedName>
    <definedName name="BExXTOCF78J7WY6FOVBRY1N2RBBR" hidden="1">#REF!</definedName>
    <definedName name="BExXTP3GYO6Z9RTKKT10XA0UTV3T" hidden="1">#REF!</definedName>
    <definedName name="BExXTSJHIUYQ9NXLZE1YP9D1V8BZ" hidden="1">#REF!</definedName>
    <definedName name="BExXTZKZ4CG92ZQLIRKEXXH9BFIR" hidden="1">#REF!</definedName>
    <definedName name="BExXU4J2BM2964GD5UZHM752Q4NS" hidden="1">#REF!</definedName>
    <definedName name="BExXU6XDTT7RM93KILIDEYPA9XKF" hidden="1">#REF!</definedName>
    <definedName name="BExXU8VHFL45VCYIZA50KWO2FYX1" hidden="1">#REF!</definedName>
    <definedName name="BExXU8VLZA7WLPZ3RAQZGNERUD26" hidden="1">#REF!</definedName>
    <definedName name="BExXUB9RSLSCNN5ETLXY72DAPZZM" hidden="1">#REF!</definedName>
    <definedName name="BExXUFRM82XQIN2T8KGLDQL1IBQW" hidden="1">#REF!</definedName>
    <definedName name="BExXUQEQBF6FI240ZGIF9YXZSRAU" hidden="1">#REF!</definedName>
    <definedName name="BExXUYND6EJO7CJ5KRICV4O1JNWK" hidden="1">#REF!</definedName>
    <definedName name="BExXV0QVXA2BABOC3LYEJ3ZF8Q0A" hidden="1">#REF!</definedName>
    <definedName name="BExXV6FWG4H3S2QEUJZYIXILNGJ7" hidden="1">#REF!</definedName>
    <definedName name="BExXVGS24YVS7LVIICGCVXSHYI28" hidden="1">#REF!</definedName>
    <definedName name="BExXVGXISOZ8S1O526EC8FOX5J08" hidden="1">#REF!</definedName>
    <definedName name="BExXVK87BMMO6LHKV0CFDNIQVIBS" hidden="1">#REF!</definedName>
    <definedName name="BExXVKZ9WXPGL6IVY6T61IDD771I" hidden="1">#REF!</definedName>
    <definedName name="BExXVSX3IGI5EVNPF44AQJ74OBM8" hidden="1">#REF!</definedName>
    <definedName name="BExXW043E4Q9BRZSBIE2BRSW0PH6" hidden="1">#REF!</definedName>
    <definedName name="BExXW0K72T1Y8K1I4VZT87UY9S2G" hidden="1">#REF!</definedName>
    <definedName name="BExXW27MMXHXUXX78SDTBE1JYTHT" hidden="1">#REF!</definedName>
    <definedName name="BExXW2YIM2MYBSHRIX0RP9D4PRMN" hidden="1">#REF!</definedName>
    <definedName name="BExXW45N3TXY58TX4KHV9I8Z7PLA" hidden="1">#REF!</definedName>
    <definedName name="BExXWBNE4KTFSXKVSRF6WX039WPB" hidden="1">#REF!</definedName>
    <definedName name="BExXWFP5AYE7EHYTJWBZSQ8PQ0YX" hidden="1">#REF!</definedName>
    <definedName name="BExXWMABTV2L9X9C9CJKKIZFUXL7" hidden="1">#REF!</definedName>
    <definedName name="BExXWVFIBQT8OY1O41FRFPFGXQHK" hidden="1">#REF!</definedName>
    <definedName name="BExXWWXHBZHA9J3N8K47F84X0M0L" hidden="1">#REF!</definedName>
    <definedName name="BExXX086AX96P1K2WQ1PNWRJXPYP" hidden="1">#REF!</definedName>
    <definedName name="BExXXBM521DL8R4ZX7NZ3DBCUOR5" hidden="1">#REF!</definedName>
    <definedName name="BExXXC7OZI33XZ03NRMEP7VRLQK4" hidden="1">#REF!</definedName>
    <definedName name="BExXXH5N3NKBQ7BCJPJTBF8CYM2Q" hidden="1">#REF!</definedName>
    <definedName name="BExXXI7I61K9V7U9XGJPDHP2WW01" hidden="1">#REF!</definedName>
    <definedName name="BExXXKWLM4D541BH6O8GOJMHFHMW" hidden="1">#REF!</definedName>
    <definedName name="BExXXPPA1Q87XPI97X0OXCPBPDON" hidden="1">#REF!</definedName>
    <definedName name="BExXXVUDA98IZTQ6MANKU4MTTDVR" hidden="1">#REF!</definedName>
    <definedName name="BExXXZQNZY6IZI45DJXJK0MQZWA7" hidden="1">#REF!</definedName>
    <definedName name="BExXY2L85VVUDVFL9D0ORU8F6ROV" hidden="1">#REF!</definedName>
    <definedName name="BExXY5QFG6QP94SFT3935OBM8Y4K" hidden="1">#REF!</definedName>
    <definedName name="BExXY7TYEBFXRYUYIFHTN65RJ8EW" hidden="1">#REF!</definedName>
    <definedName name="BExXYCH45V9YTKQIE3Q2OTFVZ8G4" hidden="1">#REF!</definedName>
    <definedName name="BExXYE4JG6CMFHX2W773GA2P8YD6" hidden="1">#REF!</definedName>
    <definedName name="BExXYEVGFDMU0VD54N1J7D4T53ZA" hidden="1">#REF!</definedName>
    <definedName name="BExXYIBKNOOTLIZRIMV635VKAJFO" hidden="1">#REF!</definedName>
    <definedName name="BExXYLBHANUXC5FCTDDTGOVD3GQS" hidden="1">#REF!</definedName>
    <definedName name="BExXYMNYAYH3WA2ZCFAYKZID9ZCI" hidden="1">#REF!</definedName>
    <definedName name="BExXYYT12SVN2VDMLVNV4P3ISD8T" hidden="1">#REF!</definedName>
    <definedName name="BExXZ4I1F15CQJSFX2H4S0806ULO" hidden="1">#REF!</definedName>
    <definedName name="BExXZ6ARK4R6IC4UOBNWWKC9AEE8" hidden="1">#REF!</definedName>
    <definedName name="BExXZ956RUYLIDEDZXN1C53JQFOK" hidden="1">#REF!</definedName>
    <definedName name="BExXZEDWUYH25UZMW2QU2RXFILJE" hidden="1">#REF!</definedName>
    <definedName name="BExXZFVV4YB42AZ3H1I40YG3JAPU" hidden="1">#REF!</definedName>
    <definedName name="BExXZH8HIE14QFHPXYT8L92XV47C" hidden="1">#REF!</definedName>
    <definedName name="BExXZHJ9T2JELF12CHHGD54J1B0C" hidden="1">#REF!</definedName>
    <definedName name="BExXZNJ2X1TK2LRK5ZY3MX49H5T7" hidden="1">#REF!</definedName>
    <definedName name="BExXZOVPCEP495TQSON6PSRQ8XCY" hidden="1">#REF!</definedName>
    <definedName name="BExXZVMEK0G39RQ8T98RBGYMYLN3" hidden="1">#REF!</definedName>
    <definedName name="BExXZXKH7NBARQQAZM69Z57IH1MM" hidden="1">#REF!</definedName>
    <definedName name="BExY07WSDH5QEVM7BJXJK2ZRAI1O" hidden="1">#REF!</definedName>
    <definedName name="BExY08T4C8DMPFYRM1UA0MRAJPXI" hidden="1">#REF!</definedName>
    <definedName name="BExY0C3UBVC4M59JIRXVQ8OWAJC1" hidden="1">#REF!</definedName>
    <definedName name="BExY0OE8GFHMLLTEAFIOQTOPEVPB" hidden="1">#REF!</definedName>
    <definedName name="BExY0OJHW85S0VKBA8T4HTYPYBOS" hidden="1">#REF!</definedName>
    <definedName name="BExY0QN1WZ6NB48L5FVS4UP2XI5I" hidden="1">#REF!</definedName>
    <definedName name="BExY0T1E034D7XAXNC6F7540LLIE" hidden="1">#REF!</definedName>
    <definedName name="BExY0XTZLHN49J2JH94BYTKBJLT3" hidden="1">#REF!</definedName>
    <definedName name="BExY11FH9TXHERUYGG8FE50U7H7J" hidden="1">#REF!</definedName>
    <definedName name="BExY1388ZH1TMBJEIQ6J6RP4SHP8" hidden="1">#REF!</definedName>
    <definedName name="BExY150Z4SBR5VBL9ITBLJF6CWAI" hidden="1">#REF!</definedName>
    <definedName name="BExY180UKNW5NIAWD6ZUYTFEH8QS" hidden="1">#REF!</definedName>
    <definedName name="BExY19DBW9LO6YA4DDH5LLA9Y8JL" hidden="1">#REF!</definedName>
    <definedName name="BExY1CNZQNX1LAXMLSI1BESD5ZP4" hidden="1">#REF!</definedName>
    <definedName name="BExY1DPTV4LSY9MEOUGXF8X052NA" hidden="1">#REF!</definedName>
    <definedName name="BExY1GK9ELBEKDD7O6HR6DUO8YGO" hidden="1">#REF!</definedName>
    <definedName name="BExY1NWOXXFV9GGZ3PX444LZ8TVX" hidden="1">#REF!</definedName>
    <definedName name="BExY1UCL0RND63LLSM9X5SFRG117" hidden="1">#REF!</definedName>
    <definedName name="BExY1VEEUK940HWBV0DLE4R0UU8K" hidden="1">#REF!</definedName>
    <definedName name="BExY1WAT3937L08HLHIRQHMP2A3H" hidden="1">#REF!</definedName>
    <definedName name="BExY1YEBOSLMID7LURP8QB46AI91" hidden="1">#REF!</definedName>
    <definedName name="BExY20CE7ISHUN8M2KB8KATYLNGP" hidden="1">#REF!</definedName>
    <definedName name="BExY23N2ICLWFDL7O1U4N4RAN27A" hidden="1">#REF!</definedName>
    <definedName name="BExY2BAAHP9Z39EY8OTAFKGFPQBT" hidden="1">#REF!</definedName>
    <definedName name="BExY2EQAIWFDTYYX3010X6P8HBJR"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PIR8TVEZEX7HKSQMYB368M0" hidden="1">#REF!</definedName>
    <definedName name="BExY2Q4B5FUDA5VU4VRUHX327QN0" hidden="1">#REF!</definedName>
    <definedName name="BExY3HOSK7YI364K15OX70AVR6F1" hidden="1">#REF!</definedName>
    <definedName name="BExY3NZJDAZ2RUC3UN3ON22XGZH0" hidden="1">#REF!</definedName>
    <definedName name="BExY3T89AUR83SOAZZ3OMDEJDQ39" hidden="1">#REF!</definedName>
    <definedName name="BExY44GS4HN11PBR79HXKCSKHW47" hidden="1">#REF!</definedName>
    <definedName name="BExY4G09Z0URHPF45BPATH6TC36T" hidden="1">#REF!</definedName>
    <definedName name="BExY4JLR2O32BAD3S7PS18N1I3NT"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RVGL3UM2MGT8LJ0XPKTZEK" hidden="1">#REF!</definedName>
    <definedName name="BExY5EX6NJFK8W754ZVZDN5DS04K" hidden="1">#REF!</definedName>
    <definedName name="BExY5GPXZQONRXAX3SPUZBMRKCT0" hidden="1">#REF!</definedName>
    <definedName name="BExY5H0PVHH0J29KZR5JPHNJ2TH8" hidden="1">#REF!</definedName>
    <definedName name="BExY5RT5HAUQ1FG4G8BWROENLIM7" hidden="1">#REF!</definedName>
    <definedName name="BExY5S3XD1NJT109CV54IFOHVLQ6" hidden="1">#REF!</definedName>
    <definedName name="BExY5TB2VAI3GHKCPXMCVIOM8B8W" hidden="1">#REF!</definedName>
    <definedName name="BExY6KVS1MMZ2R34PGEFR2BMTU9W" hidden="1">#REF!</definedName>
    <definedName name="BExY6Q9YY7LW745GP7CYOGGSPHGE" hidden="1">#REF!</definedName>
    <definedName name="BExZIA3C8LKJTEH3MKQ57KJH5TA2" hidden="1">#REF!</definedName>
    <definedName name="BExZIIHH3QNQE3GFMHEE4UMHY6WQ" hidden="1">#REF!</definedName>
    <definedName name="BExZIYO22G5UXOB42GDLYGVRJ6U7" hidden="1">#REF!</definedName>
    <definedName name="BExZJ7I9T8XU4MZRKJ1VVU76V2LZ" hidden="1">#REF!</definedName>
    <definedName name="BExZJJ1RNZUGG2AI29YIFNV3MKN3" hidden="1">#REF!</definedName>
    <definedName name="BExZJMY170JCUU1RWASNZ1HJPRTA" hidden="1">#REF!</definedName>
    <definedName name="BExZJOQR77H0P4SUKVYACDCFBBXO" hidden="1">#REF!</definedName>
    <definedName name="BExZJS6RG34ODDY9HMZ0O34MEMSB" hidden="1">#REF!</definedName>
    <definedName name="BExZJVC64AFZ4AHUA9HBUTX3EZ72" hidden="1">#REF!</definedName>
    <definedName name="BExZK34NR4BAD7HJAP7SQ926UQP3" hidden="1">#REF!</definedName>
    <definedName name="BExZK3FGPHH5H771U7D5XY7XBS6E" hidden="1">#REF!</definedName>
    <definedName name="BExZKHYORG3O8C772XPFHM1N8T80" hidden="1">#REF!</definedName>
    <definedName name="BExZKJRF2IRR57DG9CLC7MSHWNNN" hidden="1">#REF!</definedName>
    <definedName name="BExZKQ20042I56YGSMG38LZC3TJK" hidden="1">#REF!</definedName>
    <definedName name="BExZKV5GYXO0X760SBD9TWTIQHGI" hidden="1">#REF!</definedName>
    <definedName name="BExZKW79JA6HOV3PT2O1SFFLCZKL" hidden="1">#REF!</definedName>
    <definedName name="BExZKZNA5TG0CKUIYJWGSZV7LUJZ" hidden="1">#REF!</definedName>
    <definedName name="BExZL5XUDDMCM4Y8X3QF9WSN7IJI" hidden="1">#REF!</definedName>
    <definedName name="BExZL6E4YVXRUN7ZGF2BIGIXFR8K" hidden="1">#REF!</definedName>
    <definedName name="BExZLGVLMKTPFXG42QYT0PO81G7F" hidden="1">#REF!</definedName>
    <definedName name="BExZLKMK7LRK14S09WLMH7MXSQXM" hidden="1">#REF!</definedName>
    <definedName name="BExZLR2FV2WS4H7KM1RVJ73FRC0I" hidden="1">#REF!</definedName>
    <definedName name="BExZM19B5RZV50GP4FGRO3AMOONR" hidden="1">#REF!</definedName>
    <definedName name="BExZM7JVLG0W8EG5RBU915U3SKBY" hidden="1">#REF!</definedName>
    <definedName name="BExZM85FOVUFF110XMQ9O2ODSJUK" hidden="1">#REF!</definedName>
    <definedName name="BExZMF1MMTZ1TA14PZ8ASSU2CBSP" hidden="1">#REF!</definedName>
    <definedName name="BExZMFN7XSQ5SF065N8ZT6KNBDHJ" hidden="1">#REF!</definedName>
    <definedName name="BExZMIHM8O2KPSGIHN4GRD9PCKPZ" hidden="1">#REF!</definedName>
    <definedName name="BExZMKL5YQZD7F0FUCSVFGLPFK52" hidden="1">#REF!</definedName>
    <definedName name="BExZMOC3VNZALJM71X2T6FV91GTB" hidden="1">#REF!</definedName>
    <definedName name="BExZMXBRUEDRU5QSDAKGI07DUOI9" hidden="1">#REF!</definedName>
    <definedName name="BExZMXH39OB0I43XEL3K11U3G9PM" hidden="1">#REF!</definedName>
    <definedName name="BExZMZQ3RBKDHT5GLFNLS52OSJA0" hidden="1">#REF!</definedName>
    <definedName name="BExZN2F7Y2J2L2LN5WZRG949MS4A" hidden="1">#REF!</definedName>
    <definedName name="BExZN362W34Y17EFJE3F86AT2S8O" hidden="1">#REF!</definedName>
    <definedName name="BExZN4O2WDX2XL41ARYJR6T1X8YP" hidden="1">#REF!</definedName>
    <definedName name="BExZN5F3TB5PZ70UO42I5FWX97SW" hidden="1">#REF!</definedName>
    <definedName name="BExZN847WUWKRYTZWG9TCQZJS3OL" hidden="1">#REF!</definedName>
    <definedName name="BExZNH3VISFF4NQI11BZDP5IQ7VG" hidden="1">#REF!</definedName>
    <definedName name="BExZNJYCFYVMAOI62GB2BABK1ELE" hidden="1">#REF!</definedName>
    <definedName name="BExZNP1RCBR3KFQ7TDLT34NOXYHD"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76GGV6EL8H9KA52MW5Q8CP9" hidden="1">#REF!</definedName>
    <definedName name="BExZOBO9NYLGVJQ31LVQ9XS2ZT4N" hidden="1">#REF!</definedName>
    <definedName name="BExZOETNB1CJ3Y2RKLI1ZK0S8Z6H" hidden="1">#REF!</definedName>
    <definedName name="BExZOJ65QYVAZPUR0UCHQTUY1J06" hidden="1">#REF!</definedName>
    <definedName name="BExZOJMAUN0HNINM8ZZW9LOVX3WF"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5Y2UUZEHV3OEV3KTU6VKF3X" hidden="1">#REF!</definedName>
    <definedName name="BExZP7AIJKLM6C6CSUIIFAHFBNX2" hidden="1">#REF!</definedName>
    <definedName name="BExZP7LHYC8WERH0RU6R3EU2XKO7" hidden="1">#REF!</definedName>
    <definedName name="BExZPBN1MC0CXJ971UJZTCC9HRVW" hidden="1">#REF!</definedName>
    <definedName name="BExZPQ0XY507N8FJMVPKCTK8HC9H" hidden="1">#REF!</definedName>
    <definedName name="BExZPWX47JRWLBEYU3EQ66AYIQEX" hidden="1">#REF!</definedName>
    <definedName name="BExZQ1EXMJEGLEY1A1VX7CNND2GM" hidden="1">#REF!</definedName>
    <definedName name="BExZQ37OVBR25U32CO2YYVPZOMR5" hidden="1">#REF!</definedName>
    <definedName name="BExZQ3IHNAFF2HI20IH754T349LH" hidden="1">#REF!</definedName>
    <definedName name="BExZQ3NT7H06VO0AR48WHZULZB93" hidden="1">#REF!</definedName>
    <definedName name="BExZQ7PJU07SEJMDX18U9YVDC2GU" hidden="1">#REF!</definedName>
    <definedName name="BExZQIHTGHK7OOI2Y2PN3JYBY82I" hidden="1">#REF!</definedName>
    <definedName name="BExZQJJMGU5MHQOILGXGJPAQI5XI" hidden="1">#REF!</definedName>
    <definedName name="BExZQXBYEBN28QUH1KOVW6KKA5UM" hidden="1">#REF!</definedName>
    <definedName name="BExZQZ4P90YJRGG4WKSLJY95LDIV" hidden="1">#REF!</definedName>
    <definedName name="BExZQZKT146WEN8FTVZ7Y5TSB8L5" hidden="1">#REF!</definedName>
    <definedName name="BExZR0HDDU1KVBOAYJYMOU43562C" hidden="1">#REF!</definedName>
    <definedName name="BExZR1DJHIVQRM5SERDNND8F89CB"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PCPR5197KK558ZGBO8CCR3T" hidden="1">#REF!</definedName>
    <definedName name="BExZRQ930U6OCYNV00CH5I0Q4LPE" hidden="1">#REF!</definedName>
    <definedName name="BExZRW8W514W8OZ72YBONYJ64GXF" hidden="1">#REF!</definedName>
    <definedName name="BExZRWJP2BUVFJPO8U8ATQEP0LZU" hidden="1">#REF!</definedName>
    <definedName name="BExZRZ3FZ8DKGYNG7EBZPW29YUPD" hidden="1">#REF!</definedName>
    <definedName name="BExZS2OY9JTSSP01ZQ6V2T2LO5R9" hidden="1">#REF!</definedName>
    <definedName name="BExZSF9YAB2K0MLVMU2PIBAHVWSO" hidden="1">#REF!</definedName>
    <definedName name="BExZSI9USDLZAN8LI8M4YYQL24GZ" hidden="1">#REF!</definedName>
    <definedName name="BExZSS0LA2JY4ZLJ1Z5YCMLJJZCH" hidden="1">#REF!</definedName>
    <definedName name="BExZSZ21S312720NW18GPB5TZZQ0" hidden="1">#REF!</definedName>
    <definedName name="BExZT3PEI69C6WV5G0IT6ZSI73LS" hidden="1">#REF!</definedName>
    <definedName name="BExZT98WJSFQZAHNWJRT9LY0OSYH" hidden="1">#REF!</definedName>
    <definedName name="BExZTAQV2QVSZY5Y3VCCWUBSBW9P" hidden="1">#REF!</definedName>
    <definedName name="BExZTDFYM0X004F5QHX16OUPUZMB" hidden="1">#REF!</definedName>
    <definedName name="BExZTHSI2FX56PWRSNX9H5EWTZFO" hidden="1">#REF!</definedName>
    <definedName name="BExZTHXSOHH9U6ZQJM95DYUDTTMT" hidden="1">#REF!</definedName>
    <definedName name="BExZTJL3HVBFY139H6CJHEQCT1EL" hidden="1">#REF!</definedName>
    <definedName name="BExZTLOL8OPABZI453E0KVNA1GJS" hidden="1">#REF!</definedName>
    <definedName name="BExZTLU3MI0OWTI5Z7A5DO6BHJNT" hidden="1">#REF!</definedName>
    <definedName name="BExZTS9YNSAMT8KFDQ74P9DMQQ1U" hidden="1">#REF!</definedName>
    <definedName name="BExZTT6J3X0TOX0ZY6YPLUVMCW9X" hidden="1">#REF!</definedName>
    <definedName name="BExZTW6ECBRA0BBITWBQ8R93RMCL" hidden="1">#REF!</definedName>
    <definedName name="BExZU2BHYAOKSCBM3C5014ZF6IXS" hidden="1">#REF!</definedName>
    <definedName name="BExZU2RMJTXOCS0ROPMYPE6WTD87" hidden="1">#REF!</definedName>
    <definedName name="BExZU8BA4ZORGH3AZS4JH7PBISQN" hidden="1">#REF!</definedName>
    <definedName name="BExZUEGEPBBQFK1SQR39QJERBQYS" hidden="1">#REF!</definedName>
    <definedName name="BExZUF7G8FENTJKH9R1XUWXM6CWD" hidden="1">#REF!</definedName>
    <definedName name="BExZUMEDYUZJFDNPYBOTKK2T5Y0V" hidden="1">#REF!</definedName>
    <definedName name="BExZUNARUJBIZ08VCAV3GEVBIR3D" hidden="1">#REF!</definedName>
    <definedName name="BExZUSP0T5ONFBMW9Z2L9KJXZXB4" hidden="1">#REF!</definedName>
    <definedName name="BExZUSZT5496UMBP4LFSLTR1GVEW" hidden="1">#REF!</definedName>
    <definedName name="BExZUT54340I38GVCV79EL116WR0" hidden="1">#REF!</definedName>
    <definedName name="BExZUYDULCX65H9OZ9JHPBNKF3MI" hidden="1">#REF!</definedName>
    <definedName name="BExZV2QD5ZDK3AGDRULLA7JB46C3" hidden="1">#REF!</definedName>
    <definedName name="BExZV9BPBUJWCAZV8TH6ACQQT4XI" hidden="1">#REF!</definedName>
    <definedName name="BExZVBQ29OM0V8XAL3HL0JIM0MMU" hidden="1">#REF!</definedName>
    <definedName name="BExZVD2II8N0CEWHNXUZ1KP6UHX9" hidden="1">#REF!</definedName>
    <definedName name="BExZVEPYS6HYXG8RN9GMWZTHDEMK" hidden="1">#REF!</definedName>
    <definedName name="BExZVEPZ02OAKH9FCUMWN2ZSPF25" hidden="1">#REF!</definedName>
    <definedName name="BExZVLM4T9ORS4ZWHME46U4Q103C" hidden="1">#REF!</definedName>
    <definedName name="BExZVM7OZWPPRH5YQW50EYMMIW1A" hidden="1">#REF!</definedName>
    <definedName name="BExZVPYGX2C5OSHMZ6F0KBKZ6B1S" hidden="1">#REF!</definedName>
    <definedName name="BExZW5UARC8W9AQNLJX2I5WQWS5F" hidden="1">#REF!</definedName>
    <definedName name="BExZW7HRGN6A9YS41KI2B2UUMJ7X" hidden="1">#REF!</definedName>
    <definedName name="BExZW8ZPNV43UXGOT98FDNIBQHZY" hidden="1">#REF!</definedName>
    <definedName name="BExZWBDVGRC3V3HU9P8YAKCGHK43" hidden="1">#REF!</definedName>
    <definedName name="BExZWJBVQD6DPFQSWTQE6WMN2QAI" hidden="1">#REF!</definedName>
    <definedName name="BExZWKZ5N3RDXU8MZ8HQVYYD8O0F" hidden="1">#REF!</definedName>
    <definedName name="BExZWSMC9T48W74GFGQCIUJ8ZPP3" hidden="1">#REF!</definedName>
    <definedName name="BExZWUF2V4HY3HI8JN9ZVPRWK1H3" hidden="1">#REF!</definedName>
    <definedName name="BExZWX45URTK9KYDJHEXL1OTZ833" hidden="1">#REF!</definedName>
    <definedName name="BExZWY5VS4K4M7358QJGHRM9HAIW" hidden="1">#REF!</definedName>
    <definedName name="BExZX0EWQEZO86WDAD9A4EAEZ012" hidden="1">#REF!</definedName>
    <definedName name="BExZX2T6ZT2DZLYSDJJBPVIT5OK2" hidden="1">#REF!</definedName>
    <definedName name="BExZXFEEG69G65UQYUFS8JTAFDN0" hidden="1">#REF!</definedName>
    <definedName name="BExZXIE9BS45HZLCO92NQU0593UZ" hidden="1">#REF!</definedName>
    <definedName name="BExZXOJDELULNLEH7WG0OYJT0NJ4" hidden="1">#REF!</definedName>
    <definedName name="BExZXOOTRNUK8LGEAZ8ZCFW9KXQ1" hidden="1">#REF!</definedName>
    <definedName name="BExZXT6JOXNKEDU23DKL8XZAJZIH" hidden="1">#REF!</definedName>
    <definedName name="BExZXUTYW1HWEEZ1LIX4OQWC7HL1" hidden="1">#REF!</definedName>
    <definedName name="BExZXY4NKQL9QD76YMQJ15U1C2G8" hidden="1">#REF!</definedName>
    <definedName name="BExZXYQ7U5G08FQGUIGYT14QCBOF" hidden="1">#REF!</definedName>
    <definedName name="BExZY02V77YJBMODJSWZOYCMPS5X" hidden="1">#REF!</definedName>
    <definedName name="BExZY0IXRS7SHOMEKN4H5TVBQWXB" hidden="1">#REF!</definedName>
    <definedName name="BExZY49QRZIR6CA41LFA9LM6EULU" hidden="1">#REF!</definedName>
    <definedName name="BExZZ0C8E3VUUWHNS3ODSK8K9WGY" hidden="1">#REF!</definedName>
    <definedName name="BExZZ1OOTHPB49TP07SJ3ORLR1A9" hidden="1">#REF!</definedName>
    <definedName name="BExZZ2FQA9A8C7CJKMEFQ9VPSLCE" hidden="1">#REF!</definedName>
    <definedName name="BExZZ5L5ZSUCORUQTR09TQB1AGVE" hidden="1">#REF!</definedName>
    <definedName name="BExZZ9XI5XZA7F5H2Q5DUP0NSRF0" hidden="1">#REF!</definedName>
    <definedName name="BExZZCHAVHW8C2H649KRGVQ0WVRT" hidden="1">#REF!</definedName>
    <definedName name="BExZZTK54OTLF2YB68BHGOS27GEN" hidden="1">#REF!</definedName>
    <definedName name="BExZZW3XVY75O1WPUK80Y5GHLF2A" hidden="1">#REF!</definedName>
    <definedName name="BExZZXB3JQQG4SIZS4MRU6NNW7HI" hidden="1">#REF!</definedName>
    <definedName name="BExZZZEMIIFKMLLV4DJKX5TB9R5V" hidden="1">#REF!</definedName>
    <definedName name="bfgb5g5e" hidden="1">#REF!</definedName>
    <definedName name="bg" hidden="1">{#N/A,#N/A,TRUE,"Summary - 1";#N/A,#N/A,TRUE,"Summary - 2";#N/A,#N/A,TRUE,"Group Analysis";#N/A,#N/A,TRUE,"FM Analysis";#N/A,#N/A,TRUE,"T&amp;M-Onsite";#N/A,#N/A,TRUE,"FP-Onsite";#N/A,#N/A,TRUE,"NB-Onsite";#N/A,#N/A,TRUE,"T&amp;M-Offshore";#N/A,#N/A,TRUE,"FP-Offshore";#N/A,#N/A,TRUE,"Appendix-A";#N/A,#N/A,TRUE,"Appendix-B"}</definedName>
    <definedName name="BG_Del" hidden="1">15</definedName>
    <definedName name="BG_Ins" hidden="1">4</definedName>
    <definedName name="BG_Mod" hidden="1">6</definedName>
    <definedName name="bg3sheet" hidden="1">{#N/A,#N/A,TRUE,"Summary - 1";#N/A,#N/A,TRUE,"Summary - 2";#N/A,#N/A,TRUE,"Group Analysis";#N/A,#N/A,TRUE,"FM Analysis";#N/A,#N/A,TRUE,"T&amp;M-Onsite";#N/A,#N/A,TRUE,"FP-Onsite";#N/A,#N/A,TRUE,"NB-Onsite";#N/A,#N/A,TRUE,"T&amp;M-Offshore";#N/A,#N/A,TRUE,"FP-Offshore";#N/A,#N/A,TRUE,"Appendix-A";#N/A,#N/A,TRUE,"Appendix-B"}</definedName>
    <definedName name="bgfbf5" hidden="1">#REF!</definedName>
    <definedName name="BGFGF" hidden="1">{#N/A,#N/A,FALSE,"단축1";#N/A,#N/A,FALSE,"단축2";#N/A,#N/A,FALSE,"단축3";#N/A,#N/A,FALSE,"장축";#N/A,#N/A,FALSE,"4WD"}</definedName>
    <definedName name="bggdhrth655" hidden="1">#REF!</definedName>
    <definedName name="bghnmh" hidden="1">#REF!</definedName>
    <definedName name="bgisheet" hidden="1">{#N/A,#N/A,TRUE,"Summary - 1";#N/A,#N/A,TRUE,"Summary - 2";#N/A,#N/A,TRUE,"Group Analysis";#N/A,#N/A,TRUE,"FM Analysis";#N/A,#N/A,TRUE,"T&amp;M-Onsite";#N/A,#N/A,TRUE,"FP-Onsite";#N/A,#N/A,TRUE,"NB-Onsite";#N/A,#N/A,TRUE,"T&amp;M-Offshore";#N/A,#N/A,TRUE,"FP-Offshore";#N/A,#N/A,TRUE,"Appendix-A";#N/A,#N/A,TRUE,"Appendix-B"}</definedName>
    <definedName name="BGJK" hidden="1">{#N/A,#N/A,FALSE,"단축1";#N/A,#N/A,FALSE,"단축2";#N/A,#N/A,FALSE,"단축3";#N/A,#N/A,FALSE,"장축";#N/A,#N/A,FALSE,"4WD"}</definedName>
    <definedName name="BGM비용예실" hidden="1">{#N/A,#N/A,TRUE,"LOADCOVE";#N/A,#N/A,TRUE,"PAGE001";#N/A,#N/A,TRUE,"PAGE002";#N/A,#N/A,TRUE,"PAGE003";#N/A,#N/A,TRUE,"PAGE004";#N/A,#N/A,TRUE,"PAGE005";#N/A,#N/A,TRUE,"PAGE006";#N/A,#N/A,TRUE,"PAGE007";#N/A,#N/A,TRUE,"PAGE008";#N/A,#N/A,TRUE,"PAGE009";#N/A,#N/A,TRUE,"PAGE010";#N/A,#N/A,TRUE,"PAGE011";#N/A,#N/A,TRUE,"PAGE012";#N/A,#N/A,TRUE,"PAGE013"}</definedName>
    <definedName name="bgt" hidden="1">{"PL",#N/A,FALSE,"MRO";"CF",#N/A,FALSE,"MRO";"FC",#N/A,FALSE,"MRO";"BS",#N/A,FALSE,"MRO";"wc",#N/A,FALSE,"MRO";"RONA",#N/A,FALSE,"MRO";"VAR",#N/A,FALSE,"MRO";"ADD_INFO",#N/A,FALSE,"MRO"}</definedName>
    <definedName name="bhbcd" hidden="1">{#N/A,#N/A,FALSE,"98소지이동TOTvs99.1 (2)";#N/A,#N/A,FALSE,"TOTAL";#N/A,#N/A,FALSE,"98소지이동TOTvs99.1(b) (2)"}</definedName>
    <definedName name="bhg" hidden="1">{"RONA",#N/A,FALSE,"MRO"}</definedName>
    <definedName name="bhhjkbhkj" hidden="1">{#N/A,#N/A,FALSE,"HOT RU TEM";#N/A,#N/A,FALSE,"HOT RU TEM";#N/A,#N/A,FALSE,"HOT RU TEM"}</definedName>
    <definedName name="bhs" hidden="1">{"'OPEN'G압출'!$A$4:$P$34"}</definedName>
    <definedName name="BILL"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S비율" hidden="1">#REF!</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ah2" hidden="1">{#N/A,#N/A,FALSE,"Performance Flash Report"}</definedName>
    <definedName name="blank" hidden="1">{#N/A,#N/A,FALSE,"Год 99."}</definedName>
    <definedName name="BLOCK" hidden="1">{#N/A,#N/A,FALSE,"단축1";#N/A,#N/A,FALSE,"단축2";#N/A,#N/A,FALSE,"단축3";#N/A,#N/A,FALSE,"장축";#N/A,#N/A,FALSE,"4WD"}</definedName>
    <definedName name="blp" hidden="1">#REF!</definedName>
    <definedName name="BLPB1" hidden="1">#REF!</definedName>
    <definedName name="BLPB10" hidden="1">#REF!</definedName>
    <definedName name="BLPB11" hidden="1">#REF!</definedName>
    <definedName name="BLPB12" hidden="1">#REF!</definedName>
    <definedName name="BLPB13"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33" hidden="1">#REF!</definedName>
    <definedName name="BLPB34" hidden="1">#REF!</definedName>
    <definedName name="BLPB35" hidden="1">#REF!</definedName>
    <definedName name="BLPB36" hidden="1">#REF!</definedName>
    <definedName name="BLPB37" hidden="1">#REF!</definedName>
    <definedName name="BLPB38" hidden="1">#REF!</definedName>
    <definedName name="BLPB39" hidden="1">#REF!</definedName>
    <definedName name="BLPB4" hidden="1">#REF!</definedName>
    <definedName name="BLPB40" hidden="1">#REF!</definedName>
    <definedName name="BLPB41" hidden="1">#REF!</definedName>
    <definedName name="BLPB42" hidden="1">#REF!</definedName>
    <definedName name="BLPB43" hidden="1">#REF!</definedName>
    <definedName name="BLPB44" hidden="1">#REF!</definedName>
    <definedName name="BLPB45" hidden="1">#REF!</definedName>
    <definedName name="BLPB46" hidden="1">#REF!</definedName>
    <definedName name="BLPB47" hidden="1">#REF!</definedName>
    <definedName name="BLPB48" hidden="1">#REF!</definedName>
    <definedName name="BLPB49" hidden="1">#REF!</definedName>
    <definedName name="BLPB5" hidden="1">#REF!</definedName>
    <definedName name="BLPB6" hidden="1">#REF!</definedName>
    <definedName name="BLPB7" hidden="1">#REF!</definedName>
    <definedName name="BLPB8" hidden="1">#REF!</definedName>
    <definedName name="BLPB9" hidden="1">#REF!</definedName>
    <definedName name="BLPH1" hidden="1">#REF!</definedName>
    <definedName name="BLPH10"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00001"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LPI1" hidden="1">#REF!</definedName>
    <definedName name="BM" hidden="1">#REF!</definedName>
    <definedName name="bn" hidden="1">{#N/A,#N/A,FALSE,"Aging Summary";#N/A,#N/A,FALSE,"Ratio Analysis";#N/A,#N/A,FALSE,"Test 120 Day Accts";#N/A,#N/A,FALSE,"Tickmarks"}</definedName>
    <definedName name="bnbn"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BNE_MESSAGES_HIDDEN" hidden="1">#REF!</definedName>
    <definedName name="BNM" hidden="1">{#N/A,#N/A,FALSE,"지침";#N/A,#N/A,FALSE,"환경분석";#N/A,#N/A,FALSE,"Sheet16"}</definedName>
    <definedName name="bnmk" hidden="1">{#N/A,#N/A,FALSE,"단축1";#N/A,#N/A,FALSE,"단축2";#N/A,#N/A,FALSE,"단축3";#N/A,#N/A,FALSE,"장축";#N/A,#N/A,FALSE,"4WD"}</definedName>
    <definedName name="BNMVBNMVB" hidden="1">{#N/A,#N/A,FALSE,"지침";#N/A,#N/A,FALSE,"환경분석";#N/A,#N/A,FALSE,"Sheet16"}</definedName>
    <definedName name="bnn" hidden="1">{#N/A,#N/A,FALSE,"Aging Summary";#N/A,#N/A,FALSE,"Ratio Analysis";#N/A,#N/A,FALSE,"Test 120 Day Accts";#N/A,#N/A,FALSE,"Tickmarks"}</definedName>
    <definedName name="bnnnn" hidden="1">{#N/A,#N/A,FALSE,"Aging Summary";#N/A,#N/A,FALSE,"Ratio Analysis";#N/A,#N/A,FALSE,"Test 120 Day Accts";#N/A,#N/A,FALSE,"Tickmarks"}</definedName>
    <definedName name="BO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ok1" hidden="1">{#N/A,#N/A,FALSE,"UNIT";#N/A,#N/A,FALSE,"UNIT";#N/A,#N/A,FALSE,"계정"}</definedName>
    <definedName name="book1_1" hidden="1">{#N/A,#N/A,FALSE,"UNIT";#N/A,#N/A,FALSE,"UNIT";#N/A,#N/A,FALSE,"계정"}</definedName>
    <definedName name="book1_2" hidden="1">{#N/A,#N/A,FALSE,"UNIT";#N/A,#N/A,FALSE,"UNIT";#N/A,#N/A,FALSE,"계정"}</definedName>
    <definedName name="book1_3" hidden="1">{#N/A,#N/A,FALSE,"UNIT";#N/A,#N/A,FALSE,"UNIT";#N/A,#N/A,FALSE,"계정"}</definedName>
    <definedName name="book1_4" hidden="1">{#N/A,#N/A,FALSE,"UNIT";#N/A,#N/A,FALSE,"UNIT";#N/A,#N/A,FALSE,"계정"}</definedName>
    <definedName name="book1_5" hidden="1">{#N/A,#N/A,FALSE,"UNIT";#N/A,#N/A,FALSE,"UNIT";#N/A,#N/A,FALSE,"계정"}</definedName>
    <definedName name="BP_칼" hidden="1">#REF!</definedName>
    <definedName name="BPR" hidden="1">{#N/A,#N/A,FALSE,"단축1";#N/A,#N/A,FALSE,"단축2";#N/A,#N/A,FALSE,"단축3";#N/A,#N/A,FALSE,"장축";#N/A,#N/A,FALSE,"4WD"}</definedName>
    <definedName name="BPR_01" hidden="1">{#N/A,#N/A,FALSE,"BS";#N/A,#N/A,FALSE,"PL";#N/A,#N/A,FALSE,"처분";#N/A,#N/A,FALSE,"현금";#N/A,#N/A,FALSE,"매출";#N/A,#N/A,FALSE,"원가";#N/A,#N/A,FALSE,"경영"}</definedName>
    <definedName name="bp산정근거222" hidden="1">{"'5'!$A$1:$BB$147"}</definedName>
    <definedName name="BS_저장품" hidden="1">{#N/A,#N/A,FALSE,"BS";#N/A,#N/A,FALSE,"PL";#N/A,#N/A,FALSE,"처분";#N/A,#N/A,FALSE,"현금";#N/A,#N/A,FALSE,"매출";#N/A,#N/A,FALSE,"원가";#N/A,#N/A,FALSE,"경영"}</definedName>
    <definedName name="BS_저장품_1" hidden="1">{#N/A,#N/A,FALSE,"BS";#N/A,#N/A,FALSE,"PL";#N/A,#N/A,FALSE,"처분";#N/A,#N/A,FALSE,"현금";#N/A,#N/A,FALSE,"매출";#N/A,#N/A,FALSE,"원가";#N/A,#N/A,FALSE,"경영"}</definedName>
    <definedName name="BS_전년" hidden="1">{#N/A,#N/A,FALSE,"지침";#N/A,#N/A,FALSE,"환경분석";#N/A,#N/A,FALSE,"Sheet16"}</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분석" hidden="1">#REF!</definedName>
    <definedName name="BS지사" hidden="1">{#N/A,#N/A,TRUE,"Summary";#N/A,#N/A,TRUE,"IS";#N/A,#N/A,TRUE,"Adj";#N/A,#N/A,TRUE,"BS";#N/A,#N/A,TRUE,"CF";#N/A,#N/A,TRUE,"Debt";#N/A,#N/A,TRUE,"IRR"}</definedName>
    <definedName name="BS차이내역" hidden="1">{#N/A,#N/A,FALSE,"정공"}</definedName>
    <definedName name="BS차이내역_1" hidden="1">{#N/A,#N/A,FALSE,"정공"}</definedName>
    <definedName name="BS추정" hidden="1">{"'보고양식'!$A$58:$K$111"}</definedName>
    <definedName name="buck" hidden="1">{#N/A,#N/A,FALSE,"Sheet1"}</definedName>
    <definedName name="BUDAVG" hidden="1">"BUDAVG"</definedName>
    <definedName name="BUDMOV" hidden="1">"BUDMOV"</definedName>
    <definedName name="BudvsAct"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Bugest" hidden="1">#REF!</definedName>
    <definedName name="bv" hidden="1">{#N/A,#N/A,FALSE,"1.CRITERIA";#N/A,#N/A,FALSE,"2.IS";#N/A,#N/A,FALSE,"3.BS";#N/A,#N/A,FALSE,"4.PER PL";#N/A,#N/A,FALSE,"5.INVESTMENT";#N/A,#N/A,FALSE,"6.공문";#N/A,#N/A,FALSE,"7.netinvest"}</definedName>
    <definedName name="B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z"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c_NAME" hidden="1">#REF!</definedName>
    <definedName name="c_PROD_NAME" hidden="1">#REF!</definedName>
    <definedName name="CAE해석" hidden="1">{#N/A,#N/A,FALSE,"단축1";#N/A,#N/A,FALSE,"단축2";#N/A,#N/A,FALSE,"단축3";#N/A,#N/A,FALSE,"장축";#N/A,#N/A,FALSE,"4WD"}</definedName>
    <definedName name="CALENDAR" hidden="1">{#N/A,#N/A,TRUE,"Y생산";#N/A,#N/A,TRUE,"Y판매";#N/A,#N/A,TRUE,"Y총물량";#N/A,#N/A,TRUE,"Y능력";#N/A,#N/A,TRUE,"YKD"}</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A" hidden="1">{#N/A,#N/A,FALSE,"인원";#N/A,#N/A,FALSE,"비용2";#N/A,#N/A,FALSE,"비용1";#N/A,#N/A,FALSE,"비용";#N/A,#N/A,FALSE,"보증2";#N/A,#N/A,FALSE,"보증1";#N/A,#N/A,FALSE,"보증";#N/A,#N/A,FALSE,"손익1";#N/A,#N/A,FALSE,"손익";#N/A,#N/A,FALSE,"부서별매출";#N/A,#N/A,FALSE,"매출"}</definedName>
    <definedName name="capa1" hidden="1">{#N/A,#N/A,FALSE,"인원";#N/A,#N/A,FALSE,"비용2";#N/A,#N/A,FALSE,"비용1";#N/A,#N/A,FALSE,"비용";#N/A,#N/A,FALSE,"보증2";#N/A,#N/A,FALSE,"보증1";#N/A,#N/A,FALSE,"보증";#N/A,#N/A,FALSE,"손익1";#N/A,#N/A,FALSE,"손익";#N/A,#N/A,FALSE,"부서별매출";#N/A,#N/A,FALSE,"매출"}</definedName>
    <definedName name="CAPA9798" hidden="1">{#N/A,#N/A,FALSE,"P.C.B"}</definedName>
    <definedName name="Capacity기준" hidden="1">{#N/A,#N/A,FALSE,"DISCI종합";#N/A,#N/A,FALSE,"배관";#N/A,#N/A,FALSE,"전기계장";#N/A,#N/A,FALSE,"기계";#N/A,#N/A,FALSE,"철의장";#N/A,#N/A,FALSE,"거주구";#N/A,#N/A,FALSE,"HVAC"}</definedName>
    <definedName name="Capa변동" hidden="1">{"'Sheet1'!$A$1:$H$36"}</definedName>
    <definedName name="capitalized" hidden="1">{#N/A,#N/A,FALSE,"Title Page";#N/A,#N/A,FALSE,"Conclusions";#N/A,#N/A,FALSE,"Assum.";#N/A,#N/A,FALSE,"Sun  DCF-WC-Dep";#N/A,#N/A,FALSE,"MarketValue";#N/A,#N/A,FALSE,"BalSheet";#N/A,#N/A,FALSE,"WACC";#N/A,#N/A,FALSE,"PC+ Info.";#N/A,#N/A,FALSE,"PC+Info_2"}</definedName>
    <definedName name="Capitam" hidden="1">{"Demand",#N/A,TRUE,"MARKETING";"ESTL Sales",#N/A,TRUE,"MARKETING";"Sales Breakout",#N/A,TRUE,"MARKETING";"Pricing One",#N/A,TRUE,"MARKETING";"Pricing Two",#N/A,TRUE,"MARKETING";"Gross Margin",#N/A,TRUE,"MARKETING";"OPEX",#N/A,TRUE,"MARKETING";"EBIT",#N/A,TRUE,"MARKETING";"Depreciation",#N/A,TRUE,"MARKETING";"Working Cap",#N/A,TRUE,"MARKETING";"WC Gross Revenues",#N/A,TRUE,"MARKETING";"WC RTP Revenues",#N/A,TRUE,"MARKETING";"WC Funds",#N/A,TRUE,"MARKETING";"WC VAT Receivable",#N/A,TRUE,"MARKETING";"WC VAT Payable",#N/A,TRUE,"MARKETING"}</definedName>
    <definedName name="CARRIER" hidden="1">{#N/A,#N/A,FALSE,"단축1";#N/A,#N/A,FALSE,"단축2";#N/A,#N/A,FALSE,"단축3";#N/A,#N/A,FALSE,"장축";#N/A,#N/A,FALSE,"4WD"}</definedName>
    <definedName name="CAS" hidden="1">{#N/A,#N/A,FALSE,"인원";#N/A,#N/A,FALSE,"비용2";#N/A,#N/A,FALSE,"비용1";#N/A,#N/A,FALSE,"비용";#N/A,#N/A,FALSE,"보증2";#N/A,#N/A,FALSE,"보증1";#N/A,#N/A,FALSE,"보증";#N/A,#N/A,FALSE,"손익1";#N/A,#N/A,FALSE,"손익";#N/A,#N/A,FALSE,"부서별매출";#N/A,#N/A,FALSE,"매출"}</definedName>
    <definedName name="case2" hidden="1">{#N/A,#N/A,FALSE,"UNIT";#N/A,#N/A,FALSE,"UNIT";#N/A,#N/A,FALSE,"계정"}</definedName>
    <definedName name="case2_1" hidden="1">{#N/A,#N/A,FALSE,"UNIT";#N/A,#N/A,FALSE,"UNIT";#N/A,#N/A,FALSE,"계정"}</definedName>
    <definedName name="case2_2" hidden="1">{#N/A,#N/A,FALSE,"UNIT";#N/A,#N/A,FALSE,"UNIT";#N/A,#N/A,FALSE,"계정"}</definedName>
    <definedName name="case2_3" hidden="1">{#N/A,#N/A,FALSE,"UNIT";#N/A,#N/A,FALSE,"UNIT";#N/A,#N/A,FALSE,"계정"}</definedName>
    <definedName name="case2_4" hidden="1">{#N/A,#N/A,FALSE,"UNIT";#N/A,#N/A,FALSE,"UNIT";#N/A,#N/A,FALSE,"계정"}</definedName>
    <definedName name="case2_5" hidden="1">{#N/A,#N/A,FALSE,"UNIT";#N/A,#N/A,FALSE,"UNIT";#N/A,#N/A,FALSE,"계정"}</definedName>
    <definedName name="CASH" hidden="1">{#N/A,#N/A,FALSE,"PART-1234-8-12-9(41)";#N/A,#N/A,FALSE,"PARTS-2(3)";#N/A,#N/A,FALSE,"VAN SYSTEM";#N/A,#N/A,FALSE,"PARTS-10(26)";#N/A,#N/A,FALSE,"PART-5-6-7-11(14)";#N/A,#N/A,FALSE,"PARTS-4(3)";#N/A,#N/A,FALSE,"PCLASS"}</definedName>
    <definedName name="CASHOUT" hidden="1">{"'Sheet1'!$A$1:$H$36"}</definedName>
    <definedName name="catch방안" hidden="1">{#N/A,#N/A,FALSE,"인원";#N/A,#N/A,FALSE,"비용2";#N/A,#N/A,FALSE,"비용1";#N/A,#N/A,FALSE,"비용";#N/A,#N/A,FALSE,"보증2";#N/A,#N/A,FALSE,"보증1";#N/A,#N/A,FALSE,"보증";#N/A,#N/A,FALSE,"손익1";#N/A,#N/A,FALSE,"손익";#N/A,#N/A,FALSE,"부서별매출";#N/A,#N/A,FALSE,"매출"}</definedName>
    <definedName name="cb" hidden="1">#REF!</definedName>
    <definedName name="cbcbc" hidden="1">{#N/A,#N/A,FALSE,"Sheet1"}</definedName>
    <definedName name="cbk" hidden="1">{"'표지'!$B$5"}</definedName>
    <definedName name="CBWorkbookPriority" hidden="1">-654882148</definedName>
    <definedName name="CC" hidden="1">{"'매출계획'!$D$2"}</definedName>
    <definedName name="cc0" hidden="1">{"'5국공정'!$A$1:$E$128"}</definedName>
    <definedName name="CCASH"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ccc" hidden="1">{#N/A,#N/A,FALSE,"정공"}</definedName>
    <definedName name="ccc_1" hidden="1">{#N/A,#N/A,FALSE,"정공"}</definedName>
    <definedName name="CCCC" hidden="1">{#N/A,#N/A,FALSE,"지침";#N/A,#N/A,FALSE,"환경분석";#N/A,#N/A,FALSE,"Sheet16"}</definedName>
    <definedName name="ccccc" hidden="1">{"revenue detail 1",#N/A,FALSE,"Revenue Detail";"revenue detail 2",#N/A,FALSE,"Revenue Detail";"revenue detail 3",#N/A,FALSE,"Revenue Detail";"revenue detail 4",#N/A,FALSE,"Revenue Detail"}</definedName>
    <definedName name="ccccc6" hidden="1">#REF!</definedName>
    <definedName name="cccccc" hidden="1">{#N/A,#N/A,TRUE,"Falcons_Standalone";#N/A,#N/A,TRUE,"Target_Input";#N/A,#N/A,TRUE,"Target_Calendarized"}</definedName>
    <definedName name="ccccccc" hidden="1">{"revenue graph",#N/A,FALSE,"Revenue Graph"}</definedName>
    <definedName name="cccccccc" hidden="1">{"Total",#N/A,FALSE,"Six Fields";"PDP",#N/A,FALSE,"Six Fields";"PNP",#N/A,FALSE,"Six Fields";"PUD",#N/A,FALSE,"Six Fields";"Prob",#N/A,FALSE,"Six Fields"}</definedName>
    <definedName name="ccccccccc" hidden="1">{"Sum1",#N/A,FALSE,"Reserve Report";"Sum2",#N/A,FALSE,"Reserve Report";"Sum3",#N/A,FALSE,"Reserve Report";"Sum4",#N/A,FALSE,"Reserve Report"}</definedName>
    <definedName name="cccddd" hidden="1">{#N/A,#N/A,FALSE,"단축1";#N/A,#N/A,FALSE,"단축2";#N/A,#N/A,FALSE,"단축3";#N/A,#N/A,FALSE,"장축";#N/A,#N/A,FALSE,"4WD"}</definedName>
    <definedName name="CDE" hidden="1">{#N/A,#N/A,TRUE,"일정"}</definedName>
    <definedName name="cdf" hidden="1">{"'매출계획'!$D$2"}</definedName>
    <definedName name="cdhbkjbkjnkjnlmmn" hidden="1">{#N/A,#N/A,TRUE,"일정"}</definedName>
    <definedName name="CF" hidden="1">#REF!</definedName>
    <definedName name="cf_2004반기" hidden="1">#REF!</definedName>
    <definedName name="CF_7" hidden="1">{#N/A,#N/A,FALSE,"정공"}</definedName>
    <definedName name="CF02기초" hidden="1">{#N/A,#N/A,TRUE,"Summary";#N/A,#N/A,TRUE,"IS";#N/A,#N/A,TRUE,"Adj";#N/A,#N/A,TRUE,"BS";#N/A,#N/A,TRUE,"CF";#N/A,#N/A,TRUE,"Debt";#N/A,#N/A,TRUE,"IRR"}</definedName>
    <definedName name="cf1fc1s4" hidden="1">{#N/A,#N/A,FALSE,"Aging Summary";#N/A,#N/A,FALSE,"Ratio Analysis";#N/A,#N/A,FALSE,"Test 120 Day Accts";#N/A,#N/A,FALSE,"Tickmarks"}</definedName>
    <definedName name="CF2004기말분" hidden="1">{#N/A,#N/A,FALSE,"Aging Summary";#N/A,#N/A,FALSE,"Ratio Analysis";#N/A,#N/A,FALSE,"Test 120 Day Accts";#N/A,#N/A,FALSE,"Tickmarks"}</definedName>
    <definedName name="CFAB7" hidden="1">{"'Sheet1'!$A$1:$H$36"}</definedName>
    <definedName name="cfclear" hidden="1">{#N/A,#N/A,FALSE,"BS";#N/A,#N/A,FALSE,"PL";#N/A,#N/A,FALSE,"처분";#N/A,#N/A,FALSE,"현금";#N/A,#N/A,FALSE,"매출";#N/A,#N/A,FALSE,"원가";#N/A,#N/A,FALSE,"경영"}</definedName>
    <definedName name="cfdd" hidden="1">#REF!</definedName>
    <definedName name="CFFF"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CForiginal" hidden="1">#REF!</definedName>
    <definedName name="cfvrsr" hidden="1">#REF!</definedName>
    <definedName name="CFwp직전3" hidden="1">{#N/A,#N/A,FALSE,"UNIT";#N/A,#N/A,FALSE,"UNIT";#N/A,#N/A,FALSE,"계정"}</definedName>
    <definedName name="cf검증" hidden="1">{#N/A,#N/A,FALSE,"BS";#N/A,#N/A,FALSE,"PL";#N/A,#N/A,FALSE,"처분";#N/A,#N/A,FALSE,"현금";#N/A,#N/A,FALSE,"매출";#N/A,#N/A,FALSE,"원가";#N/A,#N/A,FALSE,"경영"}</definedName>
    <definedName name="CF검증조서2기" hidden="1">{#N/A,#N/A,FALSE,"BS";#N/A,#N/A,FALSE,"PL";#N/A,#N/A,FALSE,"처분";#N/A,#N/A,FALSE,"현금";#N/A,#N/A,FALSE,"매출";#N/A,#N/A,FALSE,"원가";#N/A,#N/A,FALSE,"경영"}</definedName>
    <definedName name="CF요인" hidden="1">#REF!</definedName>
    <definedName name="cghcfhgvgfh" hidden="1">{#N/A,#N/A,FALSE,"HOT RU TEM";#N/A,#N/A,FALSE,"HOT RU TEM";#N/A,#N/A,FALSE,"HOT RU TEM"}</definedName>
    <definedName name="CHANG" hidden="1">{#N/A,#N/A,FALSE,"P.C.B"}</definedName>
    <definedName name="change" hidden="1">{#N/A,#N/A,TRUE,"경전'96(1)";#N/A,#N/A,TRUE,"경전'96 (2)"}</definedName>
    <definedName name="CHANGER" hidden="1">{"'Sheet1'!$A$1:$H$36"}</definedName>
    <definedName name="ChangeRange" hidden="1">#REF!</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eck"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choi" hidden="1">{#N/A,#N/A,FALSE,"Australien";#N/A,#N/A,FALSE,"Birmingham";#N/A,#N/A,FALSE,"Brasilien";#N/A,#N/A,FALSE,"Prag";#N/A,#N/A,FALSE,"Spanien";#N/A,#N/A,FALSE,"Malaysia ( Com)";#N/A,#N/A,FALSE,"Malaysia (Instr)"}</definedName>
    <definedName name="chris" hidden="1">{#N/A,#N/A,FALSE,"Sheet1"}</definedName>
    <definedName name="ci" hidden="1">{#N/A,#N/A,FALSE,"단축1";#N/A,#N/A,FALSE,"단축2";#N/A,#N/A,FALSE,"단축3";#N/A,#N/A,FALSE,"장축";#N/A,#N/A,FALSE,"4WD"}</definedName>
    <definedName name="CIQ" hidden="1">#REF!</definedName>
    <definedName name="CIQWBGuid" hidden="1">"6dd873e1-1d34-4f1e-a3d4-8c7ea8663a5b"</definedName>
    <definedName name="CIQWBInfo" hidden="1">"{ ""CIQVersion"":""9.47.1108.4092"" }"</definedName>
    <definedName name="cjaqnwkfyek" hidden="1">#REF!</definedName>
    <definedName name="CJPC누계" hidden="1">{#N/A,#N/A,FALSE,"Sheet1";#N/A,#N/A,FALSE,"Sheet1";#N/A,#N/A,FALSE,"Sheet1"}</definedName>
    <definedName name="ck" hidden="1">{"'분양원가'!$B$1:$F$113"}</definedName>
    <definedName name="ckd" hidden="1">{#N/A,#N/A,FALSE,"단축1";#N/A,#N/A,FALSE,"단축2";#N/A,#N/A,FALSE,"단축3";#N/A,#N/A,FALSE,"장축";#N/A,#N/A,FALSE,"4WD"}</definedName>
    <definedName name="CLAIM" hidden="1">{#N/A,#N/A,FALSE,"98소지이동TOTvs99.1 (2)";#N/A,#N/A,FALSE,"TOTAL";#N/A,#N/A,FALSE,"98소지이동TOTvs99.1(b) (2)"}</definedName>
    <definedName name="CLAIM2" hidden="1">{#N/A,#N/A,FALSE,"98소지이동TOTvs99.1 (2)";#N/A,#N/A,FALSE,"TOTAL";#N/A,#N/A,FALSE,"98소지이동TOTvs99.1(b) (2)"}</definedName>
    <definedName name="ClientName" hidden="1">#REF!</definedName>
    <definedName name="CMA" hidden="1">{#N/A,#N/A,FALSE,"BS";#N/A,#N/A,FALSE,"PL";#N/A,#N/A,FALSE,"처분";#N/A,#N/A,FALSE,"현금";#N/A,#N/A,FALSE,"매출";#N/A,#N/A,FALSE,"원가";#N/A,#N/A,FALSE,"경영"}</definedName>
    <definedName name="cmklldje" hidden="1">{"'Sheet1'!$A$1:$H$36"}</definedName>
    <definedName name="Code" hidden="1">#REF!</definedName>
    <definedName name="Combine" hidden="1">{#N/A,#N/A,FALSE,"Sheet1"}</definedName>
    <definedName name="combinexc" hidden="1">{#N/A,#N/A,FALSE,"Sheet1"}</definedName>
    <definedName name="comm" hidden="1">{"FORM17",#N/A,FALSE,"Commission1";"FORM17.1",#N/A,FALSE,"Commission2"}</definedName>
    <definedName name="COMM12" hidden="1">{"FORM17",#N/A,FALSE,"Commission1";"FORM17.1",#N/A,FALSE,"Commission2"}</definedName>
    <definedName name="CompanyName" hidden="1">#REF!</definedName>
    <definedName name="compnam" hidden="1">#REF!</definedName>
    <definedName name="CONCEPT" hidden="1">{#N/A,#N/A,FALSE,"단축1";#N/A,#N/A,FALSE,"단축2";#N/A,#N/A,FALSE,"단축3";#N/A,#N/A,FALSE,"장축";#N/A,#N/A,FALSE,"4WD"}</definedName>
    <definedName name="COND투자" hidden="1">{#N/A,#N/A,TRUE,"매출진척-1";#N/A,#N/A,TRUE,"매출진척-2";#N/A,#N/A,TRUE,"제품실적";#N/A,#N/A,TRUE,"RAC";#N/A,#N/A,TRUE,"PAC ";#N/A,#N/A,TRUE,"재고현황";#N/A,#N/A,TRUE,"공지사항"}</definedName>
    <definedName name="COND투자비" hidden="1">{#N/A,#N/A,TRUE,"매출진척-1";#N/A,#N/A,TRUE,"매출진척-2";#N/A,#N/A,TRUE,"제품실적";#N/A,#N/A,TRUE,"RAC";#N/A,#N/A,TRUE,"PAC ";#N/A,#N/A,TRUE,"재고현황";#N/A,#N/A,TRUE,"공지사항"}</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sulgin" hidden="1">{"'Price List '!$A$1:$R$156"}</definedName>
    <definedName name="Consumer_조기상각반영" hidden="1">{#N/A,#N/A,FALSE,"주요여수신";#N/A,#N/A,FALSE,"수신금리";#N/A,#N/A,FALSE,"대출금리";#N/A,#N/A,FALSE,"신규대출";#N/A,#N/A,FALSE,"총액대출"}</definedName>
    <definedName name="ContentsHelp" hidden="1">#REF!</definedName>
    <definedName name="cool" hidden="1">#REF!</definedName>
    <definedName name="copqcm3lpd" hidden="1">#REF!</definedName>
    <definedName name="COPY" hidden="1">#REF!</definedName>
    <definedName name="cosa" hidden="1">{#N/A,#N/A,FALSE,"BS";#N/A,#N/A,FALSE,"PL";#N/A,#N/A,FALSE,"처분";#N/A,#N/A,FALSE,"현금";#N/A,#N/A,FALSE,"매출";#N/A,#N/A,FALSE,"원가";#N/A,#N/A,FALSE,"경영"}</definedName>
    <definedName name="cosa_1" hidden="1">{#N/A,#N/A,FALSE,"BS";#N/A,#N/A,FALSE,"PL";#N/A,#N/A,FALSE,"처분";#N/A,#N/A,FALSE,"현금";#N/A,#N/A,FALSE,"매출";#N/A,#N/A,FALSE,"원가";#N/A,#N/A,FALSE,"경영"}</definedName>
    <definedName name="costs" hidden="1">#REF!</definedName>
    <definedName name="cover2" hidden="1">#REF!</definedName>
    <definedName name="CPA감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cpk" hidden="1">{#N/A,#N/A,FALSE,"단축1";#N/A,#N/A,FALSE,"단축2";#N/A,#N/A,FALSE,"단축3";#N/A,#N/A,FALSE,"장축";#N/A,#N/A,FALSE,"4WD"}</definedName>
    <definedName name="cpm"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cpm_1"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cpm_2"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cpm_3"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cpm_4"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cpm_5"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cpq" hidden="1">{"Quarterly",#N/A,FALSE,"Quarterly"}</definedName>
    <definedName name="cpq_1" hidden="1">{"Quarterly",#N/A,FALSE,"Quarterly"}</definedName>
    <definedName name="cpq_2" hidden="1">{"Quarterly",#N/A,FALSE,"Quarterly"}</definedName>
    <definedName name="cpq_3" hidden="1">{"Quarterly",#N/A,FALSE,"Quarterly"}</definedName>
    <definedName name="cpq_4" hidden="1">{"Quarterly",#N/A,FALSE,"Quarterly"}</definedName>
    <definedName name="cpq_5" hidden="1">{"Quarterly",#N/A,FALSE,"Quarterly"}</definedName>
    <definedName name="cps" hidden="1">{#N/A,#N/A,TRUE,"Highlights";#N/A,#N/A,TRUE,"Cmp to PY";#N/A,#N/A,TRUE,"Top Level P&amp;L";#N/A,#N/A,TRUE,"P&amp;L by BU";#N/A,#N/A,TRUE,"% OF SALES";#N/A,#N/A,TRUE,"Curr Mon Sum";#N/A,#N/A,TRUE,"Current Month";#N/A,#N/A,TRUE,"Balance Sheet"}</definedName>
    <definedName name="cps_1" hidden="1">{#N/A,#N/A,TRUE,"Highlights";#N/A,#N/A,TRUE,"Cmp to PY";#N/A,#N/A,TRUE,"Top Level P&amp;L";#N/A,#N/A,TRUE,"P&amp;L by BU";#N/A,#N/A,TRUE,"% OF SALES";#N/A,#N/A,TRUE,"Curr Mon Sum";#N/A,#N/A,TRUE,"Current Month";#N/A,#N/A,TRUE,"Balance Sheet"}</definedName>
    <definedName name="cps_2" hidden="1">{#N/A,#N/A,TRUE,"Highlights";#N/A,#N/A,TRUE,"Cmp to PY";#N/A,#N/A,TRUE,"Top Level P&amp;L";#N/A,#N/A,TRUE,"P&amp;L by BU";#N/A,#N/A,TRUE,"% OF SALES";#N/A,#N/A,TRUE,"Curr Mon Sum";#N/A,#N/A,TRUE,"Current Month";#N/A,#N/A,TRUE,"Balance Sheet"}</definedName>
    <definedName name="cps_3" hidden="1">{#N/A,#N/A,TRUE,"Highlights";#N/A,#N/A,TRUE,"Cmp to PY";#N/A,#N/A,TRUE,"Top Level P&amp;L";#N/A,#N/A,TRUE,"P&amp;L by BU";#N/A,#N/A,TRUE,"% OF SALES";#N/A,#N/A,TRUE,"Curr Mon Sum";#N/A,#N/A,TRUE,"Current Month";#N/A,#N/A,TRUE,"Balance Sheet"}</definedName>
    <definedName name="cps_4" hidden="1">{#N/A,#N/A,TRUE,"Highlights";#N/A,#N/A,TRUE,"Cmp to PY";#N/A,#N/A,TRUE,"Top Level P&amp;L";#N/A,#N/A,TRUE,"P&amp;L by BU";#N/A,#N/A,TRUE,"% OF SALES";#N/A,#N/A,TRUE,"Curr Mon Sum";#N/A,#N/A,TRUE,"Current Month";#N/A,#N/A,TRUE,"Balance Sheet"}</definedName>
    <definedName name="cps_5" hidden="1">{#N/A,#N/A,TRUE,"Highlights";#N/A,#N/A,TRUE,"Cmp to PY";#N/A,#N/A,TRUE,"Top Level P&amp;L";#N/A,#N/A,TRUE,"P&amp;L by BU";#N/A,#N/A,TRUE,"% OF SALES";#N/A,#N/A,TRUE,"Curr Mon Sum";#N/A,#N/A,TRUE,"Current Month";#N/A,#N/A,TRUE,"Balance Sheet"}</definedName>
    <definedName name="cpy"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cpy_1"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cpy_2"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cpy_3"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cpy_4"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cpy_5"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crank" hidden="1">{#N/A,#N/A,FALSE,"단축1";#N/A,#N/A,FALSE,"단축2";#N/A,#N/A,FALSE,"단축3";#N/A,#N/A,FALSE,"장축";#N/A,#N/A,FALSE,"4WD"}</definedName>
    <definedName name="CRANKSHAFT" hidden="1">{#N/A,#N/A,FALSE,"단축1";#N/A,#N/A,FALSE,"단축2";#N/A,#N/A,FALSE,"단축3";#N/A,#N/A,FALSE,"장축";#N/A,#N/A,FALSE,"4WD"}</definedName>
    <definedName name="CreateTable" hidden="1">#REF!</definedName>
    <definedName name="CRJE" hidden="1">{#N/A,#N/A,FALSE,"BS";#N/A,#N/A,FALSE,"PL";#N/A,#N/A,FALSE,"처분";#N/A,#N/A,FALSE,"현금";#N/A,#N/A,FALSE,"매출";#N/A,#N/A,FALSE,"원가";#N/A,#N/A,FALSE,"경영"}</definedName>
    <definedName name="CRK" hidden="1">{#N/A,#N/A,FALSE,"단축1";#N/A,#N/A,FALSE,"단축2";#N/A,#N/A,FALSE,"단축3";#N/A,#N/A,FALSE,"장축";#N/A,#N/A,FALSE,"4WD"}</definedName>
    <definedName name="crosstab_name"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CS" hidden="1">{#N/A,#N/A,FALSE,"BS";#N/A,#N/A,FALSE,"PL";#N/A,#N/A,FALSE,"처분";#N/A,#N/A,FALSE,"현금";#N/A,#N/A,FALSE,"매출";#N/A,#N/A,FALSE,"원가";#N/A,#N/A,FALSE,"경영"}</definedName>
    <definedName name="csas" hidden="1">{#N/A,#N/A,FALSE,"KMC최종회의(7월) 자료"}</definedName>
    <definedName name="csdffg45" hidden="1">#REF!</definedName>
    <definedName name="CS손익계산서" hidden="1">{#N/A,#N/A,FALSE,"BS";#N/A,#N/A,FALSE,"PL";#N/A,#N/A,FALSE,"처분";#N/A,#N/A,FALSE,"현금";#N/A,#N/A,FALSE,"매출";#N/A,#N/A,FALSE,"원가";#N/A,#N/A,FALSE,"경영"}</definedName>
    <definedName name="cv" hidden="1">{"'Sheet1'!$A$1:$H$36"}</definedName>
    <definedName name="cvhjcfhxfdg" hidden="1">{#N/A,#N/A,FALSE,"Top page";#N/A,#N/A,FALSE,"Weekly KPI";#N/A,#N/A,FALSE,"Customer Count Growth";#N/A,#N/A,FALSE,"Customer Spending Growth";#N/A,#N/A,FALSE,"Sales Growth";#N/A,#N/A,FALSE,"Customer Spending";#N/A,#N/A,FALSE,"Credit Card % to Sales"}</definedName>
    <definedName name="cvj" hidden="1">{#N/A,#N/A,FALSE,"KMC최종회의(7월) 자료"}</definedName>
    <definedName name="CW" hidden="1">{#N/A,#N/A,FALSE,"부도";#N/A,#N/A,FALSE,"미수금";#N/A,#N/A,FALSE,"상하";#N/A,#N/A,FALSE,"회전기일";#N/A,#N/A,FALSE,"Sheet1 (3)";#N/A,#N/A,FALSE,"Sheet1 (2)";#N/A,#N/A,FALSE,"Sheet1"}</definedName>
    <definedName name="Cwvu.CISHRF1999." hidden="1">#REF!,#REF!,#REF!,#REF!,#REF!,#REF!,#REF!,#REF!,#REF!,#REF!,#REF!,#REF!,#REF!,#REF!,#REF!,#REF!,#REF!,#REF!,#REF!,#REF!,#REF!,#REF!,#REF!,#REF!,#REF!,#REF!,#REF!</definedName>
    <definedName name="Cwvu.CONS96." hidden="1">#REF!,#REF!</definedName>
    <definedName name="Cwvu.FY94_95Qtr." hidden="1">#REF!,#REF!</definedName>
    <definedName name="Cwvu.FY94_99annual." hidden="1">#REF!,#REF!</definedName>
    <definedName name="Cwvu.GREY_ALL." hidden="1">#REF!</definedName>
    <definedName name="Cwvu.NAMTaxF1999." hidden="1">#REF!,#REF!,#REF!,#REF!,#REF!,#REF!,#REF!,#REF!,#REF!,#REF!,#REF!,#REF!,#REF!,#REF!,#REF!</definedName>
    <definedName name="Cwvu.Qtr." hidden="1">#REF!,#REF!,#REF!,#REF!,#REF!</definedName>
    <definedName name="Cwvu.시간대별예약." hidden="1">#REF!,#REF!,#REF!,#REF!,#REF!,#REF!,#REF!,#REF!</definedName>
    <definedName name="CXFB" hidden="1">{"'매출계획'!$D$2"}</definedName>
    <definedName name="CXVZ" hidden="1">{#N/A,#N/A,FALSE,"인원";#N/A,#N/A,FALSE,"비용2";#N/A,#N/A,FALSE,"비용1";#N/A,#N/A,FALSE,"비용";#N/A,#N/A,FALSE,"보증2";#N/A,#N/A,FALSE,"보증1";#N/A,#N/A,FALSE,"보증";#N/A,#N/A,FALSE,"손익1";#N/A,#N/A,FALSE,"손익";#N/A,#N/A,FALSE,"부서별매출";#N/A,#N/A,FALSE,"매출"}</definedName>
    <definedName name="cxzczxcasdasd" hidden="1">{#N/A,#N/A,TRUE,"일정"}</definedName>
    <definedName name="D" hidden="1">#REF!</definedName>
    <definedName name="DA_2065085923700000105" hidden="1">#REF!</definedName>
    <definedName name="DA_2065085923700000109" hidden="1">#REF!</definedName>
    <definedName name="DA_2065085923700000113" hidden="1">#REF!</definedName>
    <definedName name="dadf" hidden="1">{#N/A,#N/A,FALSE,"1.CRITERIA";#N/A,#N/A,FALSE,"2.IS";#N/A,#N/A,FALSE,"3.BS";#N/A,#N/A,FALSE,"4.PER PL";#N/A,#N/A,FALSE,"5.INVESTMENT";#N/A,#N/A,FALSE,"6.공문";#N/A,#N/A,FALSE,"7.netinvest"}</definedName>
    <definedName name="dadfaaaaaaaaaaaaa" hidden="1">{#N/A,#N/A,FALSE,"지침";#N/A,#N/A,FALSE,"환경분석";#N/A,#N/A,FALSE,"Sheet16"}</definedName>
    <definedName name="dadfaf" hidden="1">{#N/A,#N/A,FALSE,"지침";#N/A,#N/A,FALSE,"환경분석";#N/A,#N/A,FALSE,"Sheet16"}</definedName>
    <definedName name="DAF" hidden="1">{#N/A,#N/A,FALSE,"UNIT";#N/A,#N/A,FALSE,"UNIT";#N/A,#N/A,FALSE,"계정"}</definedName>
    <definedName name="dagsd" hidden="1">{#N/A,#N/A,FALSE,"1.CRITERIA";#N/A,#N/A,FALSE,"2.IS";#N/A,#N/A,FALSE,"3.BS";#N/A,#N/A,FALSE,"4.PER PL";#N/A,#N/A,FALSE,"5.INVESTMENT";#N/A,#N/A,FALSE,"6.공문";#N/A,#N/A,FALSE,"7.netinvest"}</definedName>
    <definedName name="dakfhadkjghsdg" hidden="1">{#N/A,#N/A,FALSE,"단축1";#N/A,#N/A,FALSE,"단축2";#N/A,#N/A,FALSE,"단축3";#N/A,#N/A,FALSE,"장축";#N/A,#N/A,FALSE,"4WD"}</definedName>
    <definedName name="DAL_RESERVED" hidden="1">#REF!</definedName>
    <definedName name="DALFirstRange" hidden="1">#REF!</definedName>
    <definedName name="DALS_GrandTotal" hidden="1">#REF!</definedName>
    <definedName name="DALS_Heading" hidden="1">#REF!</definedName>
    <definedName name="DAS" hidden="1">{#N/A,#N/A,FALSE,"지침";#N/A,#N/A,FALSE,"환경분석";#N/A,#N/A,FALSE,"Sheet16"}</definedName>
    <definedName name="dasfds" hidden="1">{#N/A,#N/A,FALSE,"DISCI종합";#N/A,#N/A,FALSE,"배관";#N/A,#N/A,FALSE,"전기계장";#N/A,#N/A,FALSE,"기계";#N/A,#N/A,FALSE,"철의장";#N/A,#N/A,FALSE,"거주구";#N/A,#N/A,FALSE,"HVAC"}</definedName>
    <definedName name="data1" hidden="1">#REF!</definedName>
    <definedName name="data2" hidden="1">#REF!</definedName>
    <definedName name="data3" hidden="1">#REF!</definedName>
    <definedName name="DATA3월"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Data6.14" hidden="1">{#N/A,#N/A,FALSE,"ENG'G(보호계전기)"}</definedName>
    <definedName name="DATABASE1" hidden="1">#REF!</definedName>
    <definedName name="DATA법인" hidden="1">#REF!</definedName>
    <definedName name="DBSENTJQ" hidden="1">{#N/A,#N/A,FALSE,"단축1";#N/A,#N/A,FALSE,"단축2";#N/A,#N/A,FALSE,"단축3";#N/A,#N/A,FALSE,"장축";#N/A,#N/A,FALSE,"4WD"}</definedName>
    <definedName name="dd" hidden="1">#REF!,#REF!</definedName>
    <definedName name="dd_1" hidden="1">{"PL2",#N/A,FALSE,"PL";"CH1",#N/A,FALSE,"현금흐름표";"CH2",#N/A,FALSE,"현금흐름표";"BS1",#N/A,FALSE,"BS";"CO",#N/A,FALSE,"매출원가";"BS2",#N/A,FALSE,"BS"}</definedName>
    <definedName name="dda" hidden="1">#REF!</definedName>
    <definedName name="DDC부문" hidden="1">{#N/A,#N/A,FALSE,"계약직(여)"}</definedName>
    <definedName name="DDD"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dddd" hidden="1">{#N/A,#N/A,FALSE,"전력간선"}</definedName>
    <definedName name="dddd2" hidden="1">{#N/A,#N/A,FALSE,"Sheet1"}</definedName>
    <definedName name="ddddd" hidden="1">255</definedName>
    <definedName name="dddddcdwe" hidden="1">{"'Sheet1'!$A$1:$H$36"}</definedName>
    <definedName name="dddddd" hidden="1">{#N/A,#N/A,FALSE,"UNIT";#N/A,#N/A,FALSE,"UNIT";#N/A,#N/A,FALSE,"계정"}</definedName>
    <definedName name="dddddda" hidden="1">{"Summary Schedule",#N/A,FALSE,"Sheet1";"Divisional Support",#N/A,FALSE,"Sheet2";"Corporate Support",#N/A,FALSE,"Sheet3"}</definedName>
    <definedName name="ddddddd" hidden="1">{"'Sheet1'!$A$1:$H$36"}</definedName>
    <definedName name="dddddddd" hidden="1">{"'5국공정'!$A$1:$E$128"}</definedName>
    <definedName name="ddddddddd" hidden="1">{#N/A,#N/A,FALSE,"UNIT";#N/A,#N/A,FALSE,"UNIT";#N/A,#N/A,FALSE,"계정"}</definedName>
    <definedName name="dddddddddd" hidden="1">{#N/A,#N/A,FALSE,"UNIT";#N/A,#N/A,FALSE,"UNIT";#N/A,#N/A,FALSE,"계정"}</definedName>
    <definedName name="DDDDDDDDDDD" hidden="1">{#N/A,#N/A,FALSE,"98소지이동TOTvs99.1 (2)";#N/A,#N/A,FALSE,"TOTAL";#N/A,#N/A,FALSE,"98소지이동TOTvs99.1(b) (2)"}</definedName>
    <definedName name="DDDDDDDDDDDD" hidden="1">{#N/A,#N/A,FALSE,"표지";#N/A,#N/A,FALSE,"전제";#N/A,#N/A,FALSE,"손익-자 (2)";#N/A,#N/A,FALSE,"손익-자";#N/A,#N/A,FALSE,"손익-마 (2)";#N/A,#N/A,FALSE,"손익-마";#N/A,#N/A,FALSE,"총손최종"}</definedName>
    <definedName name="ddddddddddddd" hidden="1">{"'호선별현황(방식)'!$K$22:$P$22","'호선별현황(방식)'!$K$22:$P$22"}</definedName>
    <definedName name="dddddddddddddd" hidden="1">#REF!</definedName>
    <definedName name="DDDDDDDDDDDDDDD" hidden="1">{#N/A,#N/A,FALSE,"98소지이동TOTvs99.1 (2)";#N/A,#N/A,FALSE,"TOTAL";#N/A,#N/A,FALSE,"98소지이동TOTvs99.1(b) (2)"}</definedName>
    <definedName name="DDDDDDDDDDDDDDDD" hidden="1">{#N/A,#N/A,FALSE,"98소지이동TOTvs99.1 (2)";#N/A,#N/A,FALSE,"TOTAL";#N/A,#N/A,FALSE,"98소지이동TOTvs99.1(b) (2)"}</definedName>
    <definedName name="ddddddddddddddddd" hidden="1">{"'Sheet1'!$A$1:$H$36"}</definedName>
    <definedName name="DDDDDDDDDDDDDDDDDDD" hidden="1">{#N/A,#N/A,FALSE,"98소지이동TOTvs99.1 (2)";#N/A,#N/A,FALSE,"TOTAL";#N/A,#N/A,FALSE,"98소지이동TOTvs99.1(b) (2)"}</definedName>
    <definedName name="DDDDDDDDDDDDDDDDDDDDD" hidden="1">{#N/A,#N/A,FALSE,"98소지이동TOTvs99.1 (2)";#N/A,#N/A,FALSE,"TOTAL";#N/A,#N/A,FALSE,"98소지이동TOTvs99.1(b) (2)"}</definedName>
    <definedName name="dddddddddddddddddddddd" hidden="1">{"DelHaas",#N/A,FALSE,"CONSMO95";"QuickBook",#N/A,FALSE,"CONSMO95"}</definedName>
    <definedName name="DDDDDDDDDDDDDDDDDDDDDDDD" hidden="1">{#N/A,#N/A,FALSE,"군산원가";#N/A,#N/A,FALSE,"팀별월별";#N/A,#N/A,FALSE,"타공정대체";#N/A,#N/A,FALSE,"기타경비";#N/A,#N/A,FALSE,"원료";#N/A,#N/A,FALSE,"연료"}</definedName>
    <definedName name="DDDDDDDDDDDDDDDDDDDDDDDDDD" hidden="1">{#N/A,#N/A,FALSE,"군산원가";#N/A,#N/A,FALSE,"팀별월별";#N/A,#N/A,FALSE,"타공정대체";#N/A,#N/A,FALSE,"기타경비";#N/A,#N/A,FALSE,"원료";#N/A,#N/A,FALSE,"연료"}</definedName>
    <definedName name="DDDDDDDDDDDDDDDDDDDDDDDDDDD" hidden="1">{#N/A,#N/A,FALSE,"군산원가";#N/A,#N/A,FALSE,"팀별월별";#N/A,#N/A,FALSE,"타공정대체";#N/A,#N/A,FALSE,"기타경비";#N/A,#N/A,FALSE,"원료";#N/A,#N/A,FALSE,"연료"}</definedName>
    <definedName name="DDDDDDDDDDDDDDDDDDDDDDDDDDDDD" hidden="1">{#N/A,#N/A,FALSE,"Yield";#N/A,#N/A,FALSE,"Loss1";#N/A,#N/A,FALSE,"Loss2";#N/A,#N/A,FALSE,"Hour-Labor(배분)";#N/A,#N/A,FALSE,"Capital Expenditure";#N/A,#N/A,FALSE,"Productivity"}</definedName>
    <definedName name="DDDDDDDDDDDDDDDDDDDDDDDDDDDDDDD" hidden="1">{#N/A,#N/A,FALSE,"98소지이동TOTvs99.1 (2)";#N/A,#N/A,FALSE,"TOTAL";#N/A,#N/A,FALSE,"98소지이동TOTvs99.1(b) (2)"}</definedName>
    <definedName name="DDDDDDDDDDDDDDDDDDDDDDDDDDDDDDDD"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 hidden="1">{#N/A,#N/A,FALSE,"Yield";#N/A,#N/A,FALSE,"Loss1";#N/A,#N/A,FALSE,"Loss2";#N/A,#N/A,FALSE,"Hour-Labor(배분)";#N/A,#N/A,FALSE,"Capital Expenditure";#N/A,#N/A,FALSE,"Productivity"}</definedName>
    <definedName name="DDDDDDDDDDDDDDDDDDDDDDDDDDDDDDDDDDDDDD" hidden="1">{#N/A,#N/A,FALSE,"군산원가";#N/A,#N/A,FALSE,"팀별월별";#N/A,#N/A,FALSE,"타공정대체";#N/A,#N/A,FALSE,"기타경비";#N/A,#N/A,FALSE,"원료";#N/A,#N/A,FALSE,"연료"}</definedName>
    <definedName name="DDDDDDDDDDDDDDDDDDDDDDDDDDDDDDDDDDDDDDD"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DDDDDDD"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DDDDDDDDDDDDDDDDDDDDDDDDDDDDDDDDDDDDDDDDDDDDD" hidden="1">{#N/A,#N/A,FALSE,"Yield";#N/A,#N/A,FALSE,"Loss1";#N/A,#N/A,FALSE,"Loss2";#N/A,#N/A,FALSE,"Hour-Labor(배분)";#N/A,#N/A,FALSE,"Capital Expenditure";#N/A,#N/A,FALSE,"Productivity"}</definedName>
    <definedName name="dddddf" hidden="1">{#N/A,#N/A,FALSE,"단축1";#N/A,#N/A,FALSE,"단축2";#N/A,#N/A,FALSE,"단축3";#N/A,#N/A,FALSE,"장축";#N/A,#N/A,FALSE,"4WD"}</definedName>
    <definedName name="dddddssss" hidden="1">{"'Sheet1'!$A$1:$H$36"}</definedName>
    <definedName name="dddfg" hidden="1">{#N/A,#N/A,FALSE,"정공"}</definedName>
    <definedName name="dddfg_1" hidden="1">{#N/A,#N/A,FALSE,"정공"}</definedName>
    <definedName name="DDE" hidden="1">{#N/A,#N/A,FALSE,"단축1";#N/A,#N/A,FALSE,"단축2";#N/A,#N/A,FALSE,"단축3";#N/A,#N/A,FALSE,"장축";#N/A,#N/A,FALSE,"4WD"}</definedName>
    <definedName name="ddf" hidden="1">{"'Sheet1'!$A$1:$H$36"}</definedName>
    <definedName name="dDFA" hidden="1">{#N/A,#N/A,FALSE,"단축1";#N/A,#N/A,FALSE,"단축2";#N/A,#N/A,FALSE,"단축3";#N/A,#N/A,FALSE,"장축";#N/A,#N/A,FALSE,"4WD"}</definedName>
    <definedName name="DDFDF" hidden="1">#REF!</definedName>
    <definedName name="ddff" hidden="1">{#N/A,#N/A,TRUE,"경전'96(1)";#N/A,#N/A,TRUE,"경전'96 (2)"}</definedName>
    <definedName name="DDFGH" hidden="1">{#N/A,#N/A,FALSE,"지침";#N/A,#N/A,FALSE,"환경분석";#N/A,#N/A,FALSE,"Sheet16"}</definedName>
    <definedName name="DDFGHDF" hidden="1">{#N/A,#N/A,FALSE,"지침";#N/A,#N/A,FALSE,"환경분석";#N/A,#N/A,FALSE,"Sheet16"}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ong" hidden="1">{#N/A,#N/A,FALSE,"지침";#N/A,#N/A,FALSE,"환경분석";#N/A,#N/A,FALSE,"Sheet16"}</definedName>
    <definedName name="DDong_1" hidden="1">{#N/A,#N/A,FALSE,"지침";#N/A,#N/A,FALSE,"환경분석";#N/A,#N/A,FALSE,"Sheet16"}</definedName>
    <definedName name="DDR" hidden="1">{#N/A,#N/A,FALSE,"지침";#N/A,#N/A,FALSE,"환경분석";#N/A,#N/A,FALSE,"Sheet16"}</definedName>
    <definedName name="DDS" hidden="1">{#N/A,#N/A,FALSE,"을지 (4)";#N/A,#N/A,FALSE,"을지 (5)";#N/A,#N/A,FALSE,"을지 (6)"}</definedName>
    <definedName name="DDSA" hidden="1">{#N/A,#N/A,FALSE,"개발계획표지";#N/A,#N/A,FALSE,"목차";#N/A,#N/A,FALSE,"개요"}</definedName>
    <definedName name="ddsds" hidden="1">{#N/A,#N/A,FALSE,"Sheet1"}</definedName>
    <definedName name="ddsee" hidden="1">{"'Sheet1'!$A$1:$H$36"}</definedName>
    <definedName name="ddsf" hidden="1">#REF!</definedName>
    <definedName name="ddssfas" hidden="1">{#N/A,#N/A,FALSE,"계약직(여)"}</definedName>
    <definedName name="defd" hidden="1">#REF!</definedName>
    <definedName name="DeleteRange" hidden="1">#REF!</definedName>
    <definedName name="DeleteTable" hidden="1">#REF!</definedName>
    <definedName name="DELME" hidden="1">{#N/A,#N/A,FALSE,"A";#N/A,#N/A,FALSE,"C"}</definedName>
    <definedName name="delme1" hidden="1">{#N/A,#N/A,FALSE,"A";#N/A,#N/A,FALSE,"C"}</definedName>
    <definedName name="DELME2"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3" hidden="1">{#N/A,#N/A,FALSE,"Common Area Accrual";#N/A,#N/A,FALSE,"Unit One LaSalle";#N/A,#N/A,FALSE,"Unit One CW";#N/A,#N/A,FALSE,"Unit One LaSallle + C &amp; W";#N/A,#N/A,FALSE,"Consolidated Accrual"}</definedName>
    <definedName name="DELME4" hidden="1">{#N/A,#N/A,FALSE,"399 Park Var";#N/A,#N/A,FALSE,"PK NOTES"}</definedName>
    <definedName name="DELME5" hidden="1">{#N/A,#N/A,FALSE,"Expense Detail ";#N/A,#N/A,FALSE,"Worksheet";#N/A,#N/A,FALSE,"Audit";#N/A,#N/A,FALSE,"Exclusions";#N/A,#N/A,FALSE,"Variance";#N/A,#N/A,FALSE,"Reconciliation"}</definedName>
    <definedName name="DELME7"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preciation" hidden="1">{"ThermalCladMfgExpenses",#N/A,FALSE,"TP Fixed Exp."}</definedName>
    <definedName name="descrip" hidden="1">#REF!</definedName>
    <definedName name="DETAIL1" hidden="1">{#N/A,#N/A,FALSE,"인원";#N/A,#N/A,FALSE,"비용2";#N/A,#N/A,FALSE,"비용1";#N/A,#N/A,FALSE,"비용";#N/A,#N/A,FALSE,"보증2";#N/A,#N/A,FALSE,"보증1";#N/A,#N/A,FALSE,"보증";#N/A,#N/A,FALSE,"손익1";#N/A,#N/A,FALSE,"손익";#N/A,#N/A,FALSE,"부서별매출";#N/A,#N/A,FALSE,"매출"}</definedName>
    <definedName name="dew" hidden="1">{#N/A,#N/A,FALSE,"UNIT";#N/A,#N/A,FALSE,"UNIT";#N/A,#N/A,FALSE,"계정"}</definedName>
    <definedName name="dewfd" hidden="1">{#N/A,#N/A,FALSE,"1.CRITERIA";#N/A,#N/A,FALSE,"2.IS";#N/A,#N/A,FALSE,"3.BS";#N/A,#N/A,FALSE,"4.PER PL";#N/A,#N/A,FALSE,"5.INVESTMENT";#N/A,#N/A,FALSE,"6.공문";#N/A,#N/A,FALSE,"7.netinvest"}</definedName>
    <definedName name="df" hidden="1">#REF!</definedName>
    <definedName name="df_1" hidden="1">{"FORM1",#N/A,FALSE,"Revenue";"FORMTR",#N/A,FALSE,"Revenue";"FORM3.1",#N/A,FALSE,"Revenue"}</definedName>
    <definedName name="DFA" hidden="1">{#N/A,#N/A,FALSE,"단축1";#N/A,#N/A,FALSE,"단축2";#N/A,#N/A,FALSE,"단축3";#N/A,#N/A,FALSE,"장축";#N/A,#N/A,FALSE,"4WD"}</definedName>
    <definedName name="dfadfafdfazf" hidden="1">{#N/A,#N/A,FALSE,"지침";#N/A,#N/A,FALSE,"환경분석";#N/A,#N/A,FALSE,"Sheet16"}</definedName>
    <definedName name="dfaefrefer" hidden="1">{#N/A,#N/A,FALSE,"손익표지";#N/A,#N/A,FALSE,"손익계산";#N/A,#N/A,FALSE,"일반관리비";#N/A,#N/A,FALSE,"영업외수익";#N/A,#N/A,FALSE,"영업외비용";#N/A,#N/A,FALSE,"매출액";#N/A,#N/A,FALSE,"요약손익";#N/A,#N/A,FALSE,"요약대차";#N/A,#N/A,FALSE,"매출채권현황";#N/A,#N/A,FALSE,"매출채권명세"}</definedName>
    <definedName name="dfakdf" hidden="1">#REF!</definedName>
    <definedName name="DFASASASASF" hidden="1">{#N/A,#N/A,FALSE,"단축1";#N/A,#N/A,FALSE,"단축2";#N/A,#N/A,FALSE,"단축3";#N/A,#N/A,FALSE,"장축";#N/A,#N/A,FALSE,"4WD"}</definedName>
    <definedName name="dfasd" hidden="1">#REF!</definedName>
    <definedName name="dfasdf" hidden="1">{#N/A,#N/A,FALSE,"단축1";#N/A,#N/A,FALSE,"단축2";#N/A,#N/A,FALSE,"단축3";#N/A,#N/A,FALSE,"장축";#N/A,#N/A,FALSE,"4WD"}</definedName>
    <definedName name="dfasdfasd" hidden="1">{#N/A,#N/A,FALSE,"단축1";#N/A,#N/A,FALSE,"단축2";#N/A,#N/A,FALSE,"단축3";#N/A,#N/A,FALSE,"장축";#N/A,#N/A,FALSE,"4WD"}</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dfffffffffffffff" hidden="1">{#N/A,#N/A,FALSE,"PT비교DATA"}</definedName>
    <definedName name="DFAWEFDF" hidden="1">{#N/A,#N/A,FALSE,"BS";#N/A,#N/A,FALSE,"PL";#N/A,#N/A,FALSE,"처분";#N/A,#N/A,FALSE,"현금";#N/A,#N/A,FALSE,"매출";#N/A,#N/A,FALSE,"원가";#N/A,#N/A,FALSE,"경영"}</definedName>
    <definedName name="dfd" hidden="1">{#N/A,#N/A,FALSE,"Sheet1";#N/A,#N/A,FALSE,"Sheet1";#N/A,#N/A,FALSE,"Sheet1"}</definedName>
    <definedName name="dfdaf" hidden="1">{#N/A,#N/A,FALSE,"지침";#N/A,#N/A,FALSE,"환경분석";#N/A,#N/A,FALSE,"Sheet16"}</definedName>
    <definedName name="dfdas" hidden="1">{"FCB_ALL",#N/A,FALSE,"FCB";"GREY_ALL",#N/A,FALSE,"GREY"}</definedName>
    <definedName name="dfdda" hidden="1">{"'OPEN'G압출'!$A$4:$P$34"}</definedName>
    <definedName name="dfddf" hidden="1">{#N/A,#N/A,FALSE,"P.V.C 9월 압출 CAPA";#N/A,#N/A,FALSE,"P.V.C 10월 압출 CAPA ";#N/A,#N/A,FALSE,"P.V.C 11월 압출 CAPA ";#N/A,#N/A,FALSE,"P.V.C 12월 압출 CAPA "}</definedName>
    <definedName name="dfddsds" hidden="1">#REF!</definedName>
    <definedName name="dfdf" hidden="1">{#N/A,#N/A,FALSE,"지침";#N/A,#N/A,FALSE,"환경분석";#N/A,#N/A,FALSE,"Sheet16"}</definedName>
    <definedName name="DFDF1" hidden="1">{#N/A,#N/A,FALSE,"Aging Summary";#N/A,#N/A,FALSE,"Ratio Analysis";#N/A,#N/A,FALSE,"Test 120 Day Accts";#N/A,#N/A,FALSE,"Tickmarks"}</definedName>
    <definedName name="dfdfd" hidden="1">{"FCB_ALL",#N/A,FALSE,"FCB";"GREY_ALL",#N/A,FALSE,"GREY"}</definedName>
    <definedName name="dfdfdfd" hidden="1">{"FCB_ALL",#N/A,FALSE,"FCB"}</definedName>
    <definedName name="dfdfdfdfdfdf" hidden="1">{#N/A,#N/A,FALSE,"지침";#N/A,#N/A,FALSE,"환경분석";#N/A,#N/A,FALSE,"Sheet16"}</definedName>
    <definedName name="dfdfg" hidden="1">#REF!</definedName>
    <definedName name="dfdfsfs" hidden="1">#REF!</definedName>
    <definedName name="dfds" hidden="1">{#N/A,#N/A,FALSE,"Aging Summary";#N/A,#N/A,FALSE,"Ratio Analysis";#N/A,#N/A,FALSE,"Test 120 Day Accts";#N/A,#N/A,FALSE,"Tickmarks"}</definedName>
    <definedName name="dfdsadfasfds" hidden="1">{#N/A,#N/A,FALSE,"단축1";#N/A,#N/A,FALSE,"단축2";#N/A,#N/A,FALSE,"단축3";#N/A,#N/A,FALSE,"장축";#N/A,#N/A,FALSE,"4WD"}</definedName>
    <definedName name="DFDSF" hidden="1">{#N/A,#N/A,FALSE,"단축1";#N/A,#N/A,FALSE,"단축2";#N/A,#N/A,FALSE,"단축3";#N/A,#N/A,FALSE,"장축";#N/A,#N/A,FALSE,"4WD"}</definedName>
    <definedName name="dfdsgfhgh" hidden="1">{"'2 혼례가구(1)'!$C$10"}</definedName>
    <definedName name="dfefewf" hidden="1">{#N/A,#N/A,FALSE,"손익표지";#N/A,#N/A,FALSE,"손익계산";#N/A,#N/A,FALSE,"일반관리비";#N/A,#N/A,FALSE,"영업외수익";#N/A,#N/A,FALSE,"영업외비용";#N/A,#N/A,FALSE,"매출액";#N/A,#N/A,FALSE,"요약손익";#N/A,#N/A,FALSE,"요약대차";#N/A,#N/A,FALSE,"매출채권현황";#N/A,#N/A,FALSE,"매출채권명세"}</definedName>
    <definedName name="dferferfr" hidden="1">{#N/A,#N/A,FALSE,"손익표지";#N/A,#N/A,FALSE,"손익계산";#N/A,#N/A,FALSE,"일반관리비";#N/A,#N/A,FALSE,"영업외수익";#N/A,#N/A,FALSE,"영업외비용";#N/A,#N/A,FALSE,"매출액";#N/A,#N/A,FALSE,"요약손익";#N/A,#N/A,FALSE,"요약대차";#N/A,#N/A,FALSE,"매출채권현황";#N/A,#N/A,FALSE,"매출채권명세"}</definedName>
    <definedName name="dfew" hidden="1">{#N/A,#N/A,FALSE,"손익표지";#N/A,#N/A,FALSE,"손익계산";#N/A,#N/A,FALSE,"일반관리비";#N/A,#N/A,FALSE,"영업외수익";#N/A,#N/A,FALSE,"영업외비용";#N/A,#N/A,FALSE,"매출액";#N/A,#N/A,FALSE,"요약손익";#N/A,#N/A,FALSE,"요약대차";#N/A,#N/A,FALSE,"매출채권현황";#N/A,#N/A,FALSE,"매출채권명세"}</definedName>
    <definedName name="DFF" hidden="1">{#N/A,#N/A,FALSE,"단축1";#N/A,#N/A,FALSE,"단축2";#N/A,#N/A,FALSE,"단축3";#N/A,#N/A,FALSE,"장축";#N/A,#N/A,FALSE,"4WD"}</definedName>
    <definedName name="dffd" hidden="1">{"'OPEN'G압출'!$A$4:$P$34"}</definedName>
    <definedName name="DFFFGHHJJKLLL" hidden="1">{#N/A,#N/A,FALSE,"PART-1234-8-12-9(41)";#N/A,#N/A,FALSE,"PARTS-2(3)";#N/A,#N/A,FALSE,"VAN SYSTEM";#N/A,#N/A,FALSE,"PARTS-10(26)";#N/A,#N/A,FALSE,"PART-5-6-7-11(14)";#N/A,#N/A,FALSE,"PARTS-4(3)";#N/A,#N/A,FALSE,"PCLASS"}</definedName>
    <definedName name="dfg" hidden="1">#REF!</definedName>
    <definedName name="dfgbr" hidden="1">#REF!</definedName>
    <definedName name="dfgd" hidden="1">{#N/A,#N/A,FALSE,"1.CRITERIA";#N/A,#N/A,FALSE,"2.IS";#N/A,#N/A,FALSE,"3.BS";#N/A,#N/A,FALSE,"4.PER PL";#N/A,#N/A,FALSE,"5.INVESTMENT";#N/A,#N/A,FALSE,"6.공문";#N/A,#N/A,FALSE,"7.netinvest"}</definedName>
    <definedName name="dfgfgh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g" hidden="1">{#N/A,#N/A,FALSE,"BS";#N/A,#N/A,FALSE,"PL";#N/A,#N/A,FALSE,"A";#N/A,#N/A,FALSE,"B";#N/A,#N/A,FALSE,"B1";#N/A,#N/A,FALSE,"C";#N/A,#N/A,FALSE,"C1";#N/A,#N/A,FALSE,"C2";#N/A,#N/A,FALSE,"D";#N/A,#N/A,FALSE,"E";#N/A,#N/A,FALSE,"F";#N/A,#N/A,FALSE,"AA";#N/A,#N/A,FALSE,"BB";#N/A,#N/A,FALSE,"CC";#N/A,#N/A,FALSE,"DD";#N/A,#N/A,FALSE,"EE";#N/A,#N/A,FALSE,"FF";#N/A,#N/A,FALSE,"PL10";#N/A,#N/A,FALSE,"PL20";#N/A,#N/A,FALSE,"PL30"}</definedName>
    <definedName name="dfggggg54" hidden="1">#REF!</definedName>
    <definedName name="DFGGGHHH" hidden="1">{#N/A,#N/A,FALSE,"PART-1234-8-12-9(41)";#N/A,#N/A,FALSE,"PARTS-2(3)";#N/A,#N/A,FALSE,"VAN SYSTEM";#N/A,#N/A,FALSE,"PARTS-10(26)";#N/A,#N/A,FALSE,"PART-5-6-7-11(14)";#N/A,#N/A,FALSE,"PARTS-4(3)";#N/A,#N/A,FALSE,"PCLASS"}</definedName>
    <definedName name="DFGGHHHHHJHJJ"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dfghdfghhdfh" hidden="1">{#N/A,#N/A,TRUE,"Assumptions";#N/A,#N/A,TRUE,"Sources of Revenue";#N/A,#N/A,TRUE,"P&amp;L";#N/A,#N/A,TRUE,"Bal. Sheet";#N/A,#N/A,TRUE,"Rights Issue &amp; X Adjustment";#N/A,#N/A,TRUE,"Transaction Model"}</definedName>
    <definedName name="dfghf" hidden="1">{#N/A,#N/A,FALSE,"1.CRITERIA";#N/A,#N/A,FALSE,"2.IS";#N/A,#N/A,FALSE,"3.BS";#N/A,#N/A,FALSE,"4.PER PL";#N/A,#N/A,FALSE,"5.INVESTMENT";#N/A,#N/A,FALSE,"6.공문";#N/A,#N/A,FALSE,"7.netinvest"}</definedName>
    <definedName name="DFGHHHJK" hidden="1">{#N/A,#N/A,FALSE,"PART-1234-8-12-9(41)";#N/A,#N/A,FALSE,"PARTS-2(3)";#N/A,#N/A,FALSE,"VAN SYSTEM";#N/A,#N/A,FALSE,"PARTS-10(26)";#N/A,#N/A,FALSE,"PART-5-6-7-11(14)";#N/A,#N/A,FALSE,"PARTS-4(3)";#N/A,#N/A,FALSE,"PCLASS"}</definedName>
    <definedName name="DFGHHJK" hidden="1">{#N/A,#N/A,FALSE,"PART-1234-8-12-9(41)";#N/A,#N/A,FALSE,"PARTS-2(3)";#N/A,#N/A,FALSE,"VAN SYSTEM";#N/A,#N/A,FALSE,"PARTS-10(26)";#N/A,#N/A,FALSE,"PART-5-6-7-11(14)";#N/A,#N/A,FALSE,"PARTS-4(3)";#N/A,#N/A,FALSE,"PCLASS"}</definedName>
    <definedName name="DFGHJKLLL" hidden="1">{#N/A,#N/A,FALSE,"PART-1234-8-12-9(41)";#N/A,#N/A,FALSE,"PARTS-2(3)";#N/A,#N/A,FALSE,"VAN SYSTEM";#N/A,#N/A,FALSE,"PARTS-10(26)";#N/A,#N/A,FALSE,"PART-5-6-7-11(14)";#N/A,#N/A,FALSE,"PARTS-4(3)";#N/A,#N/A,FALSE,"PCLASS"}</definedName>
    <definedName name="dfgs" hidden="1">{"'Sheet1'!$A$1:$H$36"}</definedName>
    <definedName name="DFHJ" hidden="1">{#N/A,#N/A,FALSE,"단축1";#N/A,#N/A,FALSE,"단축2";#N/A,#N/A,FALSE,"단축3";#N/A,#N/A,FALSE,"장축";#N/A,#N/A,FALSE,"4WD"}</definedName>
    <definedName name="dfhkhfkjsg" hidden="1">{"'Sheet1'!$A$1:$H$36"}</definedName>
    <definedName name="DFJHD" hidden="1">{#N/A,#N/A,FALSE,"단축1";#N/A,#N/A,FALSE,"단축2";#N/A,#N/A,FALSE,"단축3";#N/A,#N/A,FALSE,"장축";#N/A,#N/A,FALSE,"4WD"}</definedName>
    <definedName name="dfjkdhf" hidden="1">{"'Sheet1'!$A$1:$H$36"}</definedName>
    <definedName name="dfs" hidden="1">{#N/A,#N/A,FALSE,"손익표지";#N/A,#N/A,FALSE,"손익계산";#N/A,#N/A,FALSE,"일반관리비";#N/A,#N/A,FALSE,"영업외수익";#N/A,#N/A,FALSE,"영업외비용";#N/A,#N/A,FALSE,"매출액";#N/A,#N/A,FALSE,"요약손익";#N/A,#N/A,FALSE,"요약대차";#N/A,#N/A,FALSE,"매출채권현황";#N/A,#N/A,FALSE,"매출채권명세"}</definedName>
    <definedName name="DFSAFASF\" hidden="1">#REF!</definedName>
    <definedName name="DFSD" hidden="1">{"'매출계획'!$D$2"}</definedName>
    <definedName name="DFSDF" hidden="1">{#N/A,#N/A,FALSE,"단축1";#N/A,#N/A,FALSE,"단축2";#N/A,#N/A,FALSE,"단축3";#N/A,#N/A,FALSE,"장축";#N/A,#N/A,FALSE,"4WD"}</definedName>
    <definedName name="dfsdfdsfasdf" hidden="1">{#N/A,#N/A,FALSE,"단축1";#N/A,#N/A,FALSE,"단축2";#N/A,#N/A,FALSE,"단축3";#N/A,#N/A,FALSE,"장축";#N/A,#N/A,FALSE,"4WD"}</definedName>
    <definedName name="dfsdfe" hidden="1">#REF!</definedName>
    <definedName name="DFSDFS" hidden="1">#REF!</definedName>
    <definedName name="dfsdfsdf" hidden="1">#REF!</definedName>
    <definedName name="dfsdgss" hidden="1">{"'Sheet1'!$A$1:$H$36"}</definedName>
    <definedName name="dfserfgt4" hidden="1">#REF!</definedName>
    <definedName name="dfsf" hidden="1">{#N/A,#N/A,FALSE,"단축1";#N/A,#N/A,FALSE,"단축2";#N/A,#N/A,FALSE,"단축3";#N/A,#N/A,FALSE,"장축";#N/A,#N/A,FALSE,"4WD"}</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dgsgf4" hidden="1">#REF!</definedName>
    <definedName name="DFSFDSFD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gdfsg" hidden="1">{#N/A,#N/A,FALSE,"98소지이동TOTvs99.1 (2)";#N/A,#N/A,FALSE,"TOTAL";#N/A,#N/A,FALSE,"98소지이동TOTvs99.1(b) (2)"}</definedName>
    <definedName name="dfsmfkajskdfa" hidden="1">{#N/A,#N/A,FALSE,"손익표지";#N/A,#N/A,FALSE,"손익계산";#N/A,#N/A,FALSE,"일반관리비";#N/A,#N/A,FALSE,"영업외수익";#N/A,#N/A,FALSE,"영업외비용";#N/A,#N/A,FALSE,"매출액";#N/A,#N/A,FALSE,"요약손익";#N/A,#N/A,FALSE,"요약대차";#N/A,#N/A,FALSE,"매출채권현황";#N/A,#N/A,FALSE,"매출채권명세"}</definedName>
    <definedName name="dfssdf" hidden="1">{"'매출계획'!$D$2"}</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ㄴ" hidden="1">{#N/A,#N/A,FALSE,"단축1";#N/A,#N/A,FALSE,"단축2";#N/A,#N/A,FALSE,"단축3";#N/A,#N/A,FALSE,"장축";#N/A,#N/A,FALSE,"4WD"}</definedName>
    <definedName name="dfvc" hidden="1">{#N/A,#N/A,FALSE,"BS";#N/A,#N/A,FALSE,"PL";#N/A,#N/A,FALSE,"처분";#N/A,#N/A,FALSE,"현금";#N/A,#N/A,FALSE,"매출";#N/A,#N/A,FALSE,"원가";#N/A,#N/A,FALSE,"경영"}</definedName>
    <definedName name="dfvc_1" hidden="1">{#N/A,#N/A,FALSE,"BS";#N/A,#N/A,FALSE,"PL";#N/A,#N/A,FALSE,"처분";#N/A,#N/A,FALSE,"현금";#N/A,#N/A,FALSE,"매출";#N/A,#N/A,FALSE,"원가";#N/A,#N/A,FALSE,"경영"}</definedName>
    <definedName name="dfvgfg" hidden="1">{#N/A,#N/A,FALSE,"BS";#N/A,#N/A,FALSE,"PL";#N/A,#N/A,FALSE,"처분";#N/A,#N/A,FALSE,"현금";#N/A,#N/A,FALSE,"매출";#N/A,#N/A,FALSE,"원가";#N/A,#N/A,FALSE,"경영"}</definedName>
    <definedName name="dgdfg"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dgdsfge5" hidden="1">#REF!</definedName>
    <definedName name="DGDSGD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GF" hidden="1">{#N/A,#N/A,FALSE,"단축1";#N/A,#N/A,FALSE,"단축2";#N/A,#N/A,FALSE,"단축3";#N/A,#N/A,FALSE,"장축";#N/A,#N/A,FALSE,"4WD"}</definedName>
    <definedName name="dgffdh" hidden="1">{#N/A,#N/A,TRUE,"Assumptions";#N/A,#N/A,TRUE,"Sources of Revenue";#N/A,#N/A,TRUE,"P&amp;L";#N/A,#N/A,TRUE,"Bal. Sheet";#N/A,#N/A,TRUE,"Rights Issue &amp; X Adjustment";#N/A,#N/A,TRUE,"Transaction Model"}</definedName>
    <definedName name="dgfgdfhg5" hidden="1">#REF!</definedName>
    <definedName name="DGH" hidden="1">{"'매출계획'!$D$2"}</definedName>
    <definedName name="DGJSRGH" hidden="1">{#N/A,#N/A,FALSE,"단축1";#N/A,#N/A,FALSE,"단축2";#N/A,#N/A,FALSE,"단축3";#N/A,#N/A,FALSE,"장축";#N/A,#N/A,FALSE,"4WD"}</definedName>
    <definedName name="DGKD" hidden="1">#REF!</definedName>
    <definedName name="DGSGDSGDSGD" hidden="1">{#N/A,#N/A,FALSE,"단축1";#N/A,#N/A,FALSE,"단축2";#N/A,#N/A,FALSE,"단축3";#N/A,#N/A,FALSE,"장축";#N/A,#N/A,FALSE,"4WD"}</definedName>
    <definedName name="DGSXB" hidden="1">#REF!</definedName>
    <definedName name="dhdh" hidden="1">{"'표지'!$B$5"}</definedName>
    <definedName name="dhf" hidden="1">#REF!</definedName>
    <definedName name="dhfkldjk" hidden="1">{"'Sheet1'!$A$1:$H$36"}</definedName>
    <definedName name="DHG" hidden="1">{"'매출계획'!$D$2"}</definedName>
    <definedName name="dhjkfhdjkhslhjkls" hidden="1">{"'Sheet1'!$A$1:$H$36"}</definedName>
    <definedName name="dhkdfhlds" hidden="1">#REF!</definedName>
    <definedName name="dhksie" hidden="1">{"'Sheet1'!$A$1:$H$36"}</definedName>
    <definedName name="DHL"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dhngntt" hidden="1">#REF!</definedName>
    <definedName name="dhsjhsks" hidden="1">{"'Sheet1'!$A$1:$H$36"}</definedName>
    <definedName name="DIJS" hidden="1">{#N/A,#N/A,FALSE,"단축1";#N/A,#N/A,FALSE,"단축2";#N/A,#N/A,FALSE,"단축3";#N/A,#N/A,FALSE,"장축";#N/A,#N/A,FALSE,"4WD"}</definedName>
    <definedName name="DIS" hidden="1">#REF!</definedName>
    <definedName name="Discl" hidden="1">{"Valuation_Common",#N/A,FALSE,"Valuation"}</definedName>
    <definedName name="Discount" hidden="1">#REF!</definedName>
    <definedName name="display_area_2" hidden="1">#REF!</definedName>
    <definedName name="display시가총액" hidden="1">{"'4월수지'!$A$1:$AE$45"}</definedName>
    <definedName name="DIT" hidden="1">{#N/A,#N/A,TRUE,"LOADCOVE";#N/A,#N/A,TRUE,"PAGE001";#N/A,#N/A,TRUE,"PAGE002";#N/A,#N/A,TRUE,"PAGE003";#N/A,#N/A,TRUE,"PAGE004";#N/A,#N/A,TRUE,"PAGE005";#N/A,#N/A,TRUE,"PAGE006";#N/A,#N/A,TRUE,"PAGE007";#N/A,#N/A,TRUE,"PAGE008";#N/A,#N/A,TRUE,"PAGE009";#N/A,#N/A,TRUE,"PAGE010";#N/A,#N/A,TRUE,"PAGE011";#N/A,#N/A,TRUE,"PAGE012";#N/A,#N/A,TRUE,"PAGE013"}</definedName>
    <definedName name="DJ" hidden="1">#REF!</definedName>
    <definedName name="dja" hidden="1">{#N/A,#N/A,TRUE,"경전'96(1)";#N/A,#N/A,TRUE,"경전'96 (2)"}</definedName>
    <definedName name="djd" hidden="1">{#N/A,#N/A,FALSE,"대비양식";#N/A,#N/A,FALSE,"월별양식";#N/A,#N/A,FALSE,"출장비";#N/A,#N/A,FALSE,"교통비계획";#N/A,#N/A,FALSE,"참고도서";#N/A,#N/A,FALSE,"제회비";#N/A,#N/A,FALSE,"접대계획";#N/A,#N/A,FALSE,"출장실적"}</definedName>
    <definedName name="DJDJ" hidden="1">{#N/A,#N/A,FALSE,"9612"}</definedName>
    <definedName name="DJDJDJD"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djdjh" hidden="1">{"'손익현황'!$A$1:$J$29"}</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jjj"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jkdjls" hidden="1">{"'Sheet1'!$A$1:$H$36"}</definedName>
    <definedName name="djkjksl" hidden="1">{"'Sheet1'!$A$1:$H$36"}</definedName>
    <definedName name="djklcnkl" hidden="1">{"'Sheet1'!$A$1:$H$36"}</definedName>
    <definedName name="djklsjksj" hidden="1">{"'Sheet1'!$A$1:$H$36"}</definedName>
    <definedName name="djklslls" hidden="1">{"'Sheet1'!$A$1:$H$36"}</definedName>
    <definedName name="djkskls" hidden="1">{"'Sheet1'!$A$1:$H$36"}</definedName>
    <definedName name="djksl" hidden="1">{"'Sheet1'!$A$1:$H$36"}</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jlfjlakdas" hidden="1">#REF!</definedName>
    <definedName name="djlkslmxl" hidden="1">{"'Sheet1'!$A$1:$H$36"}</definedName>
    <definedName name="DJQ" hidden="1">{#N/A,#N/A,FALSE,"PART-1234-8-12-9(41)";#N/A,#N/A,FALSE,"PARTS-2(3)";#N/A,#N/A,FALSE,"VAN SYSTEM";#N/A,#N/A,FALSE,"PARTS-10(26)";#N/A,#N/A,FALSE,"PART-5-6-7-11(14)";#N/A,#N/A,FALSE,"PARTS-4(3)";#N/A,#N/A,FALSE,"PCLASS"}</definedName>
    <definedName name="dk" hidden="1">{#N/A,#N/A,FALSE,"3가";#N/A,#N/A,FALSE,"3나";#N/A,#N/A,FALSE,"3다"}</definedName>
    <definedName name="dkdhdk" hidden="1">{#N/A,#N/A,FALSE,"BS";#N/A,#N/A,FALSE,"PL";#N/A,#N/A,FALSE,"A";#N/A,#N/A,FALSE,"B";#N/A,#N/A,FALSE,"B1";#N/A,#N/A,FALSE,"C";#N/A,#N/A,FALSE,"C1";#N/A,#N/A,FALSE,"C2";#N/A,#N/A,FALSE,"D";#N/A,#N/A,FALSE,"E";#N/A,#N/A,FALSE,"F";#N/A,#N/A,FALSE,"AA";#N/A,#N/A,FALSE,"BB";#N/A,#N/A,FALSE,"CC";#N/A,#N/A,FALSE,"DD";#N/A,#N/A,FALSE,"EE";#N/A,#N/A,FALSE,"FF";#N/A,#N/A,FALSE,"PL10";#N/A,#N/A,FALSE,"PL20";#N/A,#N/A,FALSE,"PL30"}</definedName>
    <definedName name="dkdjd" hidden="1">{#N/A,#N/A,FALSE,"BS";#N/A,#N/A,FALSE,"PL";#N/A,#N/A,FALSE,"처분";#N/A,#N/A,FALSE,"현금";#N/A,#N/A,FALSE,"매출";#N/A,#N/A,FALSE,"원가";#N/A,#N/A,FALSE,"경영"}</definedName>
    <definedName name="dkdk" hidden="1">{#N/A,#N/A,FALSE,"BS";#N/A,#N/A,FALSE,"PL";#N/A,#N/A,FALSE,"처분";#N/A,#N/A,FALSE,"현금";#N/A,#N/A,FALSE,"매출";#N/A,#N/A,FALSE,"원가";#N/A,#N/A,FALSE,"경영"}</definedName>
    <definedName name="dkdk_1" hidden="1">{"'미착금액'!$A$4:$G$14"}</definedName>
    <definedName name="dkdkd" hidden="1">{#N/A,#N/A,FALSE,"UNIT";#N/A,#N/A,FALSE,"UNIT";#N/A,#N/A,FALSE,"계정"}</definedName>
    <definedName name="dkdkdk" hidden="1">{"'Sheet1'!$A$1:$H$36"}</definedName>
    <definedName name="DKDKDKD"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dkdlrh" hidden="1">{"'Sheet1'!$A$1:$D$15"}</definedName>
    <definedName name="dkf" hidden="1">{#N/A,#N/A,FALSE,"단축1";#N/A,#N/A,FALSE,"단축2";#N/A,#N/A,FALSE,"단축3";#N/A,#N/A,FALSE,"장축";#N/A,#N/A,FALSE,"4WD"}</definedName>
    <definedName name="dkfjs"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dkg" hidden="1">{"'매출'!$A$1:$I$22"}</definedName>
    <definedName name="dkg_1" hidden="1">{"'매출'!$A$1:$I$22"}</definedName>
    <definedName name="DKJLF" hidden="1">{#N/A,#N/A,TRUE,"일정"}</definedName>
    <definedName name="DKK" hidden="1">{#N/A,#N/A,FALSE,"BS";#N/A,#N/A,FALSE,"PL";#N/A,#N/A,FALSE,"처분";#N/A,#N/A,FALSE,"현금";#N/A,#N/A,FALSE,"매출";#N/A,#N/A,FALSE,"원가";#N/A,#N/A,FALSE,"경영"}</definedName>
    <definedName name="dkkd" hidden="1">{#N/A,#N/A,FALSE,"9612"}</definedName>
    <definedName name="dkl" hidden="1">{"'Sheet1'!$A$1:$D$15"}</definedName>
    <definedName name="dkl_1" hidden="1">{"'Sheet1'!$A$1:$D$15"}</definedName>
    <definedName name="dks" hidden="1">#REF!</definedName>
    <definedName name="dkslke" hidden="1">{"'Sheet1'!$A$1:$H$36"}</definedName>
    <definedName name="dkssud" hidden="1">{"'매출'!$A$1:$I$22"}</definedName>
    <definedName name="DLAKL" hidden="1">{#N/A,#N/A,TRUE,"Y생산";#N/A,#N/A,TRUE,"Y판매";#N/A,#N/A,TRUE,"Y총물량";#N/A,#N/A,TRUE,"Y능력";#N/A,#N/A,TRUE,"YKD"}</definedName>
    <definedName name="DLAKL_1" hidden="1">{#N/A,#N/A,TRUE,"Y생산";#N/A,#N/A,TRUE,"Y판매";#N/A,#N/A,TRUE,"Y총물량";#N/A,#N/A,TRUE,"Y능력";#N/A,#N/A,TRUE,"YKD"}</definedName>
    <definedName name="DLATL" hidden="1">{#N/A,#N/A,FALSE,"단축1";#N/A,#N/A,FALSE,"단축2";#N/A,#N/A,FALSE,"단축3";#N/A,#N/A,FALSE,"장축";#N/A,#N/A,FALSE,"4WD"}</definedName>
    <definedName name="dlddd" hidden="1">{"'Sheet1'!$A$1:$H$36"}</definedName>
    <definedName name="DLDL" hidden="1">{#N/A,#N/A,FALSE,"단축1";#N/A,#N/A,FALSE,"단축2";#N/A,#N/A,FALSE,"단축3";#N/A,#N/A,FALSE,"장축";#N/A,#N/A,FALSE,"4WD"}</definedName>
    <definedName name="DLDLD" hidden="1">{#N/A,#N/A,FALSE,"단축1";#N/A,#N/A,FALSE,"단축2";#N/A,#N/A,FALSE,"단축3";#N/A,#N/A,FALSE,"장축";#N/A,#N/A,FALSE,"4WD"}</definedName>
    <definedName name="DLDLDL" hidden="1">{#N/A,#N/A,FALSE,"단축1";#N/A,#N/A,FALSE,"단축2";#N/A,#N/A,FALSE,"단축3";#N/A,#N/A,FALSE,"장축";#N/A,#N/A,FALSE,"4WD"}</definedName>
    <definedName name="dldldldldld" hidden="1">{#N/A,#N/A,FALSE,"단축1";#N/A,#N/A,FALSE,"단축2";#N/A,#N/A,FALSE,"단축3";#N/A,#N/A,FALSE,"장축";#N/A,#N/A,FALSE,"4WD"}</definedName>
    <definedName name="DLF" hidden="1">{#N/A,#N/A,TRUE,"일정"}</definedName>
    <definedName name="dlfh"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DLFMA" hidden="1">{#N/A,#N/A,TRUE,"일정"}</definedName>
    <definedName name="dlld" hidden="1">{"'Sheet1'!$A$1:$H$36"}</definedName>
    <definedName name="DLQJS" hidden="1">{#N/A,#N/A,FALSE,"Aging Summary";#N/A,#N/A,FALSE,"Ratio Analysis";#N/A,#N/A,FALSE,"Test 120 Day Accts";#N/A,#N/A,FALSE,"Tickmarks"}</definedName>
    <definedName name="DLS" hidden="1">{#N/A,#N/A,TRUE,"Y생산";#N/A,#N/A,TRUE,"Y판매";#N/A,#N/A,TRUE,"Y총물량";#N/A,#N/A,TRUE,"Y능력";#N/A,#N/A,TRUE,"YKD"}</definedName>
    <definedName name="DLTKDSJ" hidden="1">{#N/A,#N/A,FALSE,"PART-1234-8-12-9(41)";#N/A,#N/A,FALSE,"PARTS-2(3)";#N/A,#N/A,FALSE,"VAN SYSTEM";#N/A,#N/A,FALSE,"PARTS-10(26)";#N/A,#N/A,FALSE,"PART-5-6-7-11(14)";#N/A,#N/A,FALSE,"PARTS-4(3)";#N/A,#N/A,FALSE,"PCLASS"}</definedName>
    <definedName name="DLTMD" hidden="1">#N/A</definedName>
    <definedName name="DLWJS" hidden="1">{#N/A,#N/A,FALSE,"Yield";#N/A,#N/A,FALSE,"Loss1";#N/A,#N/A,FALSE,"Loss2";#N/A,#N/A,FALSE,"Hour-Labor(배분)";#N/A,#N/A,FALSE,"Capital Expenditure";#N/A,#N/A,FALSE,"Productivity"}</definedName>
    <definedName name="dma" hidden="1">{#N/A,#N/A,FALSE,"BS";#N/A,#N/A,FALSE,"PL";#N/A,#N/A,FALSE,"처분";#N/A,#N/A,FALSE,"현금";#N/A,#N/A,FALSE,"매출";#N/A,#N/A,FALSE,"원가";#N/A,#N/A,FALSE,"경영"}</definedName>
    <definedName name="DME_BeforeCloseCompleted" hidden="1">"False"</definedName>
    <definedName name="DME_Dirty" hidden="1">"True"</definedName>
    <definedName name="DME_DocumentFlags" hidden="1">"1"</definedName>
    <definedName name="DME_DocumentID" hidden="1">"::ODMA\DME-MSE\HGS-35092"</definedName>
    <definedName name="DME_DocumentOpened" hidden="1">"True"</definedName>
    <definedName name="DME_DocumentTitle" hidden="1">"HGS-35092 - Shipment &amp; invoice plan 2005.01.21"</definedName>
    <definedName name="DME_LocalFile" hidden="1">"False"</definedName>
    <definedName name="DME_NextWindowNumber" hidden="1">"2"</definedName>
    <definedName name="DME_ODMALinks1" hidden="1">"::ODMA\DME-MSE\ADMIN-741=C:\DOCUME~1\tduff\LOCALS~1\Temp\Dme\ADMIN-741.xls"</definedName>
    <definedName name="DME_ODMALinksCount" hidden="1">"1"</definedName>
    <definedName name="DN" hidden="1">{"'Sheet1'!$A$1:$H$36"}</definedName>
    <definedName name="DNFL" hidden="1">{#N/A,#N/A,FALSE,"PART-1234-8-12-9(41)";#N/A,#N/A,FALSE,"PARTS-2(3)";#N/A,#N/A,FALSE,"VAN SYSTEM";#N/A,#N/A,FALSE,"PARTS-10(26)";#N/A,#N/A,FALSE,"PART-5-6-7-11(14)";#N/A,#N/A,FALSE,"PARTS-4(3)";#N/A,#N/A,FALSE,"PCLASS"}</definedName>
    <definedName name="DNFLA" hidden="1">{#N/A,#N/A,FALSE,"단축1";#N/A,#N/A,FALSE,"단축2";#N/A,#N/A,FALSE,"단축3";#N/A,#N/A,FALSE,"장축";#N/A,#N/A,FALSE,"4WD"}</definedName>
    <definedName name="dnflsms" hidden="1">{#N/A,#N/A,FALSE,"지침";#N/A,#N/A,FALSE,"환경분석";#N/A,#N/A,FALSE,"Sheet16"}</definedName>
    <definedName name="dnlksnlkslk" hidden="1">{"'Sheet1'!$A$1:$H$36"}</definedName>
    <definedName name="DOCK" hidden="1">#REF!</definedName>
    <definedName name="doh" hidden="1">{#N/A,#N/A,FALSE,"TS";#N/A,#N/A,FALSE,"Combo";#N/A,#N/A,FALSE,"FAIR";#N/A,#N/A,FALSE,"RBC";#N/A,#N/A,FALSE,"xxxx";#N/A,#N/A,FALSE,"A_D";#N/A,#N/A,FALSE,"WACC";#N/A,#N/A,FALSE,"DCF";#N/A,#N/A,FALSE,"LBO";#N/A,#N/A,FALSE,"AcqMults";#N/A,#N/A,FALSE,"CompMults"}</definedName>
    <definedName name="DPDPD" hidden="1">{#N/A,#N/A,FALSE,"BS";#N/A,#N/A,FALSE,"PL";#N/A,#N/A,FALSE,"A";#N/A,#N/A,FALSE,"B";#N/A,#N/A,FALSE,"B1";#N/A,#N/A,FALSE,"C";#N/A,#N/A,FALSE,"C1";#N/A,#N/A,FALSE,"C2";#N/A,#N/A,FALSE,"D";#N/A,#N/A,FALSE,"E";#N/A,#N/A,FALSE,"F";#N/A,#N/A,FALSE,"AA";#N/A,#N/A,FALSE,"BB";#N/A,#N/A,FALSE,"CC";#N/A,#N/A,FALSE,"DD";#N/A,#N/A,FALSE,"EE";#N/A,#N/A,FALSE,"FF";#N/A,#N/A,FALSE,"PL10";#N/A,#N/A,FALSE,"PL20";#N/A,#N/A,FALSE,"PL30"}</definedName>
    <definedName name="D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RFDGH" hidden="1">{#N/A,#N/A,FALSE,"단축1";#N/A,#N/A,FALSE,"단축2";#N/A,#N/A,FALSE,"단축3";#N/A,#N/A,FALSE,"장축";#N/A,#N/A,FALSE,"4WD"}</definedName>
    <definedName name="DRIVEABILITY" hidden="1">{#N/A,#N/A,FALSE,"단축1";#N/A,#N/A,FALSE,"단축2";#N/A,#N/A,FALSE,"단축3";#N/A,#N/A,FALSE,"장축";#N/A,#N/A,FALSE,"4WD"}</definedName>
    <definedName name="druk" hidden="1">{"YTD/Forecast",#N/A,TRUE,"Fcst_TPLN";"Monthly Averages",#N/A,TRUE,"Fcst_TPLN"}</definedName>
    <definedName name="ds" hidden="1">{"AQUIRORDCF",#N/A,FALSE,"Merger consequences";"Acquirorassns",#N/A,FALSE,"Merger consequences"}</definedName>
    <definedName name="ds_1" hidden="1">{"FORM1",#N/A,TRUE,"Revenue";"FORM1.1",#N/A,TRUE,"Revenue";"FORM1.2",#N/A,TRUE,"Revenue";"FORM2",#N/A,TRUE,"Revenue";"FORM2.1",#N/A,TRUE,"Revenue"}</definedName>
    <definedName name="DSA" hidden="1">{#N/A,#N/A,FALSE,"을지 (4)";#N/A,#N/A,FALSE,"을지 (5)";#N/A,#N/A,FALSE,"을지 (6)"}</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afasd" hidden="1">{#N/A,#N/A,FALSE,"BS";#N/A,#N/A,FALSE,"PL";#N/A,#N/A,FALSE,"처분";#N/A,#N/A,FALSE,"현금";#N/A,#N/A,FALSE,"매출";#N/A,#N/A,FALSE,"원가";#N/A,#N/A,FALSE,"경영"}</definedName>
    <definedName name="dsaffeesf34" hidden="1">#REF!</definedName>
    <definedName name="dsasdf" hidden="1">{#N/A,#N/A,TRUE,"Assumptions";#N/A,#N/A,TRUE,"Sources of Revenue";#N/A,#N/A,TRUE,"P&amp;L";#N/A,#N/A,TRUE,"Bal. Sheet";#N/A,#N/A,TRUE,"Rights Issue &amp; X Adjustment";#N/A,#N/A,TRUE,"Transaction Model"}</definedName>
    <definedName name="dsasf" hidden="1">{#N/A,#N/A,FALSE,"KMC최종회의(7월) 자료"}</definedName>
    <definedName name="DSDADF" hidden="1">{#N/A,#N/A,FALSE,"단축1";#N/A,#N/A,FALSE,"단축2";#N/A,#N/A,FALSE,"단축3";#N/A,#N/A,FALSE,"장축";#N/A,#N/A,FALSE,"4WD"}</definedName>
    <definedName name="DSDDS" hidden="1">{#N/A,#N/A,FALSE,"단축1";#N/A,#N/A,FALSE,"단축2";#N/A,#N/A,FALSE,"단축3";#N/A,#N/A,FALSE,"장축";#N/A,#N/A,FALSE,"4WD"}</definedName>
    <definedName name="DSDF" hidden="1">{"'7'!$B$15:$D$32"}</definedName>
    <definedName name="dsdfgs" hidden="1">{"'Sheet1'!$A$1:$H$36"}</definedName>
    <definedName name="dsdfs" hidden="1">{"'OPEN'G압출'!$A$4:$P$34"}</definedName>
    <definedName name="dsds" hidden="1">{"'Sheet1'!$A$1:$H$36"}</definedName>
    <definedName name="dsdsaDSddsddA" hidden="1">{"'자리배치도'!$AG$1:$CI$28"}</definedName>
    <definedName name="DSDSD" hidden="1">{#N/A,#N/A,FALSE,"단축1";#N/A,#N/A,FALSE,"단축2";#N/A,#N/A,FALSE,"단축3";#N/A,#N/A,FALSE,"장축";#N/A,#N/A,FALSE,"4WD"}</definedName>
    <definedName name="dse" hidden="1">{"'Sheet1'!$A$1:$H$36"}</definedName>
    <definedName name="dsewq" hidden="1">{#N/A,#N/A,FALSE,"KMC최종회의(7월) 자료"}</definedName>
    <definedName name="dsf"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DFDSFADDDSF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gdfhgter43" hidden="1">#REF!</definedName>
    <definedName name="dsfgdsg" hidden="1">{"'Sheet1'!$A$1:$H$36"}</definedName>
    <definedName name="dsfgdsgdf" hidden="1">{"'Sheet1'!$A$1:$H$36"}</definedName>
    <definedName name="DSFSDSFDSD" hidden="1">{#N/A,#N/A,FALSE,"단축1";#N/A,#N/A,FALSE,"단축2";#N/A,#N/A,FALSE,"단축3";#N/A,#N/A,FALSE,"장축";#N/A,#N/A,FALSE,"4WD"}</definedName>
    <definedName name="dsfsf4w" hidden="1">#REF!</definedName>
    <definedName name="dsfsgfdg54" hidden="1">#REF!</definedName>
    <definedName name="dsfsrga54" hidden="1">#REF!</definedName>
    <definedName name="dsgdgwe" hidden="1">{"'Sheet1'!$A$1:$H$36"}</definedName>
    <definedName name="dsgdsfg" hidden="1">{"'Sheet1'!$A$1:$H$36"}</definedName>
    <definedName name="dshljkds" hidden="1">#REF!</definedName>
    <definedName name="dsjflsajf" hidden="1">{#N/A,#N/A,FALSE,"BS";#N/A,#N/A,FALSE,"PL";#N/A,#N/A,FALSE,"처분";#N/A,#N/A,FALSE,"현금";#N/A,#N/A,FALSE,"매출";#N/A,#N/A,FALSE,"원가";#N/A,#N/A,FALSE,"경영"}</definedName>
    <definedName name="DSM" hidden="1">#REF!</definedName>
    <definedName name="DSME" hidden="1">{#N/A,#N/A,TRUE,"LOADCOVE";#N/A,#N/A,TRUE,"PAGE001";#N/A,#N/A,TRUE,"PAGE002";#N/A,#N/A,TRUE,"PAGE003";#N/A,#N/A,TRUE,"PAGE004";#N/A,#N/A,TRUE,"PAGE005";#N/A,#N/A,TRUE,"PAGE006";#N/A,#N/A,TRUE,"PAGE007";#N/A,#N/A,TRUE,"PAGE008";#N/A,#N/A,TRUE,"PAGE009";#N/A,#N/A,TRUE,"PAGE010";#N/A,#N/A,TRUE,"PAGE011";#N/A,#N/A,TRUE,"PAGE012";#N/A,#N/A,TRUE,"PAGE013"}</definedName>
    <definedName name="DSME1" hidden="1">{#N/A,#N/A,TRUE,"LOADCOVE";#N/A,#N/A,TRUE,"PAGE001";#N/A,#N/A,TRUE,"PAGE002";#N/A,#N/A,TRUE,"PAGE003";#N/A,#N/A,TRUE,"PAGE004";#N/A,#N/A,TRUE,"PAGE005";#N/A,#N/A,TRUE,"PAGE006";#N/A,#N/A,TRUE,"PAGE007";#N/A,#N/A,TRUE,"PAGE008";#N/A,#N/A,TRUE,"PAGE009";#N/A,#N/A,TRUE,"PAGE010";#N/A,#N/A,TRUE,"PAGE011";#N/A,#N/A,TRUE,"PAGE012";#N/A,#N/A,TRUE,"PAGE013"}</definedName>
    <definedName name="dsra4wrt4" hidden="1">#REF!</definedName>
    <definedName name="dss" hidden="1">{"'Sheet1'!$A$1:$H$36"}</definedName>
    <definedName name="DSS조직도" hidden="1">#REF!</definedName>
    <definedName name="duct1" hidden="1">{"'Sheet3'!$A$11:$I$36"}</definedName>
    <definedName name="dud" hidden="1">{#N/A,#N/A,FALSE,"Aging Summary";#N/A,#N/A,FALSE,"Ratio Analysis";#N/A,#N/A,FALSE,"Test 120 Day Accts";#N/A,#N/A,FALSE,"Tickmarks"}</definedName>
    <definedName name="DUMP일정" hidden="1">{#N/A,#N/A,FALSE,"신규dep";#N/A,#N/A,FALSE,"신규dep-금형상각후";#N/A,#N/A,FALSE,"신규dep-연구비상각후";#N/A,#N/A,FALSE,"신규dep-기계,공구상각후"}</definedName>
    <definedName name="dus" hidden="1">#REF!</definedName>
    <definedName name="DWM" hidden="1">#REF!</definedName>
    <definedName name="DXFTH" hidden="1">{"'매출계획'!$D$2"}</definedName>
    <definedName name="dydirvy3" hidden="1">{"'Sheet1'!$A$1:$H$36"}</definedName>
    <definedName name="dzfsdf" hidden="1">{#N/A,#N/A,TRUE,"FOC_Product_Assumptions"}</definedName>
    <definedName name="dㄴㄹㅇ" hidden="1">{#N/A,#N/A,FALSE,"Aging Summary";#N/A,#N/A,FALSE,"Ratio Analysis";#N/A,#N/A,FALSE,"Test 120 Day Accts";#N/A,#N/A,FALSE,"Tickmarks"}</definedName>
    <definedName name="e" hidden="1">#REF!</definedName>
    <definedName name="e_NDS_RATE" hidden="1">#REF!</definedName>
    <definedName name="ea" hidden="1">{#N/A,#N/A,FALSE,"Aging Summary";#N/A,#N/A,FALSE,"Ratio Analysis";#N/A,#N/A,FALSE,"Test 120 Day Accts";#N/A,#N/A,FALSE,"Tickmarks"}</definedName>
    <definedName name="EADAF" hidden="1">{#N/A,#N/A,FALSE,"단축1";#N/A,#N/A,FALSE,"단축2";#N/A,#N/A,FALSE,"단축3";#N/A,#N/A,FALSE,"장축";#N/A,#N/A,FALSE,"4WD"}</definedName>
    <definedName name="EARF" hidden="1">{"'매출계획'!$D$2"}</definedName>
    <definedName name="earnings" hidden="1">{"'7-2지역별'!$A$1:$R$44"}</definedName>
    <definedName name="EASRYG" hidden="1">{"'매출계획'!$D$2"}</definedName>
    <definedName name="EAWR" hidden="1">{#N/A,#N/A,FALSE,"단축1";#N/A,#N/A,FALSE,"단축2";#N/A,#N/A,FALSE,"단축3";#N/A,#N/A,FALSE,"장축";#N/A,#N/A,FALSE,"4WD"}</definedName>
    <definedName name="ECART" hidden="1">{"Frgen",#N/A,FALSE,"A";"Résu",#N/A,FALSE,"A"}</definedName>
    <definedName name="ed" hidden="1">{"'보고양식'!$A$58:$K$111"}</definedName>
    <definedName name="ede" hidden="1">{"'4월수지'!$A$1:$AE$45"}</definedName>
    <definedName name="edsd" hidden="1">{"Header",#N/A,TRUE,"Summary";"ProjectInfo",#N/A,TRUE,"Total Value"}</definedName>
    <definedName name="Edutainment" hidden="1">{#N/A,#N/A,FALSE,"Sheet1";#N/A,#N/A,FALSE,"Sheet1";#N/A,#N/A,FALSE,"Sheet1"}</definedName>
    <definedName name="EDWSA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 hidden="1">#REF!</definedName>
    <definedName name="eee" hidden="1">{"'Sheet1'!$A$1:$H$36"}</definedName>
    <definedName name="eee.ooo" hidden="1">{"CSN M Detail",#N/A,FALSE,"Sch M Detail"}</definedName>
    <definedName name="eee.ooo_1" hidden="1">{"CSN M Detail",#N/A,FALSE,"Sch M Detail"}</definedName>
    <definedName name="eee.ooo_2" hidden="1">{"CSN M Detail",#N/A,FALSE,"Sch M Detail"}</definedName>
    <definedName name="eee.ooo_3" hidden="1">{"CSN M Detail",#N/A,FALSE,"Sch M Detail"}</definedName>
    <definedName name="eee.ooo_4" hidden="1">{"CSN M Detail",#N/A,FALSE,"Sch M Detail"}</definedName>
    <definedName name="eee.ooo_5" hidden="1">{"CSN M Detail",#N/A,FALSE,"Sch M Detail"}</definedName>
    <definedName name="eee.ppp" hidden="1">{"CSN M Detail",#N/A,FALSE,"Sch M Detail"}</definedName>
    <definedName name="eee.ppp_1" hidden="1">{"CSN M Detail",#N/A,FALSE,"Sch M Detail"}</definedName>
    <definedName name="eee.ppp_2" hidden="1">{"CSN M Detail",#N/A,FALSE,"Sch M Detail"}</definedName>
    <definedName name="eee.ppp_3" hidden="1">{"CSN M Detail",#N/A,FALSE,"Sch M Detail"}</definedName>
    <definedName name="eee.ppp_4" hidden="1">{"CSN M Detail",#N/A,FALSE,"Sch M Detail"}</definedName>
    <definedName name="eee.ppp_5" hidden="1">{"CSN M Detail",#N/A,FALSE,"Sch M Detail"}</definedName>
    <definedName name="EEEE"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eeee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EEEEE" hidden="1">{#N/A,#N/A,FALSE,"지침";#N/A,#N/A,FALSE,"환경분석";#N/A,#N/A,FALSE,"Sheet16"}</definedName>
    <definedName name="eeeeeee"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eeeeeeeee" hidden="1">#REF!</definedName>
    <definedName name="eeeeeeeeee"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eeeeeeeeeeeeeee" hidden="1">{"'호선별현황(방식)'!$K$22:$P$22","'호선별현황(방식)'!$K$22:$P$22"}</definedName>
    <definedName name="eefff" hidden="1">#REF!</definedName>
    <definedName name="eeojfkjks" hidden="1">{"'Sheet1'!$A$1:$H$36"}</definedName>
    <definedName name="eer"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eere" hidden="1">{"resultado completo",#N/A,FALSE}</definedName>
    <definedName name="eerfd" hidden="1">{"'Sheet1'!$A$1:$H$36"}</definedName>
    <definedName name="eewewewe" hidden="1">{#N/A,#N/A,FALSE,"UNIT";#N/A,#N/A,FALSE,"UNIT";#N/A,#N/A,FALSE,"계정"}</definedName>
    <definedName name="eey" hidden="1">{#N/A,#N/A,FALSE,"지침";#N/A,#N/A,FALSE,"환경분석";#N/A,#N/A,FALSE,"Sheet16"}</definedName>
    <definedName name="efafaq2q3rrt" hidden="1">{#N/A,#N/A,FALSE,"손익표지";#N/A,#N/A,FALSE,"손익계산";#N/A,#N/A,FALSE,"일반관리비";#N/A,#N/A,FALSE,"영업외수익";#N/A,#N/A,FALSE,"영업외비용";#N/A,#N/A,FALSE,"매출액";#N/A,#N/A,FALSE,"요약손익";#N/A,#N/A,FALSE,"요약대차";#N/A,#N/A,FALSE,"매출채권현황";#N/A,#N/A,FALSE,"매출채권명세"}</definedName>
    <definedName name="efbar" hidden="1">{#N/A,#N/A,FALSE,"Performance Flash Report"}</definedName>
    <definedName name="efdsfwaefqrq23r" hidden="1">{#N/A,#N/A,FALSE,"손익표지";#N/A,#N/A,FALSE,"손익계산";#N/A,#N/A,FALSE,"일반관리비";#N/A,#N/A,FALSE,"영업외수익";#N/A,#N/A,FALSE,"영업외비용";#N/A,#N/A,FALSE,"매출액";#N/A,#N/A,FALSE,"요약손익";#N/A,#N/A,FALSE,"요약대차";#N/A,#N/A,FALSE,"매출채권현황";#N/A,#N/A,FALSE,"매출채권명세"}</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wf" hidden="1">#N/A</definedName>
    <definedName name="EFFOG" hidden="1">{#N/A,#N/A,FALSE,"단축1";#N/A,#N/A,FALSE,"단축2";#N/A,#N/A,FALSE,"단축3";#N/A,#N/A,FALSE,"장축";#N/A,#N/A,FALSE,"4WD"}</definedName>
    <definedName name="efrerererererererererer" hidden="1">{#N/A,#N/A,TRUE,"경전'96(1)";#N/A,#N/A,TRUE,"경전'96 (2)"}</definedName>
    <definedName name="EF제동" hidden="1">{#N/A,#N/A,FALSE,"단축1";#N/A,#N/A,FALSE,"단축2";#N/A,#N/A,FALSE,"단축3";#N/A,#N/A,FALSE,"장축";#N/A,#N/A,FALSE,"4WD"}</definedName>
    <definedName name="ejioos" hidden="1">{"'Sheet1'!$A$1:$H$36"}</definedName>
    <definedName name="ejklejle" hidden="1">{"'Sheet1'!$A$1:$H$36"}</definedName>
    <definedName name="EK" hidden="1">{#N/A,#N/A,TRUE,"LOADCOVE";#N/A,#N/A,TRUE,"PAGE001";#N/A,#N/A,TRUE,"PAGE002";#N/A,#N/A,TRUE,"PAGE003";#N/A,#N/A,TRUE,"PAGE004";#N/A,#N/A,TRUE,"PAGE005";#N/A,#N/A,TRUE,"PAGE006";#N/A,#N/A,TRUE,"PAGE007";#N/A,#N/A,TRUE,"PAGE008";#N/A,#N/A,TRUE,"PAGE009";#N/A,#N/A,TRUE,"PAGE010";#N/A,#N/A,TRUE,"PAGE011";#N/A,#N/A,TRUE,"PAGE012";#N/A,#N/A,TRUE,"PAGE013"}</definedName>
    <definedName name="EKDKD.LJFL" hidden="1">{#N/A,#N/A,FALSE,"Australien";#N/A,#N/A,FALSE,"Birmingham";#N/A,#N/A,FALSE,"Brasilien";#N/A,#N/A,FALSE,"Prag";#N/A,#N/A,FALSE,"Spanien";#N/A,#N/A,FALSE,"Malaysia ( Com)";#N/A,#N/A,FALSE,"Malaysia (Instr)"}</definedName>
    <definedName name="ekele" hidden="1">{"'Sheet1'!$A$1:$H$36"}</definedName>
    <definedName name="ekfie" hidden="1">{#N/A,#N/A,FALSE,"Aging Summary";#N/A,#N/A,FALSE,"Ratio Analysis";#N/A,#N/A,FALSE,"Test 120 Day Accts";#N/A,#N/A,FALSE,"Tickmarks"}</definedName>
    <definedName name="EKSWHD" hidden="1">{#N/A,#N/A,FALSE,"Yield";#N/A,#N/A,FALSE,"Loss1";#N/A,#N/A,FALSE,"Loss2";#N/A,#N/A,FALSE,"Hour-Labor(배분)";#N/A,#N/A,FALSE,"Capital Expenditure";#N/A,#N/A,FALSE,"Productivity"}</definedName>
    <definedName name="ELA" hidden="1">{#N/A,#N/A,FALSE,"2월입도";#N/A,#N/A,FALSE,"1월입도";#N/A,#N/A,FALSE,"3월입도"}</definedName>
    <definedName name="elliot" hidden="1">{"'5'!$A$1:$BB$147"}</definedName>
    <definedName name="elman" hidden="1">#REF!</definedName>
    <definedName name="ELSK" hidden="1">{#N/A,#N/A,FALSE,"1.CRITERIA";#N/A,#N/A,FALSE,"2.IS";#N/A,#N/A,FALSE,"3.BS";#N/A,#N/A,FALSE,"4.PER PL";#N/A,#N/A,FALSE,"5.INVESTMENT";#N/A,#N/A,FALSE,"6.공문";#N/A,#N/A,FALSE,"7.netinvest"}</definedName>
    <definedName name="EMC_종평보고" hidden="1">#REF!</definedName>
    <definedName name="END" hidden="1">{#N/A,#N/A,FALSE,"단축1";#N/A,#N/A,FALSE,"단축2";#N/A,#N/A,FALSE,"단축3";#N/A,#N/A,FALSE,"장축";#N/A,#N/A,FALSE,"4WD"}</definedName>
    <definedName name="endofl231" hidden="1">#REF!</definedName>
    <definedName name="ENG" hidden="1">#REF!</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 hidden="1">{#N/A,#N/A,FALSE,"BS";#N/A,#N/A,FALSE,"PL";#N/A,#N/A,FALSE,"처분";#N/A,#N/A,FALSE,"현금";#N/A,#N/A,FALSE,"매출";#N/A,#N/A,FALSE,"원가";#N/A,#N/A,FALSE,"경영"}</definedName>
    <definedName name="EOGH" hidden="1">{#N/A,#N/A,FALSE,"단축1";#N/A,#N/A,FALSE,"단축2";#N/A,#N/A,FALSE,"단축3";#N/A,#N/A,FALSE,"장축";#N/A,#N/A,FALSE,"4WD"}</definedName>
    <definedName name="EO계획" hidden="1">#REF!</definedName>
    <definedName name="EO정리" hidden="1">{#N/A,#N/A,FALSE,"단축1";#N/A,#N/A,FALSE,"단축2";#N/A,#N/A,FALSE,"단축3";#N/A,#N/A,FALSE,"장축";#N/A,#N/A,FALSE,"4WD"}</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 hidden="1">{#N/A,#N/A,TRUE,"경전'96(1)";#N/A,#N/A,TRUE,"경전'96 (2)"}</definedName>
    <definedName name="er45gg" hidden="1">#REF!</definedName>
    <definedName name="ERG" hidden="1">{"Wire Charts",#N/A,TRUE,"Wires"}</definedName>
    <definedName name="ergw"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rName169873475" hidden="1">{0,0,0,TRUE;0,0,0,0;0,0,FALSE,0;0,0,0,0}</definedName>
    <definedName name="ert" hidden="1">#REF!</definedName>
    <definedName name="ERTG" hidden="1">{"'매출계획'!$D$2"}</definedName>
    <definedName name="erw" hidden="1">#REF!</definedName>
    <definedName name="erwrwe" hidden="1">{#N/A,#N/A,FALSE,"Sheet1"}</definedName>
    <definedName name="erwweqr" hidden="1">#REF!</definedName>
    <definedName name="ERYIU" hidden="1">{#N/A,#N/A,FALSE,"BS";#N/A,#N/A,FALSE,"PL";#N/A,#N/A,FALSE,"처분";#N/A,#N/A,FALSE,"현금";#N/A,#N/A,FALSE,"매출";#N/A,#N/A,FALSE,"원가";#N/A,#N/A,FALSE,"경영"}</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 hidden="1">{#N/A,#N/A,FALSE,"Aging Summary";#N/A,#N/A,FALSE,"Ratio Analysis";#N/A,#N/A,FALSE,"Test 120 Day Accts";#N/A,#N/A,FALSE,"Tickmarks"}</definedName>
    <definedName name="ES표지_1" hidden="1">#REF!</definedName>
    <definedName name="etc" hidden="1">#REF!</definedName>
    <definedName name="ETRYU" hidden="1">{#N/A,#N/A,FALSE,"단축1";#N/A,#N/A,FALSE,"단축2";#N/A,#N/A,FALSE,"단축3";#N/A,#N/A,FALSE,"장축";#N/A,#N/A,FALSE,"4WD"}</definedName>
    <definedName name="etwet" hidden="1">{"'Sheet1'!$A$1:$H$36"}</definedName>
    <definedName name="ETYR" hidden="1">{#N/A,#N/A,FALSE,"지침";#N/A,#N/A,FALSE,"환경분석";#N/A,#N/A,FALSE,"Sheet16"}</definedName>
    <definedName name="ETYUI" hidden="1">{#N/A,#N/A,FALSE,"단축1";#N/A,#N/A,FALSE,"단축2";#N/A,#N/A,FALSE,"단축3";#N/A,#N/A,FALSE,"장축";#N/A,#N/A,FALSE,"4WD"}</definedName>
    <definedName name="EURO3"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Euroup_V5" hidden="1">#N/A</definedName>
    <definedName name="ev.Calculation" hidden="1">-4105</definedName>
    <definedName name="ev.Initialized" hidden="1">FALSE()</definedName>
    <definedName name="EV__CVPARAMS__" hidden="1">"Sheet1!$A$3:$B$13;"</definedName>
    <definedName name="EV__EVCOM_OPTIONS__" hidden="1">8</definedName>
    <definedName name="EV__EXPOPTIONS__" hidden="1">0</definedName>
    <definedName name="EV__LASTREFTIME__" hidden="1">"2017-07-21 오전 10:44:55"</definedName>
    <definedName name="EV__MAXEXPCOLS__" hidden="1">100</definedName>
    <definedName name="EV__MAXEXPROWS__" hidden="1">1000</definedName>
    <definedName name="EV__MEMORYCVW__" hidden="1">0</definedName>
    <definedName name="EV__WBEVMODE__" hidden="1">0</definedName>
    <definedName name="EV__WBREFOPTIONS__" hidden="1">134217751</definedName>
    <definedName name="EV__WBVERSION__" hidden="1">0</definedName>
    <definedName name="evap" hidden="1">{"'7-2지역별'!$A$1:$R$44"}</definedName>
    <definedName name="ew" hidden="1">{#N/A,#N/A,FALSE,"Aging Summary";#N/A,#N/A,FALSE,"Ratio Analysis";#N/A,#N/A,FALSE,"Test 120 Day Accts";#N/A,#N/A,FALSE,"Tickmarks"}</definedName>
    <definedName name="EWA" hidden="1">{#N/A,#N/A,FALSE,"초도품";#N/A,#N/A,FALSE,"초도품 (2)";#N/A,#N/A,FALSE,"초도품 (3)";#N/A,#N/A,FALSE,"초도품 (4)";#N/A,#N/A,FALSE,"초도품 (5)";#N/A,#N/A,FALSE,"초도품 (6)"}</definedName>
    <definedName name="ewe" hidden="1">{#N/A,#N/A,FALSE,"COL-HIS"}</definedName>
    <definedName name="ewer" hidden="1">{#N/A,#N/A,FALSE,"KMC최종회의(7월) 자료"}</definedName>
    <definedName name="EWEWEW" hidden="1">{#N/A,#N/A,FALSE,"단축1";#N/A,#N/A,FALSE,"단축2";#N/A,#N/A,FALSE,"단축3";#N/A,#N/A,FALSE,"장축";#N/A,#N/A,FALSE,"4WD"}</definedName>
    <definedName name="EWEWEWE" hidden="1">{#N/A,#N/A,FALSE,"단축1";#N/A,#N/A,FALSE,"단축2";#N/A,#N/A,FALSE,"단축3";#N/A,#N/A,FALSE,"장축";#N/A,#N/A,FALSE,"4WD"}</definedName>
    <definedName name="EWEWEWEW" hidden="1">{#N/A,#N/A,FALSE,"단축1";#N/A,#N/A,FALSE,"단축2";#N/A,#N/A,FALSE,"단축3";#N/A,#N/A,FALSE,"장축";#N/A,#N/A,FALSE,"4WD"}</definedName>
    <definedName name="EWEWEWEWEW" hidden="1">{#N/A,#N/A,FALSE,"단축1";#N/A,#N/A,FALSE,"단축2";#N/A,#N/A,FALSE,"단축3";#N/A,#N/A,FALSE,"장축";#N/A,#N/A,FALSE,"4WD"}</definedName>
    <definedName name="ewewrrwe" hidden="1">{#N/A,#N/A,TRUE,"변동비고정비분류(5단계)";#N/A,#N/A,TRUE,"변동비고정비분류(5단계)"}</definedName>
    <definedName name="ewrtqwert" hidden="1">{#N/A,#N/A,FALSE,"PHOTO5";#N/A,#N/A,FALSE,"ETCH5";#N/A,#N/A,FALSE,"DIFF5";#N/A,#N/A,FALSE,"CVD5";#N/A,#N/A,FALSE,"I5";#N/A,#N/A,FALSE,"METAL5";#N/A,#N/A,FALSE,"PHOTO6";#N/A,#N/A,FALSE,"ETCH6";#N/A,#N/A,FALSE,"DIFF6";#N/A,#N/A,FALSE,"CVD6";#N/A,#N/A,FALSE,"I6";#N/A,#N/A,FALSE,"METAL6"}</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Y" hidden="1">{#N/A,#N/A,FALSE,"단축1";#N/A,#N/A,FALSE,"단축2";#N/A,#N/A,FALSE,"단축3";#N/A,#N/A,FALSE,"장축";#N/A,#N/A,FALSE,"4WD"}</definedName>
    <definedName name="ex"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ExactAddinReports" hidden="1">1</definedName>
    <definedName name="ExbMult_Total" hidden="1">#REF!</definedName>
    <definedName name="excess" hidden="1">{#N/A,#N/A,FALSE,"품의서";#N/A,#N/A,FALSE,"전제";#N/A,#N/A,FALSE,"총손";#N/A,#N/A,FALSE,"손익";#N/A,#N/A,FALSE,"대당";#N/A,#N/A,FALSE,"가공비";#N/A,#N/A,FALSE,"재료비";#N/A,#N/A,FALSE,"판비";#N/A,#N/A,FALSE,"가격"}</definedName>
    <definedName name="EX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XT" hidden="1">{#N/A,#N/A,TRUE,"일정"}</definedName>
    <definedName name="Extensions" hidden="1">#REF!</definedName>
    <definedName name="extr" hidden="1">{"P&amp;L",#N/A,TRUE,"HC";"P&amp;L Percents",#N/A,TRUE,"P&amp;L";"M&amp;A3 P&amp;L",#N/A,TRUE,"HC";"M&amp;A3 Pipeline",#N/A,TRUE,"HC";"Franchises",#N/A,TRUE,"HC";"CF&amp;BS",#N/A,TRUE,"HC"}</definedName>
    <definedName name="extr1" hidden="1">{"P&amp;L",#N/A,TRUE,"HC";"P&amp;L Percents",#N/A,TRUE,"P&amp;L";"M&amp;A3 P&amp;L",#N/A,TRUE,"HC";"M&amp;A3 Pipeline",#N/A,TRUE,"HC";"Franchises",#N/A,TRUE,"HC";"CF&amp;BS",#N/A,TRUE,"HC"}</definedName>
    <definedName name="EXTT" hidden="1">{#N/A,#N/A,TRUE,"일정"}</definedName>
    <definedName name="EYRU" hidden="1">{#N/A,#N/A,FALSE,"단축1";#N/A,#N/A,FALSE,"단축2";#N/A,#N/A,FALSE,"단축3";#N/A,#N/A,FALSE,"장축";#N/A,#N/A,FALSE,"4WD"}</definedName>
    <definedName name="E마트청주" hidden="1">{"YTD/Forecast",#N/A,TRUE,"Fcst_TPLN";"Monthly Averages",#N/A,TRUE,"Fcst_TPLN"}</definedName>
    <definedName name="f" hidden="1">{#N/A,#N/A,FALSE,"BS";#N/A,#N/A,FALSE,"PL";#N/A,#N/A,FALSE,"처분";#N/A,#N/A,FALSE,"현금";#N/A,#N/A,FALSE,"매출";#N/A,#N/A,FALSE,"원가";#N/A,#N/A,FALSE,"경영"}</definedName>
    <definedName name="fac" hidden="1">{#N/A,#N/A,FALSE,"제목"}</definedName>
    <definedName name="fadsf" hidden="1">{#N/A,#N/A,FALSE,"지침";#N/A,#N/A,FALSE,"환경분석";#N/A,#N/A,FALSE,"Sheet16"}</definedName>
    <definedName name="faf" hidden="1">{#N/A,#N/A,FALSE,"지침";#N/A,#N/A,FALSE,"환경분석";#N/A,#N/A,FALSE,"Sheet16"}</definedName>
    <definedName name="FAN" hidden="1">{#N/A,#N/A,FALSE,"HOT RU TEM";#N/A,#N/A,FALSE,"HOT RU TEM";#N/A,#N/A,FALSE,"HOT RU TEM"}</definedName>
    <definedName name="fas" hidden="1">{#N/A,#N/A,FALSE,"Aging Summary";#N/A,#N/A,FALSE,"Ratio Analysis";#N/A,#N/A,FALSE,"Test 120 Day Accts";#N/A,#N/A,FALSE,"Tickmarks"}</definedName>
    <definedName name="fasdafdsa" hidden="1">{#N/A,#N/A,FALSE,"단축1";#N/A,#N/A,FALSE,"단축2";#N/A,#N/A,FALSE,"단축3";#N/A,#N/A,FALSE,"장축";#N/A,#N/A,FALSE,"4WD"}</definedName>
    <definedName name="fasdfa" hidden="1">{#N/A,#N/A,FALSE,"PART-1234-8-12-9(41)";#N/A,#N/A,FALSE,"PARTS-2(3)";#N/A,#N/A,FALSE,"VAN SYSTEM";#N/A,#N/A,FALSE,"PARTS-10(26)";#N/A,#N/A,FALSE,"PART-5-6-7-11(14)";#N/A,#N/A,FALSE,"PARTS-4(3)";#N/A,#N/A,FALSE,"PCLASS"}</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fdasf" hidden="1">{#N/A,#N/A,FALSE,"단축1";#N/A,#N/A,FALSE,"단축2";#N/A,#N/A,FALSE,"단축3";#N/A,#N/A,FALSE,"장축";#N/A,#N/A,FALSE,"4WD"}</definedName>
    <definedName name="fbgbbbb4" hidden="1">#REF!</definedName>
    <definedName name="fbgjkkk" hidden="1">#REF!</definedName>
    <definedName name="FCF" hidden="1">{#N/A,#N/A,FALSE,"지침";#N/A,#N/A,FALSE,"환경분석";#N/A,#N/A,FALSE,"Sheet16"}</definedName>
    <definedName name="fchynd" hidden="1">{#N/A,#N/A,FALSE,"Aging Summary";#N/A,#N/A,FALSE,"Ratio Analysis";#N/A,#N/A,FALSE,"Test 120 Day Accts";#N/A,#N/A,FALSE,"Tickmarks"}</definedName>
    <definedName name="FCode" hidden="1">#REF!</definedName>
    <definedName name="fd" hidden="1">{"'5'!$A$1:$BB$147"}</definedName>
    <definedName name="fd_1" hidden="1">{"FORM16",#N/A,TRUE,"Personnel1";"FORM16.2",#N/A,TRUE,"Personnel2";"FORM16.2",#N/A,TRUE,"Personnel3";"FORM16.3",#N/A,TRUE,"Personnel4";"FORM16.4",#N/A,TRUE,"Personnel5"}</definedName>
    <definedName name="fdaf" hidden="1">{"'자리배치도'!$AG$1:$CI$28"}</definedName>
    <definedName name="fdaffd" hidden="1">{#N/A,#N/A,FALSE,"단축1";#N/A,#N/A,FALSE,"단축2";#N/A,#N/A,FALSE,"단축3";#N/A,#N/A,FALSE,"장축";#N/A,#N/A,FALSE,"4WD"}</definedName>
    <definedName name="FDA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fdasfdsafasdfsdf" hidden="1">{#N/A,#N/A,FALSE,"단축1";#N/A,#N/A,FALSE,"단축2";#N/A,#N/A,FALSE,"단축3";#N/A,#N/A,FALSE,"장축";#N/A,#N/A,FALSE,"4WD"}</definedName>
    <definedName name="fdasfsadfasdfasdfasdfasd" hidden="1">{#N/A,#N/A,FALSE,"단축1";#N/A,#N/A,FALSE,"단축2";#N/A,#N/A,FALSE,"단축3";#N/A,#N/A,FALSE,"장축";#N/A,#N/A,FALSE,"4WD"}</definedName>
    <definedName name="FDD" hidden="1">{#N/A,#N/A,FALSE,"Aging Summary";#N/A,#N/A,FALSE,"Ratio Analysis";#N/A,#N/A,FALSE,"Test 120 Day Accts";#N/A,#N/A,FALSE,"Tickmarks"}</definedName>
    <definedName name="fdf" hidden="1">{#N/A,#N/A,FALSE,"지침";#N/A,#N/A,FALSE,"환경분석";#N/A,#N/A,FALSE,"Sheet16"}</definedName>
    <definedName name="FDF_1" hidden="1">{#N/A,#N/A,FALSE,"BS";#N/A,#N/A,FALSE,"PL";#N/A,#N/A,FALSE,"처분";#N/A,#N/A,FALSE,"현금";#N/A,#N/A,FALSE,"매출";#N/A,#N/A,FALSE,"원가";#N/A,#N/A,FALSE,"경영"}</definedName>
    <definedName name="fdfadfadsf" hidden="1">{#N/A,#N/A,FALSE,"단축1";#N/A,#N/A,FALSE,"단축2";#N/A,#N/A,FALSE,"단축3";#N/A,#N/A,FALSE,"장축";#N/A,#N/A,FALSE,"4WD"}</definedName>
    <definedName name="fdfafdafafdfdf" hidden="1">{#N/A,#N/A,FALSE,"지침";#N/A,#N/A,FALSE,"환경분석";#N/A,#N/A,FALSE,"Sheet16"}</definedName>
    <definedName name="FDF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adf" hidden="1">{#N/A,#N/A,FALSE,"지침";#N/A,#N/A,FALSE,"환경분석";#N/A,#N/A,FALSE,"Sheet16"}</definedName>
    <definedName name="fdfdf" hidden="1">{#N/A,#N/A,FALSE,"지침";#N/A,#N/A,FALSE,"환경분석";#N/A,#N/A,FALSE,"Sheet16"}</definedName>
    <definedName name="fdfdfd" hidden="1">{#N/A,#N/A,FALSE,"지침";#N/A,#N/A,FALSE,"환경분석";#N/A,#N/A,FALSE,"Sheet16"}</definedName>
    <definedName name="FDFDFDDDDDDD" hidden="1">{#N/A,#N/A,FALSE,"단축1";#N/A,#N/A,FALSE,"단축2";#N/A,#N/A,FALSE,"단축3";#N/A,#N/A,FALSE,"장축";#N/A,#N/A,FALSE,"4WD"}</definedName>
    <definedName name="fdfdfdf" hidden="1">{#N/A,#N/A,FALSE,"지침";#N/A,#N/A,FALSE,"환경분석";#N/A,#N/A,FALSE,"Sheet16"}</definedName>
    <definedName name="FDFDFDFDFDFD" hidden="1">{#N/A,#N/A,FALSE,"단축1";#N/A,#N/A,FALSE,"단축2";#N/A,#N/A,FALSE,"단축3";#N/A,#N/A,FALSE,"장축";#N/A,#N/A,FALSE,"4WD"}</definedName>
    <definedName name="fdfdfdfsdfasdfasd" hidden="1">{#N/A,#N/A,FALSE,"단축1";#N/A,#N/A,FALSE,"단축2";#N/A,#N/A,FALSE,"단축3";#N/A,#N/A,FALSE,"장축";#N/A,#N/A,FALSE,"4WD"}</definedName>
    <definedName name="FDFDGFDDDDDDDDDDDDDDD" hidden="1">{#N/A,#N/A,FALSE,"단축1";#N/A,#N/A,FALSE,"단축2";#N/A,#N/A,FALSE,"단축3";#N/A,#N/A,FALSE,"장축";#N/A,#N/A,FALSE,"4WD"}</definedName>
    <definedName name="FDFDGGGGGGGGGFDFDGGFD" hidden="1">{#N/A,#N/A,FALSE,"단축1";#N/A,#N/A,FALSE,"단축2";#N/A,#N/A,FALSE,"단축3";#N/A,#N/A,FALSE,"장축";#N/A,#N/A,FALSE,"4WD"}</definedName>
    <definedName name="fdfg" hidden="1">{#N/A,#N/A,FALSE,"Aging Summary";#N/A,#N/A,FALSE,"Ratio Analysis";#N/A,#N/A,FALSE,"Test 120 Day Accts";#N/A,#N/A,FALSE,"Tickmarks"}</definedName>
    <definedName name="fdfgh" hidden="1">{#N/A,#N/A,FALSE,"Aging Summary";#N/A,#N/A,FALSE,"Ratio Analysis";#N/A,#N/A,FALSE,"Test 120 Day Accts";#N/A,#N/A,FALSE,"Tickmarks"}</definedName>
    <definedName name="fdfsadfasdfasdfsdfas" hidden="1">{#N/A,#N/A,FALSE,"단축1";#N/A,#N/A,FALSE,"단축2";#N/A,#N/A,FALSE,"단축3";#N/A,#N/A,FALSE,"장축";#N/A,#N/A,FALSE,"4WD"}</definedName>
    <definedName name="fdfsdfs" hidden="1">{#N/A,#N/A,FALSE,"BS";#N/A,#N/A,FALSE,"PL";#N/A,#N/A,FALSE,"처분";#N/A,#N/A,FALSE,"현금";#N/A,#N/A,FALSE,"매출";#N/A,#N/A,FALSE,"원가";#N/A,#N/A,FALSE,"경영"}</definedName>
    <definedName name="fdgfd" hidden="1">{#N/A,#N/A,FALSE,"인원";#N/A,#N/A,FALSE,"비용2";#N/A,#N/A,FALSE,"비용1";#N/A,#N/A,FALSE,"비용";#N/A,#N/A,FALSE,"보증2";#N/A,#N/A,FALSE,"보증1";#N/A,#N/A,FALSE,"보증";#N/A,#N/A,FALSE,"손익1";#N/A,#N/A,FALSE,"손익";#N/A,#N/A,FALSE,"부서별매출";#N/A,#N/A,FALSE,"매출"}</definedName>
    <definedName name="FDGHDFG" hidden="1">{#N/A,#N/A,FALSE,"단축1";#N/A,#N/A,FALSE,"단축2";#N/A,#N/A,FALSE,"단축3";#N/A,#N/A,FALSE,"장축";#N/A,#N/A,FALSE,"4WD"}</definedName>
    <definedName name="FDGS" hidden="1">{"'KET'!$A$1:$E$2423"}</definedName>
    <definedName name="FDGSDF" hidden="1">{#N/A,#N/A,FALSE,"지침";#N/A,#N/A,FALSE,"환경분석";#N/A,#N/A,FALSE,"Sheet16"}</definedName>
    <definedName name="FDJGDFHJ" hidden="1">{#N/A,#N/A,FALSE,"단축1";#N/A,#N/A,FALSE,"단축2";#N/A,#N/A,FALSE,"단축3";#N/A,#N/A,FALSE,"장축";#N/A,#N/A,FALSE,"4WD"}</definedName>
    <definedName name="FDJHSHFDHSFDHSFD" hidden="1">{#N/A,#N/A,FALSE,"단축1";#N/A,#N/A,FALSE,"단축2";#N/A,#N/A,FALSE,"단축3";#N/A,#N/A,FALSE,"장축";#N/A,#N/A,FALSE,"4WD"}</definedName>
    <definedName name="FDJIEJFIRI" hidden="1">{#N/A,#N/A,FALSE,"BS";#N/A,#N/A,FALSE,"PL";#N/A,#N/A,FALSE,"처분";#N/A,#N/A,FALSE,"현금";#N/A,#N/A,FALSE,"매출";#N/A,#N/A,FALSE,"원가";#N/A,#N/A,FALSE,"경영"}</definedName>
    <definedName name="fdkjkj" hidden="1">{#N/A,#N/A,FALSE,"단축1";#N/A,#N/A,FALSE,"단축2";#N/A,#N/A,FALSE,"단축3";#N/A,#N/A,FALSE,"장축";#N/A,#N/A,FALSE,"4WD"}</definedName>
    <definedName name="FDP_0_1_aSrv" hidden="1">#REF!</definedName>
    <definedName name="FDP_100_1_aSrv" hidden="1">#REF!</definedName>
    <definedName name="FDP_101_1_aSrv" hidden="1">#REF!</definedName>
    <definedName name="FDP_102_1_aSrv" hidden="1">#REF!</definedName>
    <definedName name="FDP_103_1_aSrv" hidden="1">#REF!</definedName>
    <definedName name="FDP_104_1_aSrv" hidden="1">#REF!</definedName>
    <definedName name="FDP_12_1_aDrv" hidden="1">#REF!</definedName>
    <definedName name="FDP_13_1_aDrv" hidden="1">#REF!</definedName>
    <definedName name="FDP_14_1_aDrv" hidden="1">#REF!</definedName>
    <definedName name="FDP_15_1_aUrv" hidden="1">#REF!</definedName>
    <definedName name="FDP_17_1_aSrv" hidden="1">#REF!</definedName>
    <definedName name="FDP_19_1_aDrv" hidden="1">#REF!</definedName>
    <definedName name="FDP_2_1_aSrv" hidden="1">#REF!</definedName>
    <definedName name="FDP_20_1_aDrv" hidden="1">#REF!</definedName>
    <definedName name="FDP_21_1_aDrv" hidden="1">#REF!</definedName>
    <definedName name="FDP_22_1_aDrv" hidden="1">#REF!</definedName>
    <definedName name="FDP_23_1_aDrv" hidden="1">#REF!</definedName>
    <definedName name="FDP_24_1_aDrv" hidden="1">#REF!</definedName>
    <definedName name="FDP_25_1_aUrv" hidden="1">#REF!</definedName>
    <definedName name="FDP_26_1_aSrv" hidden="1">#REF!</definedName>
    <definedName name="FDP_27_1_aUrv" hidden="1">#REF!</definedName>
    <definedName name="FDP_28_1_aUrv" hidden="1">#REF!</definedName>
    <definedName name="FDP_29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Srv" hidden="1">#REF!</definedName>
    <definedName name="FDP_40_1_aUrv" hidden="1">#REF!</definedName>
    <definedName name="FDP_50_1_aDrv" hidden="1">#REF!</definedName>
    <definedName name="FDP_51_1_aDrv" hidden="1">#REF!</definedName>
    <definedName name="FDP_52_1_aDrv" hidden="1">#REF!</definedName>
    <definedName name="FDP_53_1_aUrv" hidden="1">#REF!</definedName>
    <definedName name="FDP_54_1_aUrv" hidden="1">#REF!</definedName>
    <definedName name="FDP_57_1_aSrv" hidden="1">#REF!</definedName>
    <definedName name="FDP_59_1_aUrv" hidden="1">#REF!</definedName>
    <definedName name="FDP_60_1_aUrv" hidden="1">#REF!</definedName>
    <definedName name="FDP_61_1_aSrv" hidden="1">#REF!</definedName>
    <definedName name="FDP_62_1_aDrv" hidden="1">#REF!</definedName>
    <definedName name="FDP_63_1_aUrv" hidden="1">#REF!</definedName>
    <definedName name="FDP_64_1_aUrv" hidden="1">#REF!</definedName>
    <definedName name="FDP_65_1_aUrv" hidden="1">#REF!</definedName>
    <definedName name="FDP_66_1_aUrv" hidden="1">#REF!</definedName>
    <definedName name="FDP_67_1_aDrv" hidden="1">#REF!</definedName>
    <definedName name="FDP_68_1_aUrv" hidden="1">#REF!</definedName>
    <definedName name="FDP_69_1_aUrv" hidden="1">#REF!</definedName>
    <definedName name="FDP_70_1_aUrv" hidden="1">#REF!</definedName>
    <definedName name="FDP_71_1_aDrv" hidden="1">#REF!</definedName>
    <definedName name="FDP_72_1_aDrv" hidden="1">#REF!</definedName>
    <definedName name="FDP_73_1_aDrv" hidden="1">#REF!</definedName>
    <definedName name="FDP_74_1_aDrv" hidden="1">#REF!</definedName>
    <definedName name="FDP_75_1_aUrv" hidden="1">#REF!</definedName>
    <definedName name="FDP_76_1_aUrv" hidden="1">#REF!</definedName>
    <definedName name="FDP_77_1_aDrv" hidden="1">#REF!</definedName>
    <definedName name="FDP_78_1_aUrv" hidden="1">#REF!</definedName>
    <definedName name="FDP_79_1_aUrv" hidden="1">#REF!</definedName>
    <definedName name="FDP_80_1_aDrv" hidden="1">#REF!</definedName>
    <definedName name="FDP_81_1_aSrv" hidden="1">#REF!</definedName>
    <definedName name="FDP_82_1_aUrv" hidden="1">#REF!</definedName>
    <definedName name="FDP_83_1_aDrv" hidden="1">#REF!</definedName>
    <definedName name="FDP_84_1_aDrv" hidden="1">#REF!</definedName>
    <definedName name="FDP_85_1_aDrv" hidden="1">#REF!</definedName>
    <definedName name="FDP_86_1_aDrv" hidden="1">#REF!</definedName>
    <definedName name="FDP_87_1_aDrv" hidden="1">#REF!</definedName>
    <definedName name="FDP_88_1_aDrv" hidden="1">#REF!</definedName>
    <definedName name="FDP_89_1_aDrv" hidden="1">#REF!</definedName>
    <definedName name="FDP_90_1_aDrv" hidden="1">#REF!</definedName>
    <definedName name="FDP_91_1_aDrv" hidden="1">#REF!</definedName>
    <definedName name="FDP_92_1_aDrv" hidden="1">#REF!</definedName>
    <definedName name="FDP_93_1_aSrv" hidden="1">#REF!</definedName>
    <definedName name="FDP_94_1_aSrv" hidden="1">#REF!</definedName>
    <definedName name="FDP_95_1_aSrv" hidden="1">#REF!</definedName>
    <definedName name="FDP_96_1_aSrv" hidden="1">#REF!</definedName>
    <definedName name="FDP_97_1_aUrv" hidden="1">#REF!</definedName>
    <definedName name="FDP_98_1_aSrv" hidden="1">#REF!</definedName>
    <definedName name="FDP_99_1_aSrv" hidden="1">#REF!</definedName>
    <definedName name="fds" hidden="1">{"'5'!$A$1:$BB$147"}</definedName>
    <definedName name="fdsa" hidden="1">{#N/A,#N/A,FALSE,"단축1";#N/A,#N/A,FALSE,"단축2";#N/A,#N/A,FALSE,"단축3";#N/A,#N/A,FALSE,"장축";#N/A,#N/A,FALSE,"4WD"}</definedName>
    <definedName name="fdsafasdfasdfdas" hidden="1">{#N/A,#N/A,FALSE,"단축1";#N/A,#N/A,FALSE,"단축2";#N/A,#N/A,FALSE,"단축3";#N/A,#N/A,FALSE,"장축";#N/A,#N/A,FALSE,"4WD"}</definedName>
    <definedName name="fdsafdsfasdf" hidden="1">{#N/A,#N/A,FALSE,"단축1";#N/A,#N/A,FALSE,"단축2";#N/A,#N/A,FALSE,"단축3";#N/A,#N/A,FALSE,"장축";#N/A,#N/A,FALSE,"4WD"}</definedName>
    <definedName name="fdsfdf"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dsfgfhgdht" hidden="1">#REF!</definedName>
    <definedName name="fdsfsad" hidden="1">{#N/A,#N/A,FALSE,"단축1";#N/A,#N/A,FALSE,"단축2";#N/A,#N/A,FALSE,"단축3";#N/A,#N/A,FALSE,"장축";#N/A,#N/A,FALSE,"4WD"}</definedName>
    <definedName name="fdsfsadf" hidden="1">{#N/A,#N/A,FALSE,"단축1";#N/A,#N/A,FALSE,"단축2";#N/A,#N/A,FALSE,"단축3";#N/A,#N/A,FALSE,"장축";#N/A,#N/A,FALSE,"4WD"}</definedName>
    <definedName name="fdsfsdaf" hidden="1">{#N/A,#N/A,FALSE,"PT비교DATA"}</definedName>
    <definedName name="fdv" hidden="1">{"VAR",#N/A,FALSE,"MRO"}</definedName>
    <definedName name="FE" hidden="1">{#N/A,#N/A,FALSE,"Aging Summary";#N/A,#N/A,FALSE,"Ratio Analysis";#N/A,#N/A,FALSE,"Test 120 Day Accts";#N/A,#N/A,FALSE,"Tickmarks"}</definedName>
    <definedName name="fed" hidden="1">{"'매출'!$A$1:$I$22"}</definedName>
    <definedName name="feee" hidden="1">{"'買掛金'!$J$6"}</definedName>
    <definedName name="feffdfbgbd" hidden="1">#REF!</definedName>
    <definedName name="feuille" hidden="1">{#N/A,#N/A,FALSE,"04";#N/A,#N/A,FALSE,"04.1";#N/A,#N/A,FALSE,"05";#N/A,#N/A,FALSE,"05.1";#N/A,#N/A,FALSE,"11";#N/A,#N/A,FALSE,"11.05";#N/A,#N/A,FALSE,"11.2";#N/A,#N/A,FALSE,"12";#N/A,#N/A,FALSE,"12.1";#N/A,#N/A,FALSE,"12.2";#N/A,#N/A,FALSE,"12.3";#N/A,#N/A,FALSE,"13";#N/A,#N/A,FALSE,"13.05";#N/A,#N/A,FALSE,"14";#N/A,#N/A,FALSE,"14.1";#N/A,#N/A,FALSE,"15";#N/A,#N/A,FALSE,"15.1"}</definedName>
    <definedName name="ff"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FFDF" hidden="1">{#N/A,#N/A,FALSE,"단축1";#N/A,#N/A,FALSE,"단축2";#N/A,#N/A,FALSE,"단축3";#N/A,#N/A,FALSE,"장축";#N/A,#N/A,FALSE,"4WD"}</definedName>
    <definedName name="ffee" hidden="1">{"'買掛金'!$J$6"}</definedName>
    <definedName name="fff" hidden="1">{"'Sheet1'!$A$1:$H$36"}</definedName>
    <definedName name="ffff" hidden="1">{#N/A,#N/A,FALSE,"지침";#N/A,#N/A,FALSE,"환경분석";#N/A,#N/A,FALSE,"Sheet16"}</definedName>
    <definedName name="ffffff" hidden="1">{"DelHaas",#N/A,FALSE,"CONSMO95";"QuickBook",#N/A,FALSE,"CONSMO95"}</definedName>
    <definedName name="fffffff" hidden="1">{"'Sheet1'!$A$1:$H$36"}</definedName>
    <definedName name="ffffrff" hidden="1">{#N/A,#N/A,FALSE,"BS";#N/A,#N/A,FALSE,"PL";#N/A,#N/A,FALSE,"A";#N/A,#N/A,FALSE,"B";#N/A,#N/A,FALSE,"B1";#N/A,#N/A,FALSE,"C";#N/A,#N/A,FALSE,"C1";#N/A,#N/A,FALSE,"C2";#N/A,#N/A,FALSE,"D";#N/A,#N/A,FALSE,"E";#N/A,#N/A,FALSE,"F";#N/A,#N/A,FALSE,"AA";#N/A,#N/A,FALSE,"BB";#N/A,#N/A,FALSE,"CC";#N/A,#N/A,FALSE,"DD";#N/A,#N/A,FALSE,"EE";#N/A,#N/A,FALSE,"FF";#N/A,#N/A,FALSE,"PL10";#N/A,#N/A,FALSE,"PL20";#N/A,#N/A,FALSE,"PL30"}</definedName>
    <definedName name="fffgfg" hidden="1">{#N/A,#N/A,FALSE,"단축1";#N/A,#N/A,FALSE,"단축2";#N/A,#N/A,FALSE,"단축3";#N/A,#N/A,FALSE,"장축";#N/A,#N/A,FALSE,"4WD"}</definedName>
    <definedName name="FFGFG" hidden="1">#REF!</definedName>
    <definedName name="ffggghhjjj" hidden="1">{#N/A,#N/A,FALSE,"PART-1234-8-12-9(41)";#N/A,#N/A,FALSE,"PARTS-2(3)";#N/A,#N/A,FALSE,"VAN SYSTEM";#N/A,#N/A,FALSE,"PARTS-10(26)";#N/A,#N/A,FALSE,"PART-5-6-7-11(14)";#N/A,#N/A,FALSE,"PARTS-4(3)";#N/A,#N/A,FALSE,"PCLASS"}</definedName>
    <definedName name="ffghnbbb5" hidden="1">#REF!</definedName>
    <definedName name="FG" hidden="1">{#N/A,#N/A,FALSE,"부서종합";#N/A,#N/A,FALSE,"DISC종합";#N/A,#N/A,FALSE,"생산1과";#N/A,#N/A,FALSE,"생산2과";#N/A,#N/A,FALSE,"전기계장";#N/A,#N/A,FALSE,"기계";#N/A,#N/A,FALSE,"철의장";#N/A,#N/A,FALSE,"거주구";#N/A,#N/A,FALSE,"HVAC"}</definedName>
    <definedName name="fgbdzf" hidden="1">{#N/A,#N/A,FALSE,"Cashflow Analysis";#N/A,#N/A,FALSE,"Sensitivity Analysis";#N/A,#N/A,FALSE,"PV";#N/A,#N/A,FALSE,"Pro Forma"}</definedName>
    <definedName name="fgbtrt5" hidden="1">#REF!</definedName>
    <definedName name="fgbvbgfs4" hidden="1">#REF!</definedName>
    <definedName name="fgd"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gdfg5" hidden="1">#REF!</definedName>
    <definedName name="fgdfghtrh5" hidden="1">#REF!</definedName>
    <definedName name="fgdfgrdfg45" hidden="1">#REF!</definedName>
    <definedName name="fgdhnnbb5" hidden="1">#REF!</definedName>
    <definedName name="fgdjj" hidden="1">{"SilPadMfgExpenses",#N/A,FALSE,"TP Fixed Exp.";"SilPadQualityExpenses",#N/A,FALSE,"TP Fixed Exp.";"ThermalProcEngExpenses",#N/A,FALSE,"TP Fixed Exp.";"ThermalCladMfgExpenses",#N/A,FALSE,"TP Fixed Exp.";"GreaseReplacementMfgExpenses",#N/A,FALSE,"TP Fixed Exp.";"ThermalSellingExpenses",#N/A,FALSE,"TP Fixed Exp.";"ITCSellingExpenses",#N/A,FALSE,"TP Fixed Exp.";"UKSellingExpenses",#N/A,FALSE,"TP Fixed Exp.";"ResearchandDevelopmentExp",#N/A,FALSE,"TP Fixed Exp.";"ThermalCommissions",#N/A,FALSE,"TP Fixed Exp."}</definedName>
    <definedName name="fgf" hidden="1">{"'매출계획'!$D$2"}</definedName>
    <definedName name="fgfagdfg54" hidden="1">#REF!</definedName>
    <definedName name="fgfdgdfh54" hidden="1">#REF!</definedName>
    <definedName name="fgfdggghhhh" hidden="1">#REF!</definedName>
    <definedName name="fgfdgtg4" hidden="1">#REF!</definedName>
    <definedName name="FGFG" hidden="1">#REF!</definedName>
    <definedName name="fgfgfg4" hidden="1">#REF!</definedName>
    <definedName name="fgfgrg554" hidden="1">#REF!</definedName>
    <definedName name="fgfhgfjhj7" hidden="1">#REF!</definedName>
    <definedName name="fggadg" hidden="1">{#N/A,#N/A,FALSE,"Aging Summary";#N/A,#N/A,FALSE,"Ratio Analysis";#N/A,#N/A,FALSE,"Test 120 Day Accts";#N/A,#N/A,FALSE,"Tickmarks"}</definedName>
    <definedName name="fgh" hidden="1">{"'매출계획'!$D$2"}</definedName>
    <definedName name="FGHDFHD" hidden="1">{#N/A,#N/A,FALSE,"지침";#N/A,#N/A,FALSE,"환경분석";#N/A,#N/A,FALSE,"Sheet16"}</definedName>
    <definedName name="FGHFG" hidden="1">{"'매출계획'!$D$2"}</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ggger" hidden="1">#REF!</definedName>
    <definedName name="fghgh6" hidden="1">#REF!</definedName>
    <definedName name="fghghf" hidden="1">{"'자리배치도'!$AG$1:$CI$28"}</definedName>
    <definedName name="FGHGS" hidden="1">{"'매출계획'!$D$2"}</definedName>
    <definedName name="fghhj"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FGHHJKL" hidden="1">{#N/A,#N/A,FALSE,"PART-1234-8-12-9(41)";#N/A,#N/A,FALSE,"PARTS-2(3)";#N/A,#N/A,FALSE,"VAN SYSTEM";#N/A,#N/A,FALSE,"PARTS-10(26)";#N/A,#N/A,FALSE,"PART-5-6-7-11(14)";#N/A,#N/A,FALSE,"PARTS-4(3)";#N/A,#N/A,FALSE,"PCLASS"}</definedName>
    <definedName name="FGHJ" hidden="1">{#N/A,#N/A,FALSE,"단축1";#N/A,#N/A,FALSE,"단축2";#N/A,#N/A,FALSE,"단축3";#N/A,#N/A,FALSE,"장축";#N/A,#N/A,FALSE,"4WD"}</definedName>
    <definedName name="FGHJFGHJ" hidden="1">{#N/A,#N/A,TRUE,"Assumptions";#N/A,#N/A,TRUE,"Sources of Revenue";#N/A,#N/A,TRUE,"P&amp;L";#N/A,#N/A,TRUE,"Bal. Sheet";#N/A,#N/A,TRUE,"Rights Issue &amp; X Adjustment";#N/A,#N/A,TRUE,"Transaction Model"}</definedName>
    <definedName name="fghjfgkj" hidden="1">{#N/A,#N/A,TRUE,"Assumptions";#N/A,#N/A,TRUE,"Sources of Revenue";#N/A,#N/A,TRUE,"P&amp;L";#N/A,#N/A,TRUE,"Bal. Sheet";#N/A,#N/A,TRUE,"Rights Issue &amp; X Adjustment";#N/A,#N/A,TRUE,"Transaction Model"}</definedName>
    <definedName name="FGHJFJ" hidden="1">{#N/A,#N/A,TRUE,"Assumptions";#N/A,#N/A,TRUE,"Sources of Revenue";#N/A,#N/A,TRUE,"P&amp;L";#N/A,#N/A,TRUE,"Bal. Sheet";#N/A,#N/A,TRUE,"Rights Issue &amp; X Adjustment";#N/A,#N/A,TRUE,"Transaction Model"}</definedName>
    <definedName name="FGHJKJKLKLLLL" hidden="1">{#N/A,#N/A,FALSE,"PART-1234-8-12-9(41)";#N/A,#N/A,FALSE,"PARTS-2(3)";#N/A,#N/A,FALSE,"VAN SYSTEM";#N/A,#N/A,FALSE,"PARTS-10(26)";#N/A,#N/A,FALSE,"PART-5-6-7-11(14)";#N/A,#N/A,FALSE,"PARTS-4(3)";#N/A,#N/A,FALSE,"PCLASS"}</definedName>
    <definedName name="FGHJKKJK" hidden="1">{#N/A,#N/A,FALSE,"PART-1234-8-12-9(41)";#N/A,#N/A,FALSE,"PARTS-2(3)";#N/A,#N/A,FALSE,"VAN SYSTEM";#N/A,#N/A,FALSE,"PARTS-10(26)";#N/A,#N/A,FALSE,"PART-5-6-7-11(14)";#N/A,#N/A,FALSE,"PARTS-4(3)";#N/A,#N/A,FALSE,"PCLASS"}</definedName>
    <definedName name="fghjkkl"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FGHJKL" hidden="1">{#N/A,#N/A,FALSE,"PART-1234-8-12-9(41)";#N/A,#N/A,FALSE,"PARTS-2(3)";#N/A,#N/A,FALSE,"VAN SYSTEM";#N/A,#N/A,FALSE,"PARTS-10(26)";#N/A,#N/A,FALSE,"PART-5-6-7-11(14)";#N/A,#N/A,FALSE,"PARTS-4(3)";#N/A,#N/A,FALSE,"PCLASS"}</definedName>
    <definedName name="FGHJKLLLLLL" hidden="1">{#N/A,#N/A,FALSE,"PART-1234-8-12-9(41)";#N/A,#N/A,FALSE,"PARTS-2(3)";#N/A,#N/A,FALSE,"VAN SYSTEM";#N/A,#N/A,FALSE,"PARTS-10(26)";#N/A,#N/A,FALSE,"PART-5-6-7-11(14)";#N/A,#N/A,FALSE,"PARTS-4(3)";#N/A,#N/A,FALSE,"PCLASS"}</definedName>
    <definedName name="FGHJKLLOP" hidden="1">{#N/A,#N/A,FALSE,"PART-1234-8-12-9(41)";#N/A,#N/A,FALSE,"PARTS-2(3)";#N/A,#N/A,FALSE,"VAN SYSTEM";#N/A,#N/A,FALSE,"PARTS-10(26)";#N/A,#N/A,FALSE,"PART-5-6-7-11(14)";#N/A,#N/A,FALSE,"PARTS-4(3)";#N/A,#N/A,FALSE,"PCLASS"}</definedName>
    <definedName name="fgj" hidden="1">{"'호선별현황(방식)'!$K$22:$P$22","'호선별현황(방식)'!$K$22:$P$22"}</definedName>
    <definedName name="fgrdtgdt" hidden="1">#REF!</definedName>
    <definedName name="fgrertet" hidden="1">#REF!</definedName>
    <definedName name="FGS" hidden="1">{"Wire Charts",#N/A,TRUE,"Wires"}</definedName>
    <definedName name="fgsrete4" hidden="1">#REF!</definedName>
    <definedName name="fgvfgf" hidden="1">{#N/A,#N/A,FALSE,"98소지이동TOTvs99.1 (2)";#N/A,#N/A,FALSE,"TOTAL";#N/A,#N/A,FALSE,"98소지이동TOTvs99.1(b) (2)"}</definedName>
    <definedName name="fh" hidden="1">#REF!</definedName>
    <definedName name="FHASHFSHFKLA" hidden="1">{#N/A,#N/A,TRUE,"매출진척-1";#N/A,#N/A,TRUE,"매출진척-2";#N/A,#N/A,TRUE,"제품실적";#N/A,#N/A,TRUE,"RAC";#N/A,#N/A,TRUE,"PAC ";#N/A,#N/A,TRUE,"재고현황";#N/A,#N/A,TRUE,"공지사항"}</definedName>
    <definedName name="FHEMAOQ" hidden="1">{#N/A,#N/A,TRUE,"매출진척-1";#N/A,#N/A,TRUE,"매출진척-2";#N/A,#N/A,TRUE,"제품실적";#N/A,#N/A,TRUE,"RAC";#N/A,#N/A,TRUE,"PAC ";#N/A,#N/A,TRUE,"재고현황";#N/A,#N/A,TRUE,"공지사항"}</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FHH" hidden="1">{#N/A,#N/A,FALSE,"단축1";#N/A,#N/A,FALSE,"단축2";#N/A,#N/A,FALSE,"단축3";#N/A,#N/A,FALSE,"장축";#N/A,#N/A,FALSE,"4WD"}</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FJFJHF" hidden="1">{#N/A,#N/A,FALSE,"단축1";#N/A,#N/A,FALSE,"단축2";#N/A,#N/A,FALSE,"단축3";#N/A,#N/A,FALSE,"장축";#N/A,#N/A,FALSE,"4WD"}</definedName>
    <definedName name="fhghhh"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fhjgj" hidden="1">{#N/A,#N/A,FALSE,"98소지이동TOTvs99.1 (2)";#N/A,#N/A,FALSE,"TOTAL";#N/A,#N/A,FALSE,"98소지이동TOTvs99.1(b) (2)"}</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SD" hidden="1">{"'매출계획'!$D$2"}</definedName>
    <definedName name="fila" hidden="1">{#N/A,#N/A,FALSE,"채권채무";#N/A,#N/A,FALSE,"control sheet"}</definedName>
    <definedName name="Fill" hidden="1">#REF!</definedName>
    <definedName name="filr" hidden="1">#REF!</definedName>
    <definedName name="Fin" hidden="1">{"Valuation_Common",#N/A,FALSE,"Valuation"}</definedName>
    <definedName name="Fin_CounterGraphJuly02" hidden="1">#REF!</definedName>
    <definedName name="FINAL_TM" hidden="1">#REF!</definedName>
    <definedName name="Finance" hidden="1">{"Valuation_Common",#N/A,FALSE,"Valuation"}</definedName>
    <definedName name="finding" hidden="1">{#N/A,#N/A,FALSE,"BS";#N/A,#N/A,FALSE,"PL";#N/A,#N/A,FALSE,"처분";#N/A,#N/A,FALSE,"현금";#N/A,#N/A,FALSE,"매출";#N/A,#N/A,FALSE,"원가";#N/A,#N/A,FALSE,"경영"}</definedName>
    <definedName name="findingss" hidden="1">{#N/A,#N/A,FALSE,"Aging Summary";#N/A,#N/A,FALSE,"Ratio Analysis";#N/A,#N/A,FALSE,"Test 120 Day Accts";#N/A,#N/A,FALSE,"Tickmarks"}</definedName>
    <definedName name="finres" hidden="1">#REF!</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alaslaslfasllaa" hidden="1">{#N/A,#N/A,FALSE,"을지 (4)";#N/A,#N/A,FALSE,"을지 (5)";#N/A,#N/A,FALSE,"을지 (6)"}</definedName>
    <definedName name="FJD" hidden="1">{#N/A,#N/A,FALSE,"단축1";#N/A,#N/A,FALSE,"단축2";#N/A,#N/A,FALSE,"단축3";#N/A,#N/A,FALSE,"장축";#N/A,#N/A,FALSE,"4WD"}</definedName>
    <definedName name="fjdi0s" hidden="1">#N/A</definedName>
    <definedName name="FJFJ" hidden="1">{#N/A,#N/A,FALSE,"단축1";#N/A,#N/A,FALSE,"단축2";#N/A,#N/A,FALSE,"단축3";#N/A,#N/A,FALSE,"장축";#N/A,#N/A,FALSE,"4WD"}</definedName>
    <definedName name="fjfjfjf" hidden="1">{#N/A,#N/A,FALSE,"3가";#N/A,#N/A,FALSE,"3나";#N/A,#N/A,FALSE,"3다"}</definedName>
    <definedName name="fjgurt" hidden="1">{"ThermalSellingExpenses",#N/A,FALSE,"TP Fixed Exp."}</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jjgj" hidden="1">{#N/A,#N/A,FALSE,"HOT RU TEM";#N/A,#N/A,FALSE,"HOT RU TEM";#N/A,#N/A,FALSE,"HOT RU TEM"}</definedName>
    <definedName name="fjklsjkl" hidden="1">{"'Sheet1'!$A$1:$H$36"}</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FK" hidden="1">{#N/A,#N/A,FALSE,"단축1";#N/A,#N/A,FALSE,"단축2";#N/A,#N/A,FALSE,"단축3";#N/A,#N/A,FALSE,"장축";#N/A,#N/A,FALSE,"4WD"}</definedName>
    <definedName name="fkfkfkfkf" hidden="1">#REF!</definedName>
    <definedName name="fkfkfkfkfkf" hidden="1">{#N/A,#N/A,FALSE,"을지 (4)";#N/A,#N/A,FALSE,"을지 (5)";#N/A,#N/A,FALSE,"을지 (6)"}</definedName>
    <definedName name="fkfkfkfkfkfkfkfk" hidden="1">{#N/A,#N/A,FALSE,"을지 (4)";#N/A,#N/A,FALSE,"을지 (5)";#N/A,#N/A,FALSE,"을지 (6)"}</definedName>
    <definedName name="fkla" hidden="1">{#N/A,#N/A,TRUE,"Y생산";#N/A,#N/A,TRUE,"Y판매";#N/A,#N/A,TRUE,"Y총물량";#N/A,#N/A,TRUE,"Y능력";#N/A,#N/A,TRUE,"YKD"}</definedName>
    <definedName name="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EXIBLE.T.L" hidden="1">{#N/A,#N/A,FALSE,"단축1";#N/A,#N/A,FALSE,"단축2";#N/A,#N/A,FALSE,"단축3";#N/A,#N/A,FALSE,"장축";#N/A,#N/A,FALSE,"4WD"}</definedName>
    <definedName name="flsklhdjhjd" hidden="1">{"'Sheet1'!$A$1:$H$36"}</definedName>
    <definedName name="FMEA"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MEA커플링" hidden="1">{#N/A,#N/A,FALSE,"단축1";#N/A,#N/A,FALSE,"단축2";#N/A,#N/A,FALSE,"단축3";#N/A,#N/A,FALSE,"장축";#N/A,#N/A,FALSE,"4WD"}</definedName>
    <definedName name="FOB가" hidden="1">{#N/A,#N/A,FALSE,"단축1";#N/A,#N/A,FALSE,"단축2";#N/A,#N/A,FALSE,"단축3";#N/A,#N/A,FALSE,"장축";#N/A,#N/A,FALSE,"4WD"}</definedName>
    <definedName name="Fono"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For2006Budget" hidden="1">{"ThermalCladMfgExpenses",#N/A,FALSE,"TP Fixed Exp."}</definedName>
    <definedName name="Ford.Verkf" hidden="1">{"Kontenverteilung",#N/A,FALSE,"H A Ü"}</definedName>
    <definedName name="ForderungenVerk" hidden="1">{"Alles",#N/A,FALSE,"H A Ü"}</definedName>
    <definedName name="ForecastPeriod" hidden="1">#REF!</definedName>
    <definedName name="Form" hidden="1">{"'7'!$B$15:$D$32"}</definedName>
    <definedName name="FORMAT" hidden="1">{#N/A,#N/A,FALSE,"CCTV"}</definedName>
    <definedName name="FO투입시UPH조정" hidden="1">{#N/A,#N/A,FALSE,"단축1";#N/A,#N/A,FALSE,"단축2";#N/A,#N/A,FALSE,"단축3";#N/A,#N/A,FALSE,"장축";#N/A,#N/A,FALSE,"4WD"}</definedName>
    <definedName name="FP" hidden="1">{#N/A,#N/A,TRUE,"Summary - 1";#N/A,#N/A,TRUE,"Summary - 2";#N/A,#N/A,TRUE,"Group Analysis";#N/A,#N/A,TRUE,"FM Analysis";#N/A,#N/A,TRUE,"T&amp;M-Onsite";#N/A,#N/A,TRUE,"FP-Onsite";#N/A,#N/A,TRUE,"NB-Onsite";#N/A,#N/A,TRUE,"T&amp;M-Offshore";#N/A,#N/A,TRUE,"FP-Offshore";#N/A,#N/A,TRUE,"Appendix-A";#N/A,#N/A,TRUE,"Appendix-B"}</definedName>
    <definedName name="FQEEEE" hidden="1">{#N/A,#N/A,FALSE,"단축1";#N/A,#N/A,FALSE,"단축2";#N/A,#N/A,FALSE,"단축3";#N/A,#N/A,FALSE,"장축";#N/A,#N/A,FALSE,"4WD"}</definedName>
    <definedName name="FREEWHEEL" hidden="1">#REF!</definedName>
    <definedName name="frg" hidden="1">{#N/A,#N/A,FALSE,"표지";#N/A,#N/A,FALSE,"전제";#N/A,#N/A,FALSE,"손익-자 (2)";#N/A,#N/A,FALSE,"손익-자";#N/A,#N/A,FALSE,"손익-마 (2)";#N/A,#N/A,FALSE,"손익-마";#N/A,#N/A,FALSE,"총손최종"}</definedName>
    <definedName name="frghjhyjm" hidden="1">{"'매출계획'!$D$2"}</definedName>
    <definedName name="frmotor" hidden="1">{#N/A,#N/A,FALSE,"단축1";#N/A,#N/A,FALSE,"단축2";#N/A,#N/A,FALSE,"단축3";#N/A,#N/A,FALSE,"장축";#N/A,#N/A,FALSE,"4WD"}</definedName>
    <definedName name="FRONT" hidden="1">{#N/A,#N/A,FALSE,"단축1";#N/A,#N/A,FALSE,"단축2";#N/A,#N/A,FALSE,"단축3";#N/A,#N/A,FALSE,"장축";#N/A,#N/A,FALSE,"4WD"}</definedName>
    <definedName name="frr"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S_CF2" hidden="1">{#N/A,#N/A,FALSE,"BS";#N/A,#N/A,FALSE,"IS";#N/A,#N/A,FALSE,"결손금처리";#N/A,#N/A,FALSE,"cashflow"}</definedName>
    <definedName name="fsdfsafdasf" hidden="1">#REF!</definedName>
    <definedName name="fsdsfafd" hidden="1">{"CSheet",#N/A,FALSE,"C";"SmCap",#N/A,FALSE,"VAL1";"GulfCoast",#N/A,FALSE,"VAL1";"nav",#N/A,FALSE,"NAV";"Summary",#N/A,FALSE,"NAV"}</definedName>
    <definedName name="fsf" hidden="1">{#N/A,#N/A,FALSE,"BS";#N/A,#N/A,FALSE,"PL";#N/A,#N/A,FALSE,"처분";#N/A,#N/A,FALSE,"현금";#N/A,#N/A,FALSE,"매출";#N/A,#N/A,FALSE,"원가";#N/A,#N/A,FALSE,"경영"}</definedName>
    <definedName name="FSFD" hidden="1">{#N/A,#N/A,FALSE,"단축1";#N/A,#N/A,FALSE,"단축2";#N/A,#N/A,FALSE,"단축3";#N/A,#N/A,FALSE,"장축";#N/A,#N/A,FALSE,"4WD"}</definedName>
    <definedName name="fsgfgd45" hidden="1">#REF!</definedName>
    <definedName name="fss" hidden="1">{"'Sheet1'!$A$1:$H$36"}</definedName>
    <definedName name="fsvfsvree4" hidden="1">#REF!</definedName>
    <definedName name="FU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UYU" hidden="1">{#N/A,#N/A,FALSE,"단축1";#N/A,#N/A,FALSE,"단축2";#N/A,#N/A,FALSE,"단축3";#N/A,#N/A,FALSE,"장축";#N/A,#N/A,FALSE,"4WD"}</definedName>
    <definedName name="fvgggggggggggg" hidden="1">{#N/A,#N/A,FALSE,"인원";#N/A,#N/A,FALSE,"비용2";#N/A,#N/A,FALSE,"비용1";#N/A,#N/A,FALSE,"비용";#N/A,#N/A,FALSE,"보증2";#N/A,#N/A,FALSE,"보증1";#N/A,#N/A,FALSE,"보증";#N/A,#N/A,FALSE,"손익1";#N/A,#N/A,FALSE,"손익";#N/A,#N/A,FALSE,"부서별매출";#N/A,#N/A,FALSE,"매출"}</definedName>
    <definedName name="fwfre" hidden="1">{#N/A,#N/A,FALSE,"손익표지";#N/A,#N/A,FALSE,"손익계산";#N/A,#N/A,FALSE,"일반관리비";#N/A,#N/A,FALSE,"영업외수익";#N/A,#N/A,FALSE,"영업외비용";#N/A,#N/A,FALSE,"매출액";#N/A,#N/A,FALSE,"요약손익";#N/A,#N/A,FALSE,"요약대차";#N/A,#N/A,FALSE,"매출채권현황";#N/A,#N/A,FALSE,"매출채권명세"}</definedName>
    <definedName name="g" hidden="1">{"'매출계획'!$D$2"}</definedName>
    <definedName name="ga" hidden="1">{#N/A,#N/A,FALSE,"Aging Summary";#N/A,#N/A,FALSE,"Ratio Analysis";#N/A,#N/A,FALSE,"Test 120 Day Accts";#N/A,#N/A,FALSE,"Tickmarks"}</definedName>
    <definedName name="gaag" hidden="1">{#N/A,#N/A,FALSE,"단축1";#N/A,#N/A,FALSE,"단축2";#N/A,#N/A,FALSE,"단축3";#N/A,#N/A,FALSE,"장축";#N/A,#N/A,FALSE,"4WD"}</definedName>
    <definedName name="GAFG" hidden="1">{"'매출계획'!$D$2"}</definedName>
    <definedName name="GB" hidden="1">{"'매출계획'!$D$2"}</definedName>
    <definedName name="gcn" hidden="1">#REF!</definedName>
    <definedName name="G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DE" hidden="1">{"'매출계획'!$D$2"}</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g" hidden="1">#REF!</definedName>
    <definedName name="gdfg5e4" hidden="1">#REF!</definedName>
    <definedName name="gdfgdfg4" hidden="1">#REF!</definedName>
    <definedName name="gdfsg" hidden="1">{"'Sheet1'!$A$1:$H$36"}</definedName>
    <definedName name="GDHJN" hidden="1">{"'매출계획'!$D$2"}</definedName>
    <definedName name="gdmhgdmhg" hidden="1">{#N/A,#N/A,TRUE,"일정"}</definedName>
    <definedName name="gdsd" hidden="1">{#N/A,#N/A,FALSE,"KMC최종회의(7월) 자료"}</definedName>
    <definedName name="GEAR3" hidden="1">{#N/A,#N/A,FALSE,"단축1";#N/A,#N/A,FALSE,"단축2";#N/A,#N/A,FALSE,"단축3";#N/A,#N/A,FALSE,"장축";#N/A,#N/A,FALSE,"4WD"}</definedName>
    <definedName name="gege" hidden="1">{#N/A,#N/A,FALSE,"BS";#N/A,#N/A,FALSE,"PL";#N/A,#N/A,FALSE,"처분";#N/A,#N/A,FALSE,"현금";#N/A,#N/A,FALSE,"매출";#N/A,#N/A,FALSE,"원가";#N/A,#N/A,FALSE,"경영"}</definedName>
    <definedName name="gerge" hidden="1">{#N/A,#N/A,FALSE,"BS";#N/A,#N/A,FALSE,"PL";#N/A,#N/A,FALSE,"처분";#N/A,#N/A,FALSE,"현금";#N/A,#N/A,FALSE,"매출";#N/A,#N/A,FALSE,"원가";#N/A,#N/A,FALSE,"경영"}</definedName>
    <definedName name="gethjkkii" hidden="1">#REF!</definedName>
    <definedName name="gf" hidden="1">{"'Sheet1'!$A$1:$H$36"}</definedName>
    <definedName name="GFD" hidden="1">{#N/A,#N/A,TRUE,"일정"}</definedName>
    <definedName name="gfdbbbbb54" hidden="1">#REF!</definedName>
    <definedName name="GFDDF" hidden="1">{#N/A,#N/A,FALSE,"HOT RU TEM";#N/A,#N/A,FALSE,"HOT RU TEM";#N/A,#N/A,FALSE,"HOT RU TEM"}</definedName>
    <definedName name="GFDF" hidden="1">{#N/A,#N/A,FALSE,"전제";#N/A,#N/A,FALSE,"표지";#N/A,#N/A,FALSE,"6D16";#N/A,#N/A,FALSE,"6D22";#N/A,#N/A,FALSE,"6D22-T";#N/A,#N/A,FALSE,"Q-DEG";#N/A,#N/A,FALSE,"총손";#N/A,#N/A,FALSE,"대당";#N/A,#N/A,FALSE,"가공비"}</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FDGGFD" hidden="1">{#N/A,#N/A,FALSE,"단축1";#N/A,#N/A,FALSE,"단축2";#N/A,#N/A,FALSE,"단축3";#N/A,#N/A,FALSE,"장축";#N/A,#N/A,FALSE,"4WD"}</definedName>
    <definedName name="GFDGGFFHGJH" hidden="1">{#N/A,#N/A,FALSE,"단축1";#N/A,#N/A,FALSE,"단축2";#N/A,#N/A,FALSE,"단축3";#N/A,#N/A,FALSE,"장축";#N/A,#N/A,FALSE,"4WD"}</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hidden="1">{#N/A,#N/A,FALSE,"단축1";#N/A,#N/A,FALSE,"단축2";#N/A,#N/A,FALSE,"단축3";#N/A,#N/A,FALSE,"장축";#N/A,#N/A,FALSE,"4WD"}</definedName>
    <definedName name="GFDSW" hidden="1">{#N/A,#N/A,FALSE,"단축1";#N/A,#N/A,FALSE,"단축2";#N/A,#N/A,FALSE,"단축3";#N/A,#N/A,FALSE,"장축";#N/A,#N/A,FALSE,"4WD"}</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ghht5" hidden="1">#REF!</definedName>
    <definedName name="GFG" hidden="1">{#N/A,#N/A,FALSE,"단축1";#N/A,#N/A,FALSE,"단축2";#N/A,#N/A,FALSE,"단축3";#N/A,#N/A,FALSE,"장축";#N/A,#N/A,FALSE,"4WD"}</definedName>
    <definedName name="gfgdfg" hidden="1">#REF!</definedName>
    <definedName name="gfgdfgklo9" hidden="1">#REF!</definedName>
    <definedName name="gfgdh5" hidden="1">#REF!</definedName>
    <definedName name="gfgdhgh5" hidden="1">#REF!</definedName>
    <definedName name="gfgdrgre45" hidden="1">#REF!</definedName>
    <definedName name="gfgfdg"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FGFGFDFFFFFN" hidden="1">{#N/A,#N/A,FALSE,"단축1";#N/A,#N/A,FALSE,"단축2";#N/A,#N/A,FALSE,"단축3";#N/A,#N/A,FALSE,"장축";#N/A,#N/A,FALSE,"4WD"}</definedName>
    <definedName name="gfgfgtgh5" hidden="1">#REF!</definedName>
    <definedName name="GFGGF" hidden="1">{#N/A,#N/A,FALSE,"단축1";#N/A,#N/A,FALSE,"단축2";#N/A,#N/A,FALSE,"단축3";#N/A,#N/A,FALSE,"장축";#N/A,#N/A,FALSE,"4WD"}</definedName>
    <definedName name="gfgyt" hidden="1">{"'5'!$A$1:$BB$147"}</definedName>
    <definedName name="GFH" hidden="1">{"'매출계획'!$D$2"}</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JG" hidden="1">{#N/A,#N/A,FALSE,"단축1";#N/A,#N/A,FALSE,"단축2";#N/A,#N/A,FALSE,"단축3";#N/A,#N/A,FALSE,"장축";#N/A,#N/A,FALSE,"4WD"}</definedName>
    <definedName name="gfld" hidden="1">{#N/A,#N/A,TRUE,"Y생산";#N/A,#N/A,TRUE,"Y판매";#N/A,#N/A,TRUE,"Y총물량";#N/A,#N/A,TRUE,"Y능력";#N/A,#N/A,TRUE,"YKD"}</definedName>
    <definedName name="GFN" hidden="1">{#N/A,#N/A,FALSE,"단축1";#N/A,#N/A,FALSE,"단축2";#N/A,#N/A,FALSE,"단축3";#N/A,#N/A,FALSE,"장축";#N/A,#N/A,FALSE,"4WD"}</definedName>
    <definedName name="gfrzererrera" hidden="1">#REF!</definedName>
    <definedName name="gfs" hidden="1">{#N/A,#N/A,FALSE,"거주자";#N/A,#N/A,FALSE,"증투F"}</definedName>
    <definedName name="gfsdfgsfgdfg4" hidden="1">#REF!</definedName>
    <definedName name="gfsf4t43trtn" hidden="1">#REF!</definedName>
    <definedName name="gft" hidden="1">{"'Sheet1'!$A$1:$H$36"}</definedName>
    <definedName name="gg" hidden="1">#REF!</definedName>
    <definedName name="GGFN" hidden="1">{#N/A,#N/A,FALSE,"단축1";#N/A,#N/A,FALSE,"단축2";#N/A,#N/A,FALSE,"단축3";#N/A,#N/A,FALSE,"장축";#N/A,#N/A,FALSE,"4WD"}</definedName>
    <definedName name="GGG" hidden="1">{#N/A,#N/A,FALSE,"단축1";#N/A,#N/A,FALSE,"단축2";#N/A,#N/A,FALSE,"단축3";#N/A,#N/A,FALSE,"장축";#N/A,#N/A,FALSE,"4WD"}</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 hidden="1">#REF!</definedName>
    <definedName name="gggggggggggggg" hidden="1">#REF!</definedName>
    <definedName name="ggggggggggggggg" hidden="1">#REF!</definedName>
    <definedName name="ggggggggggggggggg" hidden="1">{#N/A,#N/A,FALSE,"SILO현황";#N/A,#N/A,FALSE,"타업체";#N/A,#N/A,FALSE,"생산능력"}</definedName>
    <definedName name="ggggghhhjj" hidden="1">{#N/A,#N/A,FALSE,"PART-1234-8-12-9(41)";#N/A,#N/A,FALSE,"PARTS-2(3)";#N/A,#N/A,FALSE,"VAN SYSTEM";#N/A,#N/A,FALSE,"PARTS-10(26)";#N/A,#N/A,FALSE,"PART-5-6-7-11(14)";#N/A,#N/A,FALSE,"PARTS-4(3)";#N/A,#N/A,FALSE,"PCLASS"}</definedName>
    <definedName name="GGGKJJG" hidden="1">{#N/A,#N/A,FALSE,"단축1";#N/A,#N/A,FALSE,"단축2";#N/A,#N/A,FALSE,"단축3";#N/A,#N/A,FALSE,"장축";#N/A,#N/A,FALSE,"4WD"}</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hjy56" hidden="1">#REF!</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d" hidden="1">{#N/A,#N/A,FALSE,"Aging Summary";#N/A,#N/A,FALSE,"Ratio Analysis";#N/A,#N/A,FALSE,"Test 120 Day Accts";#N/A,#N/A,FALSE,"Tickmarks"}</definedName>
    <definedName name="GHDJDG" hidden="1">{#N/A,#N/A,FALSE,"단축1";#N/A,#N/A,FALSE,"단축2";#N/A,#N/A,FALSE,"단축3";#N/A,#N/A,FALSE,"장축";#N/A,#N/A,FALSE,"4WD"}</definedName>
    <definedName name="GHDJN" hidden="1">{"'매출계획'!$D$2"}</definedName>
    <definedName name="GHDT" hidden="1">{#N/A,#N/A,FALSE,"지침";#N/A,#N/A,FALSE,"환경분석";#N/A,#N/A,FALSE,"Sheet16"}</definedName>
    <definedName name="ghfghtr" hidden="1">#REF!</definedName>
    <definedName name="GHG" hidden="1">{"'5'!$A$1:$BB$147"}</definedName>
    <definedName name="GHGF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HGH" hidden="1">{"'미착금액'!$A$4:$G$14"}</definedName>
    <definedName name="GHGHGH_1" hidden="1">{"'미착금액'!$A$4:$G$14"}</definedName>
    <definedName name="GHGJGHG" hidden="1">{#N/A,#N/A,FALSE,"단축1";#N/A,#N/A,FALSE,"단축2";#N/A,#N/A,FALSE,"단축3";#N/A,#N/A,FALSE,"장축";#N/A,#N/A,FALSE,"4WD"}</definedName>
    <definedName name="GHHF" hidden="1">{#N/A,#N/A,FALSE,"지침";#N/A,#N/A,FALSE,"환경분석";#N/A,#N/A,FALSE,"Sheet16"}</definedName>
    <definedName name="ghhgkgh" hidden="1">{"ThermalProductsIntercoElim",#N/A,FALSE,"Thermal Pdts. P &amp; L"}</definedName>
    <definedName name="GHHH" hidden="1">#REF!</definedName>
    <definedName name="ghhj" hidden="1">{#N/A,#N/A,FALSE,"PHOTO5";#N/A,#N/A,FALSE,"ETCH5";#N/A,#N/A,FALSE,"DIFF5";#N/A,#N/A,FALSE,"CVD5";#N/A,#N/A,FALSE,"I5";#N/A,#N/A,FALSE,"METAL5";#N/A,#N/A,FALSE,"PHOTO6";#N/A,#N/A,FALSE,"ETCH6";#N/A,#N/A,FALSE,"DIFF6";#N/A,#N/A,FALSE,"CVD6";#N/A,#N/A,FALSE,"I6";#N/A,#N/A,FALSE,"METAL6"}</definedName>
    <definedName name="ghj" hidden="1">{#N/A,#N/A,FALSE,"Год 99."}</definedName>
    <definedName name="GHJDM" hidden="1">{"'매출계획'!$D$2"}</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JHGHGJHG" hidden="1">{#N/A,#N/A,FALSE,"단축1";#N/A,#N/A,FALSE,"단축2";#N/A,#N/A,FALSE,"단축3";#N/A,#N/A,FALSE,"장축";#N/A,#N/A,FALSE,"4WD"}</definedName>
    <definedName name="GHJKL" hidden="1">{#N/A,#N/A,FALSE,"PART-1234-8-12-9(41)";#N/A,#N/A,FALSE,"PARTS-2(3)";#N/A,#N/A,FALSE,"VAN SYSTEM";#N/A,#N/A,FALSE,"PARTS-10(26)";#N/A,#N/A,FALSE,"PART-5-6-7-11(14)";#N/A,#N/A,FALSE,"PARTS-4(3)";#N/A,#N/A,FALSE,"PCLASS"}</definedName>
    <definedName name="GHJKLL" hidden="1">{#N/A,#N/A,FALSE,"PART-1234-8-12-9(41)";#N/A,#N/A,FALSE,"PARTS-2(3)";#N/A,#N/A,FALSE,"VAN SYSTEM";#N/A,#N/A,FALSE,"PARTS-10(26)";#N/A,#N/A,FALSE,"PART-5-6-7-11(14)";#N/A,#N/A,FALSE,"PARTS-4(3)";#N/A,#N/A,FALSE,"PCLASS"}</definedName>
    <definedName name="ghjuio" hidden="1">{#N/A,#N/A,FALSE,"PART-1234-8-12-9(41)";#N/A,#N/A,FALSE,"PARTS-2(3)";#N/A,#N/A,FALSE,"VAN SYSTEM";#N/A,#N/A,FALSE,"PARTS-10(26)";#N/A,#N/A,FALSE,"PART-5-6-7-11(14)";#N/A,#N/A,FALSE,"PARTS-4(3)";#N/A,#N/A,FALSE,"PCLASS"}</definedName>
    <definedName name="GHKJHKJHKJHJK" hidden="1">{"'5'!$A$1:$BB$147"}</definedName>
    <definedName name="ghl" hidden="1">{#N/A,#N/A,FALSE,"Год 99."}</definedName>
    <definedName name="GHLDML" hidden="1">{#N/A,#N/A,FALSE,"품의서";#N/A,#N/A,FALSE,"전제";#N/A,#N/A,FALSE,"총손";#N/A,#N/A,FALSE,"손익"}</definedName>
    <definedName name="GHM" hidden="1">{"'매출계획'!$D$2"}</definedName>
    <definedName name="GHUTGHF" hidden="1">{#N/A,#N/A,FALSE,"96 3월물량표";#N/A,#N/A,FALSE,"96 4월물량표";#N/A,#N/A,FALSE,"96 5월물량표"}</definedName>
    <definedName name="GJ" hidden="1">{#N/A,#N/A,FALSE,"단축1";#N/A,#N/A,FALSE,"단축2";#N/A,#N/A,FALSE,"단축3";#N/A,#N/A,FALSE,"장축";#N/A,#N/A,FALSE,"4WD"}</definedName>
    <definedName name="GJGK" hidden="1">{#N/A,#N/A,FALSE,"표지";#N/A,#N/A,FALSE,"전제";#N/A,#N/A,FALSE,"손익-자 (2)";#N/A,#N/A,FALSE,"손익-자";#N/A,#N/A,FALSE,"손익-마 (2)";#N/A,#N/A,FALSE,"손익-마";#N/A,#N/A,FALSE,"총손최종"}</definedName>
    <definedName name="gjhg" hidden="1">{#N/A,#N/A,FALSE,"9612"}</definedName>
    <definedName name="gjjj656" hidden="1">#REF!</definedName>
    <definedName name="gjk" hidden="1">{#N/A,#N/A,FALSE,"Aging Summary";#N/A,#N/A,FALSE,"Ratio Analysis";#N/A,#N/A,FALSE,"Test 120 Day Accts";#N/A,#N/A,FALSE,"Tickmarks"}</definedName>
    <definedName name="GJKGJK" hidden="1">{#N/A,#N/A,FALSE,"단축1";#N/A,#N/A,FALSE,"단축2";#N/A,#N/A,FALSE,"단축3";#N/A,#N/A,FALSE,"장축";#N/A,#N/A,FALSE,"4WD"}</definedName>
    <definedName name="GJT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k" hidden="1">{"'4월수지'!$A$1:$AE$45"}</definedName>
    <definedName name="gkd" hidden="1">{#N/A,#N/A,FALSE,"COL-HIS"}</definedName>
    <definedName name="gkd_1" hidden="1">{#N/A,#N/A,FALSE,"COL-HIS"}</definedName>
    <definedName name="GKFGK" hidden="1">{"'5'!$A$1:$BB$147"}</definedName>
    <definedName name="gkg" hidden="1">{"'Matrix'!$A$3:$J$47"}</definedName>
    <definedName name="gkkk" hidden="1">{#N/A,#N/A,FALSE,"단축1";#N/A,#N/A,FALSE,"단축2";#N/A,#N/A,FALSE,"단축3";#N/A,#N/A,FALSE,"장축";#N/A,#N/A,FALSE,"4WD"}</definedName>
    <definedName name="gks" hidden="1">{#N/A,#N/A,TRUE,"매출진척-1";#N/A,#N/A,TRUE,"매출진척-2";#N/A,#N/A,TRUE,"제품실적";#N/A,#N/A,TRUE,"RAC";#N/A,#N/A,TRUE,"PAC ";#N/A,#N/A,TRUE,"재고현황";#N/A,#N/A,TRUE,"공지사항"}</definedName>
    <definedName name="GL" hidden="1">{#N/A,#N/A,FALSE,"단축1";#N/A,#N/A,FALSE,"단축2";#N/A,#N/A,FALSE,"단축3";#N/A,#N/A,FALSE,"장축";#N/A,#N/A,FALSE,"4WD"}</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NJ" hidden="1">{"'매출계획'!$D$2"}</definedName>
    <definedName name="godhelpme" hidden="1">{#N/A,#N/A,FALSE,"Sheet1"}</definedName>
    <definedName name="GOGOGOGO" hidden="1">{"Wire Charts",#N/A,TRUE,"Wires"}</definedName>
    <definedName name="gooch" hidden="1">{#N/A,#N/A,FALSE,"Projections";#N/A,#N/A,FALSE,"Multiples Valuation";#N/A,#N/A,FALSE,"LBO";#N/A,#N/A,FALSE,"Multiples_Sensitivity";#N/A,#N/A,FALSE,"Summary"}</definedName>
    <definedName name="good" hidden="1">#REF!</definedName>
    <definedName name="Graph" hidden="1">#REF!</definedName>
    <definedName name="graph_bincome2" hidden="1">#N/A</definedName>
    <definedName name="Graph_Xdriver" hidden="1">#N/A</definedName>
    <definedName name="GraphB" hidden="1">#REF!</definedName>
    <definedName name="GraphX" hidden="1">#REF!</definedName>
    <definedName name="GRKLNHDGKLN" hidden="1">{#N/A,#N/A,TRUE,"매출진척-1";#N/A,#N/A,TRUE,"매출진척-2";#N/A,#N/A,TRUE,"제품실적";#N/A,#N/A,TRUE,"RAC";#N/A,#N/A,TRUE,"PAC ";#N/A,#N/A,TRUE,"재고현황";#N/A,#N/A,TRUE,"공지사항"}</definedName>
    <definedName name="gs" hidden="1">{#N/A,#N/A,FALSE,"Aging Summary";#N/A,#N/A,FALSE,"Ratio Analysis";#N/A,#N/A,FALSE,"Test 120 Day Accts";#N/A,#N/A,FALSE,"Tickmarks"}</definedName>
    <definedName name="gsdg" hidden="1">{"'Sheet1'!$A$1:$H$36"}</definedName>
    <definedName name="gsdgsdf" hidden="1">{#N/A,#N/A,FALSE,"Aging Summary";#N/A,#N/A,FALSE,"Ratio Analysis";#N/A,#N/A,FALSE,"Test 120 Day Accts";#N/A,#N/A,FALSE,"Tickmarks"}</definedName>
    <definedName name="gt"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TH" hidden="1">{"'매출계획'!$D$2"}</definedName>
    <definedName name="GTR" hidden="1">{#N/A,#N/A,FALSE,"단축1";#N/A,#N/A,FALSE,"단축2";#N/A,#N/A,FALSE,"단축3";#N/A,#N/A,FALSE,"장축";#N/A,#N/A,FALSE,"4WD"}</definedName>
    <definedName name="GTY" hidden="1">{#N/A,#N/A,FALSE,"단축1";#N/A,#N/A,FALSE,"단축2";#N/A,#N/A,FALSE,"단축3";#N/A,#N/A,FALSE,"장축";#N/A,#N/A,FALSE,"4WD"}</definedName>
    <definedName name="gu" hidden="1">{"'Sheet1'!$A$1:$H$36"}</definedName>
    <definedName name="GUS"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gusg" hidden="1">{#N/A,#N/A,TRUE,"Summary";#N/A,#N/A,TRUE,"IS";#N/A,#N/A,TRUE,"Adj";#N/A,#N/A,TRUE,"BS";#N/A,#N/A,TRUE,"CF";#N/A,#N/A,TRUE,"Debt";#N/A,#N/A,TRUE,"IRR"}</definedName>
    <definedName name="gusrmagmfma" hidden="1">{#N/A,#N/A,TRUE,"Summary";#N/A,#N/A,TRUE,"IS";#N/A,#N/A,TRUE,"Adj";#N/A,#N/A,TRUE,"BS";#N/A,#N/A,TRUE,"CF";#N/A,#N/A,TRUE,"Debt";#N/A,#N/A,TRUE,"IRR"}</definedName>
    <definedName name="GUSTLS" hidden="1">#REF!</definedName>
    <definedName name="gvdasskv" hidden="1">{#N/A,#N/A,TRUE,"일정"}</definedName>
    <definedName name="gvgvg"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GYIO" hidden="1">{#N/A,#N/A,FALSE,"BS";#N/A,#N/A,FALSE,"PL";#N/A,#N/A,FALSE,"처분";#N/A,#N/A,FALSE,"현금";#N/A,#N/A,FALSE,"매출";#N/A,#N/A,FALSE,"원가";#N/A,#N/A,FALSE,"경영"}</definedName>
    <definedName name="gyjh" hidden="1">{#N/A,#N/A,FALSE,"Cashflow Analysis";#N/A,#N/A,FALSE,"Sensitivity Analysis";#N/A,#N/A,FALSE,"PV";#N/A,#N/A,FALSE,"Pro Forma"}</definedName>
    <definedName name="h" hidden="1">{"summary1",#N/A,FALSE,"Summary of Values";"summary2",#N/A,FALSE,"Summary of Values";"weighted average returns",#N/A,FALSE,"WACC and WARA";"fixed asset detail",#N/A,FALSE,"Fixed Asset Detail"}</definedName>
    <definedName name="ha" hidden="1">{#N/A,#N/A,FALSE,"Aging Summary";#N/A,#N/A,FALSE,"Ratio Analysis";#N/A,#N/A,FALSE,"Test 120 Day Accts";#N/A,#N/A,FALSE,"Tickmarks"}</definedName>
    <definedName name="hallo" hidden="1">{"Kontenverteilung",#N/A,FALSE,"H A Ü"}</definedName>
    <definedName name="HCI" hidden="1">{"'Price List '!$A$1:$R$156"}</definedName>
    <definedName name="hehehez" hidden="1">{"'TYPE (2)'!$A$1:$Q$76"}</definedName>
    <definedName name="HERE" hidden="1">{#N/A,#N/A,TRUE,"손익보고"}</definedName>
    <definedName name="HFG" hidden="1">{#N/A,#N/A,TRUE,"Y생산";#N/A,#N/A,TRUE,"Y판매";#N/A,#N/A,TRUE,"Y총물량";#N/A,#N/A,TRUE,"Y능력";#N/A,#N/A,TRUE,"YKD"}</definedName>
    <definedName name="HFGD" hidden="1">{#N/A,#N/A,FALSE,"지침";#N/A,#N/A,FALSE,"환경분석";#N/A,#N/A,FALSE,"Sheet16"}</definedName>
    <definedName name="HFGJFGJJ" hidden="1">{"'OPEN'G압출'!$A$4:$P$34"}</definedName>
    <definedName name="hfgjfhutu" hidden="1">#REF!</definedName>
    <definedName name="hfksd" hidden="1">{#N/A,#N/A,FALSE,"BS";#N/A,#N/A,FALSE,"PL";#N/A,#N/A,FALSE,"처분";#N/A,#N/A,FALSE,"현금";#N/A,#N/A,FALSE,"매출";#N/A,#N/A,FALSE,"원가";#N/A,#N/A,FALSE,"경영"}</definedName>
    <definedName name="HGC" hidden="1">{"'Sheet1'!$A$1:$H$36"}</definedName>
    <definedName name="hgf" hidden="1">{#N/A,#N/A,FALSE,"Год 99."}</definedName>
    <definedName name="HGFD" hidden="1">{"'매출계획'!$D$2"}</definedName>
    <definedName name="hgfhhjukyljk7" hidden="1">#REF!</definedName>
    <definedName name="hgfshg" hidden="1">{#N/A,#N/A,TRUE,"일정"}</definedName>
    <definedName name="hgfxd" hidden="1">{#N/A,#N/A,TRUE,"일정"}</definedName>
    <definedName name="HGGHHG" hidden="1">#REF!</definedName>
    <definedName name="hghffhftdh2" hidden="1">#REF!</definedName>
    <definedName name="hgjdfgbhxdfg" hidden="1">{#N/A,#N/A,FALSE,"Top page";#N/A,#N/A,FALSE,"Weekly KPI";#N/A,#N/A,FALSE,"Customer Count Growth";#N/A,#N/A,FALSE,"Customer Spending Growth";#N/A,#N/A,FALSE,"Sales Growth";#N/A,#N/A,FALSE,"Customer Spending";#N/A,#N/A,FALSE,"Credit Card % to Sales"}</definedName>
    <definedName name="hgkdj" hidden="1">{"AnnualRentRoll",#N/A,FALSE,"RentRoll"}</definedName>
    <definedName name="HGKJKJKJ" hidden="1">{#N/A,#N/A,FALSE,"단축1";#N/A,#N/A,FALSE,"단축2";#N/A,#N/A,FALSE,"단축3";#N/A,#N/A,FALSE,"장축";#N/A,#N/A,FALSE,"4WD"}</definedName>
    <definedName name="hgkvg"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H" hidden="1">{#N/A,#N/A,FALSE,"BS";#N/A,#N/A,FALSE,"PL";#N/A,#N/A,FALSE,"처분";#N/A,#N/A,FALSE,"현금";#N/A,#N/A,FALSE,"매출";#N/A,#N/A,FALSE,"원가";#N/A,#N/A,FALSE,"경영"}</definedName>
    <definedName name="hhghg"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HHHH" hidden="1">{#N/A,#N/A,FALSE,"지침";#N/A,#N/A,FALSE,"환경분석";#N/A,#N/A,FALSE,"Sheet16"}</definedName>
    <definedName name="HHHHH" hidden="1">{#N/A,#N/A,FALSE,"단축1";#N/A,#N/A,FALSE,"단축2";#N/A,#N/A,FALSE,"단축3";#N/A,#N/A,FALSE,"장축";#N/A,#N/A,FALSE,"4WD"}</definedName>
    <definedName name="hhhhh6" hidden="1">#REF!</definedName>
    <definedName name="hhhhhhh" hidden="1">{"ThermalCladMfgExpenses",#N/A,FALSE,"TP Fixed Exp."}</definedName>
    <definedName name="hhhhhhhhh" hidden="1">#REF!</definedName>
    <definedName name="HHHHHHHHHH" hidden="1">{#N/A,#N/A,FALSE,"단축1";#N/A,#N/A,FALSE,"단축2";#N/A,#N/A,FALSE,"단축3";#N/A,#N/A,FALSE,"장축";#N/A,#N/A,FALSE,"4WD"}</definedName>
    <definedName name="hhhhhso123" hidden="1">{#N/A,#N/A,FALSE,"정공"}</definedName>
    <definedName name="hhm" hidden="1">{#N/A,#N/A,FALSE,"BS";#N/A,#N/A,FALSE,"PL";#N/A,#N/A,FALSE,"처분";#N/A,#N/A,FALSE,"현금";#N/A,#N/A,FALSE,"매출";#N/A,#N/A,FALSE,"원가";#N/A,#N/A,FALSE,"경영"}</definedName>
    <definedName name="HiddenRows" hidden="1">#REF!</definedName>
    <definedName name="HING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j" hidden="1">{"'Sheet1'!$A$1:$H$36"}</definedName>
    <definedName name="hjc" hidden="1">#REF!</definedName>
    <definedName name="hjdg" hidden="1">{#N/A,#N/A,FALSE,"PropertyInfo"}</definedName>
    <definedName name="HJGHJHGJ" hidden="1">{#N/A,#N/A,FALSE,"지침";#N/A,#N/A,FALSE,"환경분석";#N/A,#N/A,FALSE,"Sheet16"}</definedName>
    <definedName name="HJHKLHKL" hidden="1">{#N/A,#N/A,FALSE,"단축1";#N/A,#N/A,FALSE,"단축2";#N/A,#N/A,FALSE,"단축3";#N/A,#N/A,FALSE,"장축";#N/A,#N/A,FALSE,"4WD"}</definedName>
    <definedName name="hjjk" hidden="1">{"'Sheet1'!$A$1:$H$36"}</definedName>
    <definedName name="hjk" hidden="1">{#N/A,#N/A,FALSE,"Год 99."}</definedName>
    <definedName name="hjkl" hidden="1">{#N/A,#N/A,FALSE,"PART-1234-8-12-9(41)";#N/A,#N/A,FALSE,"PARTS-2(3)";#N/A,#N/A,FALSE,"VAN SYSTEM";#N/A,#N/A,FALSE,"PARTS-10(26)";#N/A,#N/A,FALSE,"PART-5-6-7-11(14)";#N/A,#N/A,FALSE,"PARTS-4(3)";#N/A,#N/A,FALSE,"PCLASS"}</definedName>
    <definedName name="HJKLL" hidden="1">{#N/A,#N/A,TRUE,"Y생산";#N/A,#N/A,TRUE,"Y판매";#N/A,#N/A,TRUE,"Y총물량";#N/A,#N/A,TRUE,"Y능력";#N/A,#N/A,TRUE,"YKD"}</definedName>
    <definedName name="HJKLL_1" hidden="1">{#N/A,#N/A,TRUE,"Y생산";#N/A,#N/A,TRUE,"Y판매";#N/A,#N/A,TRUE,"Y총물량";#N/A,#N/A,TRUE,"Y능력";#N/A,#N/A,TRUE,"YKD"}</definedName>
    <definedName name="HJKOL" hidden="1">#N/A</definedName>
    <definedName name="hjyui" hidden="1">{#N/A,#N/A,FALSE,"신규dep";#N/A,#N/A,FALSE,"신규dep-금형상각후";#N/A,#N/A,FALSE,"신규dep-연구비상각후";#N/A,#N/A,FALSE,"신규dep-기계,공구상각후"}</definedName>
    <definedName name="hk" hidden="1">{"'Sheet1'!$A$1:$H$36"}</definedName>
    <definedName name="HLAMP4" hidden="1">{#N/A,#N/A,FALSE,"단축1";#N/A,#N/A,FALSE,"단축2";#N/A,#N/A,FALSE,"단축3";#N/A,#N/A,FALSE,"장축";#N/A,#N/A,FALSE,"4WD"}</definedName>
    <definedName name="hlj"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hmc매출" hidden="1">{#N/A,#N/A,FALSE,"ROW DATA"}</definedName>
    <definedName name="HN" hidden="1">{"'매출계획'!$D$2"}</definedName>
    <definedName name="hn.ExtDb" hidden="1">FALSE()</definedName>
    <definedName name="hn.ModelType" hidden="1">"DEAL"</definedName>
    <definedName name="hn.ModelVersion" hidden="1">1</definedName>
    <definedName name="hn.NoUpload" hidden="1">0</definedName>
    <definedName name="hod" hidden="1">{#N/A,#N/A,FALSE,"TS";#N/A,#N/A,FALSE,"Combo";#N/A,#N/A,FALSE,"FAIR";#N/A,#N/A,FALSE,"RBC";#N/A,#N/A,FALSE,"xxxx";#N/A,#N/A,FALSE,"A_D";#N/A,#N/A,FALSE,"WACC";#N/A,#N/A,FALSE,"DCF";#N/A,#N/A,FALSE,"LBO";#N/A,#N/A,FALSE,"AcqMults";#N/A,#N/A,FALSE,"CompMults"}</definedName>
    <definedName name="HOOD" hidden="1">{#N/A,#N/A,FALSE,"단축1";#N/A,#N/A,FALSE,"단축2";#N/A,#N/A,FALSE,"단축3";#N/A,#N/A,FALSE,"장축";#N/A,#N/A,FALSE,"4WD"}</definedName>
    <definedName name="hope" hidden="1">{#N/A,#N/A,FALSE,"LP Exp";#N/A,#N/A,FALSE,"Salary";#N/A,#N/A,FALSE,"Admin Exp";#N/A,#N/A,FALSE,"QTS Bud";#N/A,#N/A,FALSE,"Marketing"}</definedName>
    <definedName name="houy" hidden="1">{#N/A,#N/A,FALSE,"AD_Purchase";#N/A,#N/A,FALSE,"Credit";#N/A,#N/A,FALSE,"PF Acquisition";#N/A,#N/A,FALSE,"PF Offering"}</definedName>
    <definedName name="HP" hidden="1">#REF!</definedName>
    <definedName name="hpv" hidden="1">{#N/A,#N/A,FALSE,"단축1";#N/A,#N/A,FALSE,"단축2";#N/A,#N/A,FALSE,"단축3";#N/A,#N/A,FALSE,"장축";#N/A,#N/A,FALSE,"4WD"}</definedName>
    <definedName name="HQ" hidden="1">{#N/A,#N/A,FALSE,"6405";#N/A,#N/A,FALSE,"6406";#N/A,#N/A,FALSE,"6409";#N/A,#N/A,FALSE,"6425";#N/A,#N/A,FALSE,"6426";#N/A,#N/A,FALSE,"6427";#N/A,#N/A,FALSE,"6440";#N/A,#N/A,FALSE,"6441";#N/A,#N/A,FALSE,"6442";#N/A,#N/A,FALSE,"6443"}</definedName>
    <definedName name="HQ_1" hidden="1">{#N/A,#N/A,FALSE,"6405";#N/A,#N/A,FALSE,"6406";#N/A,#N/A,FALSE,"6409";#N/A,#N/A,FALSE,"6425";#N/A,#N/A,FALSE,"6426";#N/A,#N/A,FALSE,"6427";#N/A,#N/A,FALSE,"6440";#N/A,#N/A,FALSE,"6441";#N/A,#N/A,FALSE,"6442";#N/A,#N/A,FALSE,"6443"}</definedName>
    <definedName name="HQ_2" hidden="1">{#N/A,#N/A,FALSE,"6405";#N/A,#N/A,FALSE,"6406";#N/A,#N/A,FALSE,"6409";#N/A,#N/A,FALSE,"6425";#N/A,#N/A,FALSE,"6426";#N/A,#N/A,FALSE,"6427";#N/A,#N/A,FALSE,"6440";#N/A,#N/A,FALSE,"6441";#N/A,#N/A,FALSE,"6442";#N/A,#N/A,FALSE,"6443"}</definedName>
    <definedName name="HQ_3" hidden="1">{#N/A,#N/A,FALSE,"6405";#N/A,#N/A,FALSE,"6406";#N/A,#N/A,FALSE,"6409";#N/A,#N/A,FALSE,"6425";#N/A,#N/A,FALSE,"6426";#N/A,#N/A,FALSE,"6427";#N/A,#N/A,FALSE,"6440";#N/A,#N/A,FALSE,"6441";#N/A,#N/A,FALSE,"6442";#N/A,#N/A,FALSE,"6443"}</definedName>
    <definedName name="HQ_4" hidden="1">{#N/A,#N/A,FALSE,"6405";#N/A,#N/A,FALSE,"6406";#N/A,#N/A,FALSE,"6409";#N/A,#N/A,FALSE,"6425";#N/A,#N/A,FALSE,"6426";#N/A,#N/A,FALSE,"6427";#N/A,#N/A,FALSE,"6440";#N/A,#N/A,FALSE,"6441";#N/A,#N/A,FALSE,"6442";#N/A,#N/A,FALSE,"6443"}</definedName>
    <definedName name="HQ_5" hidden="1">{#N/A,#N/A,FALSE,"6405";#N/A,#N/A,FALSE,"6406";#N/A,#N/A,FALSE,"6409";#N/A,#N/A,FALSE,"6425";#N/A,#N/A,FALSE,"6426";#N/A,#N/A,FALSE,"6427";#N/A,#N/A,FALSE,"6440";#N/A,#N/A,FALSE,"6441";#N/A,#N/A,FALSE,"6442";#N/A,#N/A,FALSE,"6443"}</definedName>
    <definedName name="HR_BUDGET" hidden="1">{#N/A,#N/A,FALSE,"Cover";#N/A,#N/A,FALSE,"Index";#N/A,#N/A,FALSE,"Spec";#N/A,#N/A,FALSE,"Breakdown";#N/A,#N/A,FALSE,"Cost Plan"}</definedName>
    <definedName name="HRF" hidden="1">{"'매출계획'!$D$2"}</definedName>
    <definedName name="hsrtggaxgdaf" hidden="1">#REF!</definedName>
    <definedName name="ht" hidden="1">{"'표지'!$B$5"}</definedName>
    <definedName name="hthjhjhf" hidden="1">#REF!</definedName>
    <definedName name="HTM" hidden="1">{"'Sample Status'!$A$1:$J$21"}</definedName>
    <definedName name="HTML" hidden="1">{"'Sample Status'!$A$1:$J$21"}</definedName>
    <definedName name="HTML_CodePage" hidden="1">1252</definedName>
    <definedName name="HTML_Control" hidden="1">{"'Sheet1'!$A$1:$H$145"}</definedName>
    <definedName name="HTML_Control_1" hidden="1">{"'보고양식'!$A$58:$K$111"}</definedName>
    <definedName name="HTML_Control_2" hidden="1">{"'SPCOMTECH'!$A$1:$Q$6"}</definedName>
    <definedName name="HTML_Control2" hidden="1">{"'Sheet1'!$A$1:$H$36"}</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3" hidden="1">TRUE()</definedName>
    <definedName name="HTML_OBDlg4" hidden="1">TRUE()</definedName>
    <definedName name="HTML_OS" hidden="1">1</definedName>
    <definedName name="HTML_PathFile" hidden="1">"C:\DATA\XLS\MyHTML.htm"</definedName>
    <definedName name="HTML_PathFileMac" hidden="1">"Macintosh HD:HomePageStuff:New_Home_Page:datafile:ctryprem.html"</definedName>
    <definedName name="HTML_PathTemplate" hidden="1">"D:\b_256lc\일보\HTMLTemp.htm"</definedName>
    <definedName name="HTML_Title" hidden="1">"Country Risk Premiums"</definedName>
    <definedName name="HTML_X" hidden="1">{"'Matrix'!$A$3:$J$47"}</definedName>
    <definedName name="HTML1_1" hidden="1">"'[수정일일1204.xls]PEPCYCLE 12'!$A$1:$AH$45"</definedName>
    <definedName name="HTML1_10" hidden="1">""</definedName>
    <definedName name="HTML1_11" hidden="1">1</definedName>
    <definedName name="HTML1_12" hidden="1">"C:\WHANG\보고\MyHTML.htm"</definedName>
    <definedName name="HTML1_2" hidden="1">1</definedName>
    <definedName name="HTML1_3" hidden="1">"수정일일1204.xls"</definedName>
    <definedName name="HTML1_4" hidden="1">"PEPCYCLE 12"</definedName>
    <definedName name="HTML1_5" hidden="1">""</definedName>
    <definedName name="HTML1_6" hidden="1">-4146</definedName>
    <definedName name="HTML1_7" hidden="1">-4146</definedName>
    <definedName name="HTML1_8" hidden="1">"96-12-10"</definedName>
    <definedName name="HTML1_9" hidden="1">"황규현"</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 hidden="1">{"'Sample Status'!$A$1:$J$21"}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ntrol2" hidden="1">{"'표지'!$B$5"}</definedName>
    <definedName name="HTMLCount" hidden="1">1</definedName>
    <definedName name="htmll2" hidden="1">{"'Sample Status'!$A$1:$J$21"}</definedName>
    <definedName name="htr" hidden="1">#N/A</definedName>
    <definedName name="HUI" hidden="1">#N/A</definedName>
    <definedName name="huy" hidden="1">{"'Sheet1'!$L$16"}</definedName>
    <definedName name="HVAC금형비" hidden="1">{#N/A,#N/A,TRUE,"매출진척-1";#N/A,#N/A,TRUE,"매출진척-2";#N/A,#N/A,TRUE,"제품실적";#N/A,#N/A,TRUE,"RAC";#N/A,#N/A,TRUE,"PAC ";#N/A,#N/A,TRUE,"재고현황";#N/A,#N/A,TRUE,"공지사항"}</definedName>
    <definedName name="hy7hu" hidden="1">{#N/A,#N/A,FALSE,"9612";#N/A,#N/A,FALSE,"9612"}</definedName>
    <definedName name="hyh" hidden="1">{#N/A,#N/A,FALSE,"단축1";#N/A,#N/A,FALSE,"단축2";#N/A,#N/A,FALSE,"단축3";#N/A,#N/A,FALSE,"장축";#N/A,#N/A,FALSE,"4WD"}</definedName>
    <definedName name="hyju" hidden="1">{#N/A,#N/A,TRUE,"Y생산";#N/A,#N/A,TRUE,"Y판매";#N/A,#N/A,TRUE,"Y총물량";#N/A,#N/A,TRUE,"Y능력";#N/A,#N/A,TRUE,"YKD"}</definedName>
    <definedName name="HYP" hidden="1">#REF!</definedName>
    <definedName name="ia" hidden="1">{#N/A,#N/A,FALSE,"Aging Summary";#N/A,#N/A,FALSE,"Ratio Analysis";#N/A,#N/A,FALSE,"Test 120 Day Accts";#N/A,#N/A,FALSE,"Tickmarks"}</definedName>
    <definedName name="IB" hidden="1">{#N/A,#N/A,FALSE,"Sheet1"}</definedName>
    <definedName name="ibv" hidden="1">#REF!</definedName>
    <definedName name="ic" hidden="1">{#N/A,#N/A,FALSE,"단축1";#N/A,#N/A,FALSE,"단축2";#N/A,#N/A,FALSE,"단축3";#N/A,#N/A,FALSE,"장축";#N/A,#N/A,FALSE,"4WD"}</definedName>
    <definedName name="IDCCM" hidden="1">#REF!</definedName>
    <definedName name="idekjdkd"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idhfaiuhr" hidden="1">{#N/A,#N/A,FALSE,"BS";#N/A,#N/A,FALSE,"PL";#N/A,#N/A,FALSE,"A";#N/A,#N/A,FALSE,"B";#N/A,#N/A,FALSE,"B1";#N/A,#N/A,FALSE,"C";#N/A,#N/A,FALSE,"C1";#N/A,#N/A,FALSE,"C2";#N/A,#N/A,FALSE,"D";#N/A,#N/A,FALSE,"E";#N/A,#N/A,FALSE,"F";#N/A,#N/A,FALSE,"AA";#N/A,#N/A,FALSE,"BB";#N/A,#N/A,FALSE,"CC";#N/A,#N/A,FALSE,"DD";#N/A,#N/A,FALSE,"EE";#N/A,#N/A,FALSE,"FF";#N/A,#N/A,FALSE,"PL10";#N/A,#N/A,FALSE,"PL20";#N/A,#N/A,FALSE,"PL30"}</definedName>
    <definedName name="Idontknow" hidden="1">{#N/A,#N/A,FALSE,"Sheet1"}</definedName>
    <definedName name="i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I" hidden="1">{"'매출계획'!$D$2"}</definedName>
    <definedName name="IIII" hidden="1">{#N/A,#N/A,FALSE,"지침";#N/A,#N/A,FALSE,"환경분석";#N/A,#N/A,FALSE,"Sheet16"}</definedName>
    <definedName name="iiiiiiiiiiii" hidden="1">#REF!</definedName>
    <definedName name="iiioo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iiiyu" hidden="1">{"ThermalCommissions",#N/A,FALSE,"TP Fixed Exp."}</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Y" hidden="1">#N/A</definedName>
    <definedName name="IKL" hidden="1">{#N/A,#N/A,FALSE,"단축1";#N/A,#N/A,FALSE,"단축2";#N/A,#N/A,FALSE,"단축3";#N/A,#N/A,FALSE,"장축";#N/A,#N/A,FALSE,"4WD"}</definedName>
    <definedName name="Im" hidden="1">#REF!</definedName>
    <definedName name="in" hidden="1">{"'con_010'!$A$1:$AN$63"}</definedName>
    <definedName name="Income" hidden="1">#REF!</definedName>
    <definedName name="Index2" hidden="1">{#N/A,#N/A,FALSE,"Aging Summary";#N/A,#N/A,FALSE,"Ratio Analysis";#N/A,#N/A,FALSE,"Test 120 Day Accts";#N/A,#N/A,FALSE,"Tickmarks"}</definedName>
    <definedName name="inflList" hidden="1">"00000000000000000000000000000000000000000000000000000000000000000000000000000000000000000000000000000000000000000000000000000000000000000000000000000000000000000000000000000000000000000000000000000000"</definedName>
    <definedName name="INT" hidden="1">{#N/A,#N/A,TRUE,"일정"}</definedName>
    <definedName name="int_ext_sel" hidden="1">1</definedName>
    <definedName name="interestoverall" hidden="1">{#N/A,#N/A,FALSE,"Aging Summary";#N/A,#N/A,FALSE,"Ratio Analysis";#N/A,#N/A,FALSE,"Test 120 Day Accts";#N/A,#N/A,FALSE,"Tickmarks"}</definedName>
    <definedName name="inwon" hidden="1">{#N/A,#N/A,FALSE,"UNIT";#N/A,#N/A,FALSE,"UNIT";#N/A,#N/A,FALSE,"계정"}</definedName>
    <definedName name="io"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ioio" hidden="1">{#N/A,#N/A,FALSE,"Год 99."}</definedName>
    <definedName name="iop" hidden="1">{#N/A,#N/A,FALSE,"Год 99."}</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CCOUNT_CHANGE" hidden="1">"c1449"</definedName>
    <definedName name="IQ_ACCOUNTING_FFIEC" hidden="1">"c13054"</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"c2108"</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ENCY" hidden="1">"c8960"</definedName>
    <definedName name="IQ_AGENCY_INVEST_SECURITIES_FFIEC" hidden="1">"c13458"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HIGH_EST" hidden="1">"c3524"</definedName>
    <definedName name="IQ_CAPEX_HIGH_EST_REUT" hidden="1">"c3971"</definedName>
    <definedName name="IQ_CAPEX_INS" hidden="1">"c113"</definedName>
    <definedName name="IQ_CAPEX_LOW_EST" hidden="1">"c3525"</definedName>
    <definedName name="IQ_CAPEX_LOW_EST_REUT" hidden="1">"c3972"</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LANCES_DUE_FFIEC" hidden="1">"c12773"</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HIGH_EST" hidden="1">"c1669"</definedName>
    <definedName name="IQ_CFPS_HIGH_EST_REUT" hidden="1">"c3846"</definedName>
    <definedName name="IQ_CFPS_LOW_EST" hidden="1">"c1670"</definedName>
    <definedName name="IQ_CFPS_LOW_EST_REUT" hidden="1">"c3847"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INDUSTRIAL_LOANS_FFIEC" hidden="1">"c12821"</definedName>
    <definedName name="IQ_COMM_INDUSTRIAL_NON_US_LL_REC_FFIEC" hidden="1">"c12888"</definedName>
    <definedName name="IQ_COMM_INDUSTRIAL_US_LL_REC_FFIEC" hidden="1">"c12887"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RE_CAPITAL_RATIO_FDIC" hidden="1">"c6745"</definedName>
    <definedName name="IQ_CORE_DEPOSITS_ASSETS_TOT_FFIEC" hidden="1">"c13442"</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"c2106"</definedName>
    <definedName name="IQ_DIV_PAYMENT_TYPE" hidden="1">"c12752"</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_REUT" hidden="1">"c5501"</definedName>
    <definedName name="IQ_DPS_EST_REUT" hidden="1">"c3851"</definedName>
    <definedName name="IQ_DPS_HIGH_EST" hidden="1">"c1676"</definedName>
    <definedName name="IQ_DPS_HIGH_EST_REUT" hidden="1">"c3853"</definedName>
    <definedName name="IQ_DPS_LOW_EST" hidden="1">"c1677"</definedName>
    <definedName name="IQ_DPS_LOW_EST_REUT" hidden="1">"c3854"</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"IQ_EBIT_GROWTH_1"</definedName>
    <definedName name="IQ_EBIT_GROWTH_2" hidden="1">"IQ_EBIT_GROWTH_2"</definedName>
    <definedName name="IQ_EBIT_GW_ACT_OR_EST" hidden="1">"c4306"</definedName>
    <definedName name="IQ_EBIT_HIGH_EST" hidden="1">"c1683"</definedName>
    <definedName name="IQ_EBIT_HIGH_EST_REUT" hidden="1">"c5335"</definedName>
    <definedName name="IQ_EBIT_INT" hidden="1">"c360"</definedName>
    <definedName name="IQ_EBIT_LOW_EST" hidden="1">"c1684"</definedName>
    <definedName name="IQ_EBIT_LOW_EST_REUT" hidden="1">"c5336"</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O_EST" hidden="1">"c267"</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P" hidden="1">"c8880"</definedName>
    <definedName name="IQ_EPS_AP_ABS" hidden="1">"c8899"</definedName>
    <definedName name="IQ_EPS_EST" hidden="1">"IQ_EPS_EST"</definedName>
    <definedName name="IQ_EPS_EST_1" hidden="1">"IQ_EPS_EST_1"</definedName>
    <definedName name="IQ_EPS_EST_BOTTOM_UP_CIQ" hidden="1">"c12026"</definedName>
    <definedName name="IQ_EPS_EST_BOTTOM_UP_REUT" hidden="1">"c5497"</definedName>
    <definedName name="IQ_EPS_EST_CIQ" hidden="1">"c4994"</definedName>
    <definedName name="IQ_EPS_EST_REUT" hidden="1">"c5453"</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WITHOUT_FAIR_VALUES_FFIEC" hidden="1">"c12846"</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OP_DEBT_GUARANTEED_FFIEC" hidden="1">"c12971"</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FPS" hidden="1">"c1673"</definedName>
    <definedName name="IQ_EST_ACT_CFPS_REUT" hidden="1">"c3850"</definedName>
    <definedName name="IQ_EST_ACT_DPS" hidden="1">"c1680"</definedName>
    <definedName name="IQ_EST_ACT_DPS_REUT" hidden="1">"c3857"</definedName>
    <definedName name="IQ_EST_ACT_EBIT" hidden="1">"c1687"</definedName>
    <definedName name="IQ_EST_ACT_EBIT_REUT" hidden="1">"c5339"</definedName>
    <definedName name="IQ_EST_ACT_EBITDA" hidden="1">"c1664"</definedName>
    <definedName name="IQ_EST_ACT_EBITDA_CIQ" hidden="1">"c3667"</definedName>
    <definedName name="IQ_EST_ACT_EBITDA_REUT" hidden="1">"c3836"</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UT" hidden="1">"c5457"</definedName>
    <definedName name="IQ_EST_ACT_FFO" hidden="1">"c1666"</definedName>
    <definedName name="IQ_EST_ACT_FFO_REUT" hidden="1">"c3843"</definedName>
    <definedName name="IQ_EST_ACT_FFO_THOM" hidden="1">"c4005"</definedName>
    <definedName name="IQ_EST_ACT_NAV" hidden="1">"c1757"</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CIQ" hidden="1">"c3666"</definedName>
    <definedName name="IQ_EST_ACT_REV_REUT" hidden="1">"c3835"</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SURPRISE_PERCENT" hidden="1">"c1876"</definedName>
    <definedName name="IQ_EST_EBIT_SURPRISE_PERCENT_REUT" hidden="1">"c5414"</definedName>
    <definedName name="IQ_EST_EBITDA_DIFF" hidden="1">"c1867"</definedName>
    <definedName name="IQ_EST_EBITDA_DIFF_CIQ" hidden="1">"c3719"</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EQ_GROWTH_Q" hidden="1">"c1769"</definedName>
    <definedName name="IQ_EST_EBITDA_SEQ_GROWTH_Q_REUT" hidden="1">"c3867"</definedName>
    <definedName name="IQ_EST_EBITDA_SURPRISE_PERCENT" hidden="1">"c1868"</definedName>
    <definedName name="IQ_EST_EBITDA_SURPRISE_PERCENT_CIQ" hidden="1">"c3720"</definedName>
    <definedName name="IQ_EST_EBITDA_SURPRISE_PERCENT_REUT" hidden="1">"c3889"</definedName>
    <definedName name="IQ_EST_EPS_DIFF" hidden="1">"c1864"</definedName>
    <definedName name="IQ_EST_EPS_DIFF_CIQ" hidden="1">"c4999"</definedName>
    <definedName name="IQ_EST_EPS_DIFF_REUT" hidden="1">"c5458"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FAIR_VALUE_MORT_SERVICING_ASSETS_FFIEC" hidden="1">"c12956"</definedName>
    <definedName name="IQ_EST_FFO_DIFF" hidden="1">"c1869"</definedName>
    <definedName name="IQ_EST_FFO_DIFF_REUT" hidden="1">"c3890"</definedName>
    <definedName name="IQ_EST_FFO_DIFF_THOM" hidden="1">"c5186"</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URPRISE_PERCENT" hidden="1">"c1870"</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NAV_DIFF" hidden="1">"c1895"</definedName>
    <definedName name="IQ_EST_NAV_SURPRISE_PERCENT" hidden="1">"c1896"</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URPRISE_PERCENT" hidden="1">"c1886"</definedName>
    <definedName name="IQ_EST_NI_SURPRISE_PERCENT_REUT" hidden="1">"c5424"</definedName>
    <definedName name="IQ_EST_NUM_BUY" hidden="1">"c1759"</definedName>
    <definedName name="IQ_EST_NUM_HIGH_REC_REUT" hidden="1">"c3870"</definedName>
    <definedName name="IQ_EST_NUM_HIGHEST_REC_REUT" hidden="1">"c3869"</definedName>
    <definedName name="IQ_EST_NUM_HOLD" hidden="1">"c1761"</definedName>
    <definedName name="IQ_EST_NUM_LOW_REC_REUT" hidden="1">"c3872"</definedName>
    <definedName name="IQ_EST_NUM_LOWEST_REC_REUT" hidden="1">"c3873"</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V_DIFF" hidden="1">"c1865"</definedName>
    <definedName name="IQ_EST_REV_DIFF_CIQ" hidden="1">"c3717"</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CIQ" hidden="1">"c3718"</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1200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FUNDS_SOLD" hidden="1">"c2256"</definedName>
    <definedName name="IQ_FEES_COMMISSIONS_BROKERAGE_FFIEC" hidden="1">"c13005"</definedName>
    <definedName name="IQ_FFO" hidden="1">"c1574"</definedName>
    <definedName name="IQ_FFO_ACT_OR_EST" hidden="1">"c2216"</definedName>
    <definedName name="IQ_FFO_ADJ_ACT_OR_EST" hidden="1">"c4435"</definedName>
    <definedName name="IQ_FFO_ADJ_ACT_OR_EST_CIQ" hidden="1">"c4960"</definedName>
    <definedName name="IQ_FFO_EST" hidden="1">"c418"</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HIGH_EST" hidden="1">"c419"</definedName>
    <definedName name="IQ_FFO_HIGH_EST_REUT" hidden="1">"c3839"</definedName>
    <definedName name="IQ_FFO_HIGH_EST_THOM" hidden="1">"c4001"</definedName>
    <definedName name="IQ_FFO_LOW_EST" hidden="1">"c420"</definedName>
    <definedName name="IQ_FFO_LOW_EST_REUT" hidden="1">"c3840"</definedName>
    <definedName name="IQ_FFO_LOW_EST_THOM" hidden="1">"c4002"</definedName>
    <definedName name="IQ_FFO_MEDIAN_EST" hidden="1">"c1665"</definedName>
    <definedName name="IQ_FFO_MEDIAN_EST_REUT" hidden="1">"c3838"</definedName>
    <definedName name="IQ_FFO_MEDIAN_EST_THOM" hidden="1">"c4000"</definedName>
    <definedName name="IQ_FFO_NO_EST" hidden="1">"c276"</definedName>
    <definedName name="IQ_FFO_NUM_EST" hidden="1">"c421"</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TDDEV_EST" hidden="1">"c422"</definedName>
    <definedName name="IQ_FFO_STDDEV_EST_REUT" hidden="1">"c3842"</definedName>
    <definedName name="IQ_FFO_STDDEV_EST_THOM" hidden="1">"c4004"</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L_REC_FFIEC" hidden="1">"c12892"</definedName>
    <definedName name="IQ_FOREIGN_LOANS" hidden="1">"c448"</definedName>
    <definedName name="IQ_FOREIGN_LOANS_LEASES_FOREIGN_FFIEC" hidden="1">"c13478"</definedName>
    <definedName name="IQ_FUEL" hidden="1">"c449"</definedName>
    <definedName name="IQ_FULL_TIME" hidden="1">"c450"</definedName>
    <definedName name="IQ_FULLY_INSURED_DEPOSITS_FDIC" hidden="1">"c6487"</definedName>
    <definedName name="IQ_FUND_FEE_INC_NON_INT_INC_FFIEC" hidden="1">"c13493"</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ES_FDIC" hidden="1">"c6582"</definedName>
    <definedName name="IQ_INCOME_TAXES_FFIEC" hidden="1">"c13030"</definedName>
    <definedName name="IQ_INCREASE_INT_INCOME_FFIEC" hidden="1">"c13063"</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SECURED_RE_DOM_FFIEC" hidden="1">"c12977"</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ANGIBLES_NET" hidden="1">"c1407"</definedName>
    <definedName name="IQ_INTEL_EPS_EST" hidden="1">"c24729"</definedName>
    <definedName name="IQ_INTEREST_BEARING_BALANCES_FDIC" hidden="1">"c6371"</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ILY_LOANS_GROSS_LOANS_FFIEC" hidden="1">"c13404"</definedName>
    <definedName name="IQ_MULTIFAMILY_LOANS_RISK_BASED_FFIEC" hidden="1">"c13425"</definedName>
    <definedName name="IQ_MULTIFAMILY_RESIDENTIAL_LOANS_FDIC" hidden="1">"c6311"</definedName>
    <definedName name="IQ_MUNICIPAL_INVEST_SECURITIES_FFIEC" hidden="1">"c13459"</definedName>
    <definedName name="IQ_NAMES_REVISION_DATE_" hidden="1">"11/28/2021 07:59:43"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AV_STDDEV_EST" hidden="1">"c1756"</definedName>
    <definedName name="IQ_NEGATIVE_FAIR_VALUE_DERIVATIVES_BENEFICIARY_FFIEC" hidden="1">"c13124"</definedName>
    <definedName name="IQ_NEGATIVE_FAIR_VALUE_DERIVATIVES_GUARANTOR_FFIEC" hidden="1">"c13117"</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HIGH_EST" hidden="1">"c3518"</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FUNDS_PURCHASED_ASSETS_TOT_FFIEC" hidden="1">"c13448"</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REUT" hidden="1">"c5368"</definedName>
    <definedName name="IQ_NI_FFIEC" hidden="1">"c13034"</definedName>
    <definedName name="IQ_NI_GW_EST" hidden="1">"c1723"</definedName>
    <definedName name="IQ_NI_GW_EST_REUT" hidden="1">"c5375"</definedName>
    <definedName name="IQ_NI_GW_HIGH_EST" hidden="1">"c1725"</definedName>
    <definedName name="IQ_NI_GW_HIGH_EST_REUT" hidden="1">"c5377"</definedName>
    <definedName name="IQ_NI_GW_LOW_EST" hidden="1">"c1726"</definedName>
    <definedName name="IQ_NI_GW_LOW_EST_REUT" hidden="1">"c5378"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LOW_EST" hidden="1">"c1719"</definedName>
    <definedName name="IQ_NI_LOW_EST_REUT" hidden="1">"c5371"</definedName>
    <definedName name="IQ_NI_MARGIN" hidden="1">"c794"</definedName>
    <definedName name="IQ_NI_MEDIAN_EST" hidden="1">"c1717"</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TDDEV_EST" hidden="1">"c1721"</definedName>
    <definedName name="IQ_NI_STDDEV_EST_REUT" hidden="1">"c5373"</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LOANS" hidden="1">"c796"</definedName>
    <definedName name="IQ_NON_CASH" hidden="1">"c1399"</definedName>
    <definedName name="IQ_NON_CASH_ITEMS" hidden="1">"c797"</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FIEC" hidden="1">"c12862"</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DING_ASSETS_FFIEC" hidden="1">"c12826"</definedName>
    <definedName name="IQ_OTHER_TRADING_ASSETS_TOTAL_FFIEC" hidden="1">"c12937"</definedName>
    <definedName name="IQ_OTHER_TRADING_LIABILITIES_FFIEC" hidden="1">"c12860"</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DAY" hidden="1">"c1782"</definedName>
    <definedName name="IQ_PERCENT_CHANGE_EST_EPS_DAY_CIQ" hidden="1">"c3727"</definedName>
    <definedName name="IQ_PERCENT_CHANGE_EST_EPS_DAY_REUT" hidden="1">"c3896"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WEEK" hidden="1">"c1783"</definedName>
    <definedName name="IQ_PERCENT_CHANGE_EST_EPS_WEEK_CIQ" hidden="1">"c3728"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WEEK" hidden="1">"c1823"</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DAY" hidden="1">"c1830"</definedName>
    <definedName name="IQ_PERCENT_CHANGE_EST_RECO_DAY_CIQ" hidden="1">"c3771"</definedName>
    <definedName name="IQ_PERCENT_CHANGE_EST_RECO_DAY_REUT" hidden="1">"c3940"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WEEK" hidden="1">"c1831"</definedName>
    <definedName name="IQ_PERCENT_CHANGE_EST_RECO_WEEK_CIQ" hidden="1">"c3796"</definedName>
    <definedName name="IQ_PERCENT_CHANGE_EST_RECO_WEEK_REUT" hidden="1">"c3965"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DAY" hidden="1">"c1790"</definedName>
    <definedName name="IQ_PERCENT_CHANGE_EST_REV_DAY_CIQ" hidden="1">"c3735"</definedName>
    <definedName name="IQ_PERCENT_CHANGE_EST_REV_DAY_REUT" hidden="1">"c3904"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WEEK" hidden="1">"c1791"</definedName>
    <definedName name="IQ_PERCENT_CHANGE_EST_REV_WEEK_CIQ" hidden="1">"c3736"</definedName>
    <definedName name="IQ_PERCENT_CHANGE_EST_REV_WEEK_REUT" hidden="1">"c3905"</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OPERATING_INC_AVG_ASSETS_FFIEC" hidden="1">"c13365"</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REUT" hidden="1">"c4053"</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REUT" hidden="1">"c5481"</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HIGH_EST" hidden="1">"c3530"</definedName>
    <definedName name="IQ_RETURN_ASSETS_HIGH_EST_REUT" hidden="1">"c3992"</definedName>
    <definedName name="IQ_RETURN_ASSETS_LOW_EST" hidden="1">"c3531"</definedName>
    <definedName name="IQ_RETURN_ASSETS_LOW_EST_REUT" hidden="1">"c3993"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HIGH_EST" hidden="1">"c3536"</definedName>
    <definedName name="IQ_RETURN_EQUITY_HIGH_EST_REUT" hidden="1">"c3985"</definedName>
    <definedName name="IQ_RETURN_EQUITY_LOW_EST" hidden="1">"c3537"</definedName>
    <definedName name="IQ_RETURN_EQUITY_LOW_EST_REUT" hidden="1">"c3986"</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REUT" hidden="1">"c5461"</definedName>
    <definedName name="IQ_REVENUE_BEFORE_LL_FFIEC" hidden="1">"c13018"</definedName>
    <definedName name="IQ_REVENUE_EST" hidden="1">"IQ_REVENUE_EST"</definedName>
    <definedName name="IQ_REVENUE_EST_1" hidden="1">"IQ_REVENUE_EST_1"</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O_EST" hidden="1">"c263"</definedName>
    <definedName name="IQ_REVENUE_NUM_EST" hidden="1">"c1129"</definedName>
    <definedName name="IQ_REVENUE_NUM_EST_CIQ" hidden="1">"c3620"</definedName>
    <definedName name="IQ_REVENUE_NUM_EST_REUT" hidden="1">"c3638"</definedName>
    <definedName name="IQ_REVISION_DATE_" hidden="1">38778.4585648148</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FIEC" hidden="1">"c12867"</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TANGIBLE_EQUITY_ASSETS_FFIEC" hidden="1">"c13346"</definedName>
    <definedName name="IQ_TANGIBLE_TIER_1_LEVERAGE_FFIEC" hidden="1">"c13345"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100K_OTHER_INSTITUTIONS_FFIEC" hidden="1">"c12953"</definedName>
    <definedName name="IQ_TIME_DEPOSITS_LESS_THAN_100K_FDIC" hidden="1">"c6465"</definedName>
    <definedName name="IQ_TIME_DEPOSITS_MORE_100K_OTHER_INSTITUTIONS_FFIEC" hidden="1">"c12954"</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DIC" hidden="1">"c6339"</definedName>
    <definedName name="IQ_TOTAL_ASSETS_FFIEC" hidden="1">"c12849"</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EPOSITS_FFIEC" hidden="1">"c13623"</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LH_FFIEC" hidden="1">"c13109"</definedName>
    <definedName name="IQ_TOTAL_EQUITY_PC_FFIEC" hidden="1">"c13102"</definedName>
    <definedName name="IQ_TOTAL_EQUITY_SUBTOTAL_AP" hidden="1">"c8989"</definedName>
    <definedName name="IQ_TOTAL_INT_EXPENSE_FFIEC" hidden="1">"c13000"</definedName>
    <definedName name="IQ_TOTAL_INT_INCOME_FFIEC" hidden="1">"c12989"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DIC" hidden="1">"c6348"</definedName>
    <definedName name="IQ_TOTAL_LIABILITIES_FFIEC" hidden="1">"c12873"</definedName>
    <definedName name="IQ_TOTAL_LL_REC_DOM_FFIEC" hidden="1">"c12917"</definedName>
    <definedName name="IQ_TOTAL_LL_REC_FFIEC" hidden="1">"c12898"</definedName>
    <definedName name="IQ_TOTAL_LOANS" hidden="1">"c5653"</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RECOV_FFIEC" hidden="1">"c13208"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ISK_BASED_CAPITAL_FFIEC" hidden="1">"c13153"</definedName>
    <definedName name="IQ_TOTAL_RISK_BASED_CAPITAL_RATIO_FDIC" hidden="1">"c6747"</definedName>
    <definedName name="IQ_TOTAL_RISK_BASED_CAPITAL_RATIO_FFIEC" hidden="1">"c13162"</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TRADING_ASSETS_FFIEC" hidden="1">"c12939"</definedName>
    <definedName name="IQ_TOTAL_TRADING_LIAB_DOM_FFIEC" hidden="1">"c12944"</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OPERATING_INC_FFIEC" hidden="1">"c13385"</definedName>
    <definedName name="IQ_TRADING_REVENUE_FFIEC" hidden="1">"c13004"</definedName>
    <definedName name="IQ_TRANSACTION_ACCOUNTS_FDIC" hidden="1">"c6544"</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0</definedName>
    <definedName name="IQRSheetM5" hidden="1">#REF!</definedName>
    <definedName name="iQShowHideColumns" hidden="1">"iQShowAnnual"</definedName>
    <definedName name="IS" hidden="1">{#N/A,#N/A,FALSE,"BS";#N/A,#N/A,FALSE,"PL";#N/A,#N/A,FALSE,"처분";#N/A,#N/A,FALSE,"현금";#N/A,#N/A,FALSE,"매출";#N/A,#N/A,FALSE,"원가";#N/A,#N/A,FALSE,"경영"}</definedName>
    <definedName name="IsColHidden" hidden="1">FALSE()</definedName>
    <definedName name="IsLTMColHidden" hidden="1">FALSE()</definedName>
    <definedName name="ISSUE" hidden="1">#REF!</definedName>
    <definedName name="is정산표" hidden="1">{#N/A,#N/A,FALSE,"BS";#N/A,#N/A,FALSE,"PL";#N/A,#N/A,FALSE,"처분";#N/A,#N/A,FALSE,"현금";#N/A,#N/A,FALSE,"매출";#N/A,#N/A,FALSE,"원가";#N/A,#N/A,FALSE,"경영"}</definedName>
    <definedName name="IS최종" hidden="1">{#N/A,#N/A,FALSE,"Aging Summary";#N/A,#N/A,FALSE,"Ratio Analysis";#N/A,#N/A,FALSE,"Test 120 Day Accts";#N/A,#N/A,FALSE,"Tickmarks"}</definedName>
    <definedName name="IT" hidden="1">{"'Sheet1'!$A$1:$H$36"}</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수정" hidden="1">{"'Sheet1'!$A$1:$H$36"}</definedName>
    <definedName name="IY" hidden="1">{"'5'!$A$1:$BB$147"}</definedName>
    <definedName name="IYGOUTFPG" hidden="1">{#N/A,"CoreEurope",FALSE,"P&amp;L";#N/A,"HandToolsTOTAL",FALSE,"P&amp;L";#N/A,"DecoToolsTOTAL",FALSE,"P&amp;L";#N/A,"ZAGwoIsraelTOTAL",FALSE,"P&amp;L";#N/A,"FasteningTOTAL",FALSE,"P&amp;L";#N/A,"AssemblyTechTOTAL",FALSE,"P&amp;L";#N/A,"MacUK",FALSE,"P&amp;L";#N/A,"Tona",FALSE,"P&amp;L"}</definedName>
    <definedName name="j"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ad" hidden="1">{#N/A,#N/A,FALSE,"LoanAssumptions"}</definedName>
    <definedName name="jalkjalkf" hidden="1">{#N/A,#N/A,FALSE,"BS";#N/A,#N/A,FALSE,"PL";#N/A,#N/A,FALSE,"처분";#N/A,#N/A,FALSE,"현금";#N/A,#N/A,FALSE,"매출";#N/A,#N/A,FALSE,"원가";#N/A,#N/A,FALSE,"경영"}</definedName>
    <definedName name="jb" hidden="1">{#N/A,#N/A,FALSE,"Sheet1"}</definedName>
    <definedName name="jci"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jd" hidden="1">{#N/A,#N/A,FALSE,"LoanAssumptions"}</definedName>
    <definedName name="JDHFK"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jdnd" hidden="1">{#N/A,#N/A,FALSE,"BS";#N/A,#N/A,FALSE,"PL";#N/A,#N/A,FALSE,"처분";#N/A,#N/A,FALSE,"현금";#N/A,#N/A,FALSE,"매출";#N/A,#N/A,FALSE,"원가";#N/A,#N/A,FALSE,"경영"}</definedName>
    <definedName name="jdsf" hidden="1">{#N/A,#N/A,FALSE,"FAB VENDORS";"BUD SUM",#N/A,FALSE,"BUD SUM WO TEX"}</definedName>
    <definedName name="jeklklw" hidden="1">{"'Sheet1'!$A$1:$H$36"}</definedName>
    <definedName name="jeld" hidden="1">{#N/A,#N/A,FALSE,"Sheet5"}</definedName>
    <definedName name="jeld2" hidden="1">{#N/A,#N/A,FALSE,"Sheet5"}</definedName>
    <definedName name="JEMAL" hidden="1">{"'손익현황'!$A$1:$J$29"}</definedName>
    <definedName name="jeus" hidden="1">{#N/A,#N/A,FALSE,"부대사업수입분석"}</definedName>
    <definedName name="JEUS70" hidden="1">{#N/A,#N/A,FALSE,"부대사업수입분석"}</definedName>
    <definedName name="jf"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jf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fdajspoejfwapoq" hidden="1">{#N/A,#N/A,FALSE,"BS";#N/A,#N/A,FALSE,"PL";#N/A,#N/A,FALSE,"처분";#N/A,#N/A,FALSE,"현금";#N/A,#N/A,FALSE,"매출";#N/A,#N/A,FALSE,"원가";#N/A,#N/A,FALSE,"경영"}</definedName>
    <definedName name="JFDIWEN" hidden="1">{#N/A,#N/A,FALSE,"BS";#N/A,#N/A,FALSE,"PL";#N/A,#N/A,FALSE,"처분";#N/A,#N/A,FALSE,"현금";#N/A,#N/A,FALSE,"매출";#N/A,#N/A,FALSE,"원가";#N/A,#N/A,FALSE,"경영"}</definedName>
    <definedName name="jfgj" hidden="1">{"EngineeredMaterialsPL",#N/A,FALSE,"Eng. Mat. P &amp; L"}</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FJFJFJ" hidden="1">{#N/A,#N/A,FALSE,"96자동차사 계획";#N/A,#N/A,FALSE,"96자동차사 계획"}</definedName>
    <definedName name="jfksjdf" hidden="1">{#N/A,#N/A,FALSE,"Aging Summary";#N/A,#N/A,FALSE,"Ratio Analysis";#N/A,#N/A,FALSE,"Test 120 Day Accts";#N/A,#N/A,FALSE,"Tickmarks"}</definedName>
    <definedName name="jgfsjhgfsjhgfsdjhgfds" hidden="1">{#N/A,#N/A,TRUE,"일정"}</definedName>
    <definedName name="JGH" hidden="1">{"'매출계획'!$D$2"}</definedName>
    <definedName name="JGHJ" hidden="1">{#N/A,#N/A,FALSE,"단축1";#N/A,#N/A,FALSE,"단축2";#N/A,#N/A,FALSE,"단축3";#N/A,#N/A,FALSE,"장축";#N/A,#N/A,FALSE,"4WD"}</definedName>
    <definedName name="jh" hidden="1">{"'Sheet1'!$A$1:$H$36"}</definedName>
    <definedName name="jhbjkhkj" hidden="1">{#N/A,#N/A,TRUE,"Summary";#N/A,#N/A,TRUE,"IS";#N/A,#N/A,TRUE,"Adj";#N/A,#N/A,TRUE,"BS";#N/A,#N/A,TRUE,"CF";#N/A,#N/A,TRUE,"Debt";#N/A,#N/A,TRUE,"IRR"}</definedName>
    <definedName name="jhf" hidden="1">{#N/A,#N/A,FALSE,"거주자";#N/A,#N/A,FALSE,"증투F"}</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HKKHHK" hidden="1">{#N/A,#N/A,FALSE,"단축1";#N/A,#N/A,FALSE,"단축2";#N/A,#N/A,FALSE,"단축3";#N/A,#N/A,FALSE,"장축";#N/A,#N/A,FALSE,"4WD"}</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jhf"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jhjuiufgd" hidden="1">#REF!</definedName>
    <definedName name="JIG예산" hidden="1">{#N/A,#N/A,TRUE,"일정"}</definedName>
    <definedName name="jijk" hidden="1">{"Header",#N/A,TRUE,"Summary";"ProjectInfo",#N/A,TRUE,"Total Value"}</definedName>
    <definedName name="JIM" hidden="1">{#N/A,#N/A,FALSE,"Sheet5"}</definedName>
    <definedName name="jj" hidden="1">{"'표지'!$B$5"}</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K" hidden="1">{#N/A,#N/A,FALSE,"지침";#N/A,#N/A,FALSE,"환경분석";#N/A,#N/A,FALSE,"Sheet16"}</definedName>
    <definedName name="JJHSFDJHJHSDSDKHSFD" hidden="1">{#N/A,#N/A,FALSE,"단축1";#N/A,#N/A,FALSE,"단축2";#N/A,#N/A,FALSE,"단축3";#N/A,#N/A,FALSE,"장축";#N/A,#N/A,FALSE,"4WD"}</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{"CSheet",#N/A,FALSE,"C";"SmCap",#N/A,FALSE,"VAL1";"GulfCoast",#N/A,FALSE,"VAL1";"nav",#N/A,FALSE,"NAV";"Summary",#N/A,FALSE,"NAV"}</definedName>
    <definedName name="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 hidden="1">#REF!</definedName>
    <definedName name="jjjjj" hidden="1">{"Total",#N/A,FALSE,"Total Proved + Probable";"PDP",#N/A,FALSE,"Total Proved + Probable";"PNP",#N/A,FALSE,"Total Proved + Probable";"PUD",#N/A,FALSE,"Total Proved + Probable";"Prob",#N/A,FALSE,"Total Proved + Probable"}</definedName>
    <definedName name="JJJJJJ" hidden="1">{#N/A,#N/A,TRUE,"Y생산";#N/A,#N/A,TRUE,"Y판매";#N/A,#N/A,TRUE,"Y총물량";#N/A,#N/A,TRUE,"Y능력";#N/A,#N/A,TRUE,"YKD"}</definedName>
    <definedName name="jjjjjjj" hidden="1">{"histincome",#N/A,FALSE,"hyfins";"closing balance",#N/A,FALSE,"hyfins"}</definedName>
    <definedName name="jjjjjjj7" hidden="1">#REF!</definedName>
    <definedName name="jjjjjjjjj" hidden="1">#REF!</definedName>
    <definedName name="JJJJJJJJJJJJ" hidden="1">{#N/A,#N/A,FALSE,"HOT RU TEM";#N/A,#N/A,FALSE,"HOT RU TEM";#N/A,#N/A,FALSE,"HOT RU TEM"}</definedName>
    <definedName name="jjklkjgkfgj87" hidden="1">#REF!</definedName>
    <definedName name="JJKR" hidden="1">#REF!</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yt" hidden="1">{#N/A,#N/A,FALSE,"단축1";#N/A,#N/A,FALSE,"단축2";#N/A,#N/A,FALSE,"단축3";#N/A,#N/A,FALSE,"장축";#N/A,#N/A,FALSE,"4WD"}</definedName>
    <definedName name="JK" hidden="1">{#N/A,#N/A,TRUE,"Y생산";#N/A,#N/A,TRUE,"Y판매";#N/A,#N/A,TRUE,"Y총물량";#N/A,#N/A,TRUE,"Y능력";#N/A,#N/A,TRUE,"YKD"}</definedName>
    <definedName name="JK_1" hidden="1">{#N/A,#N/A,TRUE,"Y생산";#N/A,#N/A,TRUE,"Y판매";#N/A,#N/A,TRUE,"Y총물량";#N/A,#N/A,TRUE,"Y능력";#N/A,#N/A,TRUE,"YKD"}</definedName>
    <definedName name="JKBJK" hidden="1">{#N/A,#N/A,FALSE,"HOT RU TEM";#N/A,#N/A,FALSE,"HOT RU TEM";#N/A,#N/A,FALSE,"HOT RU TEM"}</definedName>
    <definedName name="jkeow" hidden="1">#REF!</definedName>
    <definedName name="jkfxghsadfsdaf" hidden="1">{#N/A,#N/A,FALSE,"Top page";#N/A,#N/A,FALSE,"Weekly KPI";#N/A,#N/A,FALSE,"Customer Count Growth";#N/A,#N/A,FALSE,"Customer Spending Growth";#N/A,#N/A,FALSE,"Sales Growth";#N/A,#N/A,FALSE,"Customer Spending";#N/A,#N/A,FALSE,"Credit Card % to Sales"}</definedName>
    <definedName name="jkghhj" hidden="1">{#N/A,#N/A,FALSE,"신규dep";#N/A,#N/A,FALSE,"신규dep-금형상각후";#N/A,#N/A,FALSE,"신규dep-연구비상각후";#N/A,#N/A,FALSE,"신규dep-기계,공구상각후"}</definedName>
    <definedName name="jkhjhj" hidden="1">{#N/A,#N/A,TRUE,"Y생산";#N/A,#N/A,TRUE,"Y판매";#N/A,#N/A,TRUE,"Y총물량";#N/A,#N/A,TRUE,"Y능력";#N/A,#N/A,TRUE,"YKD"}</definedName>
    <definedName name="JKHSDFKJ" hidden="1">{#N/A,#N/A,FALSE,"단축1";#N/A,#N/A,FALSE,"단축2";#N/A,#N/A,FALSE,"단축3";#N/A,#N/A,FALSE,"장축";#N/A,#N/A,FALSE,"4WD"}</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ku" hidden="1">{#N/A,#N/A,FALSE,"단축1";#N/A,#N/A,FALSE,"단축2";#N/A,#N/A,FALSE,"단축3";#N/A,#N/A,FALSE,"장축";#N/A,#N/A,FALSE,"4WD"}</definedName>
    <definedName name="jklejke" hidden="1">{"'Sheet1'!$A$1:$H$36"}</definedName>
    <definedName name="jkljlkjl" hidden="1">{#N/A,#N/A,FALSE,"UNIT";#N/A,#N/A,FALSE,"UNIT";#N/A,#N/A,FALSE,"계정"}</definedName>
    <definedName name="jkllll" hidden="1">{#N/A,#N/A,FALSE,"PART-1234-8-12-9(41)";#N/A,#N/A,FALSE,"PARTS-2(3)";#N/A,#N/A,FALSE,"VAN SYSTEM";#N/A,#N/A,FALSE,"PARTS-10(26)";#N/A,#N/A,FALSE,"PART-5-6-7-11(14)";#N/A,#N/A,FALSE,"PARTS-4(3)";#N/A,#N/A,FALSE,"PCLASS"}</definedName>
    <definedName name="JKS" hidden="1">{#N/A,#N/A,TRUE,"일정"}</definedName>
    <definedName name="jl" hidden="1">{#N/A,#N/A,FALSE,"1.CRITERIA";#N/A,#N/A,FALSE,"2.IS";#N/A,#N/A,FALSE,"3.BS";#N/A,#N/A,FALSE,"4.PER PL";#N/A,#N/A,FALSE,"5.INVESTMENT";#N/A,#N/A,FALSE,"6.공문";#N/A,#N/A,FALSE,"7.netinvest"}</definedName>
    <definedName name="JLJLJJG" hidden="1">{#N/A,#N/A,FALSE,"단축1";#N/A,#N/A,FALSE,"단축2";#N/A,#N/A,FALSE,"단축3";#N/A,#N/A,FALSE,"장축";#N/A,#N/A,FALSE,"4WD"}</definedName>
    <definedName name="jlkajsf" hidden="1">{#N/A,#N/A,FALSE,"BS";#N/A,#N/A,FALSE,"PL";#N/A,#N/A,FALSE,"A";#N/A,#N/A,FALSE,"B";#N/A,#N/A,FALSE,"B1";#N/A,#N/A,FALSE,"C";#N/A,#N/A,FALSE,"C1";#N/A,#N/A,FALSE,"C2";#N/A,#N/A,FALSE,"D";#N/A,#N/A,FALSE,"E";#N/A,#N/A,FALSE,"F";#N/A,#N/A,FALSE,"AA";#N/A,#N/A,FALSE,"BB";#N/A,#N/A,FALSE,"CC";#N/A,#N/A,FALSE,"DD";#N/A,#N/A,FALSE,"EE";#N/A,#N/A,FALSE,"FF";#N/A,#N/A,FALSE,"PL10";#N/A,#N/A,FALSE,"PL20";#N/A,#N/A,FALSE,"PL30"}</definedName>
    <definedName name="jll" hidden="1">{#N/A,#N/A,FALSE,"9612"}</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K" hidden="1">{#N/A,#N/A,FALSE,"개발계획표지";#N/A,#N/A,FALSE,"목차";#N/A,#N/A,FALSE,"개요"}</definedName>
    <definedName name="JUNG" hidden="1">{#N/A,#N/A,FALSE,"단축1";#N/A,#N/A,FALSE,"단축2";#N/A,#N/A,FALSE,"단축3";#N/A,#N/A,FALSE,"장축";#N/A,#N/A,FALSE,"4WD"}</definedName>
    <definedName name="JUU" hidden="1">#N/A</definedName>
    <definedName name="JWG" hidden="1">{#N/A,#N/A,FALSE,"단축1";#N/A,#N/A,FALSE,"단축2";#N/A,#N/A,FALSE,"단축3";#N/A,#N/A,FALSE,"장축";#N/A,#N/A,FALSE,"4WD"}</definedName>
    <definedName name="jyj" hidden="1">{#N/A,#N/A,FALSE,"Yield";#N/A,#N/A,FALSE,"Loss1";#N/A,#N/A,FALSE,"Loss2";#N/A,#N/A,FALSE,"Hour-Labor(배분)";#N/A,#N/A,FALSE,"Capital Expenditure";#N/A,#N/A,FALSE,"Productivity"}</definedName>
    <definedName name="jyjy" hidden="1">{#N/A,#N/A,FALSE,"Yield";#N/A,#N/A,FALSE,"Loss1";#N/A,#N/A,FALSE,"Loss2";#N/A,#N/A,FALSE,"Hour-Labor(배분)";#N/A,#N/A,FALSE,"Capital Expenditure";#N/A,#N/A,FALSE,"Productivity"}</definedName>
    <definedName name="JYK" hidden="1">{#N/A,#N/A,FALSE,"단축1";#N/A,#N/A,FALSE,"단축2";#N/A,#N/A,FALSE,"단축3";#N/A,#N/A,FALSE,"장축";#N/A,#N/A,FALSE,"4WD"}</definedName>
    <definedName name="jz" hidden="1">#REF!</definedName>
    <definedName name="k" hidden="1">{#N/A,#N/A,FALSE,"PART-1234-8-12-9(41)";#N/A,#N/A,FALSE,"PARTS-2(3)";#N/A,#N/A,FALSE,"VAN SYSTEM";#N/A,#N/A,FALSE,"PARTS-10(26)";#N/A,#N/A,FALSE,"PART-5-6-7-11(14)";#N/A,#N/A,FALSE,"PARTS-4(3)";#N/A,#N/A,FALSE,"PCLASS"}</definedName>
    <definedName name="K115부품공급계획" hidden="1">{#N/A,#N/A,TRUE,"일정"}</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a" hidden="1">{#N/A,#N/A,FALSE,"단축1";#N/A,#N/A,FALSE,"단축2";#N/A,#N/A,FALSE,"단축3";#N/A,#N/A,FALSE,"장축";#N/A,#N/A,FALSE,"4WD"}</definedName>
    <definedName name="KAKAKA" hidden="1">#REF!</definedName>
    <definedName name="KANG" hidden="1">{#N/A,#N/A,FALSE,"인원";#N/A,#N/A,FALSE,"비용2";#N/A,#N/A,FALSE,"비용1";#N/A,#N/A,FALSE,"비용";#N/A,#N/A,FALSE,"보증2";#N/A,#N/A,FALSE,"보증1";#N/A,#N/A,FALSE,"보증";#N/A,#N/A,FALSE,"손익1";#N/A,#N/A,FALSE,"손익";#N/A,#N/A,FALSE,"부서별매출";#N/A,#N/A,FALSE,"매출"}</definedName>
    <definedName name="Kasse" hidden="1">{"Kontenverteilung",#N/A,FALSE,"H A Ü"}</definedName>
    <definedName name="KC" hidden="1">{#N/A,#N/A,FALSE,"을지 (4)";#N/A,#N/A,FALSE,"을지 (5)";#N/A,#N/A,FALSE,"을지 (6)"}</definedName>
    <definedName name="kcsq"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d"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D" hidden="1">{#N/A,#N/A,FALSE,"인원";#N/A,#N/A,FALSE,"비용2";#N/A,#N/A,FALSE,"비용1";#N/A,#N/A,FALSE,"비용";#N/A,#N/A,FALSE,"보증2";#N/A,#N/A,FALSE,"보증1";#N/A,#N/A,FALSE,"보증";#N/A,#N/A,FALSE,"손익1";#N/A,#N/A,FALSE,"손익";#N/A,#N/A,FALSE,"부서별매출";#N/A,#N/A,FALSE,"매출"}</definedName>
    <definedName name="KDCS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d"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i" hidden="1">{#N/A,#N/A,FALSE,"BS";#N/A,#N/A,FALSE,"PL";#N/A,#N/A,FALSE,"A";#N/A,#N/A,FALSE,"B";#N/A,#N/A,FALSE,"B1";#N/A,#N/A,FALSE,"C";#N/A,#N/A,FALSE,"C1";#N/A,#N/A,FALSE,"C2";#N/A,#N/A,FALSE,"D";#N/A,#N/A,FALSE,"E";#N/A,#N/A,FALSE,"F";#N/A,#N/A,FALSE,"AA";#N/A,#N/A,FALSE,"BB";#N/A,#N/A,FALSE,"CC";#N/A,#N/A,FALSE,"DD";#N/A,#N/A,FALSE,"EE";#N/A,#N/A,FALSE,"FF";#N/A,#N/A,FALSE,"PL10";#N/A,#N/A,FALSE,"PL20";#N/A,#N/A,FALSE,"PL30"}</definedName>
    <definedName name="KDJ" hidden="1">#REF!</definedName>
    <definedName name="KDONR" hidden="1">{#N/A,#N/A,TRUE,"일정"}</definedName>
    <definedName name="kd내륙운송료" hidden="1">{#N/A,#N/A,FALSE,"인원";#N/A,#N/A,FALSE,"비용2";#N/A,#N/A,FALSE,"비용1";#N/A,#N/A,FALSE,"비용";#N/A,#N/A,FALSE,"보증2";#N/A,#N/A,FALSE,"보증1";#N/A,#N/A,FALSE,"보증";#N/A,#N/A,FALSE,"손익1";#N/A,#N/A,FALSE,"손익";#N/A,#N/A,FALSE,"부서별매출";#N/A,#N/A,FALSE,"매출"}</definedName>
    <definedName name="KEY" hidden="1">#REF!</definedName>
    <definedName name="keyx" hidden="1">#REF!</definedName>
    <definedName name="keyy" hidden="1">#REF!</definedName>
    <definedName name="KFD" hidden="1">{#N/A,#N/A,FALSE,"단축1";#N/A,#N/A,FALSE,"단축2";#N/A,#N/A,FALSE,"단축3";#N/A,#N/A,FALSE,"장축";#N/A,#N/A,FALSE,"4WD"}</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hjff" hidden="1">#REF!</definedName>
    <definedName name="KHFDHFDKHFDKHFDKLFDKLKLFDKLKLFDKL" hidden="1">{#N/A,#N/A,FALSE,"단축1";#N/A,#N/A,FALSE,"단축2";#N/A,#N/A,FALSE,"단축3";#N/A,#N/A,FALSE,"장축";#N/A,#N/A,FALSE,"4WD"}</definedName>
    <definedName name="khks" hidden="1">#REF!</definedName>
    <definedName name="KHN" hidden="1">{"'보고양식'!$A$58:$K$111"}</definedName>
    <definedName name="ki" hidden="1">{#N/A,#N/A,FALSE,"Год 99."}</definedName>
    <definedName name="KIA" hidden="1">{#N/A,#N/A,FALSE,"단축1";#N/A,#N/A,FALSE,"단축2";#N/A,#N/A,FALSE,"단축3";#N/A,#N/A,FALSE,"장축";#N/A,#N/A,FALSE,"4WD"}</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ECO" hidden="1">#REF!</definedName>
    <definedName name="kijkj" hidden="1">{#N/A,#N/A,FALSE,"표지";#N/A,#N/A,FALSE,"전제";#N/A,#N/A,FALSE,"손익-자 (2)";#N/A,#N/A,FALSE,"손익-자";#N/A,#N/A,FALSE,"손익-마 (2)";#N/A,#N/A,FALSE,"손익-마";#N/A,#N/A,FALSE,"총손최종"}</definedName>
    <definedName name="kill" hidden="1">{#N/A,#N/A,FALSE,"거주자";#N/A,#N/A,FALSE,"증투F"}</definedName>
    <definedName name="KIM" hidden="1">{#N/A,#N/A,FALSE,"단축1";#N/A,#N/A,FALSE,"단축2";#N/A,#N/A,FALSE,"단축3";#N/A,#N/A,FALSE,"장축";#N/A,#N/A,FALSE,"4WD"}</definedName>
    <definedName name="kin" hidden="1">{#N/A,#N/A,FALSE,"Год 99."}</definedName>
    <definedName name="KING" hidden="1">#REF!</definedName>
    <definedName name="KINX" hidden="1">#REF!</definedName>
    <definedName name="kj" hidden="1">{#N/A,#N/A,FALSE,"Год 99."}</definedName>
    <definedName name="kjdd" hidden="1">{#N/A,#N/A,FALSE,"단축1";#N/A,#N/A,FALSE,"단축2";#N/A,#N/A,FALSE,"단축3";#N/A,#N/A,FALSE,"장축";#N/A,#N/A,FALSE,"4WD"}</definedName>
    <definedName name="KJHDFKS" hidden="1">{"'OPEN'G압출'!$A$4:$P$34"}</definedName>
    <definedName name="kjhkj" hidden="1">{#N/A,#N/A,FALSE,"PART-1234-8-12-9(41)";#N/A,#N/A,FALSE,"PARTS-2(3)";#N/A,#N/A,FALSE,"VAN SYSTEM";#N/A,#N/A,FALSE,"PARTS-10(26)";#N/A,#N/A,FALSE,"PART-5-6-7-11(14)";#N/A,#N/A,FALSE,"PARTS-4(3)";#N/A,#N/A,FALSE,"PCLASS"}</definedName>
    <definedName name="kjk" hidden="1">{"'Sheet1'!$A$1:$H$36"}</definedName>
    <definedName name="kjs" hidden="1">{#N/A,#N/A,FALSE,"UNIT";#N/A,#N/A,FALSE,"UNIT";#N/A,#N/A,FALSE,"계정"}</definedName>
    <definedName name="kk" hidden="1">{"Quarterly",#N/A,FALSE,"Quarterly"}</definedName>
    <definedName name="kk_1" hidden="1">{"Quarterly",#N/A,FALSE,"Quarterly"}</definedName>
    <definedName name="kk_2" hidden="1">{"Quarterly",#N/A,FALSE,"Quarterly"}</definedName>
    <definedName name="kk_3" hidden="1">{"Quarterly",#N/A,FALSE,"Quarterly"}</definedName>
    <definedName name="kk_4" hidden="1">{"Quarterly",#N/A,FALSE,"Quarterly"}</definedName>
    <definedName name="kk_5" hidden="1">{"Quarterly",#N/A,FALSE,"Quarterly"}</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jk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kk" hidden="1">{"CSN M Detail",#N/A,FALSE,"Sch M Detail"}</definedName>
    <definedName name="kkk.pp" hidden="1">{"Ofcr Comp WP",#N/A,FALSE,"Ofcr Comp"}</definedName>
    <definedName name="kkk.pp_1" hidden="1">{"Ofcr Comp WP",#N/A,FALSE,"Ofcr Comp"}</definedName>
    <definedName name="kkk.pp_2" hidden="1">{"Ofcr Comp WP",#N/A,FALSE,"Ofcr Comp"}</definedName>
    <definedName name="kkk.pp_3" hidden="1">{"Ofcr Comp WP",#N/A,FALSE,"Ofcr Comp"}</definedName>
    <definedName name="kkk.pp_4" hidden="1">{"Ofcr Comp WP",#N/A,FALSE,"Ofcr Comp"}</definedName>
    <definedName name="kkk.pp_5" hidden="1">{"Ofcr Comp WP",#N/A,FALSE,"Ofcr Comp"}</definedName>
    <definedName name="kkk_1" hidden="1">{"CSN M Detail",#N/A,FALSE,"Sch M Detail"}</definedName>
    <definedName name="kkk_2" hidden="1">{"CSN M Detail",#N/A,FALSE,"Sch M Detail"}</definedName>
    <definedName name="kkk_3" hidden="1">{"CSN M Detail",#N/A,FALSE,"Sch M Detail"}</definedName>
    <definedName name="kkk_4" hidden="1">{"CSN M Detail",#N/A,FALSE,"Sch M Detail"}</definedName>
    <definedName name="kkk_5" hidden="1">{"CSN M Detail",#N/A,FALSE,"Sch M Detail"}</definedName>
    <definedName name="KKKD" hidden="1">{#N/A,#N/A,FALSE,"Yield";#N/A,#N/A,FALSE,"Loss1";#N/A,#N/A,FALSE,"Loss2";#N/A,#N/A,FALSE,"Hour-Labor(배분)";#N/A,#N/A,FALSE,"Capital Expenditure";#N/A,#N/A,FALSE,"Productivity"}</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{#N/A,#N/A,FALSE,"BS";#N/A,#N/A,FALSE,"PL";#N/A,#N/A,FALSE,"처분";#N/A,#N/A,FALSE,"현금";#N/A,#N/A,FALSE,"매출";#N/A,#N/A,FALSE,"원가";#N/A,#N/A,FALSE,"경영"}</definedName>
    <definedName name="kkkkk"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k" hidden="1">{#N/A,#N/A,FALSE,"지침";#N/A,#N/A,FALSE,"환경분석";#N/A,#N/A,FALSE,"Sheet16"}</definedName>
    <definedName name="kkkkkkkk"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kkkkkkkk" hidden="1">#REF!</definedName>
    <definedName name="kkkl" hidden="1">{#N/A,#N/A,FALSE,"신규dep";#N/A,#N/A,FALSE,"신규dep-금형상각후";#N/A,#N/A,FALSE,"신규dep-연구비상각후";#N/A,#N/A,FALSE,"신규dep-기계,공구상각후"}</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k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 hidden="1">#REF!</definedName>
    <definedName name="klasdkljasdj" hidden="1">{#N/A,#N/A,FALSE,"단축1";#N/A,#N/A,FALSE,"단축2";#N/A,#N/A,FALSE,"단축3";#N/A,#N/A,FALSE,"장축";#N/A,#N/A,FALSE,"4WD"}</definedName>
    <definedName name="kljk" hidden="1">{"'7-2지역별'!$A$1:$R$44"}</definedName>
    <definedName name="klkk" hidden="1">{#N/A,#N/A,FALSE,"단축1";#N/A,#N/A,FALSE,"단축2";#N/A,#N/A,FALSE,"단축3";#N/A,#N/A,FALSE,"장축";#N/A,#N/A,FALSE,"4WD"}</definedName>
    <definedName name="KLKL" hidden="1">{#N/A,#N/A,FALSE,"96자동차사 계획";#N/A,#N/A,FALSE,"96자동차사 계획"}</definedName>
    <definedName name="KLLL" hidden="1">{#N/A,#N/A,FALSE,"PART-1234-8-12-9(41)";#N/A,#N/A,FALSE,"PARTS-2(3)";#N/A,#N/A,FALSE,"VAN SYSTEM";#N/A,#N/A,FALSE,"PARTS-10(26)";#N/A,#N/A,FALSE,"PART-5-6-7-11(14)";#N/A,#N/A,FALSE,"PARTS-4(3)";#N/A,#N/A,FALSE,"PCLASS"}</definedName>
    <definedName name="kllll" hidden="1">{#N/A,#N/A,FALSE,"PART-1234-8-12-9(41)";#N/A,#N/A,FALSE,"PARTS-2(3)";#N/A,#N/A,FALSE,"VAN SYSTEM";#N/A,#N/A,FALSE,"PARTS-10(26)";#N/A,#N/A,FALSE,"PART-5-6-7-11(14)";#N/A,#N/A,FALSE,"PARTS-4(3)";#N/A,#N/A,FALSE,"PCLASS"}</definedName>
    <definedName name="km" hidden="1">{"'7-2지역별'!$A$1:$R$44"}</definedName>
    <definedName name="kmc매출" hidden="1">{#N/A,#N/A,FALSE,"ROW DATA"}</definedName>
    <definedName name="KMC매출1" hidden="1">{#N/A,#N/A,FALSE,"ROW DATA"}</definedName>
    <definedName name="KN" hidden="1">{#N/A,#N/A,FALSE,"을지 (4)";#N/A,#N/A,FALSE,"을지 (5)";#N/A,#N/A,FALSE,"을지 (6)"}</definedName>
    <definedName name="ko" hidden="1">#REF!</definedName>
    <definedName name="KOI" hidden="1">{#N/A,#N/A,TRUE,"경전'96(1)";#N/A,#N/A,TRUE,"경전'96 (2)"}</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sks" hidden="1">#REF!</definedName>
    <definedName name="ktft" hidden="1">3</definedName>
    <definedName name="KTY" hidden="1">{#N/A,#N/A,FALSE,"단축1";#N/A,#N/A,FALSE,"단축2";#N/A,#N/A,FALSE,"단축3";#N/A,#N/A,FALSE,"장축";#N/A,#N/A,FALSE,"4WD"}</definedName>
    <definedName name="KU" hidden="1">{#N/A,#N/A,TRUE,"Y생산";#N/A,#N/A,TRUE,"Y판매";#N/A,#N/A,TRUE,"Y총물량";#N/A,#N/A,TRUE,"Y능력";#N/A,#N/A,TRUE,"YKD"}</definedName>
    <definedName name="K잔액기준" hidden="1">{#N/A,#N/A,FALSE,"주요여수신";#N/A,#N/A,FALSE,"수신금리";#N/A,#N/A,FALSE,"대출금리";#N/A,#N/A,FALSE,"신규대출";#N/A,#N/A,FALSE,"총액대출"}</definedName>
    <definedName name="l" hidden="1">{#N/A,#N/A,FALSE,"Aging Summary";#N/A,#N/A,FALSE,"Ratio Analysis";#N/A,#N/A,FALSE,"Test 120 Day Accts";#N/A,#N/A,FALSE,"Tickmarks"}</definedName>
    <definedName name="Labouothers" hidden="1">{#N/A,#N/A,FALSE,"단축1";#N/A,#N/A,FALSE,"단축2";#N/A,#N/A,FALSE,"단축3";#N/A,#N/A,FALSE,"장축";#N/A,#N/A,FALSE,"4WD"}</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B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ee" hidden="1">{#N/A,#N/A,FALSE,"지침";#N/A,#N/A,FALSE,"환경분석";#N/A,#N/A,FALSE,"Sheet16"}</definedName>
    <definedName name="lgm" hidden="1">{"'Sample Status'!$A$1:$J$21"}</definedName>
    <definedName name="LHSDHSD" hidden="1">{#N/A,#N/A,TRUE,"일정"}</definedName>
    <definedName name="limcount" hidden="1">1</definedName>
    <definedName name="LIMEUP"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LINECLAIM" hidden="1">{#N/A,#N/A,FALSE,"HOT RU TEM";#N/A,#N/A,FALSE,"HOT RU TEM";#N/A,#N/A,FALSE,"HOT RU TEM"}</definedName>
    <definedName name="LINEUP" hidden="1">{#N/A,#N/A,TRUE,"매출진척-1";#N/A,#N/A,TRUE,"매출진척-2";#N/A,#N/A,TRUE,"제품실적";#N/A,#N/A,TRUE,"RAC";#N/A,#N/A,TRUE,"PAC ";#N/A,#N/A,TRUE,"재고현황";#N/A,#N/A,TRUE,"공지사항"}</definedName>
    <definedName name="LINE검토2" hidden="1">{#N/A,#N/A,TRUE,"Y생산";#N/A,#N/A,TRUE,"Y판매";#N/A,#N/A,TRUE,"Y총물량";#N/A,#N/A,TRUE,"Y능력";#N/A,#N/A,TRUE,"YKD"}</definedName>
    <definedName name="LINE검토2_1" hidden="1">{#N/A,#N/A,TRUE,"Y생산";#N/A,#N/A,TRUE,"Y판매";#N/A,#N/A,TRUE,"Y총물량";#N/A,#N/A,TRUE,"Y능력";#N/A,#N/A,TRUE,"YKD"}</definedName>
    <definedName name="LINE검토3" hidden="1">{#N/A,#N/A,TRUE,"Y생산";#N/A,#N/A,TRUE,"Y판매";#N/A,#N/A,TRUE,"Y총물량";#N/A,#N/A,TRUE,"Y능력";#N/A,#N/A,TRUE,"YKD"}</definedName>
    <definedName name="ListOffset" hidden="1">1</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j"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ljb" hidden="1">#REF!</definedName>
    <definedName name="ljh" hidden="1">{#N/A,#N/A,FALSE,"Sheet5"}</definedName>
    <definedName name="ljk" hidden="1">{"'Sheet1'!$A$1:$H$36"}</definedName>
    <definedName name="lk" hidden="1">#REF!</definedName>
    <definedName name="lkdjsfl" hidden="1">{"'표지'!$B$5"}</definedName>
    <definedName name="LKGFLDKGF" hidden="1">{"'OPEN'G압출'!$A$4:$P$34"}</definedName>
    <definedName name="LKHGFDF" hidden="1">{#N/A,#N/A,TRUE,"Y생산";#N/A,#N/A,TRUE,"Y판매";#N/A,#N/A,TRUE,"Y총물량";#N/A,#N/A,TRUE,"Y능력";#N/A,#N/A,TRUE,"YKD"}</definedName>
    <definedName name="LKHGFDF_1" hidden="1">{#N/A,#N/A,TRUE,"Y생산";#N/A,#N/A,TRUE,"Y판매";#N/A,#N/A,TRUE,"Y총물량";#N/A,#N/A,TRUE,"Y능력";#N/A,#N/A,TRUE,"YKD"}</definedName>
    <definedName name="lkhjfs" hidden="1">{#N/A,#N/A,FALSE,"주요여수신";#N/A,#N/A,FALSE,"수신금리";#N/A,#N/A,FALSE,"대출금리";#N/A,#N/A,FALSE,"신규대출";#N/A,#N/A,FALSE,"총액대출"}</definedName>
    <definedName name="lkj" hidden="1">{#N/A,#N/A,FALSE,"Год 99."}</definedName>
    <definedName name="lkk" hidden="1">{"'Sheet1'!$A$1:$H$36"}</definedName>
    <definedName name="lkkl" hidden="1">{"'Sheet1'!$A$1:$H$36"}</definedName>
    <definedName name="lklk" hidden="1">{"'OPEN'G압출'!$A$4:$P$34"}</definedName>
    <definedName name="LKLKLK" hidden="1">{"'OPEN'G압출'!$A$4:$P$34"}</definedName>
    <definedName name="lkll" hidden="1">{"'2 혼례가구(1)'!$C$10"}</definedName>
    <definedName name="ll" hidden="1">{"'Sheet1'!$A$1:$H$36"}</definedName>
    <definedName name="ll.pp" hidden="1">{"SchMpg1",#N/A,FALSE,"TR Sch M";"SchMpg2",#N/A,FALSE,"TR Sch M"}</definedName>
    <definedName name="ll.pp_1" hidden="1">{"SchMpg1",#N/A,FALSE,"TR Sch M";"SchMpg2",#N/A,FALSE,"TR Sch M"}</definedName>
    <definedName name="ll.pp_2" hidden="1">{"SchMpg1",#N/A,FALSE,"TR Sch M";"SchMpg2",#N/A,FALSE,"TR Sch M"}</definedName>
    <definedName name="ll.pp_3" hidden="1">{"SchMpg1",#N/A,FALSE,"TR Sch M";"SchMpg2",#N/A,FALSE,"TR Sch M"}</definedName>
    <definedName name="ll.pp_4" hidden="1">{"SchMpg1",#N/A,FALSE,"TR Sch M";"SchMpg2",#N/A,FALSE,"TR Sch M"}</definedName>
    <definedName name="ll.pp_5" hidden="1">{"SchMpg1",#N/A,FALSE,"TR Sch M";"SchMpg2",#N/A,FALSE,"TR Sch M"}</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jh"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ll" hidden="1">{"SchMpg1",#N/A,FALSE,"TR Sch M";"SchMpg2",#N/A,FALSE,"TR Sch M"}</definedName>
    <definedName name="lll.ll_1" hidden="1">{"SchMpg1",#N/A,FALSE,"TR Sch M";"SchMpg2",#N/A,FALSE,"TR Sch M"}</definedName>
    <definedName name="lll.ll_2" hidden="1">{"SchMpg1",#N/A,FALSE,"TR Sch M";"SchMpg2",#N/A,FALSE,"TR Sch M"}</definedName>
    <definedName name="lll.ll_3" hidden="1">{"SchMpg1",#N/A,FALSE,"TR Sch M";"SchMpg2",#N/A,FALSE,"TR Sch M"}</definedName>
    <definedName name="lll.ll_4" hidden="1">{"SchMpg1",#N/A,FALSE,"TR Sch M";"SchMpg2",#N/A,FALSE,"TR Sch M"}</definedName>
    <definedName name="lll.ll_5" hidden="1">{"SchMpg1",#N/A,FALSE,"TR Sch M";"SchMpg2",#N/A,FALSE,"TR Sch M"}</definedName>
    <definedName name="llll" hidden="1">{#N/A,#N/A,FALSE,"Год 99."}</definedName>
    <definedName name="lllll" hidden="1">{#N/A,#N/A,FALSE,"SUM";#N/A,#N/A,FALSE,"Holding Cost ";#N/A,#N/A,FALSE,"2000 &amp; C3D";#N/A,#N/A,FALSE,"Disposal Costs";#N/A,#N/A,FALSE,"WIP";#N/A,#N/A,FALSE,"Fin Goods"}</definedName>
    <definedName name="llllll"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lllllll" hidden="1">{"revenue graph",#N/A,FALSE,"Revenue Graph"}</definedName>
    <definedName name="lllllllllll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D" hidden="1">{"'매출계획'!$D$2"}</definedName>
    <definedName name="LOAD1" hidden="1">{"'매출계획'!$D$2"}</definedName>
    <definedName name="LOAD11" hidden="1">{"'매출계획'!$D$2"}</definedName>
    <definedName name="LOAD2" hidden="1">{"'매출계획'!$D$2"}</definedName>
    <definedName name="LOAD3" hidden="1">{"'매출계획'!$D$2"}</definedName>
    <definedName name="LOADDD" hidden="1">{"'매출계획'!$D$2"}</definedName>
    <definedName name="loan" hidden="1">{#N/A,#N/A,FALSE,"주요여수신";#N/A,#N/A,FALSE,"수신금리";#N/A,#N/A,FALSE,"대출금리";#N/A,#N/A,FALSE,"신규대출";#N/A,#N/A,FALSE,"총액대출"}</definedName>
    <definedName name="loan.세무조정"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1" hidden="1">#REF!</definedName>
    <definedName name="loe" hidden="1">{"'5'!$A$1:$BB$147"}</definedName>
    <definedName name="loiu" hidden="1">{#N/A,#N/A,FALSE,"표지";#N/A,#N/A,FALSE,"전제";#N/A,#N/A,FALSE,"손익-자 (2)";#N/A,#N/A,FALSE,"손익-자";#N/A,#N/A,FALSE,"손익-마 (2)";#N/A,#N/A,FALSE,"손익-마";#N/A,#N/A,FALSE,"총손최종"}</definedName>
    <definedName name="loiuyu" hidden="1">{#N/A,#N/A,FALSE,"´UA";#N/A,#N/A,FALSE,"´UA";#N/A,#N/A,FALSE,"´UA";#N/A,#N/A,FALSE,"Aa";#N/A,#N/A,FALSE,"4WD"}</definedName>
    <definedName name="lok" hidden="1">#REF!</definedName>
    <definedName name="lopi" hidden="1">{#N/A,#N/A,FALSE,"단축1";#N/A,#N/A,FALSE,"단축2";#N/A,#N/A,FALSE,"단축3";#N/A,#N/A,FALSE,"장축";#N/A,#N/A,FALSE,"4WD"}</definedName>
    <definedName name="LOS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oss1" hidden="1">{#N/A,#N/A,FALSE,"98소지이동TOTvs99.1 (2)";#N/A,#N/A,FALSE,"TOTAL";#N/A,#N/A,FALSE,"98소지이동TOTvs99.1(b) (2)"}</definedName>
    <definedName name="louyrr" hidden="1">{#N/A,#N/A,FALSE,"단축1";#N/A,#N/A,FALSE,"단축2";#N/A,#N/A,FALSE,"단축3";#N/A,#N/A,FALSE,"장축";#N/A,#N/A,FALSE,"4WD"}</definedName>
    <definedName name="LOV_oracle_apps_financials_generalLedger_journals_desktopEntry_di_FinGlDesktopMultibatchEntryPageDef_CurrencyCode" hidden="1">#REF!</definedName>
    <definedName name="LOV_oracle_apps_financials_generalLedger_journals_desktopEntry_di_FinGlDesktopMultibatchEntryPageDef_LedgerId" hidden="1">#REF!</definedName>
    <definedName name="LOV_oracle_apps_financials_generalLedger_journals_desktopEntry_di_FinGlDesktopMultibatchEntryPageDef_UserCurrencyConversionType" hidden="1">#REF!</definedName>
    <definedName name="LOV_oracle_apps_financials_generalLedger_journals_desktopEntry_di_FinGlDesktopMultibatchEntryPageDef_UserJeSourceName" hidden="1">#REF!</definedName>
    <definedName name="LP" hidden="1">{#N/A,#N/A,FALSE,"단축1";#N/A,#N/A,FALSE,"단축2";#N/A,#N/A,FALSE,"단축3";#N/A,#N/A,FALSE,"장축";#N/A,#N/A,FALSE,"4WD"}</definedName>
    <definedName name="LPI_Graph" hidden="1">#REF!</definedName>
    <definedName name="lps"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T" hidden="1">{#N/A,#N/A,FALSE,"단축1";#N/A,#N/A,FALSE,"단축2";#N/A,#N/A,FALSE,"단축3";#N/A,#N/A,FALSE,"장축";#N/A,#N/A,FALSE,"4WD"}</definedName>
    <definedName name="Ltybc1" hidden="1">{#N/A,#N/A,FALSE,"Закрытые кредиты"}</definedName>
    <definedName name="lwerqlerd" hidden="1">{#N/A,#N/A,FALSE,"인원";#N/A,#N/A,FALSE,"비용2";#N/A,#N/A,FALSE,"비용1";#N/A,#N/A,FALSE,"비용";#N/A,#N/A,FALSE,"보증2";#N/A,#N/A,FALSE,"보증1";#N/A,#N/A,FALSE,"보증";#N/A,#N/A,FALSE,"손익1";#N/A,#N/A,FALSE,"손익";#N/A,#N/A,FALSE,"부서별매출";#N/A,#N/A,FALSE,"매출"}</definedName>
    <definedName name="lww" hidden="1">{#N/A,#N/A,FALSE,"BS";#N/A,#N/A,FALSE,"PL";#N/A,#N/A,FALSE,"A";#N/A,#N/A,FALSE,"B";#N/A,#N/A,FALSE,"B1";#N/A,#N/A,FALSE,"C";#N/A,#N/A,FALSE,"C1";#N/A,#N/A,FALSE,"C2";#N/A,#N/A,FALSE,"D";#N/A,#N/A,FALSE,"E";#N/A,#N/A,FALSE,"F";#N/A,#N/A,FALSE,"AA";#N/A,#N/A,FALSE,"BB";#N/A,#N/A,FALSE,"CC";#N/A,#N/A,FALSE,"DD";#N/A,#N/A,FALSE,"EE";#N/A,#N/A,FALSE,"FF";#N/A,#N/A,FALSE,"PL10";#N/A,#N/A,FALSE,"PL20";#N/A,#N/A,FALSE,"PL30"}</definedName>
    <definedName name="LY" hidden="1">#REF!</definedName>
    <definedName name="M"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M_PlaceofPath" hidden="1">"F:\ABARBER\apb\VBA Models\jnj_vdf.xls"</definedName>
    <definedName name="M_PlaceofPath2" hidden="1">"F:\ABARBER\apb\VBA Models\bsx_vdf.xls"</definedName>
    <definedName name="M1234444" hidden="1">{#N/A,#N/A,FALSE,"단축1";#N/A,#N/A,FALSE,"단축2";#N/A,#N/A,FALSE,"단축3";#N/A,#N/A,FALSE,"장축";#N/A,#N/A,FALSE,"4WD"}</definedName>
    <definedName name="M1243445455" hidden="1">{#N/A,#N/A,FALSE,"단축1";#N/A,#N/A,FALSE,"단축2";#N/A,#N/A,FALSE,"단축3";#N/A,#N/A,FALSE,"장축";#N/A,#N/A,FALSE,"4WD"}</definedName>
    <definedName name="M56665565" hidden="1">{#N/A,#N/A,FALSE,"단축1";#N/A,#N/A,FALSE,"단축2";#N/A,#N/A,FALSE,"단축3";#N/A,#N/A,FALSE,"장축";#N/A,#N/A,FALSE,"4WD"}</definedName>
    <definedName name="MAE" hidden="1">{#N/A,#N/A,FALSE,"단축1";#N/A,#N/A,FALSE,"단축2";#N/A,#N/A,FALSE,"단축3";#N/A,#N/A,FALSE,"장축";#N/A,#N/A,FALSE,"4WD"}</definedName>
    <definedName name="MAI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in_5" hidden="1">{#N/A,#N/A,FALSE,"Aging Summary";#N/A,#N/A,FALSE,"Ratio Analysis";#N/A,#N/A,FALSE,"Test 120 Day Accts";#N/A,#N/A,FALSE,"Tickmarks"}</definedName>
    <definedName name="mainbrg"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manish" hidden="1">{#N/A,#N/A,FALSE,"단축1";#N/A,#N/A,FALSE,"단축2";#N/A,#N/A,FALSE,"단축3";#N/A,#N/A,FALSE,"장축";#N/A,#N/A,FALSE,"4WD"}</definedName>
    <definedName name="manohar" hidden="1">{#N/A,#N/A,FALSE,"단축1";#N/A,#N/A,FALSE,"단축2";#N/A,#N/A,FALSE,"단축3";#N/A,#N/A,FALSE,"장축";#N/A,#N/A,FALSE,"4WD"}</definedName>
    <definedName name="Mar." hidden="1">{"'Euro Conversion rates'!$A$1:$E$21"}</definedName>
    <definedName name="March"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rk"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STER" hidden="1">{#N/A,#N/A,TRUE,"일정"}</definedName>
    <definedName name="MAT" hidden="1">{#N/A,#N/A,FALSE,"지침";#N/A,#N/A,FALSE,"환경분석";#N/A,#N/A,FALSE,"Sheet16"}</definedName>
    <definedName name="mclkd" hidden="1">{"'Sheet1'!$A$1:$H$36"}</definedName>
    <definedName name="mdc" hidden="1">{#N/A,#N/A,FALSE,"Sheet1"}</definedName>
    <definedName name="medmult" hidden="1">#REF!</definedName>
    <definedName name="MerrillPrintIt" hidden="1">#REF!</definedName>
    <definedName name="MEWarning" hidden="1">1</definedName>
    <definedName name="mgddss" hidden="1">{#N/A,#N/A,FALSE,"단축1";#N/A,#N/A,FALSE,"단축2";#N/A,#N/A,FALSE,"단축3";#N/A,#N/A,FALSE,"장축";#N/A,#N/A,FALSE,"4WD"}</definedName>
    <definedName name="MH" hidden="1">{"'매출계획'!$D$2"}</definedName>
    <definedName name="mhchoi" hidden="1">#REF!</definedName>
    <definedName name="MHD" hidden="1">{"'매출계획'!$D$2"}</definedName>
    <definedName name="mhdd" hidden="1">{#N/A,#N/A,FALSE,"견적대비-2"}</definedName>
    <definedName name="MHY" hidden="1">{"'매출계획'!$D$2"}</definedName>
    <definedName name="MH공수투자전" hidden="1">{#N/A,#N/A,TRUE,"매출진척-1";#N/A,#N/A,TRUE,"매출진척-2";#N/A,#N/A,TRUE,"제품실적";#N/A,#N/A,TRUE,"RAC";#N/A,#N/A,TRUE,"PAC ";#N/A,#N/A,TRUE,"재고현황";#N/A,#N/A,TRUE,"공지사항"}</definedName>
    <definedName name="midpointvalue" hidden="1">{#N/A,#N/A,FALSE,"Cashflow Analysis";#N/A,#N/A,FALSE,"Sensitivity Analysis";#N/A,#N/A,FALSE,"PV";#N/A,#N/A,FALSE,"Pro Forma"}</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s" hidden="1">{#N/A,#N/A,TRUE,"경전'96(1)";#N/A,#N/A,TRUE,"경전'96 (2)"}</definedName>
    <definedName name="mjkjdjdei" hidden="1">{#N/A,#N/A,TRUE,"경전'96(1)";#N/A,#N/A,TRUE,"경전'96 (2)"}</definedName>
    <definedName name="mjliuttt" hidden="1">{#N/A,#N/A,FALSE,"단축1";#N/A,#N/A,FALSE,"단축2";#N/A,#N/A,FALSE,"단축3";#N/A,#N/A,FALSE,"장축";#N/A,#N/A,FALSE,"4WD"}</definedName>
    <definedName name="mjyt" hidden="1">{#N/A,#N/A,FALSE,"단축1";#N/A,#N/A,FALSE,"단축2";#N/A,#N/A,FALSE,"단축3";#N/A,#N/A,FALSE,"장축";#N/A,#N/A,FALSE,"4WD"}</definedName>
    <definedName name="mkkl" hidden="1">{"'Sheet1'!$A$1:$H$36"}</definedName>
    <definedName name="mktsum" hidden="1">{#N/A,#N/A,FALSE,"Aging Summary";#N/A,#N/A,FALSE,"Ratio Analysis";#N/A,#N/A,FALSE,"Test 120 Day Accts";#N/A,#N/A,FALSE,"Tickmarks"}</definedName>
    <definedName name="MKU" hidden="1">{"'매출계획'!$D$2"}</definedName>
    <definedName name="ML4.0" hidden="1">{#N/A,#N/A,FALSE,"98소지이동TOTvs99.1 (2)";#N/A,#N/A,FALSE,"TOTAL";#N/A,#N/A,FALSE,"98소지이동TOTvs99.1(b) (2)"}</definedName>
    <definedName name="ML5.5" hidden="1">{#N/A,#N/A,FALSE,"98소지이동TOTvs99.1 (2)";#N/A,#N/A,FALSE,"TOTAL";#N/A,#N/A,FALSE,"98소지이동TOTvs99.1(b) (2)"}</definedName>
    <definedName name="ML6.0" hidden="1">{#N/A,#N/A,FALSE,"군산원가";#N/A,#N/A,FALSE,"팀별월별";#N/A,#N/A,FALSE,"타공정대체";#N/A,#N/A,FALSE,"기타경비";#N/A,#N/A,FALSE,"원료";#N/A,#N/A,FALSE,"연료"}</definedName>
    <definedName name="ML6.00" hidden="1">{#N/A,#N/A,FALSE,"Yield";#N/A,#N/A,FALSE,"Loss1";#N/A,#N/A,FALSE,"Loss2";#N/A,#N/A,FALSE,"Hour-Labor(배분)";#N/A,#N/A,FALSE,"Capital Expenditure";#N/A,#N/A,FALSE,"Productivity"}</definedName>
    <definedName name="ML7.00" hidden="1">{#N/A,#N/A,FALSE,"Yield";#N/A,#N/A,FALSE,"Loss1";#N/A,#N/A,FALSE,"Loss2";#N/A,#N/A,FALSE,"Hour-Labor(배분)";#N/A,#N/A,FALSE,"Capital Expenditure";#N/A,#N/A,FALSE,"Productivity"}</definedName>
    <definedName name="ML8.0" hidden="1">{#N/A,#N/A,FALSE,"군산원가";#N/A,#N/A,FALSE,"팀별월별";#N/A,#N/A,FALSE,"타공정대체";#N/A,#N/A,FALSE,"기타경비";#N/A,#N/A,FALSE,"원료";#N/A,#N/A,FALSE,"연료"}</definedName>
    <definedName name="mlkcoe" hidden="1">{"'Sheet1'!$A$1:$H$36"}</definedName>
    <definedName name="mlr" hidden="1">{#N/A,#N/A,FALSE,"JULY WCE";#N/A,#N/A,FALSE,"Central - Doug July";#N/A,#N/A,FALSE,"East - Dave July";#N/A,#N/A,FALSE,"West - Lee - July"}</definedName>
    <definedName name="mlr_1" hidden="1">{#N/A,#N/A,FALSE,"JULY WCE";#N/A,#N/A,FALSE,"Central - Doug July";#N/A,#N/A,FALSE,"East - Dave July";#N/A,#N/A,FALSE,"West - Lee - July"}</definedName>
    <definedName name="mlr_2" hidden="1">{#N/A,#N/A,FALSE,"JULY WCE";#N/A,#N/A,FALSE,"Central - Doug July";#N/A,#N/A,FALSE,"East - Dave July";#N/A,#N/A,FALSE,"West - Lee - July"}</definedName>
    <definedName name="mlr_3" hidden="1">{#N/A,#N/A,FALSE,"JULY WCE";#N/A,#N/A,FALSE,"Central - Doug July";#N/A,#N/A,FALSE,"East - Dave July";#N/A,#N/A,FALSE,"West - Lee - July"}</definedName>
    <definedName name="mlr_4" hidden="1">{#N/A,#N/A,FALSE,"JULY WCE";#N/A,#N/A,FALSE,"Central - Doug July";#N/A,#N/A,FALSE,"East - Dave July";#N/A,#N/A,FALSE,"West - Lee - July"}</definedName>
    <definedName name="mlr_5" hidden="1">{#N/A,#N/A,FALSE,"JULY WCE";#N/A,#N/A,FALSE,"Central - Doug July";#N/A,#N/A,FALSE,"East - Dave July";#N/A,#N/A,FALSE,"West - Lee - July"}</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b" hidden="1">{#N/A,#N/A,FALSE,"거주자";#N/A,#N/A,FALSE,"증투F"}</definedName>
    <definedName name="mmgt" hidden="1">{#N/A,#N/A,FALSE,"단축1";#N/A,#N/A,FALSE,"단축2";#N/A,#N/A,FALSE,"단축3";#N/A,#N/A,FALSE,"장축";#N/A,#N/A,FALSE,"4WD"}</definedName>
    <definedName name="mm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l" hidden="1">#REF!</definedName>
    <definedName name="MMMM" hidden="1">{#N/A,#N/A,FALSE,"지침";#N/A,#N/A,FALSE,"환경분석";#N/A,#N/A,FALSE,"Sheet16"}</definedName>
    <definedName name="mmmmkkl9" hidden="1">#REF!</definedName>
    <definedName name="mmmmm" hidden="1">{#N/A,#N/A,FALSE,"지침";#N/A,#N/A,FALSE,"환경분석";#N/A,#N/A,FALSE,"Sheet16"}</definedName>
    <definedName name="mmmmmm" hidden="1">{#N/A,#N/A,TRUE,"Falcons_Standalone";#N/A,#N/A,TRUE,"Target_Input";#N/A,#N/A,TRUE,"Target_Calendarized"}</definedName>
    <definedName name="mmmmmmm" hidden="1">{#N/A,#N/A,TRUE,"FOC_Product_Assumptions"}</definedName>
    <definedName name="mmmmmmmm" hidden="1">{#N/A,#N/A,FALSE,"Consolidated Shipley";#N/A,#N/A,FALSE,"Consolidated PWB";#N/A,#N/A,FALSE,"Consolidated Micro"}</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O" hidden="1">#REF!</definedName>
    <definedName name="modify" hidden="1">{"'Sheet1'!$A$1:$H$36"}</definedName>
    <definedName name="moh" hidden="1">{#N/A,#N/A,FALSE,"98소지이동TOTvs99.1 (2)";#N/A,#N/A,FALSE,"TOTAL";#N/A,#N/A,FALSE,"98소지이동TOTvs99.1(b) (2)"}</definedName>
    <definedName name="mon"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mon_1"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mon_2"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mon_3"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mon_4"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mon_5"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monst" hidden="1">{#N/A,#N/A,FALSE,"Cvr";#N/A,#N/A,FALSE,"P&amp;L summ2";#N/A,#N/A,FALSE,"CFO ";#N/A,#N/A,FALSE,"P&amp;L by BU";#N/A,#N/A,FALSE,"BS (Hardcoded)";#N/A,#N/A,FALSE,"CF-Hardcode";#N/A,#N/A,FALSE,"Highlights"}</definedName>
    <definedName name="monst_1" hidden="1">{#N/A,#N/A,FALSE,"Cvr";#N/A,#N/A,FALSE,"P&amp;L summ2";#N/A,#N/A,FALSE,"CFO ";#N/A,#N/A,FALSE,"P&amp;L by BU";#N/A,#N/A,FALSE,"BS (Hardcoded)";#N/A,#N/A,FALSE,"CF-Hardcode";#N/A,#N/A,FALSE,"Highlights"}</definedName>
    <definedName name="monst_2" hidden="1">{#N/A,#N/A,FALSE,"Cvr";#N/A,#N/A,FALSE,"P&amp;L summ2";#N/A,#N/A,FALSE,"CFO ";#N/A,#N/A,FALSE,"P&amp;L by BU";#N/A,#N/A,FALSE,"BS (Hardcoded)";#N/A,#N/A,FALSE,"CF-Hardcode";#N/A,#N/A,FALSE,"Highlights"}</definedName>
    <definedName name="monst_3" hidden="1">{#N/A,#N/A,FALSE,"Cvr";#N/A,#N/A,FALSE,"P&amp;L summ2";#N/A,#N/A,FALSE,"CFO ";#N/A,#N/A,FALSE,"P&amp;L by BU";#N/A,#N/A,FALSE,"BS (Hardcoded)";#N/A,#N/A,FALSE,"CF-Hardcode";#N/A,#N/A,FALSE,"Highlights"}</definedName>
    <definedName name="monst_4" hidden="1">{#N/A,#N/A,FALSE,"Cvr";#N/A,#N/A,FALSE,"P&amp;L summ2";#N/A,#N/A,FALSE,"CFO ";#N/A,#N/A,FALSE,"P&amp;L by BU";#N/A,#N/A,FALSE,"BS (Hardcoded)";#N/A,#N/A,FALSE,"CF-Hardcode";#N/A,#N/A,FALSE,"Highlights"}</definedName>
    <definedName name="monst_5" hidden="1">{#N/A,#N/A,FALSE,"Cvr";#N/A,#N/A,FALSE,"P&amp;L summ2";#N/A,#N/A,FALSE,"CFO ";#N/A,#N/A,FALSE,"P&amp;L by BU";#N/A,#N/A,FALSE,"BS (Hardcoded)";#N/A,#N/A,FALSE,"CF-Hardcode";#N/A,#N/A,FALSE,"Highlights"}</definedName>
    <definedName name="monthl" hidden="1">{"'Monthly 1997'!$A$3:$S$89"}</definedName>
    <definedName name="monthly" hidden="1">{"Monthly",#N/A,FALSE,"1.2"}</definedName>
    <definedName name="monthlycopy" hidden="1">{#N/A,#N/A,FALSE,"대비양식";#N/A,#N/A,FALSE,"월별양식";#N/A,#N/A,FALSE,"출장비";#N/A,#N/A,FALSE,"교통비계획";#N/A,#N/A,FALSE,"참고도서";#N/A,#N/A,FALSE,"제회비";#N/A,#N/A,FALSE,"접대계획";#N/A,#N/A,FALSE,"출장실적"}</definedName>
    <definedName name="mor" hidden="1">#REF!</definedName>
    <definedName name="MOV" hidden="1">"MOV"</definedName>
    <definedName name="MP" hidden="1">{#N/A,#N/A,FALSE,"BS";#N/A,#N/A,FALSE,"PL";#N/A,#N/A,FALSE,"처분";#N/A,#N/A,FALSE,"현금";#N/A,#N/A,FALSE,"매출";#N/A,#N/A,FALSE,"원가";#N/A,#N/A,FALSE,"경영"}</definedName>
    <definedName name="MPlaceofPath2" hidden="1">"F:\ABARBER\apb\VBA Models\jnj_vdf.xls"</definedName>
    <definedName name="ms" hidden="1">{#N/A,#N/A,FALSE,"Aging Summary";#N/A,#N/A,FALSE,"Ratio Analysis";#N/A,#N/A,FALSE,"Test 120 Day Accts";#N/A,#N/A,FALSE,"Tickmarks"}</definedName>
    <definedName name="MSDB" hidden="1">{"'KET'!$A$1:$E$2423"}</definedName>
    <definedName name="mse" hidden="1">{#N/A,#N/A,FALSE,"BS";#N/A,#N/A,FALSE,"PL";#N/A,#N/A,FALSE,"처분";#N/A,#N/A,FALSE,"현금";#N/A,#N/A,FALSE,"매출";#N/A,#N/A,FALSE,"원가";#N/A,#N/A,FALSE,"경영"}</definedName>
    <definedName name="Mseok" hidden="1">{#N/A,#N/A,FALSE,"BS";#N/A,#N/A,FALSE,"PL";#N/A,#N/A,FALSE,"처분";#N/A,#N/A,FALSE,"현금";#N/A,#N/A,FALSE,"매출";#N/A,#N/A,FALSE,"원가";#N/A,#N/A,FALSE,"경영"}</definedName>
    <definedName name="MSW" hidden="1">{#N/A,#N/A,FALSE,"단축1";#N/A,#N/A,FALSE,"단축2";#N/A,#N/A,FALSE,"단축3";#N/A,#N/A,FALSE,"장축";#N/A,#N/A,FALSE,"4WD"}</definedName>
    <definedName name="MTY" hidden="1">{"'매출계획'!$D$2"}</definedName>
    <definedName name="mx" hidden="1">{#N/A,#N/A,FALSE,"단축1";#N/A,#N/A,FALSE,"단축2";#N/A,#N/A,FALSE,"단축3";#N/A,#N/A,FALSE,"장축";#N/A,#N/A,FALSE,"4WD"}</definedName>
    <definedName name="MYJ" hidden="1">{#N/A,#N/A,FALSE,"UNIT";#N/A,#N/A,FALSE,"UNIT";#N/A,#N/A,FALSE,"계정"}</definedName>
    <definedName name="m記" hidden="1">{"'買掛金'!$J$6"}</definedName>
    <definedName name="N" hidden="1">{#N/A,#N/A,FALSE,"PART-1234-8-12-9(41)";#N/A,#N/A,FALSE,"PARTS-2(3)";#N/A,#N/A,FALSE,"VAN SYSTEM";#N/A,#N/A,FALSE,"PARTS-10(26)";#N/A,#N/A,FALSE,"PART-5-6-7-11(14)";#N/A,#N/A,FALSE,"PARTS-4(3)";#N/A,#N/A,FALSE,"PCLASS"}</definedName>
    <definedName name="n\" hidden="1">{#N/A,#N/A,FALSE,"Projections";#N/A,#N/A,FALSE,"Multiples Valuation";#N/A,#N/A,FALSE,"LBO";#N/A,#N/A,FALSE,"Multiples_Sensitivity";#N/A,#N/A,FALSE,"Summary"}</definedName>
    <definedName name="N096자료" hidden="1">#REF!</definedName>
    <definedName name="NAM" hidden="1">{#N/A,#N/A,FALSE,"단축1";#N/A,#N/A,FALSE,"단축2";#N/A,#N/A,FALSE,"단축3";#N/A,#N/A,FALSE,"장축";#N/A,#N/A,FALSE,"4WD"}</definedName>
    <definedName name="NaOCl" hidden="1">{"'Sheet3'!$A$11:$I$36"}</definedName>
    <definedName name="nbcrrr" hidden="1">#REF!</definedName>
    <definedName name="NBN" hidden="1">{#N/A,"HTgermany",FALSE,"P&amp;L";#N/A,"DTfriess",FALSE,"P&amp;L";#N/A,"HTswitzerland",FALSE,"P&amp;L";#N/A,"DTswitzerland",FALSE,"P&amp;L";#N/A,"HTbelgium",FALSE,"P&amp;L";#N/A,"HTholland",FALSE,"P&amp;L";#N/A,"HTdenmark",FALSE,"P&amp;L";#N/A,"HTfinland",FALSE,"P&amp;L"}</definedName>
    <definedName name="nbvv" hidden="1">{#N/A,#N/A,FALSE,"거주자";#N/A,#N/A,FALSE,"증투F"}</definedName>
    <definedName name="ND" hidden="1">{"'매출계획'!$D$2"}</definedName>
    <definedName name="ND제조원가" hidden="1">{#N/A,#N/A,FALSE,"UNIT";#N/A,#N/A,FALSE,"UNIT";#N/A,#N/A,FALSE,"계정"}</definedName>
    <definedName name="nego" hidden="1">{"'4월수지'!$A$1:$AE$45"}</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 hidden="1">#REF!</definedName>
    <definedName name="newbp1" hidden="1">{#N/A,#N/A,FALSE,"ACQ_GRAPHS";#N/A,#N/A,FALSE,"T_1 GRAPHS";#N/A,#N/A,FALSE,"T_2 GRAPHS";#N/A,#N/A,FALSE,"COMB_GRAPHS"}</definedName>
    <definedName name="NEWNAME" hidden="1">{#N/A,#N/A,FALSE,"CCTV"}</definedName>
    <definedName name="NewRange" hidden="1">#REF!</definedName>
    <definedName name="NFG" hidden="1">{"'매출계획'!$D$2"}</definedName>
    <definedName name="nfhnhj7" hidden="1">#REF!</definedName>
    <definedName name="N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GF" hidden="1">{"'매출계획'!$D$2"}</definedName>
    <definedName name="NH" hidden="1">{"'매출계획'!$D$2"}</definedName>
    <definedName name="nhfdh6" hidden="1">#REF!</definedName>
    <definedName name="nhgv" hidden="1">{#N/A,#N/A,FALSE,"주요여수신";#N/A,#N/A,FALSE,"수신금리";#N/A,#N/A,FALSE,"대출금리";#N/A,#N/A,FALSE,"신규대출";#N/A,#N/A,FALSE,"총액대출"}</definedName>
    <definedName name="nhyu" hidden="1">{#N/A,#N/A,TRUE,"Y생산";#N/A,#N/A,TRUE,"Y판매";#N/A,#N/A,TRUE,"Y총물량";#N/A,#N/A,TRUE,"Y능력";#N/A,#N/A,TRUE,"YKD"}</definedName>
    <definedName name="NJNH" hidden="1">{#N/A,#N/A,FALSE,"HOT RU TEM";#N/A,#N/A,FALSE,"HOT RU TEM";#N/A,#N/A,FALSE,"HOT RU TEM"}</definedName>
    <definedName name="NKJEWKEWJEW" hidden="1">{#N/A,#N/A,FALSE,"단축1";#N/A,#N/A,FALSE,"단축2";#N/A,#N/A,FALSE,"단축3";#N/A,#N/A,FALSE,"장축";#N/A,#N/A,FALSE,"4WD"}</definedName>
    <definedName name="nlbu" hidden="1">{#N/A,#N/A,FALSE,"Yield";#N/A,#N/A,FALSE,"Loss1";#N/A,#N/A,FALSE,"Loss2";#N/A,#N/A,FALSE,"Hour-Labor(배분)";#N/A,#N/A,FALSE,"Capital Expenditure";#N/A,#N/A,FALSE,"Productivity"}</definedName>
    <definedName name="NN" hidden="1">{"revenue detail 1",#N/A,FALSE,"Revenue Detail";"revenue detail 2",#N/A,FALSE,"Revenue Detail";"revenue detail 3",#N/A,FALSE,"Revenue Detail";"revenue detail 4",#N/A,FALSE,"Revenue Detail"}</definedName>
    <definedName name="NNB" hidden="1">{#N/A,"FasteningTOTAL",FALSE,"P&amp;L";#N/A,"FasteningFrance",FALSE,"P&amp;L";#N/A,"FasteningItaly",FALSE,"P&amp;L";#N/A,"FasteningUK",FALSE,"P&amp;L";#N/A,"FasteningGermany",FALSE,"P&amp;L";#N/A,"FasteningSwitzerland",FALSE,"P&amp;L";#N/A,"FasteningBelgium",FALSE,"P&amp;L";#N/A,"FasteningDekker",FALSE,"P&amp;L";#N/A,"FasteningNordic",FALSE,"P&amp;L";#N/A,"FasteningFinland",FALSE,"P&amp;L";#N/A,"FasteningPoland",FALSE,"P&amp;L";#N/A,"FasteningCZ",FALSE,"P&amp;L"}</definedName>
    <definedName name="nnn" hidden="1">{#N/A,#N/A,FALSE,"Год 99."}</definedName>
    <definedName name="nnnn" hidden="1">{#N/A,#N/A,FALSE,"Consolidated Shipley";#N/A,#N/A,FALSE,"Consolidated PWB";#N/A,#N/A,FALSE,"Consolidated Micro"}</definedName>
    <definedName name="nnnnn" hidden="1">{"gross_margin1",#N/A,FALSE,"Gross Margin Detail";"gross_margin2",#N/A,FALSE,"Gross Margin Detail"}</definedName>
    <definedName name="nnnnnn" hidden="1">{"historical acquirer",#N/A,FALSE,"Historical Performance";"historical target",#N/A,FALSE,"Historical Performance"}</definedName>
    <definedName name="nnnnnn6" hidden="1">#REF!</definedName>
    <definedName name="NNNNNNN" hidden="1">{#N/A,#N/A,FALSE,"단축1";#N/A,#N/A,FALSE,"단축2";#N/A,#N/A,FALSE,"단축3";#N/A,#N/A,FALSE,"장축";#N/A,#N/A,FALSE,"4WD"}</definedName>
    <definedName name="nnnnnnnnnnnnnnn" hidden="1">#REF!</definedName>
    <definedName name="nnnnnnnnnnnnnnnnnnnnnnnnnnnnnnnnnnnnn" hidden="1">{#N/A,#N/A,TRUE,"Y생산";#N/A,#N/A,TRUE,"Y판매";#N/A,#N/A,TRUE,"Y총물량";#N/A,#N/A,TRUE,"Y능력";#N/A,#N/A,TRUE,"YKD"}</definedName>
    <definedName name="NO332323232" hidden="1">{#N/A,#N/A,FALSE,"단축1";#N/A,#N/A,FALSE,"단축2";#N/A,#N/A,FALSE,"단축3";#N/A,#N/A,FALSE,"장축";#N/A,#N/A,FALSE,"4WD"}</definedName>
    <definedName name="nobody" hidden="1">{"FORM16",#N/A,TRUE,"Personnel1";"FORM16.2",#N/A,TRUE,"Personnel2";"FORM16.2",#N/A,TRUE,"Personnel3";"FORM16.3",#N/A,TRUE,"Personnel4";"FORM16.4",#N/A,TRUE,"Personnel5"}</definedName>
    <definedName name="NOEEWEWEW" hidden="1">{#N/A,#N/A,FALSE,"단축1";#N/A,#N/A,FALSE,"단축2";#N/A,#N/A,FALSE,"단축3";#N/A,#N/A,FALSE,"장축";#N/A,#N/A,FALSE,"4WD"}</definedName>
    <definedName name="NOTSURE" hidden="1">{"AdministrationExpenses",#N/A,FALSE,"Admin. Exp.";"AdministrationAllocation",#N/A,FALSE,"Admin. Exp."}</definedName>
    <definedName name="nouveau_classeur" hidden="1">"="</definedName>
    <definedName name="npc" hidden="1">{"'4월수지'!$A$1:$AE$45"}</definedName>
    <definedName name="nzn" hidden="1">{#N/A,#N/A,FALSE,"Aging Summary";#N/A,#N/A,FALSE,"Ratio Analysis";#N/A,#N/A,FALSE,"Test 120 Day Accts";#N/A,#N/A,FALSE,"Tickmarks"}</definedName>
    <definedName name="O" hidden="1">{#N/A,#N/A,TRUE,"Y생산";#N/A,#N/A,TRUE,"Y판매";#N/A,#N/A,TRUE,"Y총물량";#N/A,#N/A,TRUE,"Y능력";#N/A,#N/A,TRUE,"YKD"}</definedName>
    <definedName name="ocf" hidden="1">#REF!</definedName>
    <definedName name="OCF달성방안" hidden="1">{#N/A,#N/A,FALSE,"지침";#N/A,#N/A,FALSE,"환경분석";#N/A,#N/A,FALSE,"Sheet16"}</definedName>
    <definedName name="OCF인쇄" hidden="1">{#N/A,#N/A,FALSE,"지침";#N/A,#N/A,FALSE,"환경분석";#N/A,#N/A,FALSE,"Sheet16"}</definedName>
    <definedName name="OHP" hidden="1">{#N/A,#N/A,FALSE,"인원";#N/A,#N/A,FALSE,"비용2";#N/A,#N/A,FALSE,"비용1";#N/A,#N/A,FALSE,"비용";#N/A,#N/A,FALSE,"보증2";#N/A,#N/A,FALSE,"보증1";#N/A,#N/A,FALSE,"보증";#N/A,#N/A,FALSE,"손익1";#N/A,#N/A,FALSE,"손익";#N/A,#N/A,FALSE,"부서별매출";#N/A,#N/A,FALSE,"매출"}</definedName>
    <definedName name="OIIUU" hidden="1">#REF!</definedName>
    <definedName name="OIUP" hidden="1">#REF!</definedName>
    <definedName name="OK" hidden="1">{#N/A,#N/A,FALSE,"인원";#N/A,#N/A,FALSE,"비용2";#N/A,#N/A,FALSE,"비용1";#N/A,#N/A,FALSE,"비용";#N/A,#N/A,FALSE,"보증2";#N/A,#N/A,FALSE,"보증1";#N/A,#N/A,FALSE,"보증";#N/A,#N/A,FALSE,"손익1";#N/A,#N/A,FALSE,"손익";#N/A,#N/A,FALSE,"부서별매출";#N/A,#N/A,FALSE,"매출"}</definedName>
    <definedName name="old예산" hidden="1">{#N/A,#N/A,TRUE,"손익보고"}</definedName>
    <definedName name="ON_B_05Ad추정" hidden="1">{#N/A,#N/A,FALSE,"Sheet1";#N/A,#N/A,FALSE,"Sheet1";#N/A,#N/A,FALSE,"Sheet1"}</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O" hidden="1">{#N/A,#N/A,FALSE,"단축1";#N/A,#N/A,FALSE,"단축2";#N/A,#N/A,FALSE,"단축3";#N/A,#N/A,FALSE,"장축";#N/A,#N/A,FALSE,"4WD"}</definedName>
    <definedName name="OOO" hidden="1">{#N/A,#N/A,TRUE,"Y생산";#N/A,#N/A,TRUE,"Y판매";#N/A,#N/A,TRUE,"Y총물량";#N/A,#N/A,TRUE,"Y능력";#N/A,#N/A,TRUE,"YKD"}</definedName>
    <definedName name="OOOO" hidden="1">{"'매출계획'!$D$2"}</definedName>
    <definedName name="oooooo" hidden="1">{#N/A,#N/A,FALSE,"BS";#N/A,#N/A,FALSE,"PL";#N/A,#N/A,FALSE,"처분";#N/A,#N/A,FALSE,"현금";#N/A,#N/A,FALSE,"매출";#N/A,#N/A,FALSE,"원가";#N/A,#N/A,FALSE,"경영"}</definedName>
    <definedName name="ooop" hidden="1">{"'매출'!$A$1:$I$22"}</definedName>
    <definedName name="op" hidden="1">{"'Sheet1'!$A$1:$H$36"}</definedName>
    <definedName name="opi" hidden="1">{"'BS'!$C$10"}</definedName>
    <definedName name="opioui" hidden="1">{#N/A,#N/A,TRUE,"Assumptions";#N/A,#N/A,TRUE,"Sources of Revenue";#N/A,#N/A,TRUE,"P&amp;L";#N/A,#N/A,TRUE,"Bal. Sheet";#N/A,#N/A,TRUE,"Rights Issue &amp; X Adjustment";#N/A,#N/A,TRUE,"Transaction Model"}</definedName>
    <definedName name="opo" hidden="1">{#N/A,#N/A,FALSE,"지침";#N/A,#N/A,FALSE,"환경분석";#N/A,#N/A,FALSE,"Sheet16"}</definedName>
    <definedName name="opo_1" hidden="1">{#N/A,#N/A,FALSE,"지침";#N/A,#N/A,FALSE,"환경분석";#N/A,#N/A,FALSE,"Sheet16"}</definedName>
    <definedName name="Order" hidden="1">0</definedName>
    <definedName name="OrderTable" hidden="1">#REF!</definedName>
    <definedName name="ORIGINAL" hidden="1">#REF!</definedName>
    <definedName name="other.income." hidden="1">{#N/A,#N/A,FALSE,"Exec Sum 10Yr";#N/A,#N/A,FALSE,"Assumptions";#N/A,#N/A,FALSE,"Operating Stmts";#N/A,#N/A,FALSE,"Year One Pro Forma";#N/A,#N/A,FALSE,"Rent Roll Summary";#N/A,#N/A,FALSE,"Market Rent Detail";#N/A,#N/A,FALSE,"Effective Rental Income Detail";#N/A,#N/A,FALSE,"Cash Flow Projections";#N/A,#N/A,FALSE,"Net Residual Value"}</definedName>
    <definedName name="other.whatever." hidden="1">{#N/A,#N/A,FALSE,"Pricing Matrix";#N/A,#N/A,FALSE,"Assumptions";#N/A,#N/A,FALSE,"Year One Pro Forma";#N/A,#N/A,FALSE,"Operating Stmts";#N/A,#N/A,FALSE,"Cash Flow Projections";#N/A,#N/A,FALSE,"Rent Roll Summary";#N/A,#N/A,FALSE,"Market Rent Detail";#N/A,#N/A,FALSE,"Effective Rental Income Detail"}</definedName>
    <definedName name="ou" hidden="1">{#N/A,#N/A,FALSE,"Aging Summary";#N/A,#N/A,FALSE,"Ratio Analysis";#N/A,#N/A,FALSE,"Test 120 Day Accts";#N/A,#N/A,FALSE,"Tickmarks"}</definedName>
    <definedName name="outstanding2" hidden="1">{#N/A,#N/A,TRUE,"목차";#N/A,#N/A,TRUE,"1.";#N/A,#N/A,TRUE,"2.";#N/A,#N/A,TRUE,"3.";#N/A,#N/A,TRUE,"4-1";#N/A,#N/A,TRUE,"-2";#N/A,#N/A,TRUE,"-3";#N/A,#N/A,TRUE,"-4";#N/A,#N/A,TRUE,"5-1";#N/A,#N/A,TRUE,"5-2";#N/A,#N/A,TRUE,"6-1";#N/A,#N/A,TRUE,"6-2";#N/A,#N/A,TRUE,"7-1";#N/A,#N/A,TRUE,"7-2";#N/A,#N/A,TRUE,"8.";#N/A,#N/A,TRUE,"9."}</definedName>
    <definedName name="ownership" hidden="1">{#N/A,#N/A,TRUE,"Summary";#N/A,#N/A,TRUE,"IS";#N/A,#N/A,TRUE,"Adj";#N/A,#N/A,TRUE,"BS";#N/A,#N/A,TRUE,"CF";#N/A,#N/A,TRUE,"Debt";#N/A,#N/A,TRUE,"IRR"}</definedName>
    <definedName name="ownership2" hidden="1">{#N/A,#N/A,TRUE,"Summary";#N/A,#N/A,TRUE,"IS";#N/A,#N/A,TRUE,"Adj";#N/A,#N/A,TRUE,"BS";#N/A,#N/A,TRUE,"CF";#N/A,#N/A,TRUE,"Debt";#N/A,#N/A,TRUE,"IRR"}</definedName>
    <definedName name="O사사업부손익" hidden="1">{"'Sheet1'!$A$1:$C$238"}</definedName>
    <definedName name="P" hidden="1">{"'Sheet1'!$A$1:$H$36"}</definedName>
    <definedName name="P2예산" hidden="1">{#N/A,#N/A,FALSE,"단축1";#N/A,#N/A,FALSE,"단축2";#N/A,#N/A,FALSE,"단축3";#N/A,#N/A,FALSE,"장축";#N/A,#N/A,FALSE,"4WD"}</definedName>
    <definedName name="P3가공향상" hidden="1">{#N/A,#N/A,TRUE,"Y생산";#N/A,#N/A,TRUE,"Y판매";#N/A,#N/A,TRUE,"Y총물량";#N/A,#N/A,TRUE,"Y능력";#N/A,#N/A,TRUE,"YKD"}</definedName>
    <definedName name="PACKAGE3" hidden="1">{#N/A,#N/A,FALSE,"단축1";#N/A,#N/A,FALSE,"단축2";#N/A,#N/A,FALSE,"단축3";#N/A,#N/A,FALSE,"장축";#N/A,#N/A,FALSE,"4WD"}</definedName>
    <definedName name="PAC중대형" hidden="1">{#N/A,#N/A,TRUE,"매출진척-1";#N/A,#N/A,TRUE,"매출진척-2";#N/A,#N/A,TRUE,"제품실적";#N/A,#N/A,TRUE,"RAC";#N/A,#N/A,TRUE,"PAC ";#N/A,#N/A,TRUE,"재고현황";#N/A,#N/A,TRUE,"공지사항"}</definedName>
    <definedName name="PADWN" hidden="1">#REF!</definedName>
    <definedName name="PAGE4" hidden="1">{#N/A,#N/A,FALSE,"단축1";#N/A,#N/A,FALSE,"단축2";#N/A,#N/A,FALSE,"단축3";#N/A,#N/A,FALSE,"장축";#N/A,#N/A,FALSE,"4WD"}</definedName>
    <definedName name="Paging" hidden="1">#REF!</definedName>
    <definedName name="Pam" hidden="1">#REF!</definedName>
    <definedName name="park" hidden="1">{#N/A,#N/A,FALSE,"96 3월물량표";#N/A,#N/A,FALSE,"96 4월물량표";#N/A,#N/A,FALSE,"96 5월물량표"}</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y" hidden="1">#REF!</definedName>
    <definedName name="PAYILMAR" hidden="1">#REF!</definedName>
    <definedName name="payment1" hidden="1">#REF!</definedName>
    <definedName name="pcbagraph" hidden="1">#REF!</definedName>
    <definedName name="PDBI" hidden="1">{#N/A,#N/A,FALSE,"부도";#N/A,#N/A,FALSE,"미수금";#N/A,#N/A,FALSE,"상하";#N/A,#N/A,FALSE,"회전기일";#N/A,#N/A,FALSE,"Sheet1 (3)";#N/A,#N/A,FALSE,"Sheet1 (2)";#N/A,#N/A,FALSE,"Sheet1"}</definedName>
    <definedName name="PeriodEnd" hidden="1">#REF!</definedName>
    <definedName name="PFMEA" hidden="1">{#N/A,#N/A,FALSE,"단축1";#N/A,#N/A,FALSE,"단축2";#N/A,#N/A,FALSE,"단축3";#N/A,#N/A,FALSE,"장축";#N/A,#N/A,FALSE,"4WD"}</definedName>
    <definedName name="PFMS" hidden="1">{#N/A,#N/A,FALSE,"Sheet1";#N/A,#N/A,FALSE,"Sheet1";#N/A,#N/A,FALSE,"Sheet1"}</definedName>
    <definedName name="PFMS1" hidden="1">{#N/A,#N/A,FALSE,"Sheet1";#N/A,#N/A,FALSE,"Sheet1";#N/A,#N/A,FALSE,"Sheet1"}</definedName>
    <definedName name="phd" hidden="1">{#N/A,#N/A,FALSE,"HOT RU TEM";#N/A,#N/A,FALSE,"HOT RU TEM";#N/A,#N/A,FALSE,"HOT RU TEM"}</definedName>
    <definedName name="phil" hidden="1">{#N/A,#N/A,TRUE,"Summary";#N/A,#N/A,TRUE,"Assumptions";#N/A,#N/A,TRUE,"Comparison";#N/A,#N/A,TRUE,"Financials";#N/A,#N/A,TRUE,"Plan v. Act"}</definedName>
    <definedName name="phil_1" hidden="1">{#N/A,#N/A,TRUE,"Summary";#N/A,#N/A,TRUE,"Assumptions";#N/A,#N/A,TRUE,"Comparison";#N/A,#N/A,TRUE,"Financials";#N/A,#N/A,TRUE,"Plan v. Act"}</definedName>
    <definedName name="phil_2" hidden="1">{#N/A,#N/A,TRUE,"Summary";#N/A,#N/A,TRUE,"Assumptions";#N/A,#N/A,TRUE,"Comparison";#N/A,#N/A,TRUE,"Financials";#N/A,#N/A,TRUE,"Plan v. Act"}</definedName>
    <definedName name="phil_3" hidden="1">{#N/A,#N/A,TRUE,"Summary";#N/A,#N/A,TRUE,"Assumptions";#N/A,#N/A,TRUE,"Comparison";#N/A,#N/A,TRUE,"Financials";#N/A,#N/A,TRUE,"Plan v. Act"}</definedName>
    <definedName name="phil_4" hidden="1">{#N/A,#N/A,TRUE,"Summary";#N/A,#N/A,TRUE,"Assumptions";#N/A,#N/A,TRUE,"Comparison";#N/A,#N/A,TRUE,"Financials";#N/A,#N/A,TRUE,"Plan v. Act"}</definedName>
    <definedName name="phil_5" hidden="1">{#N/A,#N/A,TRUE,"Summary";#N/A,#N/A,TRUE,"Assumptions";#N/A,#N/A,TRUE,"Comparison";#N/A,#N/A,TRUE,"Financials";#N/A,#N/A,TRUE,"Plan v. Act"}</definedName>
    <definedName name="PH단계별" hidden="1">{#N/A,#N/A,TRUE,"일정"}</definedName>
    <definedName name="PI" hidden="1">{#N/A,#N/A,TRUE,"Y생산";#N/A,#N/A,TRUE,"Y판매";#N/A,#N/A,TRUE,"Y총물량";#N/A,#N/A,TRUE,"Y능력";#N/A,#N/A,TRUE,"YKD"}</definedName>
    <definedName name="piston" hidden="1">{"Seite 17",#N/A,FALSE,"Valve Lift Curves, cyl. 1 (17)"}</definedName>
    <definedName name="pistonpin"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PITTWAY" hidden="1">{#N/A,#N/A,FALSE,"Che-Ga";#N/A,#N/A,FALSE,"Iv-Sm";#N/A,#N/A,FALSE,"So-We";#N/A,#N/A,FALSE,"Me-Po";#N/A,#N/A,FALSE,"Be-Bo";#N/A,#N/A,FALSE,"Cha-Ki";#N/A,#N/A,FALSE,"In";#N/A,#N/A,FALSE,"Schedule 23";#N/A,#N/A,FALSE,"Schedule 22";#N/A,#N/A,FALSE,"WACC"}</definedName>
    <definedName name="pittway1" hidden="1">{#N/A,#N/A,FALSE,"Che-Ga";#N/A,#N/A,FALSE,"Iv-Sm";#N/A,#N/A,FALSE,"So-We";#N/A,#N/A,FALSE,"Me-Po";#N/A,#N/A,FALSE,"Be-Bo";#N/A,#N/A,FALSE,"Cha-Ki";#N/A,#N/A,FALSE,"In";#N/A,#N/A,FALSE,"Schedule 23";#N/A,#N/A,FALSE,"Schedule 22";#N/A,#N/A,FALSE,"WACC"}</definedName>
    <definedName name="PJ수신료" hidden="1">{#N/A,#N/A,FALSE,"Sheet1";#N/A,#N/A,FALSE,"Sheet1";#N/A,#N/A,FALSE,"Sheet1"}</definedName>
    <definedName name="pkg" hidden="1">{"'Sheet1'!$A$1:$H$36"}</definedName>
    <definedName name="pkojihuhuzefbhjzef" hidden="1">#REF!</definedName>
    <definedName name="PL" hidden="1">{#N/A,#N/A,FALSE,"BS";#N/A,#N/A,FALSE,"PL";#N/A,#N/A,FALSE,"처분";#N/A,#N/A,FALSE,"현금";#N/A,#N/A,FALSE,"매출";#N/A,#N/A,FALSE,"원가";#N/A,#N/A,FALSE,"경영"}</definedName>
    <definedName name="PL_1월" hidden="1">#REF!</definedName>
    <definedName name="placeholder" hidden="1">{#N/A,#N/A,FALSE,"Performance Flash Report"}</definedName>
    <definedName name="plandat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leas" hidden="1">{#N/A,#N/A,FALSE,"손익표지";#N/A,#N/A,FALSE,"손익계산";#N/A,#N/A,FALSE,"일반관리비";#N/A,#N/A,FALSE,"영업외수익";#N/A,#N/A,FALSE,"영업외비용";#N/A,#N/A,FALSE,"매출액";#N/A,#N/A,FALSE,"요약손익";#N/A,#N/A,FALSE,"요약대차";#N/A,#N/A,FALSE,"매출채권현황";#N/A,#N/A,FALSE,"매출채권명세"}</definedName>
    <definedName name="PLZ" hidden="1">{"Wire Charts",#N/A,TRUE,"Wires"}</definedName>
    <definedName name="PL감사4분기수정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pm" hidden="1">{#N/A,#N/A,FALSE,"Sheet1";#N/A,#N/A,FALSE,"Sheet1";#N/A,#N/A,FALSE,"Sheet1"}</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i" hidden="1">{#N/A,#N/A,FALSE,"Год 99."}</definedName>
    <definedName name="poiu" hidden="1">#REF!</definedName>
    <definedName name="PopCache_FA_MASS_ADDITIONS_AMORTIZE_NBV_FLAG" hidden="1">#REF!</definedName>
    <definedName name="PopCache_FA_MASS_ADDITIONS_ASSET_TYPE" hidden="1">#REF!</definedName>
    <definedName name="PopCache_FA_MASS_ADDITIONS_DEPRECIATE_FLAG" hidden="1">#REF!</definedName>
    <definedName name="PopCache_FA_MASS_ADDITIONS_IN_USE_FLAG" hidden="1">#REF!</definedName>
    <definedName name="PopCache_FA_MASS_ADDITIONS_INVENTORIAL" hidden="1">#REF!</definedName>
    <definedName name="PopCache_FA_MASS_ADDITIONS_NEW_USED" hidden="1">#REF!</definedName>
    <definedName name="PopCache_FA_MASS_ADDITIONS_OWNED_LEASED" hidden="1">#REF!</definedName>
    <definedName name="PopCache_FA_MASS_ADDITIONS_PROPERTY_1245_1250_CODE" hidden="1">#REF!</definedName>
    <definedName name="PopCache_FA_MASS_ADDITIONS_PROPERTY_TYPE_CODE" hidden="1">#REF!</definedName>
    <definedName name="PopCache_FA_MASS_ADDITIONS_SHORT_FISCAL_YEAR_FLAG" hidden="1">#REF!</definedName>
    <definedName name="popop" hidden="1">#REF!</definedName>
    <definedName name="POSFINE" hidden="1">#REF!</definedName>
    <definedName name="pots" hidden="1">{"Ofcr Comp Stmt 4",#N/A,FALSE,"Ofcr Comp"}</definedName>
    <definedName name="pots_1" hidden="1">{"Ofcr Comp Stmt 4",#N/A,FALSE,"Ofcr Comp"}</definedName>
    <definedName name="pots_2" hidden="1">{"Ofcr Comp Stmt 4",#N/A,FALSE,"Ofcr Comp"}</definedName>
    <definedName name="pots_3" hidden="1">{"Ofcr Comp Stmt 4",#N/A,FALSE,"Ofcr Comp"}</definedName>
    <definedName name="pots_4" hidden="1">{"Ofcr Comp Stmt 4",#N/A,FALSE,"Ofcr Comp"}</definedName>
    <definedName name="pots_5" hidden="1">{"Ofcr Comp Stmt 4",#N/A,FALSE,"Ofcr Comp"}</definedName>
    <definedName name="POWER" hidden="1">{#N/A,#N/A,FALSE,"CHECK-LIST 환산표";#N/A,#N/A,FALSE,"무재해 시간";#N/A,#N/A,FALSE,"총괄표"}</definedName>
    <definedName name="POWER_1" hidden="1">{#N/A,#N/A,FALSE,"CHECK-LIST 환산표";#N/A,#N/A,FALSE,"무재해 시간";#N/A,#N/A,FALSE,"총괄표"}</definedName>
    <definedName name="pp" hidden="1">{"'Sheet1'!$A$1:$H$36"}</definedName>
    <definedName name="ppeppe" hidden="1">{"'Sheet1'!$A$1:$H$36"}</definedName>
    <definedName name="PPK" hidden="1">{#N/A,#N/A,FALSE,"96 3월물량표";#N/A,#N/A,FALSE,"96 4월물량표";#N/A,#N/A,FALSE,"96 5월물량표"}</definedName>
    <definedName name="PPK_1" hidden="1">{#N/A,#N/A,FALSE,"96 3월물량표";#N/A,#N/A,FALSE,"96 4월물량표";#N/A,#N/A,FALSE,"96 5월물량표"}</definedName>
    <definedName name="PPP" hidden="1">{#N/A,#N/A,FALSE,"단축1";#N/A,#N/A,FALSE,"단축2";#N/A,#N/A,FALSE,"단축3";#N/A,#N/A,FALSE,"장축";#N/A,#N/A,FALSE,"4WD"}</definedName>
    <definedName name="pppe" hidden="1">{"'Sheet1'!$A$1:$H$36"}</definedName>
    <definedName name="PPPP" hidden="1">{"'매출계획'!$D$2"}</definedName>
    <definedName name="PP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pp"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ELIM_TM" hidden="1">#REF!</definedName>
    <definedName name="press" hidden="1">#REF!</definedName>
    <definedName name="press2" hidden="1">#REF!</definedName>
    <definedName name="press3" hidden="1">#REF!</definedName>
    <definedName name="press4" hidden="1">#REF!</definedName>
    <definedName name="press5" hidden="1">#REF!</definedName>
    <definedName name="press6" hidden="1">#REF!</definedName>
    <definedName name="PRICE_TABLE" hidden="1">{#N/A,#N/A,FALSE,"ENG'G(보호계전기)"}</definedName>
    <definedName name="print" hidden="1">{"YTD/Forecast",#N/A,TRUE,"Fcst_TPLN";"Monthly Averages",#N/A,TRUE,"Fcst_TPLN"}</definedName>
    <definedName name="_xlnm.Print_Area" localSheetId="1">Control!$A$1:$O$54</definedName>
    <definedName name="pro" hidden="1">{#N/A,#N/A,FALSE,"PROJSUM";#N/A,#N/A,FALSE,"1450";#N/A,#N/A,FALSE,"2430";#N/A,#N/A,FALSE,"2700"}</definedName>
    <definedName name="pro_1" hidden="1">{#N/A,#N/A,FALSE,"PROJSUM";#N/A,#N/A,FALSE,"1450";#N/A,#N/A,FALSE,"2430";#N/A,#N/A,FALSE,"2700"}</definedName>
    <definedName name="pro_2" hidden="1">{#N/A,#N/A,FALSE,"PROJSUM";#N/A,#N/A,FALSE,"1450";#N/A,#N/A,FALSE,"2430";#N/A,#N/A,FALSE,"2700"}</definedName>
    <definedName name="pro_3" hidden="1">{#N/A,#N/A,FALSE,"PROJSUM";#N/A,#N/A,FALSE,"1450";#N/A,#N/A,FALSE,"2430";#N/A,#N/A,FALSE,"2700"}</definedName>
    <definedName name="pro_4" hidden="1">{#N/A,#N/A,FALSE,"PROJSUM";#N/A,#N/A,FALSE,"1450";#N/A,#N/A,FALSE,"2430";#N/A,#N/A,FALSE,"2700"}</definedName>
    <definedName name="pro_5" hidden="1">{#N/A,#N/A,FALSE,"PROJSUM";#N/A,#N/A,FALSE,"1450";#N/A,#N/A,FALSE,"2430";#N/A,#N/A,FALSE,"2700"}</definedName>
    <definedName name="ProdForm" hidden="1">#REF!</definedName>
    <definedName name="Product" hidden="1">#REF!</definedName>
    <definedName name="PROJEC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R" hidden="1">{"'status'!$B$2:$H$15"}</definedName>
    <definedName name="prueba" hidden="1">#REF!</definedName>
    <definedName name="PUB_FileID" hidden="1">"L10003363.xls"</definedName>
    <definedName name="PUB_UserID" hidden="1">"MAYERX"</definedName>
    <definedName name="Pum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urchase" hidden="1">{"'손익현황'!$A$1:$J$29"}</definedName>
    <definedName name="PURE" hidden="1">#REF!</definedName>
    <definedName name="pvpvpv" hidden="1">{#N/A,#N/A,FALSE,"96 3월물량표";#N/A,#N/A,FALSE,"96 4월물량표";#N/A,#N/A,FALSE,"96 5월물량표"}</definedName>
    <definedName name="Q" hidden="1">{#N/A,#N/A,FALSE,"KMC최종회의(7월) 자료"}</definedName>
    <definedName name="qa" hidden="1">{#N/A,#N/A,FALSE,"UNIT";#N/A,#N/A,FALSE,"UNIT";#N/A,#N/A,FALSE,"계정"}</definedName>
    <definedName name="qac" hidden="1">#REF!</definedName>
    <definedName name="QAW" hidden="1">{#N/A,#N/A,FALSE,"을지 (4)";#N/A,#N/A,FALSE,"을지 (5)";#N/A,#N/A,FALSE,"을지 (6)"}</definedName>
    <definedName name="qbc" hidden="1">{#N/A,#N/A,FALSE,"지침";#N/A,#N/A,FALSE,"환경분석";#N/A,#N/A,FALSE,"Sheet16"}</definedName>
    <definedName name="QCOST" hidden="1">{#N/A,#N/A,FALSE,"KMC최종회의(7월) 자료"}</definedName>
    <definedName name="QE" hidden="1">{#N/A,#N/A,FALSE,"초도품";#N/A,#N/A,FALSE,"초도품 (2)";#N/A,#N/A,FALSE,"초도품 (3)";#N/A,#N/A,FALSE,"초도품 (4)";#N/A,#N/A,FALSE,"초도품 (5)";#N/A,#N/A,FALSE,"초도품 (6)"}</definedName>
    <definedName name="QEEQQEFQFF" hidden="1">{#N/A,#N/A,FALSE,"단축1";#N/A,#N/A,FALSE,"단축2";#N/A,#N/A,FALSE,"단축3";#N/A,#N/A,FALSE,"장축";#N/A,#N/A,FALSE,"4WD"}</definedName>
    <definedName name="QEFEEEQ" hidden="1">{#N/A,#N/A,FALSE,"단축1";#N/A,#N/A,FALSE,"단축2";#N/A,#N/A,FALSE,"단축3";#N/A,#N/A,FALSE,"장축";#N/A,#N/A,FALSE,"4WD"}</definedName>
    <definedName name="QEQ" hidden="1">{#N/A,#N/A,FALSE,"기술료 비교"}</definedName>
    <definedName name="QEQ_1" hidden="1">{#N/A,#N/A,FALSE,"기술료 비교"}</definedName>
    <definedName name="QEQEEQEQEQEQ" hidden="1">{#N/A,#N/A,FALSE,"단축1";#N/A,#N/A,FALSE,"단축2";#N/A,#N/A,FALSE,"단축3";#N/A,#N/A,FALSE,"장축";#N/A,#N/A,FALSE,"4WD"}</definedName>
    <definedName name="QEQEQEEQQE" hidden="1">{#N/A,#N/A,FALSE,"단축1";#N/A,#N/A,FALSE,"단축2";#N/A,#N/A,FALSE,"단축3";#N/A,#N/A,FALSE,"장축";#N/A,#N/A,FALSE,"4WD"}</definedName>
    <definedName name="QFDF" hidden="1">#REF!</definedName>
    <definedName name="qfwe" hidden="1">#REF!</definedName>
    <definedName name="QK" hidden="1">#REF!</definedName>
    <definedName name="QK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ldyd" hidden="1">{#N/A,#N/A,FALSE,"인원";#N/A,#N/A,FALSE,"비용2";#N/A,#N/A,FALSE,"비용1";#N/A,#N/A,FALSE,"비용";#N/A,#N/A,FALSE,"보증2";#N/A,#N/A,FALSE,"보증1";#N/A,#N/A,FALSE,"보증";#N/A,#N/A,FALSE,"손익1";#N/A,#N/A,FALSE,"손익";#N/A,#N/A,FALSE,"부서별매출";#N/A,#N/A,FALSE,"매출"}</definedName>
    <definedName name="qltm" hidden="1">{#N/A,#N/A,TRUE,"Y생산";#N/A,#N/A,TRUE,"Y판매";#N/A,#N/A,TRUE,"Y총물량";#N/A,#N/A,TRUE,"Y능력";#N/A,#N/A,TRUE,"YKD"}</definedName>
    <definedName name="QNQNNQ" hidden="1">{#N/A,#N/A,FALSE,"Yield";#N/A,#N/A,FALSE,"Loss1";#N/A,#N/A,FALSE,"Loss2";#N/A,#N/A,FALSE,"Hour-Labor(배분)";#N/A,#N/A,FALSE,"Capital Expenditure";#N/A,#N/A,FALSE,"Productivity"}</definedName>
    <definedName name="QNVNA" hidden="1">{#N/A,#N/A,FALSE,"인원";#N/A,#N/A,FALSE,"비용2";#N/A,#N/A,FALSE,"비용1";#N/A,#N/A,FALSE,"비용";#N/A,#N/A,FALSE,"보증2";#N/A,#N/A,FALSE,"보증1";#N/A,#N/A,FALSE,"보증";#N/A,#N/A,FALSE,"손익1";#N/A,#N/A,FALSE,"손익";#N/A,#N/A,FALSE,"부서별매출";#N/A,#N/A,FALSE,"매출"}</definedName>
    <definedName name="qnxkfrwoiejrqo34" hidden="1">{#N/A,#N/A,FALSE,"손익표지";#N/A,#N/A,FALSE,"손익계산";#N/A,#N/A,FALSE,"일반관리비";#N/A,#N/A,FALSE,"영업외수익";#N/A,#N/A,FALSE,"영업외비용";#N/A,#N/A,FALSE,"매출액";#N/A,#N/A,FALSE,"요약손익";#N/A,#N/A,FALSE,"요약대차";#N/A,#N/A,FALSE,"매출채권현황";#N/A,#N/A,FALSE,"매출채권명세"}</definedName>
    <definedName name="qq" hidden="1">{#N/A,#N/A,FALSE,"정공"}</definedName>
    <definedName name="qq_1" hidden="1">{#N/A,#N/A,FALSE,"정공"}</definedName>
    <definedName name="QQEQEQEQEQE" hidden="1">{#N/A,#N/A,FALSE,"단축1";#N/A,#N/A,FALSE,"단축2";#N/A,#N/A,FALSE,"단축3";#N/A,#N/A,FALSE,"장축";#N/A,#N/A,FALSE,"4WD"}</definedName>
    <definedName name="QQEQFQFEFQE" hidden="1">{#N/A,#N/A,FALSE,"단축1";#N/A,#N/A,FALSE,"단축2";#N/A,#N/A,FALSE,"단축3";#N/A,#N/A,FALSE,"장축";#N/A,#N/A,FALSE,"4WD"}</definedName>
    <definedName name="qqq" hidden="1">#REF!</definedName>
    <definedName name="QQQAAASSS" hidden="1">{#N/A,#N/A,TRUE,"Y생산";#N/A,#N/A,TRUE,"Y판매";#N/A,#N/A,TRUE,"Y총물량";#N/A,#N/A,TRUE,"Y능력";#N/A,#N/A,TRUE,"YKD"}</definedName>
    <definedName name="QQQAAASSS_1" hidden="1">{#N/A,#N/A,TRUE,"Y생산";#N/A,#N/A,TRUE,"Y판매";#N/A,#N/A,TRUE,"Y총물량";#N/A,#N/A,TRUE,"Y능력";#N/A,#N/A,TRUE,"YKD"}</definedName>
    <definedName name="QQQQ" hidden="1">{#N/A,#N/A,FALSE,"96 3월물량표";#N/A,#N/A,FALSE,"96 4월물량표";#N/A,#N/A,FALSE,"96 5월물량표"}</definedName>
    <definedName name="qqqqq" hidden="1">#REF!</definedName>
    <definedName name="qqqqqq"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QQQQQQQ" hidden="1">{#N/A,#N/A,TRUE,"Y생산";#N/A,#N/A,TRUE,"Y판매";#N/A,#N/A,TRUE,"Y총물량";#N/A,#N/A,TRUE,"Y능력";#N/A,#N/A,TRUE,"YKD"}</definedName>
    <definedName name="QQQQQQQ_1" hidden="1">{#N/A,#N/A,TRUE,"Y생산";#N/A,#N/A,TRUE,"Y판매";#N/A,#N/A,TRUE,"Y총물량";#N/A,#N/A,TRUE,"Y능력";#N/A,#N/A,TRUE,"YKD"}</definedName>
    <definedName name="QQQQQQQQ" hidden="1">{"qchm_dcf",#N/A,FALSE,"QCHMDCF2";"qchm_terminal",#N/A,FALSE,"QCHMDCF2"}</definedName>
    <definedName name="qqqqqqqqq" hidden="1">{#N/A,#N/A,FALSE,"인원";#N/A,#N/A,FALSE,"비용2";#N/A,#N/A,FALSE,"비용1";#N/A,#N/A,FALSE,"비용";#N/A,#N/A,FALSE,"보증2";#N/A,#N/A,FALSE,"보증1";#N/A,#N/A,FALSE,"보증";#N/A,#N/A,FALSE,"손익1";#N/A,#N/A,FALSE,"손익";#N/A,#N/A,FALSE,"부서별매출";#N/A,#N/A,FALSE,"매출"}</definedName>
    <definedName name="qqqqqqqqqqq" hidden="1">{#N/A,#N/A,FALSE,"인원";#N/A,#N/A,FALSE,"비용2";#N/A,#N/A,FALSE,"비용1";#N/A,#N/A,FALSE,"비용";#N/A,#N/A,FALSE,"보증2";#N/A,#N/A,FALSE,"보증1";#N/A,#N/A,FALSE,"보증";#N/A,#N/A,FALSE,"손익1";#N/A,#N/A,FALSE,"손익";#N/A,#N/A,FALSE,"부서별매출";#N/A,#N/A,FALSE,"매출"}</definedName>
    <definedName name="qqqqqqqqqqqqq" hidden="1">#REF!</definedName>
    <definedName name="qqqqqqqqqqqqqqq" hidden="1">{"DelHaas",#N/A,FALSE,"CONSMO95";"QuickBook",#N/A,FALSE,"CONSMO95"}</definedName>
    <definedName name="qqqw" hidden="1">0</definedName>
    <definedName name="QQWEWERQW" hidden="1">{#N/A,#N/A,FALSE,"단축1";#N/A,#N/A,FALSE,"단축2";#N/A,#N/A,FALSE,"단축3";#N/A,#N/A,FALSE,"장축";#N/A,#N/A,FALSE,"4WD"}</definedName>
    <definedName name="qrewq" hidden="1">{"'Sheet1'!$A$1:$H$36"}</definedName>
    <definedName name="qrfwrw443" hidden="1">#REF!</definedName>
    <definedName name="QS" hidden="1">{#N/A,#N/A,FALSE,"단축1";#N/A,#N/A,FALSE,"단축2";#N/A,#N/A,FALSE,"단축3";#N/A,#N/A,FALSE,"장축";#N/A,#N/A,FALSE,"4WD"}</definedName>
    <definedName name="QSC" hidden="1">{#N/A,#N/A,FALSE,"인원";#N/A,#N/A,FALSE,"비용2";#N/A,#N/A,FALSE,"비용1";#N/A,#N/A,FALSE,"비용";#N/A,#N/A,FALSE,"보증2";#N/A,#N/A,FALSE,"보증1";#N/A,#N/A,FALSE,"보증";#N/A,#N/A,FALSE,"손익1";#N/A,#N/A,FALSE,"손익";#N/A,#N/A,FALSE,"부서별매출";#N/A,#N/A,FALSE,"매출"}</definedName>
    <definedName name="QSS" hidden="1">{#N/A,#N/A,FALSE,"을지 (4)";#N/A,#N/A,FALSE,"을지 (5)";#N/A,#N/A,FALSE,"을지 (6)"}</definedName>
    <definedName name="Qt" hidden="1">{"YTD/Forecast",#N/A,TRUE,"Fcst_TPLN";"Monthly Averages",#N/A,TRUE,"Fcst_TPLN"}</definedName>
    <definedName name="qua" hidden="1">{"Quarterly",#N/A,FALSE,"Quarterly"}</definedName>
    <definedName name="qua_1" hidden="1">{"Quarterly",#N/A,FALSE,"Quarterly"}</definedName>
    <definedName name="qua_2" hidden="1">{"Quarterly",#N/A,FALSE,"Quarterly"}</definedName>
    <definedName name="qua_3" hidden="1">{"Quarterly",#N/A,FALSE,"Quarterly"}</definedName>
    <definedName name="qua_4" hidden="1">{"Quarterly",#N/A,FALSE,"Quarterly"}</definedName>
    <definedName name="qua_5" hidden="1">{"Quarterly",#N/A,FALSE,"Quarterly"}</definedName>
    <definedName name="QUERY1.query_connection" hidden="1">{"DSN=NWind;DBQ=C:\WINDOWS\MSAPPS\MSQUERY;FIL=dBase4;"}</definedName>
    <definedName name="QUERY1.query_definition" hidden="1">{"SELECT orddtail.QUANTITY, orddtail.DISCOUNT, orddtail.PRODUCT_ID, orddtail.QUANTITY, orddtail.UNIT_P";"RICE
FROM c:\windows\msapps\msquery\orddtail.dbf orddtail, c:\windows\msapps\msquery\orddtail.dbf o";"rddtail_1
WHERE orddtail_1.ORDER_ID = orddtail.ORDER_ID"}</definedName>
    <definedName name="QUERY1.query_options" hidden="1">{TRUE;FALSE}</definedName>
    <definedName name="QUERY1.query_range" hidden="1">#REF!</definedName>
    <definedName name="QUERY1.query_source" hidden="1">{"NWind"}</definedName>
    <definedName name="QUERY1.query_statement" hidden="1">{"SELECT orddtail.QUANTITY, orddtail.DISCOUNT, orddtail.PRODUCT_ID, orddtail.QUANTITY, orddtail.UNIT_P";"RICE
FROM c:\windows\msapps\msquery\orddtail.dbf orddtail, c:\windows\msapps\msquery\orddtail.dbf o";"rddtail_1
WHERE orddtail_1.ORDER_ID = orddtail.ORDER_ID"}</definedName>
    <definedName name="QULIT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 hidden="1">{#N/A,#N/A,FALSE,"Год 99."}</definedName>
    <definedName name="QWA" hidden="1">{#N/A,#N/A,FALSE,"을지 (4)";#N/A,#N/A,FALSE,"을지 (5)";#N/A,#N/A,FALSE,"을지 (6)"}</definedName>
    <definedName name="qwdqdfe" hidden="1">{"'Sheet1'!$A$1:$H$36"}</definedName>
    <definedName name="qwe" hidden="1">{#N/A,#N/A,FALSE,"Год 99."}</definedName>
    <definedName name="qwer" hidden="1">{#N/A,#N/A,FALSE,"신규dep";#N/A,#N/A,FALSE,"신규dep-금형상각후";#N/A,#N/A,FALSE,"신규dep-연구비상각후";#N/A,#N/A,FALSE,"신규dep-기계,공구상각후"}</definedName>
    <definedName name="QWERQ" hidden="1">0</definedName>
    <definedName name="qwert" hidden="1">{#N/A,#N/A,FALSE,"단축1";#N/A,#N/A,FALSE,"단축2";#N/A,#N/A,FALSE,"단축3";#N/A,#N/A,FALSE,"장축";#N/A,#N/A,FALSE,"4WD"}</definedName>
    <definedName name="qwerty" hidden="1">{#N/A,#N/A,TRUE,"FOC_Product_Assumptions"}</definedName>
    <definedName name="qwqe" hidden="1">{#N/A,#N/A,TRUE,"Assumptions";#N/A,#N/A,TRUE,"Sources of Revenue";#N/A,#N/A,TRUE,"P&amp;L";#N/A,#N/A,TRUE,"Bal. Sheet";#N/A,#N/A,TRUE,"Rights Issue &amp; X Adjustment";#N/A,#N/A,TRUE,"Transaction Model"}</definedName>
    <definedName name="QWQW" hidden="1">{#N/A,#N/A,FALSE,"단축1";#N/A,#N/A,FALSE,"단축2";#N/A,#N/A,FALSE,"단축3";#N/A,#N/A,FALSE,"장축";#N/A,#N/A,FALSE,"4WD"}</definedName>
    <definedName name="qwqwq" hidden="1">#REF!</definedName>
    <definedName name="QWQWQRWQWRQWFRQW" hidden="1">{#N/A,#N/A,FALSE,"단축1";#N/A,#N/A,FALSE,"단축2";#N/A,#N/A,FALSE,"단축3";#N/A,#N/A,FALSE,"장축";#N/A,#N/A,FALSE,"4WD"}</definedName>
    <definedName name="QWQWQWQQQWQWQW" hidden="1">{#N/A,#N/A,FALSE,"단축1";#N/A,#N/A,FALSE,"단축2";#N/A,#N/A,FALSE,"단축3";#N/A,#N/A,FALSE,"장축";#N/A,#N/A,FALSE,"4WD"}</definedName>
    <definedName name="qwqwqwww" hidden="1">{#N/A,#N/A,FALSE,"UNIT";#N/A,#N/A,FALSE,"UNIT";#N/A,#N/A,FALSE,"계정"}</definedName>
    <definedName name="qwqwwww" hidden="1">{#N/A,#N/A,FALSE,"UNIT";#N/A,#N/A,FALSE,"UNIT";#N/A,#N/A,FALSE,"계정"}</definedName>
    <definedName name="qwrtqw" hidden="1">{"'Sheet1'!$A$1:$H$36"}</definedName>
    <definedName name="QWS" hidden="1">#REF!</definedName>
    <definedName name="qwscf" hidden="1">{#N/A,#N/A,TRUE,"Y생산";#N/A,#N/A,TRUE,"Y판매";#N/A,#N/A,TRUE,"Y총물량";#N/A,#N/A,TRUE,"Y능력";#N/A,#N/A,TRUE,"YKD"}</definedName>
    <definedName name="qwwqwqw" hidden="1">{#N/A,#N/A,FALSE,"UNIT";#N/A,#N/A,FALSE,"UNIT";#N/A,#N/A,FALSE,"계정"}</definedName>
    <definedName name="qxö" hidden="1">#REF!</definedName>
    <definedName name="qy"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qybtr" hidden="1">#REF!</definedName>
    <definedName name="Q퇴직충당금" hidden="1">{#N/A,#N/A,FALSE,"BS";#N/A,#N/A,FALSE,"PL";#N/A,#N/A,FALSE,"A";#N/A,#N/A,FALSE,"B";#N/A,#N/A,FALSE,"B1";#N/A,#N/A,FALSE,"C";#N/A,#N/A,FALSE,"C1";#N/A,#N/A,FALSE,"C2";#N/A,#N/A,FALSE,"D";#N/A,#N/A,FALSE,"E";#N/A,#N/A,FALSE,"F";#N/A,#N/A,FALSE,"AA";#N/A,#N/A,FALSE,"BB";#N/A,#N/A,FALSE,"CC";#N/A,#N/A,FALSE,"DD";#N/A,#N/A,FALSE,"EE";#N/A,#N/A,FALSE,"FF";#N/A,#N/A,FALSE,"PL10";#N/A,#N/A,FALSE,"PL20";#N/A,#N/A,FALSE,"PL30"}</definedName>
    <definedName name="R_COVER" hidden="1">{#N/A,#N/A,FALSE,"단축1";#N/A,#N/A,FALSE,"단축2";#N/A,#N/A,FALSE,"단축3";#N/A,#N/A,FALSE,"장축";#N/A,#N/A,FALSE,"4WD"}</definedName>
    <definedName name="R_COVER_1" hidden="1">{#N/A,#N/A,FALSE,"단축1";#N/A,#N/A,FALSE,"단축2";#N/A,#N/A,FALSE,"단축3";#N/A,#N/A,FALSE,"장축";#N/A,#N/A,FALSE,"4WD"}</definedName>
    <definedName name="Rachet_insert" hidden="1">{#N/A,#N/A,FALSE,"단축1";#N/A,#N/A,FALSE,"단축2";#N/A,#N/A,FALSE,"단축3";#N/A,#N/A,FALSE,"장축";#N/A,#N/A,FALSE,"4WD"}</definedName>
    <definedName name="ratio" hidden="1">{#N/A,#N/A,FALSE,"P.C.B"}</definedName>
    <definedName name="RATTLE" hidden="1">{#N/A,#N/A,FALSE,"단축1";#N/A,#N/A,FALSE,"단축2";#N/A,#N/A,FALSE,"단축3";#N/A,#N/A,FALSE,"장축";#N/A,#N/A,FALSE,"4WD"}</definedName>
    <definedName name="RCArea" hidden="1">#REF!</definedName>
    <definedName name="RDF" hidden="1">{"'매출계획'!$D$2"}</definedName>
    <definedName name="rdftgdt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E" hidden="1">{#N/A,#N/A,FALSE,"초도품";#N/A,#N/A,FALSE,"초도품 (2)";#N/A,#N/A,FALSE,"초도품 (3)";#N/A,#N/A,FALSE,"초도품 (4)";#N/A,#N/A,FALSE,"초도품 (5)";#N/A,#N/A,FALSE,"초도품 (6)"}</definedName>
    <definedName name="REA" hidden="1">{"'손익현황'!$A$1:$J$29"}</definedName>
    <definedName name="REAR" hidden="1">{#N/A,#N/A,FALSE,"단축1";#N/A,#N/A,FALSE,"단축2";#N/A,#N/A,FALSE,"단축3";#N/A,#N/A,FALSE,"장축";#N/A,#N/A,FALSE,"4WD"}</definedName>
    <definedName name="Rebate" hidden="1">{#N/A,#N/A,FALSE,"Aging Summary";#N/A,#N/A,FALSE,"Ratio Analysis";#N/A,#N/A,FALSE,"Test 120 Day Accts";#N/A,#N/A,FALSE,"Tickmarks"}</definedName>
    <definedName name="RedefinePrintTableRange" hidden="1">#REF!</definedName>
    <definedName name="redo" hidden="1">{#N/A,#N/A,FALSE,"ACQ_GRAPHS";#N/A,#N/A,FALSE,"T_1 GRAPHS";#N/A,#N/A,FALSE,"T_2 GRAPHS";#N/A,#N/A,FALSE,"COMB_GRAPHS"}</definedName>
    <definedName name="regmult" hidden="1">#REF!</definedName>
    <definedName name="Regression" hidden="1">#REF!</definedName>
    <definedName name="RegY" hidden="1">#REF!</definedName>
    <definedName name="RENN" hidden="1">{"'7-2지역별'!$A$1:$R$44"}</definedName>
    <definedName name="report" hidden="1">{#N/A,#N/A,FALSE,"Summary";#N/A,#N/A,FALSE,"Assumptions";#N/A,#N/A,FALSE,"Cash Flow";#N/A,#N/A,FALSE,"Residual Calculation";#N/A,#N/A,FALSE,"Pricing Matrix";#N/A,#N/A,FALSE,"Pricing Matrix II";#N/A,#N/A,FALSE,"Expiration Schedule"}</definedName>
    <definedName name="ReportGroup" hidden="1">0</definedName>
    <definedName name="REre.ageg._.adfd._fff._.fwefwf." hidden="1">{#N/A,#N/A,FALSE,"Aging Summary";#N/A,#N/A,FALSE,"Ratio Analysis";#N/A,#N/A,FALSE,"Test 120 Day Accts";#N/A,#N/A,FALSE,"Tickmarks"}</definedName>
    <definedName name="rerty" hidden="1">{"ThermalProcEngExpenses",#N/A,FALSE,"TP Fixed Exp."}</definedName>
    <definedName name="RESA" hidden="1">{"'OPEN'G압출'!$A$4:$P$34"}</definedName>
    <definedName name="RESDEVF" hidden="1">{"Frgen",#N/A,FALSE,"A";"Résu",#N/A,FALSE,"A"}</definedName>
    <definedName name="RESERVED_DATA" hidden="1">#REF!</definedName>
    <definedName name="Residu" hidden="1">{#N/A,#N/A,TRUE,"Summary";"AnnualRentRoll",#N/A,TRUE,"RentRoll";#N/A,#N/A,TRUE,"ExitStratigy";#N/A,#N/A,TRUE,"OperatingAssumptions"}</definedName>
    <definedName name="RESISTOR" hidden="1">{#N/A,#N/A,FALSE,"단축1";#N/A,#N/A,FALSE,"단축2";#N/A,#N/A,FALSE,"단축3";#N/A,#N/A,FALSE,"장축";#N/A,#N/A,FALSE,"4WD"}</definedName>
    <definedName name="R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TATED197" hidden="1">#REF!</definedName>
    <definedName name="rete" hidden="1">{#N/A,#N/A,TRUE,"변동비고정비분류(5단계)";#N/A,#N/A,TRUE,"변동비고정비분류(5단계)"}</definedName>
    <definedName name="retw43t45y6" hidden="1">{#N/A,#N/A,FALSE,"손익표지";#N/A,#N/A,FALSE,"손익계산";#N/A,#N/A,FALSE,"일반관리비";#N/A,#N/A,FALSE,"영업외수익";#N/A,#N/A,FALSE,"영업외비용";#N/A,#N/A,FALSE,"매출액";#N/A,#N/A,FALSE,"요약손익";#N/A,#N/A,FALSE,"요약대차";#N/A,#N/A,FALSE,"매출채권현황";#N/A,#N/A,FALSE,"매출채권명세"}</definedName>
    <definedName name="retwwe" hidden="1">{"'Sheet1'!$A$1:$H$36"}</definedName>
    <definedName name="RevModel2" hidden="1">{#N/A,#N/A,FALSE,"6405";#N/A,#N/A,FALSE,"6406";#N/A,#N/A,FALSE,"6409";#N/A,#N/A,FALSE,"6425";#N/A,#N/A,FALSE,"6426";#N/A,#N/A,FALSE,"6427";#N/A,#N/A,FALSE,"6440";#N/A,#N/A,FALSE,"6441";#N/A,#N/A,FALSE,"6442";#N/A,#N/A,FALSE,"6443"}</definedName>
    <definedName name="RevModel2_1" hidden="1">{#N/A,#N/A,FALSE,"6405";#N/A,#N/A,FALSE,"6406";#N/A,#N/A,FALSE,"6409";#N/A,#N/A,FALSE,"6425";#N/A,#N/A,FALSE,"6426";#N/A,#N/A,FALSE,"6427";#N/A,#N/A,FALSE,"6440";#N/A,#N/A,FALSE,"6441";#N/A,#N/A,FALSE,"6442";#N/A,#N/A,FALSE,"6443"}</definedName>
    <definedName name="RevModel2_2" hidden="1">{#N/A,#N/A,FALSE,"6405";#N/A,#N/A,FALSE,"6406";#N/A,#N/A,FALSE,"6409";#N/A,#N/A,FALSE,"6425";#N/A,#N/A,FALSE,"6426";#N/A,#N/A,FALSE,"6427";#N/A,#N/A,FALSE,"6440";#N/A,#N/A,FALSE,"6441";#N/A,#N/A,FALSE,"6442";#N/A,#N/A,FALSE,"6443"}</definedName>
    <definedName name="RevModel2_3" hidden="1">{#N/A,#N/A,FALSE,"6405";#N/A,#N/A,FALSE,"6406";#N/A,#N/A,FALSE,"6409";#N/A,#N/A,FALSE,"6425";#N/A,#N/A,FALSE,"6426";#N/A,#N/A,FALSE,"6427";#N/A,#N/A,FALSE,"6440";#N/A,#N/A,FALSE,"6441";#N/A,#N/A,FALSE,"6442";#N/A,#N/A,FALSE,"6443"}</definedName>
    <definedName name="RevModel2_4" hidden="1">{#N/A,#N/A,FALSE,"6405";#N/A,#N/A,FALSE,"6406";#N/A,#N/A,FALSE,"6409";#N/A,#N/A,FALSE,"6425";#N/A,#N/A,FALSE,"6426";#N/A,#N/A,FALSE,"6427";#N/A,#N/A,FALSE,"6440";#N/A,#N/A,FALSE,"6441";#N/A,#N/A,FALSE,"6442";#N/A,#N/A,FALSE,"6443"}</definedName>
    <definedName name="RevModel2_5" hidden="1">{#N/A,#N/A,FALSE,"6405";#N/A,#N/A,FALSE,"6406";#N/A,#N/A,FALSE,"6409";#N/A,#N/A,FALSE,"6425";#N/A,#N/A,FALSE,"6426";#N/A,#N/A,FALSE,"6427";#N/A,#N/A,FALSE,"6440";#N/A,#N/A,FALSE,"6441";#N/A,#N/A,FALSE,"6442";#N/A,#N/A,FALSE,"6443"}</definedName>
    <definedName name="rewqrw" hidden="1">{"'Sheet1'!$A$1:$H$36"}</definedName>
    <definedName name="rews" hidden="1">#N/A</definedName>
    <definedName name="reyh" hidden="1">#REF!</definedName>
    <definedName name="RF" hidden="1">{#N/A,#N/A,FALSE,"PART-1234-8-12-9(41)";#N/A,#N/A,FALSE,"PARTS-2(3)";#N/A,#N/A,FALSE,"VAN SYSTEM";#N/A,#N/A,FALSE,"PARTS-10(26)";#N/A,#N/A,FALSE,"PART-5-6-7-11(14)";#N/A,#N/A,FALSE,"PARTS-4(3)";#N/A,#N/A,FALSE,"PCLASS"}</definedName>
    <definedName name="RFD" hidden="1">{#N/A,#N/A,FALSE,"9612"}</definedName>
    <definedName name="rghgdbrtr" hidden="1">#REF!</definedName>
    <definedName name="RH" hidden="1">{"'매출계획'!$D$2"}</definedName>
    <definedName name="RHD" hidden="1">{#N/A,#N/A,FALSE,"단축1";#N/A,#N/A,FALSE,"단축2";#N/A,#N/A,FALSE,"단축3";#N/A,#N/A,FALSE,"장축";#N/A,#N/A,FALSE,"4WD"}</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H" hidden="1">{#N/A,#N/A,TRUE,"매출진척-1";#N/A,#N/A,TRUE,"매출진척-2";#N/A,#N/A,TRUE,"제품실적";#N/A,#N/A,TRUE,"RAC";#N/A,#N/A,TRUE,"PAC ";#N/A,#N/A,TRUE,"재고현황";#N/A,#N/A,TRUE,"공지사항"}</definedName>
    <definedName name="RHKS"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hs" hidden="1">{#N/A,#N/A,TRUE,"KEY DATA";#N/A,#N/A,TRUE,"KEY DATA Base Case";#N/A,#N/A,TRUE,"JULY";#N/A,#N/A,TRUE,"AUG";#N/A,#N/A,TRUE,"SEPT";#N/A,#N/A,TRUE,"3Q"}</definedName>
    <definedName name="rich" hidden="1">{"Capital Plan CA Schedule",#N/A,TRUE,"Capital Plan";"Capital Plan Summary",#N/A,TRUE,"Capital Plan"}</definedName>
    <definedName name="RIOO2MY" hidden="1">{#N/A,#N/A,FALSE,"신규dep";#N/A,#N/A,FALSE,"신규dep-금형상각후";#N/A,#N/A,FALSE,"신규dep-연구비상각후";#N/A,#N/A,FALSE,"신규dep-기계,공구상각후"}</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MultipleCPUSupportEnabled" hidden="1">TRUE()</definedName>
    <definedName name="RISK내용" hidden="1">{#N/A,#N/A,FALSE,"UNIT";#N/A,#N/A,FALSE,"UNIT";#N/A,#N/A,FALSE,"계정"}</definedName>
    <definedName name="rkd" hidden="1">{#N/A,#N/A,FALSE,"단축1";#N/A,#N/A,FALSE,"단축2";#N/A,#N/A,FALSE,"단축3";#N/A,#N/A,FALSE,"장축";#N/A,#N/A,FALSE,"4WD"}</definedName>
    <definedName name="RKD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KRKR" hidden="1">{#N/A,#N/A,FALSE,"초도품";#N/A,#N/A,FALSE,"초도품 (2)";#N/A,#N/A,FALSE,"초도품 (3)";#N/A,#N/A,FALSE,"초도품 (4)";#N/A,#N/A,FALSE,"초도품 (5)";#N/A,#N/A,FALSE,"초도품 (6)"}</definedName>
    <definedName name="rkrkrrk" hidden="1">{#N/A,#N/A,FALSE,"1.CRITERIA";#N/A,#N/A,FALSE,"2.IS";#N/A,#N/A,FALSE,"3.BS";#N/A,#N/A,FALSE,"4.PER PL";#N/A,#N/A,FALSE,"5.INVESTMENT";#N/A,#N/A,FALSE,"6.공문";#N/A,#N/A,FALSE,"7.netinvest"}</definedName>
    <definedName name="RKSK" hidden="1">#REF!</definedName>
    <definedName name="RKSKDKFLK" hidden="1">{#N/A,#N/A,FALSE,"단축1";#N/A,#N/A,FALSE,"단축2";#N/A,#N/A,FALSE,"단축3";#N/A,#N/A,FALSE,"장축";#N/A,#N/A,FALSE,"4WD"}</definedName>
    <definedName name="RKSKEKF" hidden="1">{#N/A,#N/A,FALSE,"단축1";#N/A,#N/A,FALSE,"단축2";#N/A,#N/A,FALSE,"단축3";#N/A,#N/A,FALSE,"장축";#N/A,#N/A,FALSE,"4WD"}</definedName>
    <definedName name="rla" hidden="1">{"'7'!$B$15:$D$32"}</definedName>
    <definedName name="RLAMP01" hidden="1">{#N/A,#N/A,FALSE,"단축1";#N/A,#N/A,FALSE,"단축2";#N/A,#N/A,FALSE,"단축3";#N/A,#N/A,FALSE,"장축";#N/A,#N/A,FALSE,"4WD"}</definedName>
    <definedName name="rlawkd" hidden="1">{#N/A,#N/A,FALSE,"업체선정";#N/A,#N/A,FALSE,"업체선정sheet";#N/A,#N/A,FALSE,"업체실태";#N/A,#N/A,FALSE,"업체실태(1)";#N/A,#N/A,FALSE,"종업원현황(2)";#N/A,#N/A,FALSE,"생산품목(3)";#N/A,#N/A,FALSE,"장비보유현황";#N/A,#N/A,FALSE,"차량및약도";#N/A,#N/A,FALSE,"금형LIST"}</definedName>
    <definedName name="RLDJE"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rldje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RLTNF" hidden="1">{#N/A,#N/A,FALSE,"Yield";#N/A,#N/A,FALSE,"Loss1";#N/A,#N/A,FALSE,"Loss2";#N/A,#N/A,FALSE,"Hour-Labor(배분)";#N/A,#N/A,FALSE,"Capital Expenditure";#N/A,#N/A,FALSE,"Productivity"}</definedName>
    <definedName name="RMQDU" hidden="1">{#N/A,#N/A,FALSE,"계약직(여)"}</definedName>
    <definedName name="rms" hidden="1">{"adj95mult",#N/A,FALSE,"COMPCO";"adj95est",#N/A,FALSE,"COMPCO"}</definedName>
    <definedName name="RNAO" hidden="1">{#N/A,#N/A,FALSE,"Aging Summary";#N/A,#N/A,FALSE,"Ratio Analysis";#N/A,#N/A,FALSE,"Test 120 Day Accts";#N/A,#N/A,FALSE,"Tickmarks"}</definedName>
    <definedName name="rnrnf" hidden="1">{"'호선별현황(방식)'!$K$22:$P$22","'호선별현황(방식)'!$K$22:$P$22"}</definedName>
    <definedName name="rnrslla" hidden="1">#REF!</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o" hidden="1">{#N/A,#N/A,FALSE,"채권채무";#N/A,#N/A,FALSE,"control sheet"}</definedName>
    <definedName name="ROB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ck2" hidden="1">{"LBO Summary",#N/A,FALSE,"Summary";"Income Statement",#N/A,FALSE,"Model";"Cash Flow",#N/A,FALSE,"Model";"Balance Sheet",#N/A,FALSE,"Model";"Working Capital",#N/A,FALSE,"Model";"Pro Forma Balance Sheets",#N/A,FALSE,"PFBS";"Debt Balances",#N/A,FALSE,"Model";"Fee Schedules",#N/A,FALSE,"Model"}</definedName>
    <definedName name="Rockwell" hidden="1">{"LBO Summary",#N/A,FALSE,"Summary"}</definedName>
    <definedName name="Rolling" hidden="1">{"'Sheet1'!$A$1:$H$36"}</definedName>
    <definedName name="ROOF" hidden="1">{#N/A,#N/A,TRUE,"일정"}</definedName>
    <definedName name="ROOF투자명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qk" hidden="1">{"'Sheet1'!$A$1:$D$15"}</definedName>
    <definedName name="rotjs" hidden="1">{#N/A,#N/A,FALSE,"96 3월물량표";#N/A,#N/A,FALSE,"96 4월물량표";#N/A,#N/A,FALSE,"96 5월물량표"}</definedName>
    <definedName name="ROTJSRHKWJD1" hidden="1">{#N/A,#N/A,FALSE,"단축1";#N/A,#N/A,FALSE,"단축2";#N/A,#N/A,FALSE,"단축3";#N/A,#N/A,FALSE,"장축";#N/A,#N/A,FALSE,"4WD"}</definedName>
    <definedName name="ROU" hidden="1">{"developed valuation",#N/A,FALSE,"Valuation Analysis";"developed income statement",#N/A,FALSE,"Abbreviated Income Statement";"inprocess valuation",#N/A,FALSE,"Valuation Analysis";"inprocess income statement",#N/A,FALSE,"Abbreviated Income Statement"}</definedName>
    <definedName name="Royalty" hidden="1">{#N/A,#N/A,FALSE,"Sheet1"}</definedName>
    <definedName name="rPghlr" hidden="1">{#N/A,#N/A,FALSE,"기술료 비교"}</definedName>
    <definedName name="rPghlr_1" hidden="1">{#N/A,#N/A,FALSE,"기술료 비교"}</definedName>
    <definedName name="RP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P현황" hidden="1">#REF!</definedName>
    <definedName name="RR" hidden="1">{#N/A,#N/A,FALSE,"DISCI종합";#N/A,#N/A,FALSE,"배관";#N/A,#N/A,FALSE,"전기계장";#N/A,#N/A,FALSE,"기계";#N/A,#N/A,FALSE,"철의장";#N/A,#N/A,FALSE,"거주구";#N/A,#N/A,FALSE,"HVAC"}</definedName>
    <definedName name="RR.BRAKE" hidden="1">{#N/A,#N/A,FALSE,"단축1";#N/A,#N/A,FALSE,"단축2";#N/A,#N/A,FALSE,"단축3";#N/A,#N/A,FALSE,"장축";#N/A,#N/A,FALSE,"4WD"}</definedName>
    <definedName name="RR.BRAKE_1" hidden="1">{#N/A,#N/A,FALSE,"단축1";#N/A,#N/A,FALSE,"단축2";#N/A,#N/A,FALSE,"단축3";#N/A,#N/A,FALSE,"장축";#N/A,#N/A,FALSE,"4WD"}</definedName>
    <definedName name="RR.BRK" hidden="1">{#N/A,#N/A,FALSE,"단축1";#N/A,#N/A,FALSE,"단축2";#N/A,#N/A,FALSE,"단축3";#N/A,#N/A,FALSE,"장축";#N/A,#N/A,FALSE,"4WD"}</definedName>
    <definedName name="RR.BRK_1" hidden="1">{#N/A,#N/A,FALSE,"단축1";#N/A,#N/A,FALSE,"단축2";#N/A,#N/A,FALSE,"단축3";#N/A,#N/A,FALSE,"장축";#N/A,#N/A,FALSE,"4WD"}</definedName>
    <definedName name="rrr" hidden="1">{#N/A,#N/A,FALSE,"UNIT";#N/A,#N/A,FALSE,"UNIT";#N/A,#N/A,FALSE,"계정"}</definedName>
    <definedName name="rrr.98.a"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rrr_1" hidden="1">{#N/A,#N/A,FALSE,"UNIT";#N/A,#N/A,FALSE,"UNIT";#N/A,#N/A,FALSE,"계정"}</definedName>
    <definedName name="rrr_2" hidden="1">{#N/A,#N/A,FALSE,"UNIT";#N/A,#N/A,FALSE,"UNIT";#N/A,#N/A,FALSE,"계정"}</definedName>
    <definedName name="rrr_3" hidden="1">{#N/A,#N/A,FALSE,"UNIT";#N/A,#N/A,FALSE,"UNIT";#N/A,#N/A,FALSE,"계정"}</definedName>
    <definedName name="rrr_4" hidden="1">{#N/A,#N/A,FALSE,"UNIT";#N/A,#N/A,FALSE,"UNIT";#N/A,#N/A,FALSE,"계정"}</definedName>
    <definedName name="rrr_5" hidden="1">{#N/A,#N/A,FALSE,"UNIT";#N/A,#N/A,FALSE,"UNIT";#N/A,#N/A,FALSE,"계정"}</definedName>
    <definedName name="rrrr" hidden="1">{#N/A,#N/A,FALSE,"지침";#N/A,#N/A,FALSE,"환경분석";#N/A,#N/A,FALSE,"Sheet16"}</definedName>
    <definedName name="RRRR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rrr" hidden="1">#REF!</definedName>
    <definedName name="rrrrrrrrr" hidden="1">#REF!</definedName>
    <definedName name="rrrrrrrrrrrrrr" hidden="1">#REF!</definedName>
    <definedName name="rrrw"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RT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TRT" hidden="1">{#N/A,#N/A,FALSE,"지침";#N/A,#N/A,FALSE,"환경분석";#N/A,#N/A,FALSE,"Sheet16"}</definedName>
    <definedName name="RR원본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th" hidden="1">{"'표지'!$B$5"}</definedName>
    <definedName name="RTTR" hidden="1">{#N/A,#N/A,FALSE,"단축1";#N/A,#N/A,FALSE,"단축2";#N/A,#N/A,FALSE,"단축3";#N/A,#N/A,FALSE,"장축";#N/A,#N/A,FALSE,"4WD"}</definedName>
    <definedName name="rtty" hidden="1">{#N/A,#N/A,FALSE,"UNIT";#N/A,#N/A,FALSE,"UNIT";#N/A,#N/A,FALSE,"계정"}</definedName>
    <definedName name="rtwqrtw" hidden="1">{"'Sheet1'!$A$1:$H$36"}</definedName>
    <definedName name="rty" hidden="1">{#N/A,#N/A,FALSE,"Год 99."}</definedName>
    <definedName name="rtye" hidden="1">{"AdministrationExpenses",#N/A,FALSE,"Admin. Exp.";"AdministrationAllocation",#N/A,FALSE,"Admin. Exp."}</definedName>
    <definedName name="rtyrty" hidden="1">{#N/A,#N/A,TRUE,"Assumptions";#N/A,#N/A,TRUE,"Sources of Revenue";#N/A,#N/A,TRUE,"P&amp;L";#N/A,#N/A,TRUE,"Bal. Sheet";#N/A,#N/A,TRUE,"Rights Issue &amp; X Adjustment";#N/A,#N/A,TRUE,"Transaction Model"}</definedName>
    <definedName name="rtyu" hidden="1">{#N/A,#N/A,TRUE,"Assumptions";#N/A,#N/A,TRUE,"Sources of Revenue";#N/A,#N/A,TRUE,"P&amp;L";#N/A,#N/A,TRUE,"Bal. Sheet";#N/A,#N/A,TRUE,"Rights Issue &amp; X Adjustment";#N/A,#N/A,TRUE,"Transaction Model"}</definedName>
    <definedName name="rtyui" hidden="1">{#N/A,#N/A,FALSE,"신규dep";#N/A,#N/A,FALSE,"신규dep-금형상각후";#N/A,#N/A,FALSE,"신규dep-연구비상각후";#N/A,#N/A,FALSE,"신규dep-기계,공구상각후"}</definedName>
    <definedName name="rty해ggrgr" hidden="1">{#N/A,#N/A,FALSE,"손익표지";#N/A,#N/A,FALSE,"손익계산";#N/A,#N/A,FALSE,"일반관리비";#N/A,#N/A,FALSE,"영업외수익";#N/A,#N/A,FALSE,"영업외비용";#N/A,#N/A,FALSE,"매출액";#N/A,#N/A,FALSE,"요약손익";#N/A,#N/A,FALSE,"요약대차";#N/A,#N/A,FALSE,"매출채권현황";#N/A,#N/A,FALSE,"매출채권명세"}</definedName>
    <definedName name="rud" hidden="1">{#N/A,#N/A,TRUE,"경전'96(1)";#N/A,#N/A,TRUE,"경전'96 (2)"}</definedName>
    <definedName name="ruf" hidden="1">{"'Sheet1'!$A$1:$H$36"}</definedName>
    <definedName name="RUFRHTK" hidden="1">{#N/A,#N/A,FALSE,"HOT RU TEM";#N/A,#N/A,FALSE,"HOT RU TEM";#N/A,#N/A,FALSE,"HOT RU TEM"}</definedName>
    <definedName name="ruhdfj" hidden="1">{#N/A,#N/A,FALSE,"HOT RU TEM";#N/A,#N/A,FALSE,"HOT RU TEM";#N/A,#N/A,FALSE,"HOT RU TEM"}</definedName>
    <definedName name="ruuer" hidden="1">{"UKPL",#N/A,FALSE,"Thermal Pdts. P &amp; L"}</definedName>
    <definedName name="RVI" hidden="1">#REF!</definedName>
    <definedName name="rw" hidden="1">{#N/A,#N/A,FALSE,"Aging Summary";#N/A,#N/A,FALSE,"Ratio Analysis";#N/A,#N/A,FALSE,"Test 120 Day Accts";#N/A,#N/A,FALSE,"Tickmarks"}</definedName>
    <definedName name="Rwvu.CapersView." hidden="1">#REF!</definedName>
    <definedName name="Rwvu.CurF1997." hidden="1">#REF!,#REF!,#REF!,#REF!,#REF!</definedName>
    <definedName name="Rwvu.Current." hidden="1">#REF!,#REF!,#REF!,#REF!,#REF!</definedName>
    <definedName name="Rwvu.CurrentYear." hidden="1">#REF!,#REF!,#REF!,#REF!,#REF!</definedName>
    <definedName name="Rwvu.FY_97MB." hidden="1">#REF!,#REF!</definedName>
    <definedName name="Rwvu.FY_97MF." hidden="1">#REF!,#REF!</definedName>
    <definedName name="Rwvu.FY_97REF1." hidden="1">#REF!,#REF!</definedName>
    <definedName name="Rwvu.FY_98_V2." hidden="1">#REF!,#REF!,#REF!,#REF!,#REF!</definedName>
    <definedName name="Rwvu.FY94_95Qtr." hidden="1">#REF!,#REF!,#REF!,#REF!,#REF!,#REF!</definedName>
    <definedName name="Rwvu.FY96ACTUAL." hidden="1">#REF!,#REF!</definedName>
    <definedName name="Rwvu.Japan_Capers_Ed_Pub." hidden="1">#REF!</definedName>
    <definedName name="Rwvu.KJP_CC." hidden="1">#REF!</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s" hidden="1">#REF!</definedName>
    <definedName name="SA" hidden="1">{#N/A,#N/A,FALSE,"단축1";#N/A,#N/A,FALSE,"단축2";#N/A,#N/A,FALSE,"단축3";#N/A,#N/A,FALSE,"장축";#N/A,#N/A,FALSE,"4WD"}</definedName>
    <definedName name="SAAS" hidden="1">{#N/A,#N/A,FALSE,"단축1";#N/A,#N/A,FALSE,"단축2";#N/A,#N/A,FALSE,"단축3";#N/A,#N/A,FALSE,"장축";#N/A,#N/A,FALSE,"4WD"}</definedName>
    <definedName name="SAASASSA" hidden="1">{#N/A,#N/A,FALSE,"단축1";#N/A,#N/A,FALSE,"단축2";#N/A,#N/A,FALSE,"단축3";#N/A,#N/A,FALSE,"장축";#N/A,#N/A,FALSE,"4WD"}</definedName>
    <definedName name="sad" hidden="1">{"'매출계획'!$D$2"}</definedName>
    <definedName name="sadadsa" hidden="1">{#N/A,#N/A,FALSE,"Yield";#N/A,#N/A,FALSE,"Loss1";#N/A,#N/A,FALSE,"Loss2";#N/A,#N/A,FALSE,"Hour-Labor(배분)";#N/A,#N/A,FALSE,"Capital Expenditure";#N/A,#N/A,FALSE,"Productivity"}</definedName>
    <definedName name="sadas" hidden="1">{#N/A,#N/A,FALSE,"98소지이동TOTvs99.1 (2)";#N/A,#N/A,FALSE,"TOTAL";#N/A,#N/A,FALSE,"98소지이동TOTvs99.1(b) (2)"}</definedName>
    <definedName name="sadd" hidden="1">{"MonthlyRentRoll",#N/A,FALSE,"RentRoll"}</definedName>
    <definedName name="sadd1" hidden="1">{"MonthlyRentRoll",#N/A,FALSE,"RentRoll"}</definedName>
    <definedName name="sadd2" hidden="1">{"MonthlyRentRoll",#N/A,FALSE,"RentRoll"}</definedName>
    <definedName name="saddd" hidden="1">{"AnnualRentRoll",#N/A,FALSE,"RentRoll"}</definedName>
    <definedName name="saddd2" hidden="1">{"AnnualRentRoll",#N/A,FALSE,"RentRoll"}</definedName>
    <definedName name="sadddd2" hidden="1">{"AnnualRentRoll",#N/A,FALSE,"RentRoll"}</definedName>
    <definedName name="saddddd" hidden="1">{"AnnualRentRoll",#N/A,FALSE,"RentRoll"}</definedName>
    <definedName name="saddddddd2" hidden="1">{#N/A,#N/A,FALSE,"ExitStratigy"}</definedName>
    <definedName name="sadddddddd" hidden="1">{#N/A,#N/A,FALSE,"ExitStratigy"}</definedName>
    <definedName name="saddddddddd2" hidden="1">{#N/A,#N/A,FALSE,"LoanAssumptions"}</definedName>
    <definedName name="sadddddddddd" hidden="1">{#N/A,#N/A,FALSE,"LoanAssumptions"}</definedName>
    <definedName name="saddddddddddd2" hidden="1">{#N/A,#N/A,FALSE,"OperatingAssumptions"}</definedName>
    <definedName name="saddddddddddddd" hidden="1">{#N/A,#N/A,FALSE,"OperatingAssumptions"}</definedName>
    <definedName name="sadfgsfga4" hidden="1">#REF!</definedName>
    <definedName name="sads" hidden="1">#REF!</definedName>
    <definedName name="saff" hidden="1">{#N/A,#N/A,FALSE,"KMC최종회의(7월) 자료"}</definedName>
    <definedName name="SAFSDF" hidden="1">#REF!</definedName>
    <definedName name="SAGFSAFS" hidden="1">{#N/A,#N/A,FALSE,"단축1";#N/A,#N/A,FALSE,"단축2";#N/A,#N/A,FALSE,"단축3";#N/A,#N/A,FALSE,"장축";#N/A,#N/A,FALSE,"4WD"}</definedName>
    <definedName name="SALE0004" hidden="1">{#N/A,#N/A,FALSE,"지침";#N/A,#N/A,FALSE,"환경분석";#N/A,#N/A,FALSE,"Sheet16"}</definedName>
    <definedName name="sales" hidden="1">{#N/A,"MacToolsZag",FALSE,"P&amp;L"}</definedName>
    <definedName name="SALES00" hidden="1">{#N/A,#N/A,FALSE,"지침";#N/A,#N/A,FALSE,"환경분석";#N/A,#N/A,FALSE,"Sheet16"}</definedName>
    <definedName name="SALESEON" hidden="1">{#N/A,#N/A,FALSE,"지침";#N/A,#N/A,FALSE,"환경분석";#N/A,#N/A,FALSE,"Sheet16"}</definedName>
    <definedName name="SANG" hidden="1">{#N/A,#N/A,FALSE,"지침";#N/A,#N/A,FALSE,"환경분석";#N/A,#N/A,FALSE,"Sheet16"}</definedName>
    <definedName name="SAPBEXdnldView" hidden="1">"2DDFYYFPQSJY86M6XRUSNDXVR"</definedName>
    <definedName name="SAPBEXhrIndnt" hidden="1">"Wide"</definedName>
    <definedName name="SAPBEXrevision" hidden="1">1</definedName>
    <definedName name="SAPBEXsysID" hidden="1">"HSP"</definedName>
    <definedName name="SAPBEXwbID" hidden="1">"A2RBKAP6E6SA9FOYQCES58F1G"</definedName>
    <definedName name="SAPsysID" hidden="1">"708C5W7SBKP804JT78WJ0JNKI"</definedName>
    <definedName name="SAPwbID" hidden="1">"ARS"</definedName>
    <definedName name="SASA" hidden="1">{#N/A,#N/A,FALSE,"단축1";#N/A,#N/A,FALSE,"단축2";#N/A,#N/A,FALSE,"단축3";#N/A,#N/A,FALSE,"장축";#N/A,#N/A,FALSE,"4WD"}</definedName>
    <definedName name="sasd" hidden="1">{#N/A,#N/A,FALSE,"KMC최종회의(7월) 자료"}</definedName>
    <definedName name="sasdf" hidden="1">{#N/A,#N/A,FALSE,"KMC최종회의(7월) 자료"}</definedName>
    <definedName name="sasf" hidden="1">{#N/A,#N/A,FALSE,"KMC최종회의(7월) 자료"}</definedName>
    <definedName name="SASS" hidden="1">{#N/A,#N/A,FALSE,"개발계획표지";#N/A,#N/A,FALSE,"목차";#N/A,#N/A,FALSE,"개요"}</definedName>
    <definedName name="Save" hidden="1">{#N/A,#N/A,FALSE,"Sheet1"}</definedName>
    <definedName name="sawrhbAZ" hidden="1">{#N/A,#N/A,FALSE,"단축1";#N/A,#N/A,FALSE,"단축2";#N/A,#N/A,FALSE,"단축3";#N/A,#N/A,FALSE,"장축";#N/A,#N/A,FALSE,"4WD"}</definedName>
    <definedName name="sayang" hidden="1">{#N/A,#N/A,FALSE,"단축1";#N/A,#N/A,FALSE,"단축2";#N/A,#N/A,FALSE,"단축3";#N/A,#N/A,FALSE,"장축";#N/A,#N/A,FALSE,"4WD"}</definedName>
    <definedName name="SA공수" hidden="1">{#N/A,#N/A,FALSE,"단축1";#N/A,#N/A,FALSE,"단축2";#N/A,#N/A,FALSE,"단축3";#N/A,#N/A,FALSE,"장축";#N/A,#N/A,FALSE,"4WD"}</definedName>
    <definedName name="sa부하" hidden="1">#REF!</definedName>
    <definedName name="SBC" hidden="1">#REF!</definedName>
    <definedName name="SC" hidden="1">{#N/A,#N/A,TRUE,"일정"}</definedName>
    <definedName name="scen_date2" hidden="1">34251.8466087963</definedName>
    <definedName name="scen_date3" hidden="1">34251.8467476852</definedName>
    <definedName name="scen_date4" hidden="1">34251.8470138889</definedName>
    <definedName name="scen_name2" hidden="1">"OIL PRICE"</definedName>
    <definedName name="scen_name3" hidden="1">"INVESTMENTS"</definedName>
    <definedName name="scen_name4" hidden="1">"VAR.EXPENSES"</definedName>
    <definedName name="scen_user1" hidden="1">"PLUSPETROL"</definedName>
    <definedName name="scen_user2" hidden="1">"PLUSPETROL"</definedName>
    <definedName name="scen_user3" hidden="1">"PLUSPETROL"</definedName>
    <definedName name="scen_user4" hidden="1">"PLUSPETROL"</definedName>
    <definedName name="scen_value2" hidden="1">{"1"}</definedName>
    <definedName name="scen_value3" hidden="1">{"10"}</definedName>
    <definedName name="scen_value4" hidden="1">{"11"}</definedName>
    <definedName name="sck" hidden="1">{#N/A,#N/A,FALSE,"BS";#N/A,#N/A,FALSE,"PL";#N/A,#N/A,FALSE,"처분";#N/A,#N/A,FALSE,"현금";#N/A,#N/A,FALSE,"매출";#N/A,#N/A,FALSE,"원가";#N/A,#N/A,FALSE,"경영"}</definedName>
    <definedName name="S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 hidden="1">{#N/A,#N/A,FALSE,"Brad BANM_S";#N/A,#N/A,FALSE,"Brad SAM_BANM";#N/A,#N/A,FALSE,"Brad_LD";#N/A,#N/A,FALSE,"BANM-&gt;S";#N/A,#N/A,FALSE,"BANM_S";#N/A,#N/A,FALSE,"S-&gt;BANM";#N/A,#N/A,FALSE,"SAM_BANM";#N/A,#N/A,FALSE,"BANM";#N/A,#N/A,FALSE,"Sam"}</definedName>
    <definedName name="sda" hidden="1">{#N/A,#N/A,FALSE,"TS";#N/A,#N/A,FALSE,"Combo";#N/A,#N/A,FALSE,"FAIR";#N/A,#N/A,FALSE,"RBC";#N/A,#N/A,FALSE,"xxxx";#N/A,#N/A,FALSE,"A_D";#N/A,#N/A,FALSE,"WACC";#N/A,#N/A,FALSE,"DCF";#N/A,#N/A,FALSE,"LBO";#N/A,#N/A,FALSE,"AcqMults";#N/A,#N/A,FALSE,"CompMults"}</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Sdsasdsa" hidden="1">{"'자리배치도'!$AG$1:$CI$28"}</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dsad" hidden="1">{#N/A,#N/A,TRUE,"Falcons_Standalone";#N/A,#N/A,TRUE,"Target_Input";#N/A,#N/A,TRUE,"Target_Calendarized"}</definedName>
    <definedName name="sdd" hidden="1">{"'Sheet1'!$A$1:$H$36"}</definedName>
    <definedName name="sdddddddddddd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dffffffffff" hidden="1">{"'Sheet1'!$A$1:$H$36"}</definedName>
    <definedName name="sde" hidden="1">{"'Sheet1'!$A$1:$H$36"}</definedName>
    <definedName name="sdf" hidden="1">#REF!</definedName>
    <definedName name="sdfa"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sdfasd" hidden="1">{#N/A,#N/A,FALSE,"PART-1234-8-12-9(41)";#N/A,#N/A,FALSE,"PARTS-2(3)";#N/A,#N/A,FALSE,"VAN SYSTEM";#N/A,#N/A,FALSE,"PARTS-10(26)";#N/A,#N/A,FALSE,"PART-5-6-7-11(14)";#N/A,#N/A,FALSE,"PARTS-4(3)";#N/A,#N/A,FALSE,"PCLASS"}</definedName>
    <definedName name="sdfd" hidden="1">{"'status'!$B$2:$H$15"}</definedName>
    <definedName name="SDFDF" hidden="1">#REF!</definedName>
    <definedName name="sdfds" hidden="1">{#N/A,#N/A,FALSE,"KMC최종회의(7월) 자료"}</definedName>
    <definedName name="SDFFFGGGHHHJJJJ" hidden="1">{#N/A,#N/A,FALSE,"PART-1234-8-12-9(41)";#N/A,#N/A,FALSE,"PARTS-2(3)";#N/A,#N/A,FALSE,"VAN SYSTEM";#N/A,#N/A,FALSE,"PARTS-10(26)";#N/A,#N/A,FALSE,"PART-5-6-7-11(14)";#N/A,#N/A,FALSE,"PARTS-4(3)";#N/A,#N/A,FALSE,"PCLASS"}</definedName>
    <definedName name="SDFFFGHJKL" hidden="1">{#N/A,#N/A,FALSE,"PART-1234-8-12-9(41)";#N/A,#N/A,FALSE,"PARTS-2(3)";#N/A,#N/A,FALSE,"VAN SYSTEM";#N/A,#N/A,FALSE,"PARTS-10(26)";#N/A,#N/A,FALSE,"PART-5-6-7-11(14)";#N/A,#N/A,FALSE,"PARTS-4(3)";#N/A,#N/A,FALSE,"PCLASS"}</definedName>
    <definedName name="SDFFGHJK" hidden="1">{#N/A,#N/A,FALSE,"PART-1234-8-12-9(41)";#N/A,#N/A,FALSE,"PARTS-2(3)";#N/A,#N/A,FALSE,"VAN SYSTEM";#N/A,#N/A,FALSE,"PARTS-10(26)";#N/A,#N/A,FALSE,"PART-5-6-7-11(14)";#N/A,#N/A,FALSE,"PARTS-4(3)";#N/A,#N/A,FALSE,"PCLASS"}</definedName>
    <definedName name="SDFG" hidden="1">#REF!</definedName>
    <definedName name="sdfgd" hidden="1">{#N/A,#N/A,FALSE,"Aging Summary";#N/A,#N/A,FALSE,"Ratio Analysis";#N/A,#N/A,FALSE,"Test 120 Day Accts";#N/A,#N/A,FALSE,"Tickmarks"}</definedName>
    <definedName name="sdfgdf" hidden="1">{#N/A,#N/A,FALSE,"단축1";#N/A,#N/A,FALSE,"단축2";#N/A,#N/A,FALSE,"단축3";#N/A,#N/A,FALSE,"장축";#N/A,#N/A,FALSE,"4WD"}</definedName>
    <definedName name="sdfgdfg" hidden="1">{#N/A,#N/A,TRUE,"Assumptions";#N/A,#N/A,TRUE,"Sources of Revenue";#N/A,#N/A,TRUE,"P&amp;L";#N/A,#N/A,TRUE,"Bal. Sheet";#N/A,#N/A,TRUE,"Rights Issue &amp; X Adjustment";#N/A,#N/A,TRUE,"Transaction Model"}</definedName>
    <definedName name="sdfgghjkl" hidden="1">{#N/A,#N/A,FALSE,"PART-1234-8-12-9(41)";#N/A,#N/A,FALSE,"PARTS-2(3)";#N/A,#N/A,FALSE,"VAN SYSTEM";#N/A,#N/A,FALSE,"PARTS-10(26)";#N/A,#N/A,FALSE,"PART-5-6-7-11(14)";#N/A,#N/A,FALSE,"PARTS-4(3)";#N/A,#N/A,FALSE,"PCLASS"}</definedName>
    <definedName name="SDFGH" hidden="1">{#N/A,#N/A,FALSE,"단축1";#N/A,#N/A,FALSE,"단축2";#N/A,#N/A,FALSE,"단축3";#N/A,#N/A,FALSE,"장축";#N/A,#N/A,FALSE,"4WD"}</definedName>
    <definedName name="SDFG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GSDF" hidden="1">{#N/A,#N/A,FALSE,"지침";#N/A,#N/A,FALSE,"환경분석";#N/A,#N/A,FALSE,"Sheet16"}</definedName>
    <definedName name="sdfgsdfg" hidden="1">{#N/A,#N/A,TRUE,"Assumptions";#N/A,#N/A,TRUE,"Sources of Revenue";#N/A,#N/A,TRUE,"P&amp;L";#N/A,#N/A,TRUE,"Bal. Sheet";#N/A,#N/A,TRUE,"Rights Issue &amp; X Adjustment";#N/A,#N/A,TRUE,"Transaction Model"}</definedName>
    <definedName name="sdfgsgdsh54" hidden="1">#REF!</definedName>
    <definedName name="SDFH" hidden="1">{#N/A,#N/A,FALSE,"단축1";#N/A,#N/A,FALSE,"단축2";#N/A,#N/A,FALSE,"단축3";#N/A,#N/A,FALSE,"장축";#N/A,#N/A,FALSE,"4WD"}</definedName>
    <definedName name="SDFS" hidden="1">{#N/A,#N/A,FALSE,"단축1";#N/A,#N/A,FALSE,"단축2";#N/A,#N/A,FALSE,"단축3";#N/A,#N/A,FALSE,"장축";#N/A,#N/A,FALSE,"4WD"}</definedName>
    <definedName name="sdfsa" hidden="1">{#N/A,#N/A,FALSE,"KMC최종회의(7월) 자료"}</definedName>
    <definedName name="sdfsd" hidden="1">#REF!</definedName>
    <definedName name="sdfsdf" hidden="1">{#N/A,#N/A,TRUE,"Acquirer_Cases_Input";#N/A,#N/A,TRUE,"Acquirer_Input";#N/A,#N/A,TRUE,"Acquirer"}</definedName>
    <definedName name="sdfsdfsdf" hidden="1">{#N/A,#N/A,FALSE,"BS";#N/A,#N/A,FALSE,"PL";#N/A,#N/A,FALSE,"A";#N/A,#N/A,FALSE,"B";#N/A,#N/A,FALSE,"B1";#N/A,#N/A,FALSE,"C";#N/A,#N/A,FALSE,"C1";#N/A,#N/A,FALSE,"C2";#N/A,#N/A,FALSE,"D";#N/A,#N/A,FALSE,"E";#N/A,#N/A,FALSE,"F";#N/A,#N/A,FALSE,"AA";#N/A,#N/A,FALSE,"BB";#N/A,#N/A,FALSE,"CC";#N/A,#N/A,FALSE,"DD";#N/A,#N/A,FALSE,"EE";#N/A,#N/A,FALSE,"FF";#N/A,#N/A,FALSE,"PL10";#N/A,#N/A,FALSE,"PL20";#N/A,#N/A,FALSE,"PL30"}</definedName>
    <definedName name="sdfsds" hidden="1">{"'Sheet1'!$A$1:$H$36"}</definedName>
    <definedName name="sdfsf" hidden="1">#REF!</definedName>
    <definedName name="SDFSGD" hidden="1">#REF!</definedName>
    <definedName name="sdfteseagegwe" hidden="1">#REF!</definedName>
    <definedName name="sdfwefewfse" hidden="1">#REF!</definedName>
    <definedName name="SDFWG" hidden="1">{#N/A,#N/A,FALSE,"단축1";#N/A,#N/A,FALSE,"단축2";#N/A,#N/A,FALSE,"단축3";#N/A,#N/A,FALSE,"장축";#N/A,#N/A,FALSE,"4WD"}</definedName>
    <definedName name="sdgh" hidden="1">{#N/A,#N/A,FALSE,"Aging Summary";#N/A,#N/A,FALSE,"Ratio Analysis";#N/A,#N/A,FALSE,"Test 120 Day Accts";#N/A,#N/A,FALSE,"Tickmarks"}</definedName>
    <definedName name="SDGSDGDSSDSGDSDGSGD" hidden="1">{#N/A,#N/A,FALSE,"단축1";#N/A,#N/A,FALSE,"단축2";#N/A,#N/A,FALSE,"단축3";#N/A,#N/A,FALSE,"장축";#N/A,#N/A,FALSE,"4WD"}</definedName>
    <definedName name="SDGSDSGDSGDSGDSGDSDGSGD" hidden="1">{#N/A,#N/A,FALSE,"단축1";#N/A,#N/A,FALSE,"단축2";#N/A,#N/A,FALSE,"단축3";#N/A,#N/A,FALSE,"장축";#N/A,#N/A,FALSE,"4WD"}</definedName>
    <definedName name="sdjkddjk" hidden="1">{"'Sheet1'!$A$1:$H$36"}</definedName>
    <definedName name="sdl" hidden="1">{#N/A,#N/A,FALSE,"Sheet1";#N/A,#N/A,FALSE,"Sheet1";#N/A,#N/A,FALSE,"Sheet1"}</definedName>
    <definedName name="sdojfaoierjfa" hidden="1">{#N/A,#N/A,FALSE,"BS";#N/A,#N/A,FALSE,"PL";#N/A,#N/A,FALSE,"처분";#N/A,#N/A,FALSE,"현금";#N/A,#N/A,FALSE,"매출";#N/A,#N/A,FALSE,"원가";#N/A,#N/A,FALSE,"경영"}</definedName>
    <definedName name="SDRH" hidden="1">{"'매출계획'!$D$2"}</definedName>
    <definedName name="SDRT" hidden="1">{#N/A,#N/A,FALSE,"단축1";#N/A,#N/A,FALSE,"단축2";#N/A,#N/A,FALSE,"단축3";#N/A,#N/A,FALSE,"장축";#N/A,#N/A,FALSE,"4WD"}</definedName>
    <definedName name="sds" hidden="1">{"'보고양식'!$A$58:$K$111"}</definedName>
    <definedName name="SDSD" hidden="1">{#N/A,#N/A,FALSE,"단축1";#N/A,#N/A,FALSE,"단축2";#N/A,#N/A,FALSE,"단축3";#N/A,#N/A,FALSE,"장축";#N/A,#N/A,FALSE,"4WD"}</definedName>
    <definedName name="sdsdsdsd" hidden="1">{#N/A,#N/A,FALSE,"Assum";#N/A,#N/A,FALSE,"IS";#N/A,#N/A,FALSE,"Op-BS";#N/A,#N/A,FALSE,"BSCF";#N/A,#N/A,FALSE,"Brad_IS";#N/A,#N/A,FALSE,"Brad_BSCF";#N/A,#N/A,FALSE,"Nick_IS";#N/A,#N/A,FALSE,"Nick_BSCF";#N/A,#N/A,FALSE,"Mobile_IS";#N/A,#N/A,FALSE,"Mobile_BSCF";#N/A,#N/A,FALSE,"Syn+Elim";#N/A,#N/A,FALSE,"Ratings"}</definedName>
    <definedName name="SDSDSDSDSDSD" hidden="1">{#N/A,#N/A,FALSE,"단축1";#N/A,#N/A,FALSE,"단축2";#N/A,#N/A,FALSE,"단축3";#N/A,#N/A,FALSE,"장축";#N/A,#N/A,FALSE,"4WD"}</definedName>
    <definedName name="SDSDSFDSDFSFD" hidden="1">{#N/A,#N/A,FALSE,"단축1";#N/A,#N/A,FALSE,"단축2";#N/A,#N/A,FALSE,"단축3";#N/A,#N/A,FALSE,"장축";#N/A,#N/A,FALSE,"4WD"}</definedName>
    <definedName name="sdsffssd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grth"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SS" hidden="1">{#N/A,#N/A,FALSE,"단축1";#N/A,#N/A,FALSE,"단축2";#N/A,#N/A,FALSE,"단축3";#N/A,#N/A,FALSE,"장축";#N/A,#N/A,FALSE,"4WD"}</definedName>
    <definedName name="sdvrys" hidden="1">{#N/A,#N/A,TRUE,"Assumptions";#N/A,#N/A,TRUE,"Sources of Revenue";#N/A,#N/A,TRUE,"P&amp;L";#N/A,#N/A,TRUE,"Bal. Sheet";#N/A,#N/A,TRUE,"Rights Issue &amp; X Adjustment";#N/A,#N/A,TRUE,"Transaction Model"}</definedName>
    <definedName name="sean" hidden="1">{"'Sample Status'!$A$1:$J$21"}</definedName>
    <definedName name="sefssre" hidden="1">{"'Sheet1'!$A$1:$H$36"}</definedName>
    <definedName name="Seg_LBO_Summ" hidden="1">{"LBO Summary",#N/A,FALSE,"Summary"}</definedName>
    <definedName name="SEGHRTH" hidden="1">{#N/A,#N/A,FALSE,"단축1";#N/A,#N/A,FALSE,"단축2";#N/A,#N/A,FALSE,"단축3";#N/A,#N/A,FALSE,"장축";#N/A,#N/A,FALSE,"4WD"}</definedName>
    <definedName name="segvx" hidden="1">{"'買掛金'!$J$6"}</definedName>
    <definedName name="SEJINBS" hidden="1">{#N/A,#N/A,FALSE,"정공"}</definedName>
    <definedName name="SEJINBS_1" hidden="1">{#N/A,#N/A,FALSE,"정공"}</definedName>
    <definedName name="SEL" hidden="1">{#N/A,#N/A,TRUE,"일정"}</definedName>
    <definedName name="SELECTOR" hidden="1">{#N/A,#N/A,TRUE,"일정"}</definedName>
    <definedName name="sencount" hidden="1">1</definedName>
    <definedName name="seo" hidden="1">{#N/A,#N/A,FALSE,"96자동차사 계획";#N/A,#N/A,FALSE,"96자동차사 계획"}</definedName>
    <definedName name="seon" hidden="1">{#N/A,#N/A,FALSE,"지침";#N/A,#N/A,FALSE,"환경분석";#N/A,#N/A,FALSE,"Sheet16"}</definedName>
    <definedName name="SERG" hidden="1">{"'매출계획'!$D$2"}</definedName>
    <definedName name="sert" hidden="1">{#N/A,#N/A,FALSE,"PHOTO5";#N/A,#N/A,FALSE,"ETCH5";#N/A,#N/A,FALSE,"DIFF5";#N/A,#N/A,FALSE,"CVD5";#N/A,#N/A,FALSE,"I5";#N/A,#N/A,FALSE,"METAL5";#N/A,#N/A,FALSE,"PHOTO6";#N/A,#N/A,FALSE,"ETCH6";#N/A,#N/A,FALSE,"DIFF6";#N/A,#N/A,FALSE,"CVD6";#N/A,#N/A,FALSE,"I6";#N/A,#N/A,FALSE,"METAL6"}</definedName>
    <definedName name="SES" hidden="1">#REF!</definedName>
    <definedName name="Severance" hidden="1">{"'PRODUCTIONCOST SHEET'!$B$3:$G$48"}</definedName>
    <definedName name="sf" hidden="1">{#N/A,#N/A,FALSE,"UNIT";#N/A,#N/A,FALSE,"UNIT";#N/A,#N/A,FALSE,"계정"}</definedName>
    <definedName name="sf_1" hidden="1">{#N/A,#N/A,FALSE,"UNIT";#N/A,#N/A,FALSE,"UNIT";#N/A,#N/A,FALSE,"계정"}</definedName>
    <definedName name="sfa"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fadfa" hidden="1">{#N/A,#N/A,FALSE,"지침";#N/A,#N/A,FALSE,"환경분석";#N/A,#N/A,FALSE,"Sheet16"}</definedName>
    <definedName name="sfd" hidden="1">{"'Sheet1'!$A$1:$H$36"}</definedName>
    <definedName name="sfdd" hidden="1">{"'Sheet1'!$A$1:$H$36"}</definedName>
    <definedName name="sfddsf" hidden="1">#REF!</definedName>
    <definedName name="sfde" hidden="1">{"'Sheet1'!$A$1:$H$36"}</definedName>
    <definedName name="sfdfdfd"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FD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GHG" hidden="1">{#N/A,#N/A,FALSE,"단축1";#N/A,#N/A,FALSE,"단축2";#N/A,#N/A,FALSE,"단축3";#N/A,#N/A,FALSE,"장축";#N/A,#N/A,FALSE,"4WD"}</definedName>
    <definedName name="SFDJSFJK" hidden="1">{#N/A,#N/A,FALSE,"PART-1234-8-12-9(41)";#N/A,#N/A,FALSE,"PARTS-2(3)";#N/A,#N/A,FALSE,"VAN SYSTEM";#N/A,#N/A,FALSE,"PARTS-10(26)";#N/A,#N/A,FALSE,"PART-5-6-7-11(14)";#N/A,#N/A,FALSE,"PARTS-4(3)";#N/A,#N/A,FALSE,"PCLASS"}</definedName>
    <definedName name="SFDSFDSDSSSSS" hidden="1">{#N/A,#N/A,FALSE,"단축1";#N/A,#N/A,FALSE,"단축2";#N/A,#N/A,FALSE,"단축3";#N/A,#N/A,FALSE,"장축";#N/A,#N/A,FALSE,"4WD"}</definedName>
    <definedName name="sfees" hidden="1">{"'Sheet1'!$A$1:$H$36"}</definedName>
    <definedName name="sffd" hidden="1">{"'자리배치도'!$AG$1:$CI$28"}</definedName>
    <definedName name="SFGDF" hidden="1">{"'매출계획'!$D$2"}</definedName>
    <definedName name="SFGHJK" hidden="1">{#N/A,#N/A,FALSE,"단축1";#N/A,#N/A,FALSE,"단축2";#N/A,#N/A,FALSE,"단축3";#N/A,#N/A,FALSE,"장축";#N/A,#N/A,FALSE,"4WD"}</definedName>
    <definedName name="SFJGH" hidden="1">{#N/A,#N/A,FALSE,"단축1";#N/A,#N/A,FALSE,"단축2";#N/A,#N/A,FALSE,"단축3";#N/A,#N/A,FALSE,"장축";#N/A,#N/A,FALSE,"4WD"}</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F" hidden="1">{#N/A,#N/A,TRUE,"일정"}</definedName>
    <definedName name="SFSFSFS" hidden="1">{#N/A,#N/A,FALSE,"단축1";#N/A,#N/A,FALSE,"단축2";#N/A,#N/A,FALSE,"단축3";#N/A,#N/A,FALSE,"장축";#N/A,#N/A,FALSE,"4WD"}</definedName>
    <definedName name="sfss" hidden="1">{#N/A,#N/A,FALSE,"KMC최종회의(7월) 자료"}</definedName>
    <definedName name="sfvsdf" hidden="1">{#N/A,#N/A,FALSE,"지침";#N/A,#N/A,FALSE,"환경분석";#N/A,#N/A,FALSE,"Sheet16"}</definedName>
    <definedName name="SGD" hidden="1">{#N/A,#N/A,FALSE,"단축1";#N/A,#N/A,FALSE,"단축2";#N/A,#N/A,FALSE,"단축3";#N/A,#N/A,FALSE,"장축";#N/A,#N/A,FALSE,"4WD"}</definedName>
    <definedName name="sgddh" hidden="1">{#N/A,#N/A,FALSE,"Aging Summary";#N/A,#N/A,FALSE,"Ratio Analysis";#N/A,#N/A,FALSE,"Test 120 Day Accts";#N/A,#N/A,FALSE,"Tickmarks"}</definedName>
    <definedName name="SGDSDGSGDSGDSGD" hidden="1">{#N/A,#N/A,FALSE,"단축1";#N/A,#N/A,FALSE,"단축2";#N/A,#N/A,FALSE,"단축3";#N/A,#N/A,FALSE,"장축";#N/A,#N/A,FALSE,"4WD"}</definedName>
    <definedName name="SGDSDKGSDG" hidden="1">{#N/A,#N/A,FALSE,"단축1";#N/A,#N/A,FALSE,"단축2";#N/A,#N/A,FALSE,"단축3";#N/A,#N/A,FALSE,"장축";#N/A,#N/A,FALSE,"4WD"}</definedName>
    <definedName name="SGDSGDSDGSGD" hidden="1">{#N/A,#N/A,FALSE,"단축1";#N/A,#N/A,FALSE,"단축2";#N/A,#N/A,FALSE,"단축3";#N/A,#N/A,FALSE,"장축";#N/A,#N/A,FALSE,"4WD"}</definedName>
    <definedName name="SGDSGDSGDSGD" hidden="1">{#N/A,#N/A,FALSE,"단축1";#N/A,#N/A,FALSE,"단축2";#N/A,#N/A,FALSE,"단축3";#N/A,#N/A,FALSE,"장축";#N/A,#N/A,FALSE,"4WD"}</definedName>
    <definedName name="SGDSGDSGDSGDSGD" hidden="1">{#N/A,#N/A,FALSE,"단축1";#N/A,#N/A,FALSE,"단축2";#N/A,#N/A,FALSE,"단축3";#N/A,#N/A,FALSE,"장축";#N/A,#N/A,FALSE,"4WD"}</definedName>
    <definedName name="SGDSGDSGDSGDSGDSDG" hidden="1">{#N/A,#N/A,FALSE,"단축1";#N/A,#N/A,FALSE,"단축2";#N/A,#N/A,FALSE,"단축3";#N/A,#N/A,FALSE,"장축";#N/A,#N/A,FALSE,"4WD"}</definedName>
    <definedName name="SGFA" hidden="1">{#N/A,#N/A,FALSE,"인원";#N/A,#N/A,FALSE,"비용2";#N/A,#N/A,FALSE,"비용1";#N/A,#N/A,FALSE,"비용";#N/A,#N/A,FALSE,"보증2";#N/A,#N/A,FALSE,"보증1";#N/A,#N/A,FALSE,"보증";#N/A,#N/A,FALSE,"손익1";#N/A,#N/A,FALSE,"손익";#N/A,#N/A,FALSE,"부서별매출";#N/A,#N/A,FALSE,"매출"}</definedName>
    <definedName name="sgf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gfgs" hidden="1">{"'Sheet1'!$A$1:$H$36"}</definedName>
    <definedName name="SGI" hidden="1">{#N/A,#N/A,FALSE,"Sheet1"}</definedName>
    <definedName name="SGR" hidden="1">{"'매출계획'!$D$2"}</definedName>
    <definedName name="sgs" hidden="1">255</definedName>
    <definedName name="SGSD" hidden="1">{#N/A,#N/A,FALSE,"지침";#N/A,#N/A,FALSE,"환경분석";#N/A,#N/A,FALSE,"Sheet16"}</definedName>
    <definedName name="sh" hidden="1">{"'손실분담20000930'!$A$4:$K$42"}</definedName>
    <definedName name="sha" hidden="1">{#N/A,#N/A,TRUE,"Highlights";#N/A,#N/A,TRUE,"Cmp to PY";#N/A,#N/A,TRUE,"Top Level P&amp;L";#N/A,#N/A,TRUE,"P&amp;L by BU";#N/A,#N/A,TRUE,"% OF SALES";#N/A,#N/A,TRUE,"Curr Mon Sum";#N/A,#N/A,TRUE,"Current Month";#N/A,#N/A,TRUE,"Balance Sheet"}</definedName>
    <definedName name="sha_1" hidden="1">{#N/A,#N/A,TRUE,"Highlights";#N/A,#N/A,TRUE,"Cmp to PY";#N/A,#N/A,TRUE,"Top Level P&amp;L";#N/A,#N/A,TRUE,"P&amp;L by BU";#N/A,#N/A,TRUE,"% OF SALES";#N/A,#N/A,TRUE,"Curr Mon Sum";#N/A,#N/A,TRUE,"Current Month";#N/A,#N/A,TRUE,"Balance Sheet"}</definedName>
    <definedName name="sha_2" hidden="1">{#N/A,#N/A,TRUE,"Highlights";#N/A,#N/A,TRUE,"Cmp to PY";#N/A,#N/A,TRUE,"Top Level P&amp;L";#N/A,#N/A,TRUE,"P&amp;L by BU";#N/A,#N/A,TRUE,"% OF SALES";#N/A,#N/A,TRUE,"Curr Mon Sum";#N/A,#N/A,TRUE,"Current Month";#N/A,#N/A,TRUE,"Balance Sheet"}</definedName>
    <definedName name="sha_3" hidden="1">{#N/A,#N/A,TRUE,"Highlights";#N/A,#N/A,TRUE,"Cmp to PY";#N/A,#N/A,TRUE,"Top Level P&amp;L";#N/A,#N/A,TRUE,"P&amp;L by BU";#N/A,#N/A,TRUE,"% OF SALES";#N/A,#N/A,TRUE,"Curr Mon Sum";#N/A,#N/A,TRUE,"Current Month";#N/A,#N/A,TRUE,"Balance Sheet"}</definedName>
    <definedName name="sha_4" hidden="1">{#N/A,#N/A,TRUE,"Highlights";#N/A,#N/A,TRUE,"Cmp to PY";#N/A,#N/A,TRUE,"Top Level P&amp;L";#N/A,#N/A,TRUE,"P&amp;L by BU";#N/A,#N/A,TRUE,"% OF SALES";#N/A,#N/A,TRUE,"Curr Mon Sum";#N/A,#N/A,TRUE,"Current Month";#N/A,#N/A,TRUE,"Balance Sheet"}</definedName>
    <definedName name="sha_5" hidden="1">{#N/A,#N/A,TRUE,"Highlights";#N/A,#N/A,TRUE,"Cmp to PY";#N/A,#N/A,TRUE,"Top Level P&amp;L";#N/A,#N/A,TRUE,"P&amp;L by BU";#N/A,#N/A,TRUE,"% OF SALES";#N/A,#N/A,TRUE,"Curr Mon Sum";#N/A,#N/A,TRUE,"Current Month";#N/A,#N/A,TRUE,"Balance Sheet"}</definedName>
    <definedName name="shdk" hidden="1">{#N/A,#N/A,FALSE,"손익표지";#N/A,#N/A,FALSE,"손익계산";#N/A,#N/A,FALSE,"일반관리비";#N/A,#N/A,FALSE,"영업외수익";#N/A,#N/A,FALSE,"영업외비용";#N/A,#N/A,FALSE,"매출액";#N/A,#N/A,FALSE,"요약손익";#N/A,#N/A,FALSE,"요약대차";#N/A,#N/A,FALSE,"매출채권현황";#N/A,#N/A,FALSE,"매출채권명세"}</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 hidden="1">{#N/A,#N/A,FALSE,"UNIT";#N/A,#N/A,FALSE,"UNIT";#N/A,#N/A,FALSE,"계정"}</definedName>
    <definedName name="sheet_1" hidden="1">{#N/A,#N/A,FALSE,"UNIT";#N/A,#N/A,FALSE,"UNIT";#N/A,#N/A,FALSE,"계정"}</definedName>
    <definedName name="sheet_2" hidden="1">{#N/A,#N/A,FALSE,"UNIT";#N/A,#N/A,FALSE,"UNIT";#N/A,#N/A,FALSE,"계정"}</definedName>
    <definedName name="sheet_3" hidden="1">{#N/A,#N/A,FALSE,"UNIT";#N/A,#N/A,FALSE,"UNIT";#N/A,#N/A,FALSE,"계정"}</definedName>
    <definedName name="sheet_4" hidden="1">{#N/A,#N/A,FALSE,"UNIT";#N/A,#N/A,FALSE,"UNIT";#N/A,#N/A,FALSE,"계정"}</definedName>
    <definedName name="sheet_5" hidden="1">{#N/A,#N/A,FALSE,"UNIT";#N/A,#N/A,FALSE,"UNIT";#N/A,#N/A,FALSE,"계정"}</definedName>
    <definedName name="Sheet1" hidden="1">{#N/A,#N/A,FALSE,"SILO현황";#N/A,#N/A,FALSE,"타업체";#N/A,#N/A,FALSE,"생산능력"}</definedName>
    <definedName name="SHEET2" hidden="1">{#N/A,#N/A,FALSE,"단축1";#N/A,#N/A,FALSE,"단축2";#N/A,#N/A,FALSE,"단축3";#N/A,#N/A,FALSE,"장축";#N/A,#N/A,FALSE,"4WD"}</definedName>
    <definedName name="shgsd" hidden="1">{#N/A,#N/A,FALSE,"Aging Summary";#N/A,#N/A,FALSE,"Ratio Analysis";#N/A,#N/A,FALSE,"Test 120 Day Accts";#N/A,#N/A,FALSE,"Tickmarks"}</definedName>
    <definedName name="shi" hidden="1">{#N/A,#N/A,FALSE,"단축1";#N/A,#N/A,FALSE,"단축2";#N/A,#N/A,FALSE,"단축3";#N/A,#N/A,FALSE,"장축";#N/A,#N/A,FALSE,"4WD"}</definedName>
    <definedName name="SHIN" hidden="1">{#N/A,#N/A,FALSE,"P.C.B"}</definedName>
    <definedName name="SHS" hidden="1">{#N/A,#N/A,FALSE,"단축1";#N/A,#N/A,FALSE,"단축2";#N/A,#N/A,FALSE,"단축3";#N/A,#N/A,FALSE,"장축";#N/A,#N/A,FALSE,"4WD"}</definedName>
    <definedName name="SHSH" hidden="1">{#N/A,#N/A,FALSE,"단축1";#N/A,#N/A,FALSE,"단축2";#N/A,#N/A,FALSE,"단축3";#N/A,#N/A,FALSE,"장축";#N/A,#N/A,FALSE,"4WD"}</definedName>
    <definedName name="sideview" hidden="1">{"'con_010'!$A$1:$AN$63"}</definedName>
    <definedName name="SIMGO" hidden="1">{#N/A,#N/A,FALSE,"96매출보고현황"}</definedName>
    <definedName name="SIO" hidden="1">{"'Price List '!$A$1:$R$156"}</definedName>
    <definedName name="SIS" hidden="1">{#N/A,#N/A,FALSE,"업체선정";#N/A,#N/A,FALSE,"업체선정sheet";#N/A,#N/A,FALSE,"업체실태";#N/A,#N/A,FALSE,"업체실태(1)";#N/A,#N/A,FALSE,"종업원현황(2)";#N/A,#N/A,FALSE,"생산품목(3)";#N/A,#N/A,FALSE,"장비보유현황";#N/A,#N/A,FALSE,"차량및약도";#N/A,#N/A,FALSE,"금형LIST"}</definedName>
    <definedName name="sjjf" hidden="1">{#N/A,#N/A,FALSE,"단축1";#N/A,#N/A,FALSE,"단축2";#N/A,#N/A,FALSE,"단축3";#N/A,#N/A,FALSE,"장축";#N/A,#N/A,FALSE,"4WD"}</definedName>
    <definedName name="sjk" hidden="1">{#N/A,#N/A,FALSE,"단축1";#N/A,#N/A,FALSE,"단축2";#N/A,#N/A,FALSE,"단축3";#N/A,#N/A,FALSE,"장축";#N/A,#N/A,FALSE,"4WD"}</definedName>
    <definedName name="SK" hidden="1">{#N/A,#N/A,TRUE,"경전'96(1)";#N/A,#N/A,TRUE,"경전'96 (2)"}</definedName>
    <definedName name="ŞK" hidden="1">{#N/A,#N/A,FALSE,"단축1";#N/A,#N/A,FALSE,"단축2";#N/A,#N/A,FALSE,"단축3";#N/A,#N/A,FALSE,"장축";#N/A,#N/A,FALSE,"4WD"}</definedName>
    <definedName name="skkj" hidden="1">{"'OPEN'G압출'!$A$4:$P$34"}</definedName>
    <definedName name="SKSK" hidden="1">{#N/A,#N/A,FALSE,"PART-1234-8-12-9(41)";#N/A,#N/A,FALSE,"PARTS-2(3)";#N/A,#N/A,FALSE,"VAN SYSTEM";#N/A,#N/A,FALSE,"PARTS-10(26)";#N/A,#N/A,FALSE,"PART-5-6-7-11(14)";#N/A,#N/A,FALSE,"PARTS-4(3)";#N/A,#N/A,FALSE,"PCLASS"}</definedName>
    <definedName name="sl" hidden="1">{#N/A,#N/A,TRUE,"경전'96(1)";#N/A,#N/A,TRUE,"경전'96 (2)"}</definedName>
    <definedName name="SleepmasterIncome" hidden="1">{#N/A,#N/A,FALSE,"TS";#N/A,#N/A,FALSE,"Combo";#N/A,#N/A,FALSE,"FAIR";#N/A,#N/A,FALSE,"RBC";#N/A,#N/A,FALSE,"xxxx";#N/A,#N/A,FALSE,"A_D";#N/A,#N/A,FALSE,"WACC";#N/A,#N/A,FALSE,"DCF";#N/A,#N/A,FALSE,"LBO";#N/A,#N/A,FALSE,"AcqMults";#N/A,#N/A,FALSE,"CompMults"}</definedName>
    <definedName name="SLG4_1" hidden="1">{"'status'!$B$2:$H$15"}</definedName>
    <definedName name="s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mkljljlskjdl" hidden="1">{"'Sheet1'!$A$1:$H$36"}</definedName>
    <definedName name="SMS" hidden="1">{#N/A,#N/A,FALSE,"단축1";#N/A,#N/A,FALSE,"단축2";#N/A,#N/A,FALSE,"단축3";#N/A,#N/A,FALSE,"장축";#N/A,#N/A,FALSE,"4WD"}</definedName>
    <definedName name="SM창원" hidden="1">{#N/A,#N/A,FALSE,"개발계획표지";#N/A,#N/A,FALSE,"목차";#N/A,#N/A,FALSE,"개요"}</definedName>
    <definedName name="so" hidden="1">#REF!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hs1" hidden="1">#REF!*1.5</definedName>
    <definedName name="solver_scl" hidden="1">2</definedName>
    <definedName name="solver_sho" hidden="1">2</definedName>
    <definedName name="solver_tim" hidden="1">100</definedName>
    <definedName name="solver_tmp" hidden="1">#NULL!</definedName>
    <definedName name="solver_tol" hidden="1">0.05</definedName>
    <definedName name="solver_typ" hidden="1">1</definedName>
    <definedName name="solver_val" hidden="1">0</definedName>
    <definedName name="song" hidden="1">{#N/A,#N/A,FALSE,"단축1";#N/A,#N/A,FALSE,"단축2";#N/A,#N/A,FALSE,"단축3";#N/A,#N/A,FALSE,"장축";#N/A,#N/A,FALSE,"4WD"}</definedName>
    <definedName name="song1" hidden="1">{#N/A,#N/A,FALSE,"단축1";#N/A,#N/A,FALSE,"단축2";#N/A,#N/A,FALSE,"단축3";#N/A,#N/A,FALSE,"장축";#N/A,#N/A,FALSE,"4WD"}</definedName>
    <definedName name="SOON" hidden="1">{#N/A,#N/A,FALSE,"P.C.B"}</definedName>
    <definedName name="SORT" hidden="1">#REF!</definedName>
    <definedName name="SORT1" hidden="1">#REF!</definedName>
    <definedName name="SORT2" hidden="1">#REF!</definedName>
    <definedName name="sort3" hidden="1">#REF!</definedName>
    <definedName name="SOS" hidden="1">#REF!</definedName>
    <definedName name="SPA" hidden="1">{#N/A,#N/A,FALSE,"주요여수신";#N/A,#N/A,FALSE,"수신금리";#N/A,#N/A,FALSE,"대출금리";#N/A,#N/A,FALSE,"신규대출";#N/A,#N/A,FALSE,"총액대출"}</definedName>
    <definedName name="SPB" hidden="1">{#N/A,#N/A,FALSE,"주요여수신";#N/A,#N/A,FALSE,"수신금리";#N/A,#N/A,FALSE,"대출금리";#N/A,#N/A,FALSE,"신규대출";#N/A,#N/A,FALSE,"총액대출"}</definedName>
    <definedName name="SPC" hidden="1">{#N/A,#N/A,FALSE,"주요여수신";#N/A,#N/A,FALSE,"수신금리";#N/A,#N/A,FALSE,"대출금리";#N/A,#N/A,FALSE,"신규대출";#N/A,#N/A,FALSE,"총액대출"}</definedName>
    <definedName name="SPD" hidden="1">{#N/A,#N/A,FALSE,"주요여수신";#N/A,#N/A,FALSE,"수신금리";#N/A,#N/A,FALSE,"대출금리";#N/A,#N/A,FALSE,"신규대출";#N/A,#N/A,FALSE,"총액대출"}</definedName>
    <definedName name="SPE" hidden="1">{#N/A,#N/A,FALSE,"주요여수신";#N/A,#N/A,FALSE,"수신금리";#N/A,#N/A,FALSE,"대출금리";#N/A,#N/A,FALSE,"신규대출";#N/A,#N/A,FALSE,"총액대출"}</definedName>
    <definedName name="sp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2" hidden="1">{#N/A,#N/A,FALSE,"단축1";#N/A,#N/A,FALSE,"단축2";#N/A,#N/A,FALSE,"단축3";#N/A,#N/A,FALSE,"장축";#N/A,#N/A,FALSE,"4WD"}</definedName>
    <definedName name="SPEC22" hidden="1">{#N/A,#N/A,FALSE,"단축1";#N/A,#N/A,FALSE,"단축2";#N/A,#N/A,FALSE,"단축3";#N/A,#N/A,FALSE,"장축";#N/A,#N/A,FALSE,"4WD"}</definedName>
    <definedName name="SpecialPrice" hidden="1">#REF!</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야근10월" hidden="1">{"YTD/Forecast",#N/A,TRUE,"Fcst_TPLN";"Monthly Averages",#N/A,TRUE,"Fcst_TPLN"}</definedName>
    <definedName name="srf" hidden="1">{#N/A,#N/A,FALSE,"BS";#N/A,#N/A,FALSE,"PL";#N/A,#N/A,FALSE,"처분";#N/A,#N/A,FALSE,"현금";#N/A,#N/A,FALSE,"매출";#N/A,#N/A,FALSE,"원가";#N/A,#N/A,FALSE,"경영"}</definedName>
    <definedName name="SS" hidden="1">{"targetdcf",#N/A,FALSE,"Merger consequences";"TARGETASSU",#N/A,FALSE,"Merger consequences";"TERMINAL VALUE",#N/A,FALSE,"Merger consequences"}</definedName>
    <definedName name="ssax" hidden="1">{#N/A,#N/A,TRUE,"Y생산";#N/A,#N/A,TRUE,"Y판매";#N/A,#N/A,TRUE,"Y총물량";#N/A,#N/A,TRUE,"Y능력";#N/A,#N/A,TRUE,"YKD"}</definedName>
    <definedName name="SSD" hidden="1">{#N/A,#N/A,FALSE,"을지 (4)";#N/A,#N/A,FALSE,"을지 (5)";#N/A,#N/A,FALSE,"을지 (6)"}</definedName>
    <definedName name="ssdf" hidden="1">#REF!</definedName>
    <definedName name="ssfsdfsdsss" hidden="1">{"'Sheet1'!$A$1:$H$36"}</definedName>
    <definedName name="ssklsl" hidden="1">{"'Sheet1'!$A$1:$H$36"}</definedName>
    <definedName name="SSS" hidden="1">#REF!</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SSSS" hidden="1">{#N/A,#N/A,FALSE,"96 3월물량표";#N/A,#N/A,FALSE,"96 4월물량표";#N/A,#N/A,FALSE,"96 5월물량표"}</definedName>
    <definedName name="ssssss" hidden="1">{#N/A,#N/A,FALSE,"PART-1234-8-12-9(41)";#N/A,#N/A,FALSE,"PARTS-2(3)";#N/A,#N/A,FALSE,"VAN SYSTEM";#N/A,#N/A,FALSE,"PARTS-10(26)";#N/A,#N/A,FALSE,"PART-5-6-7-11(14)";#N/A,#N/A,FALSE,"PARTS-4(3)";#N/A,#N/A,FALSE,"PCLASS"}</definedName>
    <definedName name="sssssss" hidden="1">{"'Sheet1'!$A$1:$H$36"}</definedName>
    <definedName name="SSSSSSSS" hidden="1">{"'손익현황'!$A$1:$J$29"}</definedName>
    <definedName name="SSSSSSSSS" hidden="1">{"Acq_matrix",#N/A,FALSE,"Acquisition Matrix"}</definedName>
    <definedName name="SSSSSSSSSSSSSS" hidden="1">{"AQUIRORDCF",#N/A,FALSE,"Merger consequences";"Acquirorassns",#N/A,FALSE,"Merger consequences"}</definedName>
    <definedName name="sswoo" hidden="1">{#N/A,#N/A,FALSE,"지침";#N/A,#N/A,FALSE,"환경분석";#N/A,#N/A,FALSE,"Sheet16"}</definedName>
    <definedName name="stck" hidden="1">{"Saldenliste",#N/A,FALSE,"H A Ü"}</definedName>
    <definedName name="STE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H" hidden="1">{#N/A,#N/A,FALSE,"단축1";#N/A,#N/A,FALSE,"단축2";#N/A,#N/A,FALSE,"단축3";#N/A,#N/A,FALSE,"장축";#N/A,#N/A,FALSE,"4WD"}</definedName>
    <definedName name="STKMV" hidden="1">#REF!</definedName>
    <definedName name="stud1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um" hidden="1">#REF!</definedName>
    <definedName name="SUMARY" hidden="1">{#N/A,#N/A,FALSE,"지침";#N/A,#N/A,FALSE,"환경분석";#N/A,#N/A,FALSE,"Sheet16"}</definedName>
    <definedName name="SUMMARY_BOOK" hidden="1">{"page1",#N/A,FALSE,"GIRLBO";"page2",#N/A,FALSE,"GIRLBO";"page3",#N/A,FALSE,"GIRLBO";"page4",#N/A,FALSE,"GIRLBO";"page5",#N/A,FALSE,"GIRLBO"}</definedName>
    <definedName name="summaryty" hidden="1">{#N/A,#N/A,TRUE,"KEY DATA";#N/A,#N/A,TRUE,"KEY DATA Base Case";#N/A,#N/A,TRUE,"JULY";#N/A,#N/A,TRUE,"AUG";#N/A,#N/A,TRUE,"SEPT";#N/A,#N/A,TRUE,"3Q"}</definedName>
    <definedName name="summaryty." hidden="1">{#N/A,#N/A,TRUE,"KEY DATA";#N/A,#N/A,TRUE,"KEY DATA Base Case";#N/A,#N/A,TRUE,"JULY";#N/A,#N/A,TRUE,"AUG";#N/A,#N/A,TRUE,"SEPT";#N/A,#N/A,TRUE,"3Q"}</definedName>
    <definedName name="sung" hidden="1">{"'Monthly 1997'!$A$3:$S$89"}</definedName>
    <definedName name="sung2" hidden="1">{"'Monthly 1997'!$A$3:$S$89"}</definedName>
    <definedName name="SUPPLIER" hidden="1">{#N/A,#N/A,FALSE,"IS";#N/A,#N/A,FALSE,"BS";#N/A,#N/A,FALSE,"RMA";#N/A,#N/A,FALSE,"INCOME";#N/A,#N/A,FALSE,"DCF";#N/A,#N/A,FALSE,"MARKET"}</definedName>
    <definedName name="SVC제품별매출" hidden="1">{#N/A,#N/A,FALSE,"P.C.B"}</definedName>
    <definedName name="swds" hidden="1">#REF!</definedName>
    <definedName name="SW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f" hidden="1">#REF!</definedName>
    <definedName name="SWRN"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Swvu.Japan_Capers_Ed_Pub." hidden="1">#REF!</definedName>
    <definedName name="Swvu.KJP_CC." hidden="1">#REF!</definedName>
    <definedName name="Swvu.Komplett." hidden="1">#REF!</definedName>
    <definedName name="Swvu.Screen." hidden="1">#REF!</definedName>
    <definedName name="Swvu.시간대별예약." hidden="1">#REF!</definedName>
    <definedName name="SY" hidden="1">{"'매출계획'!$D$2"}</definedName>
    <definedName name="SZ" hidden="1">{"'매출계획'!$D$2"}</definedName>
    <definedName name="s부하" hidden="1">#REF!</definedName>
    <definedName name="s조향" hidden="1">#REF!</definedName>
    <definedName name="T" hidden="1">{#N/A,#N/A,FALSE,"단축1";#N/A,#N/A,FALSE,"단축2";#N/A,#N/A,FALSE,"단축3";#N/A,#N/A,FALSE,"장축";#N/A,#N/A,FALSE,"4WD"}</definedName>
    <definedName name="T2004HP16" hidden="1">{#N/A,#N/A,TRUE,"일정"}</definedName>
    <definedName name="T200SEL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팀별투자비" hidden="1">{#N/A,#N/A,TRUE,"일정"}</definedName>
    <definedName name="ta" hidden="1">{#N/A,#N/A,FALSE,"Aging Summary";#N/A,#N/A,FALSE,"Ratio Analysis";#N/A,#N/A,FALSE,"Test 120 Day Accts";#N/A,#N/A,FALSE,"Tickmarks"}</definedName>
    <definedName name="TAB" hidden="1">#REF!</definedName>
    <definedName name="TabEditPassWord" hidden="1">gbcb1</definedName>
    <definedName name="table11" hidden="1">#REF!</definedName>
    <definedName name="Table2.out" hidden="1">#REF!</definedName>
    <definedName name="table23" hidden="1">#REF!</definedName>
    <definedName name="table23_" hidden="1">#REF!</definedName>
    <definedName name="table24" hidden="1">#REF!</definedName>
    <definedName name="tank"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TB" hidden="1">{#N/A,#N/A,FALSE,"단축1";#N/A,#N/A,FALSE,"단축2";#N/A,#N/A,FALSE,"단축3";#N/A,#N/A,FALSE,"장축";#N/A,#N/A,FALSE,"4WD"}</definedName>
    <definedName name="TB000135b7_a647_4081_96aa_a5771ec11aaf" hidden="1">#REF!</definedName>
    <definedName name="TB000d29ef_c2fd_4bb2_8977_f905dfec3954" hidden="1">#REF!</definedName>
    <definedName name="TB00131103_ede3_422e_aa58_b4dba9b26d1e" hidden="1">#REF!</definedName>
    <definedName name="TB001b29b8_b024_46ff_a2ed_a74041be06ca" hidden="1">#REF!</definedName>
    <definedName name="TB001c83b8_6430_4201_8c54_35465bee4abc" hidden="1">#REF!</definedName>
    <definedName name="TB0027f0c0_39d4_48e9_90c2_7d638199e3e3" hidden="1">#REF!</definedName>
    <definedName name="TB002c1a82_e590_4885_8e55_40345a56967f" hidden="1">#REF!</definedName>
    <definedName name="TB00475c88_e325_4ec4_9af3_6053384185c6" hidden="1">#REF!</definedName>
    <definedName name="TB00502e10_c7dd_4f91_ac50_f83c342d8f01" hidden="1">#REF!</definedName>
    <definedName name="TB0051827b_f806_4c56_bba1_62034f5668f2" hidden="1">#REF!</definedName>
    <definedName name="TB005b8f08_9de3_4e2f_8272_4d2a0a461e6f" hidden="1">#REF!</definedName>
    <definedName name="TB0066470c_44f3_4ef0_a483_3b31142d0557" hidden="1">#REF!</definedName>
    <definedName name="TB006dcdf8_9c55_47b4_bf41_0b29e827425e" hidden="1">#REF!</definedName>
    <definedName name="TB00723f81_4f7f_4983_8b4d_8a563efe89f0" hidden="1">#REF!</definedName>
    <definedName name="TB00751b19_8773_49ca_8d38_3cb47234a4fe" hidden="1">#REF!</definedName>
    <definedName name="TB008d1ed3_1dc7_4075_9b4c_6b6b784ca260" hidden="1">#REF!</definedName>
    <definedName name="TB00905fa8_8007_46ec_9acd_f9add7c147ed" hidden="1">#REF!</definedName>
    <definedName name="TB0090d9bb_0f47_40cd_84d3_4e58cad73f26" hidden="1">#REF!</definedName>
    <definedName name="TB009f1473_53db_4946_aaf3_15d6fb9cc59c" hidden="1">#REF!</definedName>
    <definedName name="TB00a38e0f_2470_456b_ba24_989045481492" hidden="1">#REF!</definedName>
    <definedName name="TB00a6549d_4981_420a_aca4_fbc4b247116c" hidden="1">#REF!</definedName>
    <definedName name="TB00aabb9f_30fb_4576_845e_431321696bd0" hidden="1">#REF!</definedName>
    <definedName name="TB00b57fd7_c9ae_42c8_8f30_0d98262b74f8" hidden="1">#REF!</definedName>
    <definedName name="TB00c4d0db_c2c3_4880_a31e_a2286e66fcdf" hidden="1">#REF!</definedName>
    <definedName name="TB00c58780_7a2f_4224_ad76_926bdfce259f" hidden="1">#REF!</definedName>
    <definedName name="TB00ca1589_1e68_45b0_b358_a666fe2b9419" hidden="1">#REF!</definedName>
    <definedName name="TB00f824de_462e_4939_8b0b_88f40e1a7d54" hidden="1">#REF!</definedName>
    <definedName name="TB0100edf6_bd4f_40db_b87e_f93a2feeff06" hidden="1">#REF!</definedName>
    <definedName name="TB010dff2b_f5fd_4dbc_9a60_d68a6bdabee6" hidden="1">#REF!</definedName>
    <definedName name="TB0116ba88_78fa_4ff9_86be_a8c01c90b02d" hidden="1">#REF!</definedName>
    <definedName name="TB0119937c_ed39_4bcb_9468_ca9370bc5a30" hidden="1">#REF!</definedName>
    <definedName name="TB012846e6_8a34_4354_b942_c3c3aabc5fcf" hidden="1">#REF!</definedName>
    <definedName name="TB012f98db_196f_4b7c_a795_9bec8a35254e" hidden="1">#REF!</definedName>
    <definedName name="TB013de9ce_7af7_4971_bb11_5aa541ec2e29" hidden="1">#REF!</definedName>
    <definedName name="TB0144204f_a9ee_4ca8_b8ec_ec186b8c1d19" hidden="1">#REF!</definedName>
    <definedName name="TB014ed5c3_c45f_41f4_b14a_d0a88c946807" hidden="1">#REF!</definedName>
    <definedName name="TB0151c3ce_bbc5_421b_86f8_1336a5975b60" hidden="1">#REF!</definedName>
    <definedName name="TB01545385_5fdc_4a7f_96dc_b735a8d26e92" hidden="1">#REF!</definedName>
    <definedName name="TB0164292d_7fbe_4108_9986_2e8d5df710b1" hidden="1">#REF!</definedName>
    <definedName name="TB016c159e_385c_4095_89c6_4bd8852b320e" hidden="1">#REF!</definedName>
    <definedName name="TB01754c36_0ae5_4d7f_aec6_97433461c3c4" hidden="1">#REF!</definedName>
    <definedName name="TB01796329_bc30_4bef_a519_ce0fa9e67dc2" hidden="1">#REF!</definedName>
    <definedName name="TB018a7d7f_6604_4657_bdeb_b32194aeac59" hidden="1">#REF!</definedName>
    <definedName name="TB0193bc28_031b_4c80_95d4_51dfc708716a" hidden="1">#REF!</definedName>
    <definedName name="TB0196e19a_99df_4c47_bc25_dcecdce936eb" hidden="1">#REF!</definedName>
    <definedName name="TB0198bc1b_f717_41e3_a985_38bd0c1aa798" hidden="1">#REF!</definedName>
    <definedName name="TB01c2cb8b_5036_4573_96d3_bb457fa91bd6" hidden="1">#REF!</definedName>
    <definedName name="TB01c3bbf8_454a_4be9_a992_5bf69814c250" hidden="1">#REF!</definedName>
    <definedName name="TB01e787d2_d3c7_45f7_ad49_1d7f3896a811" hidden="1">#REF!</definedName>
    <definedName name="TB01e9180a_4c48_49ba_b352_4bb1d3d29e6d" hidden="1">#REF!</definedName>
    <definedName name="TB01fc4ba8_94e3_479e_add0_d527659bcc3a" hidden="1">#REF!</definedName>
    <definedName name="TB02006692_41b8_4673_bc68_312e7cf5bf2b" hidden="1">#REF!</definedName>
    <definedName name="TB0206cd3d_5986_4cbe_ad86_358b8f0ce14a" hidden="1">#REF!</definedName>
    <definedName name="TB0212787f_456e_4b33_88e8_61680ba1c6da" hidden="1">#REF!</definedName>
    <definedName name="TB0216d692_62a5_4dd6_b5fa_b1a2ba7eecb8" hidden="1">#REF!</definedName>
    <definedName name="TB02173df5_b663_4608_b758_3a7d23572de2" hidden="1">#REF!</definedName>
    <definedName name="TB021f2c2a_a426_4cd9_8fc3_87d88e8a1040" hidden="1">#REF!</definedName>
    <definedName name="TB022da89e_5198_4091_bdec_3d295285b9f5" hidden="1">#REF!</definedName>
    <definedName name="TB02351557_a0e6_452b_ad41_4d3a79e640ad" hidden="1">#REF!</definedName>
    <definedName name="TB02460b4c_26b6_4b8b_8f76_d7c49d453300" hidden="1">#REF!</definedName>
    <definedName name="TB024668ef_c422_401d_ab0f_e0fbc8110a4e" hidden="1">#REF!</definedName>
    <definedName name="TB024a82a8_51b5_465a_9c43_a4a62090faca" hidden="1">#REF!</definedName>
    <definedName name="TB0250f0e3_384b_4d32_bc9b_409467d7d412" hidden="1">#REF!</definedName>
    <definedName name="TB0253b919_2d08_458a_b06e_197a41f75d31" hidden="1">#REF!</definedName>
    <definedName name="TB025b2ac6_67ff_4bad_8e0e_f33672da2f96" hidden="1">#REF!</definedName>
    <definedName name="TB025d2dac_551b_43e6_becf_c0475d9faf40" hidden="1">#REF!</definedName>
    <definedName name="TB0264db00_f8dc_4a69_808a_ec64dd8d4b9d" hidden="1">#REF!</definedName>
    <definedName name="TB0265f597_a9de_4762_8ca5_fce3a94db194" hidden="1">#REF!</definedName>
    <definedName name="TB02d2def2_e8e1_47c5_a5d1_e2db47de9e02" hidden="1">#REF!</definedName>
    <definedName name="TB02dc01bc_ba87_4c61_92e7_754a2ba09a17" hidden="1">#REF!</definedName>
    <definedName name="TB02e64320_9ffd_4e3a_aaf5_c947962490d3" hidden="1">#REF!</definedName>
    <definedName name="TB02ea964b_0f9e_4a23_bc75_658ed6fa3f87" hidden="1">#REF!</definedName>
    <definedName name="TB0301dd79_c321_460f_9987_5671199a0e7d" hidden="1">#REF!</definedName>
    <definedName name="TB03054b8f_e73e_4c78_b25d_d9a1bbb59b1d" hidden="1">#REF!</definedName>
    <definedName name="TB0308a66e_0db6_4ed4_a304_f1266bf2330f" hidden="1">#REF!</definedName>
    <definedName name="TB0315cecd_7f48_4f35_95c8_a4ddf2b26354" hidden="1">#REF!</definedName>
    <definedName name="TB033340eb_9884_4ee4_85e3_b6af5a0f1016" hidden="1">#REF!</definedName>
    <definedName name="TB0339e1b8_e171_43b3_a7d3_809862006f66" hidden="1">#REF!</definedName>
    <definedName name="TB034902e0_94c9_4aea_8a4e_3c619ec833e8" hidden="1">#REF!</definedName>
    <definedName name="TB034f07d2_44c8_424b_82a6_1e660c44c9ad" hidden="1">#REF!</definedName>
    <definedName name="TB034f0fcd_7eda_4acc_89ea_f4c088dad644" hidden="1">#REF!</definedName>
    <definedName name="TB036a84dc_864f_4780_86f7_bedce55f1029" hidden="1">#REF!</definedName>
    <definedName name="TB037a1122_535b_4201_a1f8_c1faa33c55d2" hidden="1">#REF!</definedName>
    <definedName name="TB03ad9db1_3bdb_41bf_9406_4a04d106b3ce" hidden="1">#REF!</definedName>
    <definedName name="TB03b50c48_a0d5_4ca1_a632_964b87fc9077" hidden="1">#REF!</definedName>
    <definedName name="TB03b61d37_c978_44e0_815e_828324ca80b1" hidden="1">#REF!</definedName>
    <definedName name="TB03c469e6_effd_45fe_b3ed_967c318430c0" hidden="1">#REF!</definedName>
    <definedName name="TB03d95ee8_0cb7_4ed9_b911_05f5ba2e58a1" hidden="1">#REF!</definedName>
    <definedName name="TB03e62acf_8d83_405b_8026_d58a3eeec8f8" hidden="1">#REF!</definedName>
    <definedName name="TB040cf92a_8a3f_435a_89ab_bfbfd87b8eab" hidden="1">#REF!</definedName>
    <definedName name="TB040e2e4e_a3be_406e_aff1_fc372de30c90" hidden="1">#REF!</definedName>
    <definedName name="TB04168143_aa0c_4b5f_8d0f_5180b047a388" hidden="1">#REF!</definedName>
    <definedName name="TB0424aa81_3e9d_4bf8_8d06_021b6501a6b4" hidden="1">#REF!</definedName>
    <definedName name="TB0434bfab_bf38_4939_a7c7_b32a77dd5e77" hidden="1">#REF!</definedName>
    <definedName name="TB04586653_e835_433e_b2c9_7919d779b04f" hidden="1">#REF!</definedName>
    <definedName name="TB045bb9b2_351a_4045_9af3_e7f6f7f1f8e9" hidden="1">#REF!</definedName>
    <definedName name="TB04652584_aa67_42a8_a93c_57b6b73c98d2" hidden="1">#REF!</definedName>
    <definedName name="TB048028ca_5b25_48ef_b885_8ccd15cb0fb2" hidden="1">#REF!</definedName>
    <definedName name="TB048b6465_1f54_4906_95c7_6521b4e63746" hidden="1">#REF!</definedName>
    <definedName name="TB0496fbc8_f643_4718_a0d2_dcbfb64b879e" hidden="1">#REF!</definedName>
    <definedName name="TB04d92d23_3d97_49bd_805f_130ef17be369" hidden="1">#REF!</definedName>
    <definedName name="TB04ea00af_4b2e_40f2_995d_9f31189a80a5" hidden="1">#REF!</definedName>
    <definedName name="TB04f79635_8854_4287_86df_8ec8e477b6c1" hidden="1">#REF!</definedName>
    <definedName name="TB04ff284b_003a_42d7_b417_97b38eab54bc" hidden="1">#REF!</definedName>
    <definedName name="TB050677b0_fe95_4b6d_8466_a861098a8a95" hidden="1">#REF!</definedName>
    <definedName name="TB05173cf2_1551_4ec7_a82c_92be4b474ae8" hidden="1">#REF!</definedName>
    <definedName name="TB051bb98e_db0d_484a_a682_69af68db9fd6" hidden="1">#REF!</definedName>
    <definedName name="TB052f376f_083a_4034_b2b9_549d1b8bcf31" hidden="1">#REF!</definedName>
    <definedName name="TB053667f6_28f0_4f53_ba3e_b7be1261760b" hidden="1">#REF!</definedName>
    <definedName name="TB053d2553_6a69_4bfa_8926_9ee8b4066321" hidden="1">#REF!</definedName>
    <definedName name="TB053dc070_18e1_4b63_9f9d_600668f78931" hidden="1">#REF!</definedName>
    <definedName name="TB05458c4c_9b34_463b_a5b4_e58f862d9cb6" hidden="1">#REF!</definedName>
    <definedName name="TB0566227a_72cb_437b_a67d_d3d5a58dc831" hidden="1">#REF!</definedName>
    <definedName name="TB056746a2_3085_47a1_8d5d_272596335858" hidden="1">#REF!</definedName>
    <definedName name="TB059ea09f_13f7_4594_82ef_34f2cc83de58" hidden="1">#REF!</definedName>
    <definedName name="TB05ac50b3_7d09_465e_a4bc_310fd0ff20f8" hidden="1">#REF!</definedName>
    <definedName name="TB05b25915_66e0_4401_91af_716ea0063561" hidden="1">#REF!</definedName>
    <definedName name="TB05c36ab3_8385_44c4_aea3_faf127a0694a" hidden="1">#REF!</definedName>
    <definedName name="TB05cf8c42_f087_41d6_a3bf_6c471ba8424e" hidden="1">#REF!</definedName>
    <definedName name="TB05d68456_4792_4619_8f4f_661690896b1b" hidden="1">#REF!</definedName>
    <definedName name="TB05d99692_2029_4ef3_984f_fc60064c8845" hidden="1">#REF!</definedName>
    <definedName name="TB05df6385_1e18_4e62_9e8f_53fd1ae0f2f0" hidden="1">#REF!</definedName>
    <definedName name="TB05f1238f_b814_4c51_bca0_772b8ce6f1a1" hidden="1">#REF!</definedName>
    <definedName name="TB06215b60_86b5_4e9e_b363_bee38b952b85" hidden="1">#REF!</definedName>
    <definedName name="TB062a522d_fecb_4406_b840_06f334add527" hidden="1">#REF!</definedName>
    <definedName name="TB062bf40d_5635_4e9b_9a7c_5bf156d883a3" hidden="1">#REF!</definedName>
    <definedName name="TB062ca6f5_e8c2_4570_848a_c40df25af92f" hidden="1">#REF!</definedName>
    <definedName name="TB0637f325_6923_46e3_9a25_2f343555414e" hidden="1">#REF!</definedName>
    <definedName name="TB063b3704_13fb_40c6_b1c5_83eabb72e235" hidden="1">#REF!</definedName>
    <definedName name="TB063dc1fb_d36d_4409_8b3f_cd39d1ce3375" hidden="1">#REF!</definedName>
    <definedName name="TB06419cb4_380d_46f8_9cd5_255ae04fd3ab" hidden="1">#REF!</definedName>
    <definedName name="TB0644458b_daac_4b58_b6f8_76f7434e8f0d" hidden="1">#REF!</definedName>
    <definedName name="TB064e5c39_8cb2_40da_8203_18552f3b40b8" hidden="1">#REF!</definedName>
    <definedName name="TB0654d544_c26f_45ff_83d4_a2bbe777fe3d" hidden="1">#REF!</definedName>
    <definedName name="TB06560e3a_0880_448e_8d4e_6f1e087235f1" hidden="1">#REF!</definedName>
    <definedName name="TB06561aa6_774a_4b28_ac71_42e41f2ae2dd" hidden="1">#REF!</definedName>
    <definedName name="TB065727da_3cc3_441d_8eec_1c5fe810501a" hidden="1">#REF!</definedName>
    <definedName name="TB066a1d61_011f_442a_9a3d_945eab114369" hidden="1">#REF!</definedName>
    <definedName name="TB066ad4da_f0d1_46e7_9fb7_e118bb48ad8a" hidden="1">#REF!</definedName>
    <definedName name="TB068cfe31_9fec_461c_b39d_ba885729d4e7" hidden="1">#REF!</definedName>
    <definedName name="TB0692b1e9_02f4_47d0_bf96_2d916a20013f" hidden="1">#REF!</definedName>
    <definedName name="TB06952583_4d97_48ab_a2b9_6257338d4b02" hidden="1">#REF!</definedName>
    <definedName name="TB06a0c9bf_f4c1_465a_9e61_fd254f2d7105" hidden="1">#REF!</definedName>
    <definedName name="TB06a2cc8e_b908_433d_a745_ef2f5c7213e8" hidden="1">#REF!</definedName>
    <definedName name="TB06aa3a39_cce3_43fc_ac87_7d57b90b5185" hidden="1">#REF!</definedName>
    <definedName name="TB06c00422_40e9_43a3_8da4_c441f07a0da8" hidden="1">#REF!</definedName>
    <definedName name="TB06c1147b_8ddc_4927_91f5_f6715e82572a" hidden="1">#REF!</definedName>
    <definedName name="TB06c310b0_7383_4acf_a83d_6d2316be14aa" hidden="1">#REF!</definedName>
    <definedName name="TB06c695fd_e48e_40f8_aff2_715e4a568e4d" hidden="1">#REF!</definedName>
    <definedName name="TB06d0912c_3f1f_4089_8c1a_d272adc4067c" hidden="1">#REF!</definedName>
    <definedName name="TB06d43c68_5bc1_47cb_ba50_94734934468d" hidden="1">#REF!</definedName>
    <definedName name="TB06d8f3ab_cf64_41d2_af50_29308bd91ba2" hidden="1">#REF!</definedName>
    <definedName name="TB06dc7a3b_415d_4b11_8d29_7dca4785dfee" hidden="1">#REF!</definedName>
    <definedName name="TB06e11054_99a3_44b3_a72e_bf32d3287f59" hidden="1">#REF!</definedName>
    <definedName name="TB06e53af9_988a_43e3_9fde_17013704842a" hidden="1">#REF!</definedName>
    <definedName name="TB06ea8dea_ad23_4eb1_8659_e0f5695ff584" hidden="1">#REF!</definedName>
    <definedName name="TB07019443_f522_4272_a51c_d795e55df8f5" hidden="1">#REF!</definedName>
    <definedName name="TB0710bd4d_4b33_4df2_99b4_f73a68cca4bf" hidden="1">#REF!</definedName>
    <definedName name="TB07149438_327a_4d56_945a_82eef2b2c32e" hidden="1">#REF!</definedName>
    <definedName name="TB071d1ee9_97c2_4a91_9a71_6c406d2f0ab8" hidden="1">#REF!</definedName>
    <definedName name="TB072c9f37_01d4_4e88_aac6_71dd24033753" hidden="1">#REF!</definedName>
    <definedName name="TB0730d1f8_01a4_4242_a378_8403c1e89f49" hidden="1">#REF!</definedName>
    <definedName name="TB0731abb4_5779_4eac_b35e_d8b4782639ce" hidden="1">#REF!</definedName>
    <definedName name="TB075078cd_5126_49f0_8411_57ca366d16fa" hidden="1">#REF!</definedName>
    <definedName name="TB076d4d17_c117_437a_a648_4b2f48118cea" hidden="1">#REF!</definedName>
    <definedName name="TB07882f26_9acf_47a3_a49a_d24ce56eb7bd" hidden="1">#REF!</definedName>
    <definedName name="TB07990ecf_1d2b_41bf_bf6f_335eb040019c" hidden="1">#REF!</definedName>
    <definedName name="TB079954af_42ee_4712_ab6c_7df67006f16b" hidden="1">#REF!</definedName>
    <definedName name="TB07a51f41_1422_49bf_9973_0e30c56b25b2" hidden="1">#REF!</definedName>
    <definedName name="TB07b17ac4_6b00_456a_a8b9_c3e843456723" hidden="1">#REF!</definedName>
    <definedName name="TB07b3e3a1_b3ab_4866_ac15_338de7935192" hidden="1">#REF!</definedName>
    <definedName name="TB07bcef92_6aac_4364_a2b3_86d91fe8cbe0" hidden="1">#REF!</definedName>
    <definedName name="TB07bd4bbb_7cee_438b_9a77_c475dcd22c03" hidden="1">#REF!</definedName>
    <definedName name="TB07c25028_4835_4f26_a9cb_4555eac64d6f" hidden="1">#REF!</definedName>
    <definedName name="TB07c91fff_f577_49a7_9161_6ccc25fbe245" hidden="1">#REF!</definedName>
    <definedName name="TB07cc7106_2167_433d_a599_1397e4b98b8a" hidden="1">#REF!</definedName>
    <definedName name="TB07d1caf0_d1ce_4a8b_a292_54320b37e3a7" hidden="1">#REF!</definedName>
    <definedName name="TB07df7b1b_1710_4838_918a_948e0dbac145" hidden="1">#REF!</definedName>
    <definedName name="TB07e90da1_909b_4858_a5ec_781cfd566c8f" hidden="1">#REF!</definedName>
    <definedName name="TB07f1b89c_f859_4d8d_a729_c761b52c07eb" hidden="1">#REF!</definedName>
    <definedName name="TB080a8351_f667_4698_8da4_af998bf0ccaf" hidden="1">#REF!</definedName>
    <definedName name="TB080e77c5_7259_4488_bacb_8f9d330147b7" hidden="1">#REF!</definedName>
    <definedName name="TB081ace84_ecbe_4ccd_8a15_da1d8a3ad017" hidden="1">#REF!</definedName>
    <definedName name="TB082078e5_d62f_49db_b997_3d35478170bc" hidden="1">#REF!</definedName>
    <definedName name="TB084a10d3_8f1c_44fa_8d64_b257b4ed421f" hidden="1">#REF!</definedName>
    <definedName name="TB085a3fdd_ffb5_4e82_9441_2dc647cb583b" hidden="1">#REF!</definedName>
    <definedName name="TB08613fa9_a8bd_4662_a3c7_ae3fe2860082" hidden="1">#REF!</definedName>
    <definedName name="TB08763ead_d094_425a_a698_21838344482b" hidden="1">#REF!</definedName>
    <definedName name="TB088b4a84_a72c_49e4_b08e_9d492e1580e5" hidden="1">#REF!</definedName>
    <definedName name="TB089140d8_c2e8_4a2d_ac20_67fc79688537" hidden="1">#REF!</definedName>
    <definedName name="TB089be6e6_9b8a_4cdd_a21e_75c0202f9d2e" hidden="1">#REF!</definedName>
    <definedName name="TB08b96035_99ed_4367_98c2_21ccc4e054b4" hidden="1">#REF!</definedName>
    <definedName name="TB08bce206_b567_4d08_a064_c4ae056c5c60" hidden="1">#REF!</definedName>
    <definedName name="TB08c07082_08d0_46c6_a0da_44378d6bc3dd" hidden="1">#REF!</definedName>
    <definedName name="TB08c19b33_7a41_40cd_9367_e5fac671dc55" hidden="1">#REF!</definedName>
    <definedName name="TB08c614ae_3135_41dd_a5a3_9a8757c78174" hidden="1">#REF!</definedName>
    <definedName name="TB08cc92a7_37d7_4174_9cbd_8c7d76aeb321" hidden="1">#REF!</definedName>
    <definedName name="TB08d25a9c_3d7f_4290_9c79_ca4e3467e283" hidden="1">#REF!</definedName>
    <definedName name="TB08d479bd_0140_4b0c_b001_789700405bc4" hidden="1">#REF!</definedName>
    <definedName name="TB08eee961_b435_4aeb_a212_9379daf123b8" hidden="1">#REF!</definedName>
    <definedName name="TB090768ee_16ae_427e_9f70_012266c9c9c3" hidden="1">#REF!</definedName>
    <definedName name="TB09081732_be8d_4fc0_b93e_05162cf85d9f" hidden="1">#REF!</definedName>
    <definedName name="TB09290878_008b_4137_a509_776636a401bd" hidden="1">#REF!</definedName>
    <definedName name="TB092db451_c007_4a19_853c_0abe7e4eea6d" hidden="1">#REF!</definedName>
    <definedName name="TB093e8b01_17e7_4c0f_8dfe_39b1aeb31a5e" hidden="1">#REF!</definedName>
    <definedName name="TB094065fc_af4a_4ad3_a143_e8027ebe6fdb" hidden="1">#REF!</definedName>
    <definedName name="TB094fa02b_65b9_443b_a46c_8c77769d38f7" hidden="1">#REF!</definedName>
    <definedName name="TB095699d6_993e_467c_9873_12cdb65554c7" hidden="1">#REF!</definedName>
    <definedName name="TB09574067_1258_4583_957a_202b4f36d4ec" hidden="1">#REF!</definedName>
    <definedName name="TB09746fee_a286_4419_835d_574210f8c24c" hidden="1">#REF!</definedName>
    <definedName name="TB09747b8c_fa5d_49ff_923c_b68dab8e1a6c" hidden="1">#REF!</definedName>
    <definedName name="TB098092b1_f3ec_4d3b_aabe_33d3a1882795" hidden="1">#REF!</definedName>
    <definedName name="TB0987691f_93fb_4482_a5de_793ea7dd138f" hidden="1">#REF!</definedName>
    <definedName name="TB099432f6_b35f_411a_b94f_223322da6232" hidden="1">#REF!</definedName>
    <definedName name="TB09ba475d_ccf1_412e_bf24_21b07f2785e3" hidden="1">#REF!</definedName>
    <definedName name="TB09ccbbb9_a17d_4353_be44_04e03f41db1b" hidden="1">#REF!</definedName>
    <definedName name="TB09db7e99_6ab0_43b5_97fc_9798e9bfe61f" hidden="1">#REF!</definedName>
    <definedName name="TB09dfe0e4_4ea7_4e15_9943_cf86bba11e5b" hidden="1">#REF!</definedName>
    <definedName name="TB09e2fd71_b301_4dc1_8dca_3e2c08ecc674" hidden="1">#REF!</definedName>
    <definedName name="TB09f1071e_862f_4b07_ab98_1fd6e7ae3edc" hidden="1">#REF!</definedName>
    <definedName name="TB09f22f00_97ae_4a51_a82b_753e055a8316" hidden="1">#REF!</definedName>
    <definedName name="TB09fd151e_f550_46cd_b8e8_aee146437c4f" hidden="1">#REF!</definedName>
    <definedName name="TB0a0898da_1a1b_4152_beb8_a172f0a4c0ff" hidden="1">#REF!</definedName>
    <definedName name="TB0a098951_1cc4_478b_a54d_a47c01db94ab" hidden="1">#REF!</definedName>
    <definedName name="TB0a0c01ee_3ea3_4983_9aec_6cf97e2ab743" hidden="1">#REF!</definedName>
    <definedName name="TB0a16313c_e33e_437b_bfce_9470935103a2" hidden="1">#REF!</definedName>
    <definedName name="TB0a163d44_695c_4c81_a473_62b201300dc5" hidden="1">#REF!</definedName>
    <definedName name="TB0a24ff73_e369_45f9_b791_9eae19129e52" hidden="1">#REF!</definedName>
    <definedName name="TB0a362dac_97e3_40c7_bd75_a17fcd81b81b" hidden="1">#REF!</definedName>
    <definedName name="TB0a495c81_1a8b_4b53_94f7_2253208fe3aa" hidden="1">#REF!</definedName>
    <definedName name="TB0a5dd581_fc31_422c_8b10_6d24996e18a5" hidden="1">#REF!</definedName>
    <definedName name="TB0a7c75bb_d59c_42ba_9b2c_07bfaed0b54d" hidden="1">#REF!</definedName>
    <definedName name="TB0a7f6066_003d_49e2_9f29_d3a1cdc98997" hidden="1">#REF!</definedName>
    <definedName name="TB0a86148d_49f9_4ed6_8304_16615908fa71" hidden="1">#REF!</definedName>
    <definedName name="TB0a872208_b7d4_4901_9cd7_9173f75a5614" hidden="1">#REF!</definedName>
    <definedName name="TB0a8867e1_bdca_413a_a18b_a18d53060a4e" hidden="1">#REF!</definedName>
    <definedName name="TB0a89e3ff_194f_4a53_a301_f6eab630b245" hidden="1">#REF!</definedName>
    <definedName name="TB0aa05309_c596_4694_ab1c_cc5df5a68723" hidden="1">#REF!</definedName>
    <definedName name="TB0aa604dc_0678_48b1_815a_14d18507677c" hidden="1">#REF!</definedName>
    <definedName name="TB0aaf6831_3c54_41fc_b6ca_1ed029fb5722" hidden="1">#REF!</definedName>
    <definedName name="TB0ab33747_4876_4043_b03d_85069e179ffc" hidden="1">#REF!</definedName>
    <definedName name="TB0abc3bda_c47c_480b_82de_fff619b64018" hidden="1">#REF!</definedName>
    <definedName name="TB0ae81e30_0dd4_4486_ade0_12315cca82e6" hidden="1">#REF!</definedName>
    <definedName name="TB0ae994df_3a97_4d4e_b325_8cff6aa32865" hidden="1">#REF!</definedName>
    <definedName name="TB0aecd183_99b3_4c02_a279_68809ec412d6" hidden="1">#REF!</definedName>
    <definedName name="TB0aee4c44_32b1_495d_a31d_0f7c72532815" hidden="1">#REF!</definedName>
    <definedName name="TB0b0963b4_2a2c_4150_b996_4c7526bde468" hidden="1">#REF!</definedName>
    <definedName name="TB0b10c8da_5ee2_4918_8a1d_d33e012ba28b" hidden="1">#REF!</definedName>
    <definedName name="TB0b284895_3d35_4613_a276_1ab4eb4fba8a" hidden="1">#REF!</definedName>
    <definedName name="TB0b390e61_f662_4df9_a4fd_21955438ebc4" hidden="1">#REF!</definedName>
    <definedName name="TB0b46a28c_571c_421a_bf27_10d09e0cc497" hidden="1">#REF!</definedName>
    <definedName name="TB0b49b12f_6d2f_4340_9d3a_97e6147f2f40" hidden="1">#REF!</definedName>
    <definedName name="TB0b4f96a9_760e_4c7a_aeb8_088c785e06ce" hidden="1">#REF!</definedName>
    <definedName name="TB0b5271d6_1a43_4f06_81d4_7ea4f5a10b22" hidden="1">#REF!</definedName>
    <definedName name="TB0b56b45c_30aa_49e4_95c2_09a7c253e8a0" hidden="1">#REF!</definedName>
    <definedName name="TB0b6a6ab3_496a_4123_a48c_93eb747fdee2" hidden="1">#REF!</definedName>
    <definedName name="TB0b906cea_8123_45c4_beab_89319d3515d3" hidden="1">#REF!</definedName>
    <definedName name="TB0b91345e_d91e_4ea0_a67e_16eb4f70bd36" hidden="1">#REF!</definedName>
    <definedName name="TB0b930ba9_1a42_4cf1_aa37_eeb871eebad6" hidden="1">#REF!</definedName>
    <definedName name="TB0b976928_1096_410b_8308_267ae0ad4c99" hidden="1">#REF!</definedName>
    <definedName name="TB0ba86e33_3b12_40e2_9e98_5ddc9e4abe11" hidden="1">#REF!</definedName>
    <definedName name="TB0baba15d_1be3_4781_a7ee_bc9e6d0d966c" hidden="1">#REF!</definedName>
    <definedName name="TB0bc9bdbf_f76d_40f4_a155_2d2cd8cf2bfa" hidden="1">#REF!</definedName>
    <definedName name="TB0bd540db_238c_4094_90ba_96eb06fcb1b2" hidden="1">#REF!</definedName>
    <definedName name="TB0bd88601_fc0b_4433_a806_d84b047ddd80" hidden="1">#REF!</definedName>
    <definedName name="TB0bec0f1b_31f0_488f_a08a_9fc52e323fca" hidden="1">#REF!</definedName>
    <definedName name="TB0bf5288b_71fc_493c_93aa_e40c054a2709" hidden="1">#REF!</definedName>
    <definedName name="TB0bfc3edb_f1b5_4c6a_ab17_3990d4b153af" hidden="1">#REF!</definedName>
    <definedName name="TB0c1755c9_b001_4b45_9ccb_a6a2e63fb9a4" hidden="1">#REF!</definedName>
    <definedName name="TB0c18f32d_30cd_495a_b406_8a77ebe925b7" hidden="1">#REF!</definedName>
    <definedName name="TB0c1bab45_b2e8_4910_b0b9_fa5af9a4abb8" hidden="1">#REF!</definedName>
    <definedName name="TB0c23e303_4b1b_4b50_98b2_8d37a562f07f" hidden="1">#REF!</definedName>
    <definedName name="TB0c304967_7386_4dcc_b370_8962e5ed300e" hidden="1">#REF!</definedName>
    <definedName name="TB0c376448_27d1_427b_aea3_63977f3d3bfb" hidden="1">#REF!</definedName>
    <definedName name="TB0c4130aa_4fc6_44b8_8cc9_cccc5b08107e" hidden="1">#REF!</definedName>
    <definedName name="TB0c49737f_8211_4464_a868_5e41dc79033f" hidden="1">#REF!</definedName>
    <definedName name="TB0c6523ab_beda_44cb_90de_c17ed7e26603" hidden="1">#REF!</definedName>
    <definedName name="TB0c741fc0_966d_4cd6_93e2_627a4e77328e" hidden="1">#REF!</definedName>
    <definedName name="TB0c7e4f90_aa26_4818_bd74_4b0369cc69e4" hidden="1">#REF!</definedName>
    <definedName name="TB0c7f1ba4_b99f_4585_9bfb_6506fcfab948" hidden="1">#REF!</definedName>
    <definedName name="TB0c82efea_e8b9_44af_9213_a93af343b998" hidden="1">#REF!</definedName>
    <definedName name="TB0c848ee4_8923_4509_9a78_638342c1bb08" hidden="1">#REF!</definedName>
    <definedName name="TB0c85a3a0_2c41_42dd_89cb_2da87f246802" hidden="1">#REF!</definedName>
    <definedName name="TB0c8c37f5_c4e3_42b1_a7d7_2d7ab7921051" hidden="1">#REF!</definedName>
    <definedName name="TB0ca71dcb_b7b5_43f9_8a62_b9ed40c559aa" hidden="1">#REF!</definedName>
    <definedName name="TB0cb51bd1_311d_470a_8d78_27269b1acca9" hidden="1">#REF!</definedName>
    <definedName name="TB0cbb522d_a24d_4e2d_91ab_37e44033906b" hidden="1">#REF!</definedName>
    <definedName name="TB0cd97033_01ff_4c84_a958_8749de487b77" hidden="1">#REF!</definedName>
    <definedName name="TB0ce926f4_e9f1_49a9_bd96_4caa68e59a1f" hidden="1">#REF!</definedName>
    <definedName name="TB0cf5928b_14fa_4af6_b933_a81db371d1ec" hidden="1">#REF!</definedName>
    <definedName name="TB0cfb7f87_590b_423c_8c4a_9c1ad147e8c7" hidden="1">#REF!</definedName>
    <definedName name="TB0d04e01c_4b32_41bb_b10c_edc13f887a34" hidden="1">#REF!</definedName>
    <definedName name="TB0d154382_63fd_4660_85fe_a5c81c983c6e" hidden="1">#REF!</definedName>
    <definedName name="TB0d197f82_2d5e_4a83_8ba6_7bd28955971d" hidden="1">#REF!</definedName>
    <definedName name="TB0d3796c6_2bd8_470a_8654_ff130fc96b29" hidden="1">#REF!</definedName>
    <definedName name="TB0d3e4819_6be5_41fd_944e_30bb03ba55a6" hidden="1">#REF!</definedName>
    <definedName name="TB0d410942_61c3_487e_966d_6158a29e2d71" hidden="1">#REF!</definedName>
    <definedName name="TB0d4badd3_1006_409e_9572_c5ff3dae58d6" hidden="1">#REF!</definedName>
    <definedName name="TB0d512ae1_e9ba_49cb_b7eb_00f1abadae08" hidden="1">#REF!</definedName>
    <definedName name="TB0d6046d6_84db_4c9a_97b0_2152b8c4173e" hidden="1">#REF!</definedName>
    <definedName name="TB0d7baacc_92a5_4cdc_9e4c_933505c818d0" hidden="1">#REF!</definedName>
    <definedName name="TB0d856dc6_eccf_455a_afd2_58640b5e2a35" hidden="1">#REF!</definedName>
    <definedName name="TB0d8b9b62_abea_424e_9573_26be752c6683" hidden="1">#REF!</definedName>
    <definedName name="TB0d9293e4_1abe_42cd_b9f3_9a5de6471a14" hidden="1">#REF!</definedName>
    <definedName name="TB0da1e840_3c6e_4e9e_92c8_2445e72d6259" hidden="1">#REF!</definedName>
    <definedName name="TB0da93747_e849_48a1_a0c5_27bc65462983" hidden="1">#REF!</definedName>
    <definedName name="TB0da99b41_8a92_487c_9197_0fff2f408680" hidden="1">#REF!</definedName>
    <definedName name="TB0dab7233_6657_4848_b5f3_d4997c07f66b" hidden="1">#REF!</definedName>
    <definedName name="TB0db1cbb7_d583_407f_aefd_f3448d2519a5" hidden="1">#REF!</definedName>
    <definedName name="TB0dbedf18_f070_4cde_a10d_7a21c3e8aac1" hidden="1">#REF!</definedName>
    <definedName name="TB0dc079d3_0b04_45e7_84d0_f6494dd0495a" hidden="1">#REF!</definedName>
    <definedName name="TB0dcaee14_0b68_4245_804c_a3bfcee682c9" hidden="1">#REF!</definedName>
    <definedName name="TB0dcec038_bc13_4891_a002_f1b87f6bd00d" hidden="1">#REF!</definedName>
    <definedName name="TB0dcf6cb2_559b_477c_be38_93f7449d117c" hidden="1">#REF!</definedName>
    <definedName name="TB0dd367f3_1213_42d2_ab1d_c3cf76f77834" hidden="1">#REF!</definedName>
    <definedName name="TB0dec8d45_d064_4aee_b1a8_1510f9adb919" hidden="1">#REF!</definedName>
    <definedName name="TB0decd9ab_6ec0_4132_b9c7_7a00a2dff8ae" hidden="1">#REF!</definedName>
    <definedName name="TB0df415ca_6093_45f8_94f7_bb864bb4ed48" hidden="1">#REF!</definedName>
    <definedName name="TB0e026e0c_e1f5_440d_af8c_710e3ff69501" hidden="1">#REF!</definedName>
    <definedName name="TB0e0292e9_b2a5_4689_aaa2_451e5b4a4b2d" hidden="1">#REF!</definedName>
    <definedName name="TB0e0294da_6124_4994_b353_69894361e0f2" hidden="1">#REF!</definedName>
    <definedName name="TB0e115283_f1cf_4bbd_985a_7c6bf9f58a1e" hidden="1">#REF!</definedName>
    <definedName name="TB0e22c3aa_770e_4b37_8b87_b986336b8124" hidden="1">#REF!</definedName>
    <definedName name="TB0e27a4c9_f0cb_45b2_a6a7_3c0011edeed2" hidden="1">#REF!</definedName>
    <definedName name="TB0e3a9f85_cbbd_413d_8b96_8a852b237e56" hidden="1">#REF!</definedName>
    <definedName name="TB0e4b613a_684c_4581_b44f_0e5ea0879c14" hidden="1">#REF!</definedName>
    <definedName name="TB0e5115d6_e05c_4bb7_9806_8dda8b3562cf" hidden="1">#REF!</definedName>
    <definedName name="TB0e5597b4_2b6a_47de_abf9_dea7361b4e05" hidden="1">#REF!</definedName>
    <definedName name="TB0e7e80b9_842f_4c05_b256_2ffbe877136b" hidden="1">#REF!</definedName>
    <definedName name="TB0e867979_a051_4b62_9ca0_f07682bb3525" hidden="1">#REF!</definedName>
    <definedName name="TB0e8d0e41_b313_45ab_a41f_0a400300f632" hidden="1">#REF!</definedName>
    <definedName name="TB0e982c32_3f27_4350_8d5f_4521b6ba6da5" hidden="1">#REF!</definedName>
    <definedName name="TB0e9e096f_a993_4434_abd5_12a1e7b079aa" hidden="1">#REF!</definedName>
    <definedName name="TB0ea0220d_700b_4475_8d9c_91373e5b2081" hidden="1">#REF!</definedName>
    <definedName name="TB0ea15549_f989_4e4e_819c_616d3b5986c4" hidden="1">#REF!</definedName>
    <definedName name="TB0ea1cf50_6d33_496c_a59a_c4c10b729289" hidden="1">#REF!</definedName>
    <definedName name="TB0eadba52_92bc_4e97_b3e0_43484167f6d3" hidden="1">#REF!</definedName>
    <definedName name="TB0eb63f67_2910_4523_92cf_b3e5c12065e1" hidden="1">#REF!</definedName>
    <definedName name="TB0eb800ad_92ac_461d_90a7_ee0ee6b3f5e8" hidden="1">#REF!</definedName>
    <definedName name="TB0ed42797_2ce5_484f_bfb2_006bb15bd11b" hidden="1">#REF!</definedName>
    <definedName name="TB0eea4af9_6e10_49cf_98a7_3313cf34926b" hidden="1">#REF!</definedName>
    <definedName name="TB0eea54e5_906e_4c97_a080_90dd471f90b5" hidden="1">#REF!</definedName>
    <definedName name="TB0efabe6e_41c7_4d9d_9bd9_f9f893b701d4" hidden="1">#REF!</definedName>
    <definedName name="TB0efb2dcf_1f97_4978_ba17_9674a98f3ad9" hidden="1">#REF!</definedName>
    <definedName name="TB0efeb095_9f46_4466_8267_77e0b80f8103" hidden="1">#REF!</definedName>
    <definedName name="TB0f010286_e62e_4bba_9877_2c600a9ad72a" hidden="1">#REF!</definedName>
    <definedName name="TB0f081e6d_4a5c_4657_b8e4_d0c44d3c459d" hidden="1">#REF!</definedName>
    <definedName name="TB0f0fd754_1870_4414_9f1e_629b694983a0" hidden="1">#REF!</definedName>
    <definedName name="TB0f16a8ea_2b66_41e8_b30a_d1e436fa1442" hidden="1">#REF!</definedName>
    <definedName name="TB0f17d3bd_b590_4ef3_9f36_c0e26dae6c02" hidden="1">#REF!</definedName>
    <definedName name="TB0f21b0d7_46b7_4e37_bc91_f77bfa0c3457" hidden="1">#REF!</definedName>
    <definedName name="TB0f36243a_4fba_4b7e_a45f_6d3d1d891fc3" hidden="1">#REF!</definedName>
    <definedName name="TB0f3d9637_84f0_4a54_8d22_8b9a63dcece4" hidden="1">#REF!</definedName>
    <definedName name="TB0f4198c8_704a_45bb_a8bd_a8cdb0d84967" hidden="1">#REF!</definedName>
    <definedName name="TB0f420692_8927_468c_bd77_afd976625ff9" hidden="1">#REF!</definedName>
    <definedName name="TB0f4b0020_77d2_421a_bfd0_b1e907062647" hidden="1">#REF!</definedName>
    <definedName name="TB0f52283b_6f51_4314_be0d_681a72bf57aa" hidden="1">#REF!</definedName>
    <definedName name="TB0f66d1bc_5962_40f2_b196_1883f3ac3dcf" hidden="1">#REF!</definedName>
    <definedName name="TB0f74c128_8947_474d_a7de_7fee4a6fb4ed" hidden="1">#REF!</definedName>
    <definedName name="TB0f770f29_796d_4646_ab89_a4b8fd8215ad" hidden="1">#REF!</definedName>
    <definedName name="TB0f7f5c87_8160_4e54_acf4_7c0801ddb586" hidden="1">#REF!</definedName>
    <definedName name="TB0f933baa_c2b4_4961_83de_e96c2f1b614c" hidden="1">#REF!</definedName>
    <definedName name="TB0f97aeb5_023d_4d38_8dec_b8c5858fd04f" hidden="1">#REF!</definedName>
    <definedName name="TB0f9f65da_12c9_402a_b718_ba1c5b1f62b5" hidden="1">#REF!</definedName>
    <definedName name="TB0fa5ff46_2bd3_4b39_afb7_3317983710de" hidden="1">#REF!</definedName>
    <definedName name="TB0fa7305d_c177_4d22_84c6_b82c874d6996" hidden="1">#REF!</definedName>
    <definedName name="TB0fa917b9_8dce_43e9_aae8_0a3e84d7ad0e" hidden="1">#REF!</definedName>
    <definedName name="TB0fd2390a_7149_4398_9344_c9acef3f5eb6" hidden="1">#REF!</definedName>
    <definedName name="TB0fd424b8_1e9b_4ba2_a8a2_6234a6023310" hidden="1">#REF!</definedName>
    <definedName name="TB0fd810bd_e538_4beb_a78d_35fb6aaa5618" hidden="1">#REF!</definedName>
    <definedName name="TB0fdb0388_4737_4637_96e5_69c6fe646b34" hidden="1">#REF!</definedName>
    <definedName name="TB0fe496f6_0d01_46ed_8734_6eb8492507d1" hidden="1">#REF!</definedName>
    <definedName name="TB0febf006_e4ba_4244_bd84_787be2d0afc3" hidden="1">#REF!</definedName>
    <definedName name="TB0ff7501c_80cd_4569_a81e_1b1176759383" hidden="1">#REF!</definedName>
    <definedName name="TB0ff8f7aa_ce55_414e_98bb_1dbc9cd9d795" hidden="1">#REF!</definedName>
    <definedName name="TB0ffa3615_44a8_412a_8217_0028e173f177" hidden="1">#REF!</definedName>
    <definedName name="TB10193ba4_0d5a_45d6_8262_a3d9c7758b0a" hidden="1">#REF!</definedName>
    <definedName name="TB1019c08b_ec53_4f12_8868_95213d85597e" hidden="1">#REF!</definedName>
    <definedName name="TB101e7d38_826d_4491_bcfc_15fbbf974b3e" hidden="1">#REF!</definedName>
    <definedName name="TB10251c17_a901_44df_875b_61edf16c8e6e" hidden="1">#REF!</definedName>
    <definedName name="TB102c1036_cab2_473e_b8f2_c069d8a1facf" hidden="1">#REF!</definedName>
    <definedName name="TB102e6100_8ac8_4650_8f23_3ea5bb950203" hidden="1">#REF!</definedName>
    <definedName name="TB103eca60_c25f_4e8f_bc41_b2543006d4f8" hidden="1">#REF!</definedName>
    <definedName name="TB105270a2_eaf5_4adb_b2ae_ccba9480a37a" hidden="1">#REF!</definedName>
    <definedName name="TB1053e3b7_0d75_4d3b_8131_d4376cddb531" hidden="1">#REF!</definedName>
    <definedName name="TB105e8cd4_cf54_41c7_9eb5_5fabe6c474f7" hidden="1">#REF!</definedName>
    <definedName name="TB1063bd9e_c66d_4430_b8fb_a5eec084f068" hidden="1">#REF!</definedName>
    <definedName name="TB10785864_24fe_4099_8359_888e56bf0573" hidden="1">#REF!</definedName>
    <definedName name="TB1080109b_0e71_4041_a00a_9703b7097c03" hidden="1">#REF!</definedName>
    <definedName name="TB1081ae00_39d6_4cd2_b3c6_ca1488a1128c" hidden="1">#REF!</definedName>
    <definedName name="TB109aea88_6b14_4f28_bdf1_433261afd970" hidden="1">#REF!</definedName>
    <definedName name="TB10d45568_a19b_43fb_98d8_4fbf7f1f729c" hidden="1">#REF!</definedName>
    <definedName name="TB10dd7a36_fd54_4729_b425_9b0931dc6cba" hidden="1">#REF!</definedName>
    <definedName name="TB10e15078_dd19_4a81_a5a7_a31cf4ec91ea" hidden="1">#REF!</definedName>
    <definedName name="TB10f02f39_0d1f_45cc_ad02_8adc7984e97e" hidden="1">#REF!</definedName>
    <definedName name="TB10f4531c_afea_4025_b08a_11d2188c5cee" hidden="1">#REF!</definedName>
    <definedName name="TB10f85d6c_2fd5_4d73_bab8_b2df0118db2d" hidden="1">#REF!</definedName>
    <definedName name="TB10fc7b08_2657_4096_a941_a4bb55c24956" hidden="1">#REF!</definedName>
    <definedName name="TB1122d471_11a3_40ed_aa9d_d038439139bc" hidden="1">#REF!</definedName>
    <definedName name="TB112e7702_a64e_4001_9d98_fee1e9d252c6" hidden="1">#REF!</definedName>
    <definedName name="TB113e0189_3d0f_42e7_b6f2_bb56fe1a768c" hidden="1">#REF!</definedName>
    <definedName name="TB113f1826_8b4c_4df2_8df8_1347f6aba088" hidden="1">#REF!</definedName>
    <definedName name="TB1145d986_3968_4f48_8a5f_b0585e8b86b9" hidden="1">#REF!</definedName>
    <definedName name="TB114fe1ba_d7f4_4129_9d45_e4b31d8752bc" hidden="1">#REF!</definedName>
    <definedName name="TB115f30f8_3c72_41c7_b9bd_4806db57440e" hidden="1">#REF!</definedName>
    <definedName name="TB1165f9c3_c896_4184_b3a2_60295f597f83" hidden="1">#REF!</definedName>
    <definedName name="TB1170100d_8fa2_4f74_b8ab_16978f703417" hidden="1">#REF!</definedName>
    <definedName name="TB11826164_228d_4ff8_9953_f4bb11290c5d" hidden="1">#REF!</definedName>
    <definedName name="TB1192c2ef_9274_4593_b8be_c8eba45437e7" hidden="1">#REF!</definedName>
    <definedName name="TB1194650a_f8f0_46a7_a7c2_963c6ceb7b78" hidden="1">#REF!</definedName>
    <definedName name="TB119a4c94_fd28_403a_a265_1b9208448a47" hidden="1">#REF!</definedName>
    <definedName name="TB119c31e0_d18d_4e68_8964_18facc38ab30" hidden="1">#REF!</definedName>
    <definedName name="TB11b94dba_898b_4bd0_8714_5e391764bc5e" hidden="1">#REF!</definedName>
    <definedName name="TB11d0a6ad_6b84_4e3d_8eb3_0048af46f859" hidden="1">#REF!</definedName>
    <definedName name="TB11d4a904_0e2b_4b50_82eb_176dd8a7fb03" hidden="1">#REF!</definedName>
    <definedName name="TB11ea1333_5245_4337_81af_a50014453e1f" hidden="1">#REF!</definedName>
    <definedName name="TB11ebbf11_f914_46b0_9908_bbfeaa2c83b3" hidden="1">#REF!</definedName>
    <definedName name="TB11f0544b_fefa_4f89_ad5a_9eae35f36c91" hidden="1">#REF!</definedName>
    <definedName name="TB11fec5dc_446d_4699_a755_7667ad07f22d" hidden="1">#REF!</definedName>
    <definedName name="TB120d4137_f3c6_431f_985e_27b4f2a781e3" hidden="1">#REF!</definedName>
    <definedName name="TB120f0fd3_e66b_4332_b954_1083dccdec78" hidden="1">#REF!</definedName>
    <definedName name="TB121349e4_87b2_4fec_8cd7_e7ea2c7e7dfe" hidden="1">#REF!</definedName>
    <definedName name="TB12150ce5_268b_436a_bacd_1c3181aa5f58" hidden="1">#REF!</definedName>
    <definedName name="TB1220f7a3_70fe_4ab1_9c50_a4ebec9495fa" hidden="1">#REF!</definedName>
    <definedName name="TB12407c1d_db77_4622_992e_937735081e58" hidden="1">#REF!</definedName>
    <definedName name="TB1245089c_ecb6_4ac4_b684_dbd0ac9b1dc6" hidden="1">#REF!</definedName>
    <definedName name="TB1250476e_caeb_4f1d_ba4e_3afb8a17dbc0" hidden="1">#REF!</definedName>
    <definedName name="TB125a0d82_b7bd_47c8_a0e2_9b25a523b8cb" hidden="1">#REF!</definedName>
    <definedName name="TB1269349a_d03c_4809_a604_1fd0c9778f6c" hidden="1">#REF!</definedName>
    <definedName name="TB1275cdea_0e2d_41d8_8736_145ed6bb3ec3" hidden="1">#REF!</definedName>
    <definedName name="TB127ce7cc_2503_4040_880a_4d13a26f4e27" hidden="1">#REF!</definedName>
    <definedName name="TB127dc7ee_1298_4b86_8091_b8a4fdbc08b8" hidden="1">#REF!</definedName>
    <definedName name="TB128776b9_52a0_416d_9f3d_96ff4f7d4e61" hidden="1">#REF!</definedName>
    <definedName name="TB129c4aa0_6ce8_4826_a979_ac3ad8f09fc7" hidden="1">#REF!</definedName>
    <definedName name="TB12b1123b_c23d_4614_a183_16611c136aa9" hidden="1">#REF!</definedName>
    <definedName name="TB12b9388a_3136_4b69_85d7_eb296dd36b31" hidden="1">#REF!</definedName>
    <definedName name="TB12c7634a_2a13_4aed_b307_6a94206d8330" hidden="1">#REF!</definedName>
    <definedName name="TB12f087a2_e39a_4d2d_82c4_233fe6e3b8e8" hidden="1">#REF!</definedName>
    <definedName name="TB12fe8d42_a5da_4c50_b784_5aa280893772" hidden="1">#REF!</definedName>
    <definedName name="TB130b580f_d2c7_4020_9bb7_2eb1f0d7ee63" hidden="1">#REF!</definedName>
    <definedName name="TB1310a96c_0f27_41d7_a9ef_389400b858cd" hidden="1">#REF!</definedName>
    <definedName name="TB131402c5_5366_4c7e_9ce5_a50246a17e74" hidden="1">#REF!</definedName>
    <definedName name="TB131812cb_be19_4424_b6ad_34f4dd830300" hidden="1">#REF!</definedName>
    <definedName name="TB131aff11_d5fb_404f_87ab_bc4d99d971c6" hidden="1">#REF!</definedName>
    <definedName name="TB13225a0b_143c_4322_96e7_a414fe3fc006" hidden="1">#REF!</definedName>
    <definedName name="TB13396f3a_2a41_4157_a2a3_02b2fc3ea9f3" hidden="1">#REF!</definedName>
    <definedName name="TB134ef754_153c_448b_9a6f_bd7b8bfc7de7" hidden="1">#REF!</definedName>
    <definedName name="TB135f3a32_c7ac_4a38_a534_a0488415f903" hidden="1">#REF!</definedName>
    <definedName name="TB1376d591_65c7_4fd4_a62f_2fe11d5c6a35" hidden="1">#REF!</definedName>
    <definedName name="TB137b430f_d55a_477e_bf6d_5765a0dec880" hidden="1">#REF!</definedName>
    <definedName name="TB137d20e5_c664_4b0a_acab_44cd03636c38" hidden="1">#REF!</definedName>
    <definedName name="TB13981443_19d8_4199_8e6a_715ee28a887a" hidden="1">#REF!</definedName>
    <definedName name="TB139c5c30_d2f6_486c_bc96_29e1b0a8f476" hidden="1">#REF!</definedName>
    <definedName name="TB13a8d8ae_849b_41f5_838c_598090124a4a" hidden="1">#REF!</definedName>
    <definedName name="TB13b791a9_520e_4889_a225_7b59cdebaa94" hidden="1">#REF!</definedName>
    <definedName name="TB13bbb899_4c65_4619_ad9e_9e90d91f2232" hidden="1">#REF!</definedName>
    <definedName name="TB13bf815e_e236_4457_ad67_c16036afab5d" hidden="1">#REF!</definedName>
    <definedName name="TB13c278ec_3482_46aa_b3db_2131309cc32a" hidden="1">#REF!</definedName>
    <definedName name="TB13c2dd1d_8336_468f_8e3c_950abab1daeb" hidden="1">#REF!</definedName>
    <definedName name="TB13cf64f5_9edf_4966_b900_c4dc495664f3" hidden="1">#REF!</definedName>
    <definedName name="TB13ed6b3f_491e_4921_83b3_8677ae101ec0" hidden="1">#REF!</definedName>
    <definedName name="TB13f0b773_c39a_4e0d_a604_827de21ba81b" hidden="1">#REF!</definedName>
    <definedName name="TB13f1909d_100b_47a5_a5bc_60d9c772a3b3" hidden="1">#REF!</definedName>
    <definedName name="TB13f4a402_e2e7_4efe_87bc_a245df0f6c52" hidden="1">#REF!</definedName>
    <definedName name="TB13fc3a11_74e9_43a3_8eb7_d47eb095af86" hidden="1">#REF!</definedName>
    <definedName name="TB13ffcc8e_128d_47cd_be91_5645bb82bbcb" hidden="1">#REF!</definedName>
    <definedName name="TB13fff046_fde6_4808_a11d_78a08b8305b5" hidden="1">#REF!</definedName>
    <definedName name="TB140a8092_f5e4_46e7_8492_83fb76bf6d1d" hidden="1">#REF!</definedName>
    <definedName name="TB1410d846_83b9_4510_b2f2_02202e9b09d6" hidden="1">#REF!</definedName>
    <definedName name="TB1413ad53_2ca0_47e9_ac1e_c0d4ddf15fb7" hidden="1">#REF!</definedName>
    <definedName name="TB1415d26d_5d44_4d33_9da2_fefda16d33d9" hidden="1">#REF!</definedName>
    <definedName name="TB1429e604_b97d_4914_9e4c_006f2281a1f8" hidden="1">#REF!</definedName>
    <definedName name="TB142f3ae9_a5e5_4910_97e9_44fa35b421c4" hidden="1">#REF!</definedName>
    <definedName name="TB14350027_89b2_4cd8_9aa9_659e78c2e241" hidden="1">#REF!</definedName>
    <definedName name="TB14387e0f_9eab_44fb_bf1f_afb06805d6b6" hidden="1">#REF!</definedName>
    <definedName name="TB143b7242_0f0f_4e88_88f6_bf7dcacdf484" hidden="1">#REF!</definedName>
    <definedName name="TB1455007b_8f96_4582_b716_704f8c1ace90" hidden="1">#REF!</definedName>
    <definedName name="TB145a5b76_b592_4b3d_a3d8_e9f16a1e5211" hidden="1">#REF!</definedName>
    <definedName name="TB145a9c2e_0e28_40c9_b600_0356357e0ada" hidden="1">#REF!</definedName>
    <definedName name="TB1462a7f3_ee73_43e5_b0cf_a269c93c5eec" hidden="1">#REF!</definedName>
    <definedName name="TB147310a5_cb01_4601_b8fc_2bdadac5c583" hidden="1">#REF!</definedName>
    <definedName name="TB1484b093_07e1_463d_88d8_9b14827eadc5" hidden="1">#REF!</definedName>
    <definedName name="TB1484b600_11d5_4af7_b7fc_78ac32739167" hidden="1">#REF!</definedName>
    <definedName name="TB148884a6_48a8_4b7d_8513_750655c1146f" hidden="1">#REF!</definedName>
    <definedName name="TB14a1c6ba_b37a_4fa2_9310_9a889928eba6" hidden="1">#REF!</definedName>
    <definedName name="TB14a21857_441d_4ada_a5d9_3c58d21307ec" hidden="1">#REF!</definedName>
    <definedName name="TB14a59ee1_84d5_4209_a8ab_ded9ab93c01b" hidden="1">#REF!</definedName>
    <definedName name="TB14b836a9_70c7_42a5_a91b_f991c326bf25" hidden="1">#REF!</definedName>
    <definedName name="TB14be0897_5f02_4187_9d58_dd2964ec89fd" hidden="1">#REF!</definedName>
    <definedName name="TB14f6baec_dba2_4bbe_b658_08d19a45d1e3" hidden="1">#REF!</definedName>
    <definedName name="TB14f8c59a_c242_440b_8e47_626286638446" hidden="1">#REF!</definedName>
    <definedName name="TB14f9f3cb_393a_4256_8f22_aa4be18ecb2d" hidden="1">#REF!</definedName>
    <definedName name="TB14fb59bd_a0ed_4a0b_8e17_3d585529835a" hidden="1">#REF!</definedName>
    <definedName name="TB151db5a0_cf50_46b6_802c_cae341cfc7d2" hidden="1">#REF!</definedName>
    <definedName name="TB151ec02c_40a0_40a8_863c_f5984daeef5f" hidden="1">#REF!</definedName>
    <definedName name="TB1531ef4d_d7b8_4be6_b9a8_d225a8c40bf4" hidden="1">#REF!</definedName>
    <definedName name="TB1534c043_d65e_40e8_b700_5ae9f5fea8b0" hidden="1">#REF!</definedName>
    <definedName name="TB153a2032_74dc_41a2_a75f_23ace548b225" hidden="1">#REF!</definedName>
    <definedName name="TB155a8e3e_b0ef_42e7_8ffa_be265eda46f8" hidden="1">#REF!</definedName>
    <definedName name="TB15837bba_14bf_44d4_8caa_c1995b8e42d4" hidden="1">#REF!</definedName>
    <definedName name="TB15af27d4_abd4_4f18_ada3_c43d9ef2d415" hidden="1">#REF!</definedName>
    <definedName name="TB15b6f217_66e1_4551_abbb_4c21ae2ef32c" hidden="1">#REF!</definedName>
    <definedName name="TB15c34528_5e6e_4089_a1c4_6e65ea6e9fa5" hidden="1">#REF!</definedName>
    <definedName name="TB15c39c0d_47dd_4229_9b53_21eebcd6ac09" hidden="1">#REF!</definedName>
    <definedName name="TB15d1bd1c_f9d8_40d6_a08f_0a4e94f648d7" hidden="1">#REF!</definedName>
    <definedName name="TB15d30744_8073_44b7_ad66_010c0632361e" hidden="1">#REF!</definedName>
    <definedName name="TB15fc8671_b211_41f0_a8b1_9c138ede4a82" hidden="1">#REF!</definedName>
    <definedName name="TB160f1830_960a_4187_9a43_2877d25a1aa9" hidden="1">#REF!</definedName>
    <definedName name="TB1611b2cf_2901_4020_948c_2cacd653c306" hidden="1">#REF!</definedName>
    <definedName name="TB162d614b_7067_4c4e_a678_5b1a6174918d" hidden="1">#REF!</definedName>
    <definedName name="TB1642ad7f_892d_4a83_b0cd_6e4f0cfb3da5" hidden="1">#REF!</definedName>
    <definedName name="TB164d189f_ab23_4ee1_9ce7_dd1cdd7d6129" hidden="1">#REF!</definedName>
    <definedName name="TB165892e2_19d9_4caf_a403_11a09b91a3b7" hidden="1">#REF!</definedName>
    <definedName name="TB165b705d_e656_4b9d_8b5b_6c2b5e0985f7" hidden="1">#REF!</definedName>
    <definedName name="TB167546fc_8653_4b79_a5e3_3e8062abbbef" hidden="1">#REF!</definedName>
    <definedName name="TB1678f3d8_4293_49b3_8297_9cfce01d6901" hidden="1">#REF!</definedName>
    <definedName name="TB1679353d_0253_470d_90bc_4e8dfd1316cd" hidden="1">#REF!</definedName>
    <definedName name="TB1681981c_6883_4c12_b5d7_ad4029e75252" hidden="1">#REF!</definedName>
    <definedName name="TB16827044_8455_4574_8003_43f1e037ae36" hidden="1">#REF!</definedName>
    <definedName name="TB168cb295_40dd_4ec0_b756_c244337819e9" hidden="1">#REF!</definedName>
    <definedName name="TB16917cd3_5638_409f_a77e_73dd71e55e43" hidden="1">#REF!</definedName>
    <definedName name="TB16ac4b80_c236_4a92_aa6f_9f2c8612597c" hidden="1">#REF!</definedName>
    <definedName name="TB16bab914_99b1_400f_94f6_622594bf42b5" hidden="1">#REF!</definedName>
    <definedName name="TB16c72dc5_0432_489f_895a_3d72e550cf74" hidden="1">#REF!</definedName>
    <definedName name="TB16cceb34_b901_4fe1_a6f6_2958276f7a7a" hidden="1">#REF!</definedName>
    <definedName name="TB16ce4391_e92c_4741_93e3_ebd29b043d99" hidden="1">#REF!</definedName>
    <definedName name="TB16d7dbd5_62d9_4bd4_b155_52fb4da0ec0a" hidden="1">#REF!</definedName>
    <definedName name="TB16e01dbf_be35_4c40_b8ac_7a3d6b83d86a" hidden="1">#REF!</definedName>
    <definedName name="TB16e72035_25df_4d42_b768_b5bde92d6270" hidden="1">#REF!</definedName>
    <definedName name="TB16ef0307_c0a3_47d4_b8a3_6d894784d489" hidden="1">#REF!</definedName>
    <definedName name="TB1703ec4b_8665_4dfc_9be7_4556206ae7ce" hidden="1">#REF!</definedName>
    <definedName name="TB171fed22_99df_4b48_9c36_a26517a8d056" hidden="1">#REF!</definedName>
    <definedName name="TB172cc2b6_ca0e_40f5_9865_d1b4ad7793a7" hidden="1">#REF!</definedName>
    <definedName name="TB172daea7_2b56_4bd2_8448_103878cc369f" hidden="1">#REF!</definedName>
    <definedName name="TB174139b6_33c4_44c8_a487_da58212f57c6" hidden="1">#REF!</definedName>
    <definedName name="TB1746fc9a_e446_426d_b79f_0c76b7d05209" hidden="1">#REF!</definedName>
    <definedName name="TB1753b04a_2be5_48e2_ae93_0c6362197d41" hidden="1">#REF!</definedName>
    <definedName name="TB1754eb1d_79b1_4702_9f06_dd99b54c365d" hidden="1">#REF!</definedName>
    <definedName name="TB17577474_43a2_4ebf_9d9c_777b7c0ff5ac" hidden="1">#REF!</definedName>
    <definedName name="TB176319eb_02c3_4322_a331_393af9e89c5a" hidden="1">#REF!</definedName>
    <definedName name="TB176eb084_e792_4d62_8b6e_4ac03169c6ca" hidden="1">#REF!</definedName>
    <definedName name="TB17a3fdaf_5200_4d72_9c2b_32b039f3dd7d" hidden="1">#REF!</definedName>
    <definedName name="TB17a600ba_6f09_4c52_916c_e38a12fa3c1e" hidden="1">#REF!</definedName>
    <definedName name="TB17a772d1_0ddc_492c_9ba0_a1cf847a3bcc" hidden="1">#REF!</definedName>
    <definedName name="TB17bb748d_985e_42c3_817e_8a7cb12ded4c" hidden="1">#REF!</definedName>
    <definedName name="TB17be8d64_ca40_4664_8c3c_581683f526e2" hidden="1">#REF!</definedName>
    <definedName name="TB17dd340b_5145_4c6f_9147_7e85fed56193" hidden="1">#REF!</definedName>
    <definedName name="TB17e1d0e8_f1c4_4878_99eb_8073ec6dfb2b" hidden="1">#REF!</definedName>
    <definedName name="TB17f04c4b_092e_4910_8336_6fa8fafe2137" hidden="1">#REF!</definedName>
    <definedName name="TB17f1c591_aa25_47ef_8411_217a88456a4a" hidden="1">#REF!</definedName>
    <definedName name="TB17f3fd08_7862_473c_afe2_7a78e25b65e6" hidden="1">#REF!</definedName>
    <definedName name="TB17ffe894_0bd0_41b6_8c19_4b475740f8c7" hidden="1">#REF!</definedName>
    <definedName name="TB18015025_a16f_4e4a_a3bb_fd62de335a96" hidden="1">#REF!</definedName>
    <definedName name="TB180a369e_a59b_4848_bc89_79218615807f" hidden="1">#REF!</definedName>
    <definedName name="TB180aeb9b_b3be_4f9e_9a87_dfe5b44d46db" hidden="1">#REF!</definedName>
    <definedName name="TB180fbeda_a86e_41ab_aec8_fe0cd0730914" hidden="1">#REF!</definedName>
    <definedName name="TB18105077_d462_4096_bed9_8c72102503d1" hidden="1">#REF!</definedName>
    <definedName name="TB18135823_0292_4f5a_b6c4_791253d50ead" hidden="1">#REF!</definedName>
    <definedName name="TB181375bb_1131_4e29_9912_84e53d6b591b" hidden="1">#REF!</definedName>
    <definedName name="TB18191d2e_ec3b_46ee_bb8a_a0221cca9466" hidden="1">#REF!</definedName>
    <definedName name="TB181f179e_aab8_45ce_a6c2_b821b622284f" hidden="1">#REF!</definedName>
    <definedName name="TB1827af39_5a82_41a6_ac65_097186aed0ec" hidden="1">#REF!</definedName>
    <definedName name="TB182b94a3_2220_459d_9bc7_bc4f341044c2" hidden="1">#REF!</definedName>
    <definedName name="TB183b0555_571b_49c0_9138_5ddcb2b98be5" hidden="1">#REF!</definedName>
    <definedName name="TB1848d672_5ec7_4af1_b9a0_5fa312959bb6" hidden="1">#REF!</definedName>
    <definedName name="TB1866d158_a791_41b8_a55a_aeb33cc76e7f" hidden="1">#REF!</definedName>
    <definedName name="TB1871818d_1e06_4353_8d8e_dff886933a8d" hidden="1">#REF!</definedName>
    <definedName name="TB18748d54_0a2a_44c4_b5d4_95575ee631f2" hidden="1">#REF!</definedName>
    <definedName name="TB188367d0_6c55_483c_a62c_b2551a373fa6" hidden="1">#REF!</definedName>
    <definedName name="TB189edf75_cfc5_49b8_bf3f_a13bb9c62660" hidden="1">#REF!</definedName>
    <definedName name="TB18c84b11_89a8_4792_b3f6_c0243d0e29f4" hidden="1">#REF!</definedName>
    <definedName name="TB18c91f4a_015d_4140_9291_beb400d640c4" hidden="1">#REF!</definedName>
    <definedName name="TB18c98092_df30_46cf_83c4_85d8df61de81" hidden="1">#REF!</definedName>
    <definedName name="TB18eadacf_4c81_4d89_b814_8be13b09d488" hidden="1">#REF!</definedName>
    <definedName name="TB19043165_3c3c_47e7_8e85_a3a8af3157ee" hidden="1">#REF!</definedName>
    <definedName name="TB1907814a_b60b_4266_a42e_6a986d402853" hidden="1">#REF!</definedName>
    <definedName name="TB190f5285_d46a_47c4_8b68_7024a744b8e4" hidden="1">#REF!</definedName>
    <definedName name="TB191667a0_20ad_4dc3_aec7_dcdc887bd440" hidden="1">#REF!</definedName>
    <definedName name="TB1936ef26_d8a3_4baf_81c2_74bfa200e743" hidden="1">#REF!</definedName>
    <definedName name="TB194916c9_8eec_4591_a43d_d904c570c196" hidden="1">#REF!</definedName>
    <definedName name="TB194fa4aa_f811_41d0_875e_0785323c5d27" hidden="1">#REF!</definedName>
    <definedName name="TB19573ef7_ecab_41d0_9bee_c2653c0d2db8" hidden="1">#REF!</definedName>
    <definedName name="TB196ed4d0_8ad7_4bf1_a9c9_8a9c694b6cb8" hidden="1">#REF!</definedName>
    <definedName name="TB1970f87c_0129_4cee_b3e2_4979bff4861e" hidden="1">#REF!</definedName>
    <definedName name="TB19771e50_cfa1_4e31_a164_b50b9c6347fe" hidden="1">#REF!</definedName>
    <definedName name="TB19953ff6_f11b_444b_8c20_e68c57ff4312" hidden="1">#REF!</definedName>
    <definedName name="TB19976911_95f7_49cb_9adb_bfa72e2d9ed4" hidden="1">#REF!</definedName>
    <definedName name="TB199bd95e_a1de_47d1_95db_376d5c3e98a8" hidden="1">#REF!</definedName>
    <definedName name="TB19aadd2c_9b5f_4d27_85c3_a2969d63022d" hidden="1">#REF!</definedName>
    <definedName name="TB19abc5d5_d3bb_443f_bf40_b4d92653fdf5" hidden="1">#REF!</definedName>
    <definedName name="TB19b56780_36dc_42ec_8510_d62b7c543696" hidden="1">#REF!</definedName>
    <definedName name="TB19b6fce8_4a43_4f1f_aad9_06942cbee480" hidden="1">#REF!</definedName>
    <definedName name="TB19cab616_9b84_4d30_89fb_00b4bda34d47" hidden="1">#REF!</definedName>
    <definedName name="TB19d637b5_9494_48d6_b77e_b56da39306e6" hidden="1">#REF!</definedName>
    <definedName name="TB19f0b0c5_2bb0_4e23_af5d_5c8257bf6f62" hidden="1">#REF!</definedName>
    <definedName name="TB19f61dcc_587d_4528_809d_52e080c5d0f5" hidden="1">#REF!</definedName>
    <definedName name="TB19f7a6a3_7e06_479e_ba46_00af6995dfe6" hidden="1">#REF!</definedName>
    <definedName name="TB1a03e617_9856_49fe_8096_1a26f08204a5" hidden="1">#REF!</definedName>
    <definedName name="TB1a1740eb_e136_4dd3_bec7_defd2a221451" hidden="1">#REF!</definedName>
    <definedName name="TB1a1ed769_b76e_4a06_970f_63ba0560025a" hidden="1">#REF!</definedName>
    <definedName name="TB1a28b941_b3f7_4e30_b599_c2d397f5d8e4" hidden="1">#REF!</definedName>
    <definedName name="TB1a377739_c894_4f04_a20f_1dbf398d9a9c" hidden="1">#REF!</definedName>
    <definedName name="TB1a5d18ad_95c5_4fbb_97ca_2235f8562fba" hidden="1">#REF!</definedName>
    <definedName name="TB1a64b8f3_1015_48e2_9097_5fa0b3351c4f" hidden="1">#REF!</definedName>
    <definedName name="TB1a6fa3ec_6607_4f52_b123_fa045f6362f5" hidden="1">#REF!</definedName>
    <definedName name="TB1a8917d8_62c3_409b_b317_12def80e416b" hidden="1">#REF!</definedName>
    <definedName name="TB1a8f83dd_a209_49d1_8187_9170b4646f41" hidden="1">#REF!</definedName>
    <definedName name="TB1a900148_13ee_4e51_943b_790ca728edc6" hidden="1">#REF!</definedName>
    <definedName name="TB1a908c46_ff0e_48d5_98fe_b2577b24a459" hidden="1">#REF!</definedName>
    <definedName name="TB1ab79d77_14a6_445a_8370_44d8f5c71956" hidden="1">#REF!</definedName>
    <definedName name="TB1acbe71c_25c6_4e10_b62c_98f24e29eec4" hidden="1">#REF!</definedName>
    <definedName name="TB1adc1415_c7ba_46ac_80e9_02912a735e3d" hidden="1">#REF!</definedName>
    <definedName name="TB1adf6a6e_1240_4163_b1d8_407948888753" hidden="1">#REF!</definedName>
    <definedName name="TB1ae5995d_9c93_4e80_8789_da01bacaab49" hidden="1">#REF!</definedName>
    <definedName name="TB1ae76fb5_04f1_4de6_bfe2_d5964e0ec108" hidden="1">#REF!</definedName>
    <definedName name="TB1af91f08_2b1a_4f7e_888b_546a7525bb96" hidden="1">#REF!</definedName>
    <definedName name="TB1b011bc5_558a_4800_893c_0480ceb88d73" hidden="1">#REF!</definedName>
    <definedName name="TB1b2e93c4_64d2_4c63_9976_efbc72f6f029" hidden="1">#REF!</definedName>
    <definedName name="TB1b33c7fc_a455_4ed1_ab44_66671dd2acf9" hidden="1">#REF!</definedName>
    <definedName name="TB1b3c4794_73cf_41af_98c2_fb41b5272a2a" hidden="1">#REF!</definedName>
    <definedName name="TB1b3d7d54_e474_4bfa_98e1_566d1efd0de3" hidden="1">#REF!</definedName>
    <definedName name="TB1b3de200_7ef5_4bca_ac31_60ca332b4af8" hidden="1">#REF!</definedName>
    <definedName name="TB1b43daed_ca54_4120_a70a_1560e166a877" hidden="1">#REF!</definedName>
    <definedName name="TB1b470942_1de1_43b0_a370_a3472e7bc3a9" hidden="1">#REF!</definedName>
    <definedName name="TB1b4d3d02_8831_4e6e_80bb_0df4b034d7a7" hidden="1">#REF!</definedName>
    <definedName name="TB1b4e0c85_f637_4cee_a8f0_7d2b6c302f85" hidden="1">#REF!</definedName>
    <definedName name="TB1b5753c6_f812_4371_80ce_f817c2f6a8a1" hidden="1">#REF!</definedName>
    <definedName name="TB1b5cf8f2_2066_476c_8321_7a804108bb8d" hidden="1">#REF!</definedName>
    <definedName name="TB1b6caeaa_b9e5_48eb_9fe6_8d806d98723e" hidden="1">#REF!</definedName>
    <definedName name="TB1b72d0e3_a51e_411d_86a3_5243b43add77" hidden="1">#REF!</definedName>
    <definedName name="TB1b8ea5a1_6087_4dd2_b796_461425dcd72f" hidden="1">#REF!</definedName>
    <definedName name="TB1b9231a9_4553_4eb4_8059_e740e9fcd1ae" hidden="1">#REF!</definedName>
    <definedName name="TB1b9ab6ac_346b_43e6_8c3e_3983b58434c1" hidden="1">#REF!</definedName>
    <definedName name="TB1ba5c0df_6f8b_499d_9330_b1057ed8f4dd" hidden="1">#REF!</definedName>
    <definedName name="TB1bb19ca7_6abf_4d26_ae4e_75a95d1ca71d" hidden="1">#REF!</definedName>
    <definedName name="TB1bbc9272_27b5_49f8_838d_872989188e2c" hidden="1">#REF!</definedName>
    <definedName name="TB1bc6edc3_246d_47de_8792_a506d70aa564" hidden="1">#REF!</definedName>
    <definedName name="TB1bce0685_3f73_4965_83bc_4018443b2749" hidden="1">#REF!</definedName>
    <definedName name="TB1bd582a2_3f4e_4741_b615_897394622eef" hidden="1">#REF!</definedName>
    <definedName name="TB1bdc940b_c7ce_440b_b73e_816ea2175e6d" hidden="1">#REF!</definedName>
    <definedName name="TB1bf1a3d3_4ccd_4406_b55f_2c4b5b7191ae" hidden="1">#REF!</definedName>
    <definedName name="TB1bf28feb_f4a7_4923_9490_8913246d2500" hidden="1">#REF!</definedName>
    <definedName name="TB1bfa2e06_44bc_48f5_8301_0d7d9f8b92f3" hidden="1">#REF!</definedName>
    <definedName name="TB1c20b965_02a8_4ba6_bcbe_7a69f61de2bb" hidden="1">#REF!</definedName>
    <definedName name="TB1c2c090b_a848_4277_a80c_629efb5dc752" hidden="1">#REF!</definedName>
    <definedName name="TB1c31c429_91bc_4e1e_9471_d508bce7d592" hidden="1">#REF!</definedName>
    <definedName name="TB1c3a6091_9251_4608_8bdd_83d72ce8c182" hidden="1">#REF!</definedName>
    <definedName name="TB1c3f5372_c29d_4b87_8915_49ed33c0bf1c" hidden="1">#REF!</definedName>
    <definedName name="TB1c41aefc_370c_407a_85f0_1e2254f0f684" hidden="1">#REF!</definedName>
    <definedName name="TB1c7001ac_d39b_4868_bbaf_08ac17ec2b3f" hidden="1">#REF!</definedName>
    <definedName name="TB1c7d1050_2da4_43be_8341_2410734d2932" hidden="1">#REF!</definedName>
    <definedName name="TB1c8dcae4_b352_4f6e_ae03_3d695500a8af" hidden="1">#REF!</definedName>
    <definedName name="TB1c9db933_68b6_4d0a_a097_1bc530cd0040" hidden="1">#REF!</definedName>
    <definedName name="TB1ca854d9_9d6c_4c63_b587_4f5529d92799" hidden="1">#REF!</definedName>
    <definedName name="TB1cb86ac6_851a_490f_82b0_a0adce61d78a" hidden="1">#REF!</definedName>
    <definedName name="TB1cbb50a8_639a_4b9f_b9d9_d353cb212d67" hidden="1">#REF!</definedName>
    <definedName name="TB1cbf8493_f68e_447f_87d5_5a754cd10112" hidden="1">#REF!</definedName>
    <definedName name="TB1cc70c4b_c240_49d9_9d40_feb1c0b8b7ba" hidden="1">#REF!</definedName>
    <definedName name="TB1cf8eee8_d45e_49cc_9e05_24247d73e78f" hidden="1">#REF!</definedName>
    <definedName name="TB1cf9d149_321c_4dba_840c_8fd8f12dab04" hidden="1">#REF!</definedName>
    <definedName name="TB1cfabc54_c7ea_45a5_85f7_12c679c3fdae" hidden="1">#REF!</definedName>
    <definedName name="TB1cfff02a_c765_41e2_8438_1c063cf87363" hidden="1">#REF!</definedName>
    <definedName name="TB1d075f42_3898_4588_b8b7_5dd52417ebd5" hidden="1">#REF!</definedName>
    <definedName name="TB1d1d9657_9337_466a_be82_56c447755c45" hidden="1">#REF!</definedName>
    <definedName name="TB1d1f4659_77ae_4ba5_b39f_d753ef16ec13" hidden="1">#REF!</definedName>
    <definedName name="TB1d22245f_471c_4f9d_b52c_d00fa45e0ba2" hidden="1">#REF!</definedName>
    <definedName name="TB1d3d203f_d814_498f_8f71_f8aa73508569" hidden="1">#REF!</definedName>
    <definedName name="TB1d4207a2_adf4_47ea_8876_1810c58b3081" hidden="1">#REF!</definedName>
    <definedName name="TB1d4ead39_c799_4a5c_af4c_7dd2d11e2942" hidden="1">#REF!</definedName>
    <definedName name="TB1d4f51ba_9a36_4e92_aa72_fa90bb3501a2" hidden="1">#REF!</definedName>
    <definedName name="TB1d5bd0ef_19d9_481c_8f88_effde0381b78" hidden="1">#REF!</definedName>
    <definedName name="TB1d61a7b3_aa6d_49eb_91f8_c9ca084c4b40" hidden="1">#REF!</definedName>
    <definedName name="TB1d61b011_bae6_463a_819a_a46e736051cd" hidden="1">#REF!</definedName>
    <definedName name="TB1d7394b2_f4bf_41d6_a9f6_ca601525223e" hidden="1">#REF!</definedName>
    <definedName name="TB1d7f5fa5_7256_4877_bd9c_fb44d4203eae" hidden="1">#REF!</definedName>
    <definedName name="TB1d9f2e16_c925_4284_b4bc_d194b6b0c148" hidden="1">#REF!</definedName>
    <definedName name="TB1da3e470_24c6_4496_ae76_f0cfd6d50903" hidden="1">#REF!</definedName>
    <definedName name="TB1da5b8ec_2b37_4aac_a50d_854e36cc181d" hidden="1">#REF!</definedName>
    <definedName name="TB1daf5691_24ae_457a_bdc3_13ea8953f657" hidden="1">#REF!</definedName>
    <definedName name="TB1dc9e201_1fe2_49ad_a85a_d572714efaeb" hidden="1">#REF!</definedName>
    <definedName name="TB1dd67df3_47e8_4ddd_a0fa_0995779c3dfe" hidden="1">#REF!</definedName>
    <definedName name="TB1dd8aa87_59c2_491b_81e1_98276a473b8c" hidden="1">#REF!</definedName>
    <definedName name="TB1dea2a7f_ae5a_4752_8d0a_504d8a6f665c" hidden="1">#REF!</definedName>
    <definedName name="TB1def3e7f_8cde_4608_a284_23af97880319" hidden="1">#REF!</definedName>
    <definedName name="TB1df52240_5319_45d6_83de_48f471e4a7d8" hidden="1">#REF!</definedName>
    <definedName name="TB1dfd2e40_d4fe_4a9a_b8f0_96b5461debec" hidden="1">#REF!</definedName>
    <definedName name="TB1e054d6c_a893_4fb6_ab39_bdb769016b3a" hidden="1">#REF!</definedName>
    <definedName name="TB1e0f4a86_90fa_49d4_94d7_889a735b5aef" hidden="1">#REF!</definedName>
    <definedName name="TB1e1d12ca_7b50_4d3f_a42b_62a548ec9e70" hidden="1">#REF!</definedName>
    <definedName name="TB1e1f0a8b_0860_4018_b429_fa55f4d734a1" hidden="1">#REF!</definedName>
    <definedName name="TB1e261543_2be9_4620_9f1a_9167eaa371f4" hidden="1">#REF!</definedName>
    <definedName name="TB1e38ef18_1390_48b7_a2ed_c032f50f1ef3" hidden="1">#REF!</definedName>
    <definedName name="TB1e3ac734_72a0_458d_8564_97839cdf3110" hidden="1">#REF!</definedName>
    <definedName name="TB1e41330c_16d0_453e_b57d_cbd8fce4752c" hidden="1">#REF!</definedName>
    <definedName name="TB1e413ea8_540b_4be4_ab58_b1c3bd9acb9d" hidden="1">#REF!</definedName>
    <definedName name="TB1e419660_0a62_42d3_b397_5eb15014166a" hidden="1">#REF!</definedName>
    <definedName name="TB1e52911e_2ac2_43f4_abef_46704d914d7b" hidden="1">#REF!</definedName>
    <definedName name="TB1e6c2cd4_a260_4117_b3be_223e82451f0f" hidden="1">#REF!</definedName>
    <definedName name="TB1e758793_7aea_43b4_a767_f31f90075922" hidden="1">#REF!</definedName>
    <definedName name="TB1e7812a7_e385_4769_8c52_b53801df4ce1" hidden="1">#REF!</definedName>
    <definedName name="TB1e78e987_256e_4cd1_80f5_292d343de665" hidden="1">#REF!</definedName>
    <definedName name="TB1e878542_efc2_4a2f_944f_f4d804588328" hidden="1">#REF!</definedName>
    <definedName name="TB1e895da2_d98a_48b2_a873_1e7c0f2b6771" hidden="1">#REF!</definedName>
    <definedName name="TB1e8dcc93_4e12_4fa2_acec_59c279b94053" hidden="1">#REF!</definedName>
    <definedName name="TB1ea1ffa3_dd26_410a_b9e8_0bab8c43788c" hidden="1">#REF!</definedName>
    <definedName name="TB1ea256fa_d83b_4bbf_ae7e_b5c7a7798a08" hidden="1">#REF!</definedName>
    <definedName name="TB1eb10969_db38_4f6b_910c_33b4ecd465b0" hidden="1">#REF!</definedName>
    <definedName name="TB1eb3daa7_51d8_4c0c_9f0e_7c1d230520c4" hidden="1">#REF!</definedName>
    <definedName name="TB1eb8e235_517e_43cd_b0f8_d6d5cd8315ac" hidden="1">#REF!</definedName>
    <definedName name="TB1ec184ea_8411_4ac5_b312_4674adc31bd6" hidden="1">#REF!</definedName>
    <definedName name="TB1ec19046_f4a7_40d0_be43_cd6ef5ee2c00" hidden="1">#REF!</definedName>
    <definedName name="TB1ee3359a_1ec3_45b6_8a78_3950a5a7fbd6" hidden="1">#REF!</definedName>
    <definedName name="TB1ee588c5_d2e2_423b_be50_742a1eb6cfdf" hidden="1">#REF!</definedName>
    <definedName name="TB1ee828b7_7806_4795_b608_f53db313ce5a" hidden="1">#REF!</definedName>
    <definedName name="TB1efc0635_5af1_4db6_9548_f3b7319e6352" hidden="1">#REF!</definedName>
    <definedName name="TB1f085a7e_f162_4f4c_9d97_9fb185962b6a" hidden="1">#REF!</definedName>
    <definedName name="TB1f0c6638_32dc_4f1d_b943_6d962367948d" hidden="1">#REF!</definedName>
    <definedName name="TB1f114117_c5eb_4839_8d55_90c97320e30f" hidden="1">#REF!</definedName>
    <definedName name="TB1f23463e_6796_495f_8cad_4c8f14897ff8" hidden="1">#REF!</definedName>
    <definedName name="TB1f302ffc_82fd_4e87_8982_ca9e67e1c6aa" hidden="1">#REF!</definedName>
    <definedName name="TB1f3b19b8_a04b_4e32_aa0d_c6e8252d8ac2" hidden="1">#REF!</definedName>
    <definedName name="TB1f3c7f4b_91bb_40dc_a3a4_fcded3b628ae" hidden="1">#REF!</definedName>
    <definedName name="TB1f4becea_533e_49ab_a1eb_05e44c9e7f8f" hidden="1">#REF!</definedName>
    <definedName name="TB1f4e65cc_4180_4edb_8a9a_112e3fb84c71" hidden="1">#REF!</definedName>
    <definedName name="TB1f620ae7_aa71_44ed_9ce6_86d6da91f902" hidden="1">#REF!</definedName>
    <definedName name="TB1f6450ae_7e2f_4ebb_9516_127aa51e60b1" hidden="1">#REF!</definedName>
    <definedName name="TB1f654239_bb5e_4cb9_b344_e6786d4dfe31" hidden="1">#REF!</definedName>
    <definedName name="TB1f75a248_e56c_446b_aacf_b720b28bf89c" hidden="1">#REF!</definedName>
    <definedName name="TB1f76175f_93b5_48a9_b75e_e13d84c70a03" hidden="1">#REF!</definedName>
    <definedName name="TB1f78a113_5a92_4846_be45_e551e3ff2f54" hidden="1">#REF!</definedName>
    <definedName name="TB1f7ad3c6_a9ec_4a58_a641_2dc4f0f6b4f6" hidden="1">#REF!</definedName>
    <definedName name="TB1f80f18f_ba1e_48d7_9d70_755d67ee87b9" hidden="1">#REF!</definedName>
    <definedName name="TB1f82a367_7d38_459a_8806_e063867238ab" hidden="1">#REF!</definedName>
    <definedName name="TB1f835190_ee9c_4e9b_aa25_9876965c5ef3" hidden="1">#REF!</definedName>
    <definedName name="TB1f84c9d3_2aed_43ee_acf3_b41d2ebbae2c" hidden="1">#REF!</definedName>
    <definedName name="TB1f891eae_56c8_4e76_bf37_770dcecbd13d" hidden="1">#REF!</definedName>
    <definedName name="TB1fa0cdf7_90d7_4e69_8673_ae079204f95e" hidden="1">#REF!</definedName>
    <definedName name="TB1fc6e117_9271_41ac_8243_b2e593266c4c" hidden="1">#REF!</definedName>
    <definedName name="TB1fd44cb6_a6cf_439a_9eaf_574ad43ddb59" hidden="1">#REF!</definedName>
    <definedName name="TB1fd61e2e_7ce4_4018_aee6_0bbc0ee4ce09" hidden="1">#REF!</definedName>
    <definedName name="TB1fd79bac_948c_4c0d_968d_7cf57c98664d" hidden="1">#REF!</definedName>
    <definedName name="TB1fdd2b88_fd81_4325_9d43_0d5ceff5b3b4" hidden="1">#REF!</definedName>
    <definedName name="TB1fe14f81_15c3_499a_8926_ae42fc36bceb" hidden="1">#REF!</definedName>
    <definedName name="TB1fe8fd0b_0abb_44ed_adc5_0d3eb7e9d726" hidden="1">#REF!</definedName>
    <definedName name="TB1feacb85_b272_452e_a8d5_3eb850cbb4ca" hidden="1">#REF!</definedName>
    <definedName name="TB1ff2244c_aca2_4198_a448_75c9425baa70" hidden="1">#REF!</definedName>
    <definedName name="TB2005852d_ded5_4932_98e1_64bec8b84b4d" hidden="1">#REF!</definedName>
    <definedName name="TB2009fa65_782a_4507_b5bc_c00152fc56a9" hidden="1">#REF!</definedName>
    <definedName name="TB2015c8fe_36d2_4bb9_954d_9c43831e21f1" hidden="1">#REF!</definedName>
    <definedName name="TB20255c7d_17e2_4e8a_897f_558969ab4c27" hidden="1">#REF!</definedName>
    <definedName name="TB20283cc9_97dc_452a_9121_6f3ade2e928f" hidden="1">#REF!</definedName>
    <definedName name="TB202edfcf_c98a_4764_82e9_f7b64a995e21" hidden="1">#REF!</definedName>
    <definedName name="TB20312396_4ab9_4d3a_b224_e381594d9b40" hidden="1">#REF!</definedName>
    <definedName name="TB20343b24_3b30_4837_a823_657c3e69b3c9" hidden="1">#REF!</definedName>
    <definedName name="TB2035fd5e_f659_48e4_9495_28f503150bbe" hidden="1">#REF!</definedName>
    <definedName name="TB203eccc9_8956_4e87_80a8_b1ff29219c37" hidden="1">#REF!</definedName>
    <definedName name="TB2044c693_17ba_43e4_ab77_d20bce8dc243" hidden="1">#REF!</definedName>
    <definedName name="TB2067e937_8b61_4545_ad9a_48eca79891b6" hidden="1">#REF!</definedName>
    <definedName name="TB2071bab4_7b9f_4fd3_aafe_f7259ded766e" hidden="1">#REF!</definedName>
    <definedName name="TB20772a23_7d35_4feb_8406_6d2466148138" hidden="1">#REF!</definedName>
    <definedName name="TB2080720f_8b6a_4381_90d7_22e312273d04" hidden="1">#REF!</definedName>
    <definedName name="TB208b1883_8dc2_4b03_a1a1_2dde88a2b0b1" hidden="1">#REF!</definedName>
    <definedName name="TB20a2355b_cce1_4e24_b55a_8704cb88013d" hidden="1">#REF!</definedName>
    <definedName name="TB20c5f780_90f4_4536_b5f6_fe524c8fe523" hidden="1">#REF!</definedName>
    <definedName name="TB20c80ce2_5a09_4336_bd22_cd4a7f67d068" hidden="1">#REF!</definedName>
    <definedName name="TB20cf4d64_538d_4677_9eed_166167ef7073" hidden="1">#REF!</definedName>
    <definedName name="TB20dc32f4_ee98_47c4_af1e_6a177d1d4d10" hidden="1">#REF!</definedName>
    <definedName name="TB20e67144_276a_4e48_baf0_b26e78071545" hidden="1">#REF!</definedName>
    <definedName name="TB20fc2209_e770_4f3e_92fe_91b33d06105e" hidden="1">#REF!</definedName>
    <definedName name="TB21032329_b86f_46d9_9a26_95d3e5ef18b4" hidden="1">#REF!</definedName>
    <definedName name="TB2106faa8_c576_4c9f_b5e0_783baf2fece1" hidden="1">#REF!</definedName>
    <definedName name="TB2108de66_f0cd_4a39_940c_94285c6332cf" hidden="1">#REF!</definedName>
    <definedName name="TB210f1355_390c_449f_9dfb_3f3684d7083f" hidden="1">#REF!</definedName>
    <definedName name="TB21119517_e56f_4b89_809a_d3b8fd41f55f" hidden="1">#REF!</definedName>
    <definedName name="TB211960ed_f4ab_4075_bf14_f72ecd85c678" hidden="1">#REF!</definedName>
    <definedName name="TB211bb1fa_5928_4deb_ab8c_31d0f30688aa" hidden="1">#REF!</definedName>
    <definedName name="TB212dd525_6d2f_4729_be1b_5e94f5213393" hidden="1">#REF!</definedName>
    <definedName name="TB213cc60f_8bf6_41c9_9e60_32213d001665" hidden="1">#REF!</definedName>
    <definedName name="TB214072ff_2387_4379_adfd_7d1bd1c6ab08" hidden="1">#REF!</definedName>
    <definedName name="TB214c552d_81ee_4b8f_a417_be88e5376a54" hidden="1">#REF!</definedName>
    <definedName name="TB215103a9_4f0a_49a0_aecd_b79e39a59974" hidden="1">#REF!</definedName>
    <definedName name="TB215b069f_d8a0_42bb_8605_99ee579164b3" hidden="1">#REF!</definedName>
    <definedName name="TB218a6ee5_6b8f_4f8c_a1bd_0012d28cb4aa" hidden="1">#REF!</definedName>
    <definedName name="TB21a8f463_6b44_4a0f_9103_1ff690c6979b" hidden="1">#REF!</definedName>
    <definedName name="TB21d08c9d_e222_4f7a_9953_cf0a085569d1" hidden="1">#REF!</definedName>
    <definedName name="TB21d152de_831a_498a_8808_3d032aa5b468" hidden="1">#REF!</definedName>
    <definedName name="TB21d7b8b8_b9d7_46ce_a2d6_d73ae89e7474" hidden="1">#REF!</definedName>
    <definedName name="TB21dac61e_734d_4b83_a056_b8eea186e101" hidden="1">#REF!</definedName>
    <definedName name="TB21dfd9c8_bd2f_45e5_a9a1_048fbdd9cbae" hidden="1">#REF!</definedName>
    <definedName name="TB21e12500_4637_47ba_b8e7_2e4eb860de59" hidden="1">#REF!</definedName>
    <definedName name="TB21e5ab87_4b3a_4af4_b58c_a77acecc13ab" hidden="1">#REF!</definedName>
    <definedName name="TB2213beeb_b85c_4ff6_a220_9234a78d45d1" hidden="1">#REF!</definedName>
    <definedName name="TB22298948_5ca0_4f57_8476_ba8f326512da" hidden="1">#REF!</definedName>
    <definedName name="TB222ab749_6611_492f_9238_c0bced48bc76" hidden="1">#REF!</definedName>
    <definedName name="TB22355ce8_49cf_4d69_a982_424b5945743e" hidden="1">#REF!</definedName>
    <definedName name="TB2235c224_d40f_4e65_8bf8_ac10f2ee3893" hidden="1">#REF!</definedName>
    <definedName name="TB2236cb0e_9d97_41bb_b674_77a6ff14bc2a" hidden="1">#REF!</definedName>
    <definedName name="TB2237fcbe_4a15_49b6_bd3d_99ef20bbd5db" hidden="1">#REF!</definedName>
    <definedName name="TB2244768e_dcf9_4021_8067_cf35a57dd085" hidden="1">#REF!</definedName>
    <definedName name="TB224f1fd8_bb1e_418e_852c_90304dd3c5ed" hidden="1">#REF!</definedName>
    <definedName name="TB226e2dbd_1f15_47b6_ac8e_ca2671938c6c" hidden="1">#REF!</definedName>
    <definedName name="TB228264f6_d95c_43c2_9ae7_720f967a88bd" hidden="1">#REF!</definedName>
    <definedName name="TB22888c83_12d4_4a2b_9b47_98df94cc9b8f" hidden="1">#REF!</definedName>
    <definedName name="TB2288d921_baf3_4def_8600_9241c2137944" hidden="1">#REF!</definedName>
    <definedName name="TB2296d19f_3490_4bbc_8267_7aae56483fc5" hidden="1">#REF!</definedName>
    <definedName name="TB22ad9c91_cb4a_4588_b068_8a025386ced3" hidden="1">#REF!</definedName>
    <definedName name="TB22b31de3_1a31_4543_9108_aef00e3eb155" hidden="1">#REF!</definedName>
    <definedName name="TB22b8f448_26e2_4635_878d_e091d485da96" hidden="1">#REF!</definedName>
    <definedName name="TB22c40720_bf9e_4996_b9fb_0159bc88660f" hidden="1">#REF!</definedName>
    <definedName name="TB22c78273_06d7_486b_ac46_f7897b4eed2c" hidden="1">#REF!</definedName>
    <definedName name="TB22d456db_98ef_44a4_ba97_bc7bab7a492c" hidden="1">#REF!</definedName>
    <definedName name="TB22ec1079_87ff_49c1_94a5_2576d59af949" hidden="1">#REF!</definedName>
    <definedName name="TB22eea81f_3e00_4222_a982_e161b476e347" hidden="1">#REF!</definedName>
    <definedName name="TB22f51320_d9ec_4df1_ae44_f6f22f46eb1c" hidden="1">#REF!</definedName>
    <definedName name="TB22fd7506_1881_45d6_97a6_08dad9a4567d" hidden="1">#REF!</definedName>
    <definedName name="TB2324b3ec_e33a_4309_ac3b_dcaccdfd79e1" hidden="1">#REF!</definedName>
    <definedName name="TB232bfe60_282e_48ed_bfc7_70051ac1ab4f" hidden="1">#REF!</definedName>
    <definedName name="TB2358590f_9988_4442_9a20_45b3cf8dc0ce" hidden="1">#REF!</definedName>
    <definedName name="TB23accfa5_b501_45ed_a971_1be8fb690502" hidden="1">#REF!</definedName>
    <definedName name="TB23b8ed0d_cc4f_41f8_8238_a93a1eb552b5" hidden="1">#REF!</definedName>
    <definedName name="TB23bd3157_7edb_49cb_83b5_661da4959257" hidden="1">#REF!</definedName>
    <definedName name="TB23be6f24_f36b_4c8f_82b6_717b90d4c3ae" hidden="1">#REF!</definedName>
    <definedName name="TB23c86288_862b_4559_b18d_7ea6d3ab01f0" hidden="1">#REF!</definedName>
    <definedName name="TB23cc8d22_f7fb_4ba9_827e_d24310b8e9af" hidden="1">#REF!</definedName>
    <definedName name="TB23d77990_b909_41bd_bf97_0d5bbf1f60bf" hidden="1">#REF!</definedName>
    <definedName name="TB23f13caa_17f8_4729_b87c_591b67fd1ea5" hidden="1">#REF!</definedName>
    <definedName name="TB23f5c777_ec8e_4ccd_8be5_e65cc4149804" hidden="1">#REF!</definedName>
    <definedName name="TB23f97852_faea_45f5_8740_e0bc051547f8" hidden="1">#REF!</definedName>
    <definedName name="TB23fc4ec8_a3e1_451c_b6c3_dfae8e5f0e80" hidden="1">#REF!</definedName>
    <definedName name="TB23fe96a0_2372_4a93_931d_ed592ae79575" hidden="1">#REF!</definedName>
    <definedName name="TB24086593_1516_450f_9c01_e50222120658" hidden="1">#REF!</definedName>
    <definedName name="TB2410d510_5d34_4d3e_a355_d796a42ece13" hidden="1">#REF!</definedName>
    <definedName name="TB241d468e_33bc_41b0_9af6_94909f79fd43" hidden="1">#REF!</definedName>
    <definedName name="TB24285d79_cc21_41ef_81cd_6c767859bafd" hidden="1">#REF!</definedName>
    <definedName name="TB242c69a1_0baf_4509_9bc1_7d09e1205ec9" hidden="1">#REF!</definedName>
    <definedName name="TB24351a88_6620_44f5_b5c0_e47fca75b5d9" hidden="1">#REF!</definedName>
    <definedName name="TB243de19b_6d74_4515_9932_bc189dd3c1c5" hidden="1">#REF!</definedName>
    <definedName name="TB24472789_651f_4b54_9c7f_fe5536582337" hidden="1">#REF!</definedName>
    <definedName name="TB2448c0b4_d555_4bd5_a3a6_48abbbe5ecd6" hidden="1">#REF!</definedName>
    <definedName name="TB246f454c_76e3_4d53_a838_f735fcd707bc" hidden="1">#REF!</definedName>
    <definedName name="TB2473d772_15b4_4b04_825d_b994aadd1261" hidden="1">#REF!</definedName>
    <definedName name="TB24779afc_befa_42dc_8867_0bf9da12e7e4" hidden="1">#REF!</definedName>
    <definedName name="TB24804e4e_da8b_4da9_aa2b_8e218b6aa61a" hidden="1">#REF!</definedName>
    <definedName name="TB248cb248_1361_4505_b529_e6fb5c63512a" hidden="1">#REF!</definedName>
    <definedName name="TB24a754f0_36c5_4f14_af7e_e6e69934c650" hidden="1">#REF!</definedName>
    <definedName name="TB24ace965_0a43_41c6_9213_09e7d7a10ee8" hidden="1">#REF!</definedName>
    <definedName name="TB24b7d6a9_7bf7_4246_8977_6c43fa443c33" hidden="1">#REF!</definedName>
    <definedName name="TB24decfa3_ebbe_4541_a3b2_bdec2a89db29" hidden="1">#REF!</definedName>
    <definedName name="TB24e12e53_b3d8_41f3_9741_d814cc8fa1fe" hidden="1">#REF!</definedName>
    <definedName name="TB24e26468_9671_4554_80bc_2c4fe5983b59" hidden="1">#REF!</definedName>
    <definedName name="TB24eaa3ac_d326_4a90_a75a_d6aa699f7232" hidden="1">#REF!</definedName>
    <definedName name="TB24f1edb9_2a4c_4211_bad7_5cbc48883a49" hidden="1">#REF!</definedName>
    <definedName name="TB24f3e6c4_65b1_44c7_b146_8a866d59e1df" hidden="1">#REF!</definedName>
    <definedName name="TB24feb3f9_de3e_43f0_a037_05554612816c" hidden="1">#REF!</definedName>
    <definedName name="TB250f26ef_6305_488b_80ad_60e9fef60331" hidden="1">#REF!</definedName>
    <definedName name="TB251fab72_257a_4642_bb6c_bbf5787cd865" hidden="1">#REF!</definedName>
    <definedName name="TB2522ab74_82f7_4c57_976c_29091fc0f3d2" hidden="1">#REF!</definedName>
    <definedName name="TB252a3cb8_763f_4b56_9b0f_c06d43376ced" hidden="1">#REF!</definedName>
    <definedName name="TB252ca674_5609_4a63_93b4_a1e862f38328" hidden="1">#REF!</definedName>
    <definedName name="TB25338195_8a13_4e98_823c_e9458d853548" hidden="1">#REF!</definedName>
    <definedName name="TB253e9b76_675b_4e8f_b479_d7430b4e8618" hidden="1">#REF!</definedName>
    <definedName name="TB25408c76_b491_4fa8_b831_80623d807a49" hidden="1">#REF!</definedName>
    <definedName name="TB254b9021_5cb5_43cc_b3c7_1641243e7a66" hidden="1">#REF!</definedName>
    <definedName name="TB254d47ee_510e_4fab_a6f7_ed71099f9086" hidden="1">#REF!</definedName>
    <definedName name="TB254d4d19_8d72_4128_b4cd_b4a132ed8ac2" hidden="1">#REF!</definedName>
    <definedName name="TB25519c90_600d_499b_97dd_cdb5fdc7268c" hidden="1">#REF!</definedName>
    <definedName name="TB255d2494_471e_4338_bb71_9fa1e81cb59d" hidden="1">#REF!</definedName>
    <definedName name="TB256aeee0_279e_470b_9f0e_e1a7f85d6251" hidden="1">#REF!</definedName>
    <definedName name="TB2573c4b9_6256_406f_b5e2_2f93efd66b16" hidden="1">#REF!</definedName>
    <definedName name="TB257dc08c_ce33_48ec_ae43_f9d8664caaf9" hidden="1">#REF!</definedName>
    <definedName name="TB259a52b2_99f1_422f_94e8_e04e34f15927" hidden="1">#REF!</definedName>
    <definedName name="TB259ca0bc_a53b_4dfa_9e5d_074558009671" hidden="1">#REF!</definedName>
    <definedName name="TB25a4ac0d_6597_4272_9183_fd10ab8c8def" hidden="1">#REF!</definedName>
    <definedName name="TB25b2a1f7_0f9c_4fca_a21a_0dfbfef085bc" hidden="1">#REF!</definedName>
    <definedName name="TB25b5eaa9_2656_4208_867c_5923ad6d9b6d" hidden="1">#REF!</definedName>
    <definedName name="TB25d1f23a_44b4_44b1_be45_dca1be08e541" hidden="1">#REF!</definedName>
    <definedName name="TB25d9c46f_ec43_4878_aefb_c664c01002c9" hidden="1">#REF!</definedName>
    <definedName name="TB25f3e039_6ffe_430d_a5db_92058872a7d3" hidden="1">#REF!</definedName>
    <definedName name="TB2603548c_08cc_4e1c_bea3_edba239cb6ac" hidden="1">#REF!</definedName>
    <definedName name="TB2612d52a_5844_46b9_ba7d_e25814727e27" hidden="1">#REF!</definedName>
    <definedName name="TB262b4fd7_6399_4d86_8010_05cdfe19bbc9" hidden="1">#REF!</definedName>
    <definedName name="TB2645a5f4_5088_43f8_a7d6_96080ad06a8d" hidden="1">#REF!</definedName>
    <definedName name="TB2657cb1d_7c2d_4ce0_9b66_f30058bf8eff" hidden="1">#REF!</definedName>
    <definedName name="TB265cd421_5f2d_4242_8686_195d52bd6ab8" hidden="1">#REF!</definedName>
    <definedName name="TB2673d373_6a1c_4aee_af50_d3641db7ab8d" hidden="1">#REF!</definedName>
    <definedName name="TB268602eb_1ef7_45e0_ac71_8447e2bd0572" hidden="1">#REF!</definedName>
    <definedName name="TB268af725_12f7_43db_a53c_9aec0c5d3346" hidden="1">#REF!</definedName>
    <definedName name="TB2698bf86_f768_4e40_a072_4ea3e7748c47" hidden="1">#REF!</definedName>
    <definedName name="TB269fddeb_4af5_42a3_9718_eefdc8333d4c" hidden="1">#REF!</definedName>
    <definedName name="TB26ae975d_eb4a_4cd6_9390_7523cb7deb05" hidden="1">#REF!</definedName>
    <definedName name="TB26c35b5f_70c4_4ec4_a986_a2e1ab082318" hidden="1">#REF!</definedName>
    <definedName name="TB26d5272f_8db7_4155_8eab_9133f83c98fe" hidden="1">#REF!</definedName>
    <definedName name="TB26d58ec8_33cf_45f9_be1e_fab7fb536b21" hidden="1">#REF!</definedName>
    <definedName name="TB26e72ac1_aac9_4cd0_8009_67d12f5ac348" hidden="1">#REF!</definedName>
    <definedName name="TB27068f1d_3c2c_44e5_ae10_5af13d4ac2d1" hidden="1">#REF!</definedName>
    <definedName name="TB270999fb_16de_4ddb_a19e_1836fb290ced" hidden="1">#REF!</definedName>
    <definedName name="TB2716b9f7_e56a_4be0_96f0_c036907a50d1" hidden="1">#REF!</definedName>
    <definedName name="TB2720621e_f350_4a37_ac1d_74f41dfc33ae" hidden="1">#REF!</definedName>
    <definedName name="TB27317a45_a284_41f7_a93b_aa02009d137c" hidden="1">#REF!</definedName>
    <definedName name="TB273eaa15_dd2e_4afe_939b_56826ce6c856" hidden="1">#REF!</definedName>
    <definedName name="TB2750cf04_718d_44f8_a0a8_1f6df75b60bd" hidden="1">#REF!</definedName>
    <definedName name="TB27545501_7214_4780_952f_bc3ce29d3c92" hidden="1">#REF!</definedName>
    <definedName name="TB2776c1c4_db41_448b_9b1b_d84fda2bde08" hidden="1">#REF!</definedName>
    <definedName name="TB277fc260_0eaa_49d4_ae6d_70c8f4da030a" hidden="1">#REF!</definedName>
    <definedName name="TB27a53ee9_e519_4b17_a877_ccb85fb8024f" hidden="1">#REF!</definedName>
    <definedName name="TB27bf54ea_5e33_4ee8_96eb_eb27e10be839" hidden="1">#REF!</definedName>
    <definedName name="TB27c1922a_4336_49f7_927e_012745730dd5" hidden="1">#REF!</definedName>
    <definedName name="TB27e503a9_f03f_49c2_bb20_2baad1a0d76b" hidden="1">#REF!</definedName>
    <definedName name="TB27e52e80_63f5_4d94_9c96_865d0e7ad2ab" hidden="1">#REF!</definedName>
    <definedName name="TB27eee705_c8b4_4061_80a9_4482f2406393" hidden="1">#REF!</definedName>
    <definedName name="TB27fd0ae3_ea3a_414f_afe3_4e5a89747d5a" hidden="1">#REF!</definedName>
    <definedName name="TB281206ec_eb9d_43db_a779_f01fcda30d82" hidden="1">#REF!</definedName>
    <definedName name="TB28231d80_cc2f_4785_98ae_c1cd37c886de" hidden="1">#REF!</definedName>
    <definedName name="TB2827ba98_ef05_44ab_ac76_f47956e9eb2c" hidden="1">#REF!</definedName>
    <definedName name="TB282ad620_4e78_46bc_874e_82769a4e540c" hidden="1">#REF!</definedName>
    <definedName name="TB282b5823_952b_4f7c_b659_795d66643cd7" hidden="1">#REF!</definedName>
    <definedName name="TB2840d3c3_8b4b_4eb9_9663_cb50dc748b94" hidden="1">#REF!</definedName>
    <definedName name="TB2841bce6_7324_420d_a089_6cdb16799d21" hidden="1">#REF!</definedName>
    <definedName name="TB286d57b5_7c73_43e7_81e0_21e436a4266e" hidden="1">#REF!</definedName>
    <definedName name="TB2871f133_c1bd_4815_8d55_b1d314cbef20" hidden="1">#REF!</definedName>
    <definedName name="TB28791195_56fb_42b3_bd6f_2f2fef081b05" hidden="1">#REF!</definedName>
    <definedName name="TB2894371d_1fc5_49dc_881d_e1d8301cd754" hidden="1">#REF!</definedName>
    <definedName name="TB28971723_a623_4d77_addd_92d5d05d8ba1" hidden="1">#REF!</definedName>
    <definedName name="TB28af9f3a_04fe_4af9_b3cc_45bf0947f405" hidden="1">#REF!</definedName>
    <definedName name="TB28ce7d6b_8db1_4ef9_b7d8_c354a86f5def" hidden="1">#REF!</definedName>
    <definedName name="TB28cf40e3_3dfd_4761_8d42_ef6c5119a3b7" hidden="1">#REF!</definedName>
    <definedName name="TB28dc7250_0f34_4f99_af51_c0f0964c7fca" hidden="1">#REF!</definedName>
    <definedName name="TB28e85f9c_0c93_434e_9b93_56f3ee4b09c3" hidden="1">#REF!</definedName>
    <definedName name="TB28eb5cd6_0b50_47c2_9eac_d56ec9c3aedb" hidden="1">#REF!</definedName>
    <definedName name="TB28f7313e_80f7_4bac_8b76_485dad0c8a13" hidden="1">#REF!</definedName>
    <definedName name="TB28f7fb9b_d247_45e9_8336_98f99b7a1ea4" hidden="1">#REF!</definedName>
    <definedName name="TB28fb9bf2_3ad3_4d70_8319_90d08fb02995" hidden="1">#REF!</definedName>
    <definedName name="TB28ff31ef_b345_4a7b_a45c_3495263f9ab1" hidden="1">#REF!</definedName>
    <definedName name="TB29002184_98e2_47ca_bb88_e8e736276ec7" hidden="1">#REF!</definedName>
    <definedName name="TB290e2ef6_5bb6_401b_9b53_0bf970621196" hidden="1">#REF!</definedName>
    <definedName name="TB290e7d05_63e8_4e3d_a4fc_716579ce9141" hidden="1">#REF!</definedName>
    <definedName name="TB2914992d_5775_4cca_987b_9522ae48f5a4" hidden="1">#REF!</definedName>
    <definedName name="TB2919bab7_9d16_41bc_9c5b_2b31fa0854ac" hidden="1">#REF!</definedName>
    <definedName name="TB291a2c55_d462_42f3_8239_23a744f173e0" hidden="1">#REF!</definedName>
    <definedName name="TB2928614f_fe74_45e8_8213_d9f7e59ca3e6" hidden="1">#REF!</definedName>
    <definedName name="TB2937da97_124d_4285_8db8_7094f790a76e" hidden="1">#REF!</definedName>
    <definedName name="TB294a201e_2421_4d71_8a5a_099fd796b7b1" hidden="1">#REF!</definedName>
    <definedName name="TB2967771a_b066_4e30_954a_27c182d95c89" hidden="1">#REF!</definedName>
    <definedName name="TB29779000_cee5_4e94_9e17_8072dcab3c5e" hidden="1">#REF!</definedName>
    <definedName name="TB2995bc7e_47fe_47f9_bec5_04990bf2a17e" hidden="1">#REF!</definedName>
    <definedName name="TB29a09f34_d1ff_4f87_933d_11d33a21dea8" hidden="1">#REF!</definedName>
    <definedName name="TB29a5e683_7556_411c_8f8a_baee68956083" hidden="1">#REF!</definedName>
    <definedName name="TB29c411c7_55f8_4d9b_9ba4_8e7088d5adee" hidden="1">#REF!</definedName>
    <definedName name="TB29cdac5b_e225_49ba_9cdf_0c6802ed9b2e" hidden="1">#REF!</definedName>
    <definedName name="TB29dc6c9f_082a_4e0d_b01c_8b95fd4b241a" hidden="1">#REF!</definedName>
    <definedName name="TB29e4561e_7755_42b4_8591_76908b8d8a88" hidden="1">#REF!</definedName>
    <definedName name="TB29e4990b_5378_4435_b45f_bc36ba03d014" hidden="1">#REF!</definedName>
    <definedName name="TB29e519f9_d9bd_4c74_b6b0_c17fbed9959f" hidden="1">#REF!</definedName>
    <definedName name="TB29f87280_0450_44e0_a896_06095ce43392" hidden="1">#REF!</definedName>
    <definedName name="TB2a03f46a_a31e_4b63_8e96_341dc7cd44b6" hidden="1">#REF!</definedName>
    <definedName name="TB2a1da4b4_f667_4164_a352_1bf78fe35237" hidden="1">#REF!</definedName>
    <definedName name="TB2a37f950_0d7b_4009_8514_c3afe2ba70c4" hidden="1">#REF!</definedName>
    <definedName name="TB2a3e7d9a_23c6_470d_a0d0_f20243dca615" hidden="1">#REF!</definedName>
    <definedName name="TB2a4e12e1_02b2_4f30_b640_aaea55becb5a" hidden="1">#REF!</definedName>
    <definedName name="TB2a5e88cf_aacb_4106_83c0_af1d4e39c78b" hidden="1">#REF!</definedName>
    <definedName name="TB2a5f5024_11b9_47dd_91cf_9a835a7b25c3" hidden="1">#REF!</definedName>
    <definedName name="TB2a602d27_c812_4dde_a796_1e0c2104861e" hidden="1">#REF!</definedName>
    <definedName name="TB2a6c955b_6cb0_4f2d_91d0_0243e77ade46" hidden="1">#REF!</definedName>
    <definedName name="TB2a71e213_f722_43da_b4b0_9c48b291e900" hidden="1">#REF!</definedName>
    <definedName name="TB2a916a03_c536_4930_b8a5_5fc76eae1bf9" hidden="1">#REF!</definedName>
    <definedName name="TB2a94dd04_d06a_4cd5_aa7f_239b16254c8a" hidden="1">#REF!</definedName>
    <definedName name="TB2aa21a1c_5335_4296_8d65_199fd01e6f60" hidden="1">#REF!</definedName>
    <definedName name="TB2ab30c66_7e2e_4bd2_b684_9b5a8db310e0" hidden="1">#REF!</definedName>
    <definedName name="TB2ab5b1a8_040d_4b16_800a_c6421943fa73" hidden="1">#REF!</definedName>
    <definedName name="TB2ac77b68_6686_463b_9fd3_ead4fa9e2c50" hidden="1">#REF!</definedName>
    <definedName name="TB2acd1202_0504_42be_b335_e0360d6bcb11" hidden="1">#REF!</definedName>
    <definedName name="TB2ad5221c_c6b2_491c_9e1e_e08d1c66c93a" hidden="1">#REF!</definedName>
    <definedName name="TB2adf60b5_64ed_4957_ae42_606e08828927" hidden="1">#REF!</definedName>
    <definedName name="TB2ae12aef_b6dc_410e_9ad0_0d3afd1acba4" hidden="1">#REF!</definedName>
    <definedName name="TB2ae20720_52f4_46d1_b164_1c4eb3d52e45" hidden="1">#REF!</definedName>
    <definedName name="TB2ae28257_19a5_47f5_ab74_f0d36de809bf" hidden="1">#REF!</definedName>
    <definedName name="TB2ae91993_204e_4f8a_8335_4542d9c3bc06" hidden="1">#REF!</definedName>
    <definedName name="TB2af4bcf2_4537_4bad_8e2b_f6a2d9d3f151" hidden="1">#REF!</definedName>
    <definedName name="TB2b2d8680_3c14_4f9c_a207_bef4772ed578" hidden="1">#REF!</definedName>
    <definedName name="TB2b356b53_e499_4e7d_a16f_2c2a28f45dcf" hidden="1">#REF!</definedName>
    <definedName name="TB2b38433e_76f8_4162_9288_4a3131b5b084" hidden="1">#REF!</definedName>
    <definedName name="TB2b3d4fbc_99d3_4245_9711_b5c0c2747d02" hidden="1">#REF!</definedName>
    <definedName name="TB2b3e0ceb_f3a8_42e9_b27a_0b2626dc7cee" hidden="1">#REF!</definedName>
    <definedName name="TB2b601c30_4162_4b94_a90e_8967f0531e23" hidden="1">#REF!</definedName>
    <definedName name="TB2b6529f9_b1af_47a3_b33a_45a4177ffa2c" hidden="1">#REF!</definedName>
    <definedName name="TB2b76f338_0484_477d_ad3f_5c2f1a5eb000" hidden="1">#REF!</definedName>
    <definedName name="TB2b79659f_1012_42ab_a2bc_47f7d9bb7606" hidden="1">#REF!</definedName>
    <definedName name="TB2b7d6780_99d7_4aab_a361_f8c26d916756" hidden="1">#REF!</definedName>
    <definedName name="TB2b923ee5_f926_4028_97f3_ac1ae65c9ba4" hidden="1">#REF!</definedName>
    <definedName name="TB2b924e87_e82d_4324_a425_8a6a271b98bf" hidden="1">#REF!</definedName>
    <definedName name="TB2b9ea1a0_d1d4_45b0_9763_04221c4ad634" hidden="1">#REF!</definedName>
    <definedName name="TB2bb03689_4256_4b23_afe0_6df7c7c69f39" hidden="1">#REF!</definedName>
    <definedName name="TB2bb6b409_198d_47dd_8e5e_f2c083e49915" hidden="1">#REF!</definedName>
    <definedName name="TB2bc5fa39_ef46_4326_a1be_a49a10998e08" hidden="1">#REF!</definedName>
    <definedName name="TB2bdbf652_dc56_46c7_ab59_37cef4fe44f8" hidden="1">#REF!</definedName>
    <definedName name="TB2bdee6d9_1af4_4f93_8ad8_4d2ba1f88e6a" hidden="1">#REF!</definedName>
    <definedName name="TB2bea0324_1188_470f_9af9_c0e178cf35ab" hidden="1">#REF!</definedName>
    <definedName name="TB2bf8bca2_0499_43e2_bf75_2ca7df915040" hidden="1">#REF!</definedName>
    <definedName name="TB2bfb0039_36dc_4cc8_9a79_afe9a84e4ebd" hidden="1">#REF!</definedName>
    <definedName name="TB2c07891c_b728_4c51_a44c_877d04786f37" hidden="1">#REF!</definedName>
    <definedName name="TB2c15a361_2240_4ea6_95ea_671c7a8e5048" hidden="1">#REF!</definedName>
    <definedName name="TB2c16618a_9fd4_410b_bec6_e8bee47b6103" hidden="1">#REF!</definedName>
    <definedName name="TB2c248c72_4a8c_40a5_9091_d1a9fc76b762" hidden="1">#REF!</definedName>
    <definedName name="TB2c28cfa2_e605_44f9_a8f3_4758d953a489" hidden="1">#REF!</definedName>
    <definedName name="TB2c3c335d_edf8_45a2_bdeb_7a3843d3b27d" hidden="1">#REF!</definedName>
    <definedName name="TB2c470c50_6527_4fa4_8b3e_d088582590c0" hidden="1">#REF!</definedName>
    <definedName name="TB2c4c0b14_25cd_4f95_a601_48cf0abb927c" hidden="1">#REF!</definedName>
    <definedName name="TB2c51a5e4_434b_4b96_8a9f_b4998388745c" hidden="1">#REF!</definedName>
    <definedName name="TB2c6516ea_ac00_4246_8bd5_a9dbabf95bc6" hidden="1">#REF!</definedName>
    <definedName name="TB2c6997fb_85aa_43f8_b9bc_654f489ef437" hidden="1">#REF!</definedName>
    <definedName name="TB2c780e27_007e_400d_a939_f3e34714a4e8" hidden="1">#REF!</definedName>
    <definedName name="TB2c9f1810_4770_4828_8cac_036f1cea5e44" hidden="1">#REF!</definedName>
    <definedName name="TB2ca2b6f1_572c_41f4_a291_5e71624696f8" hidden="1">#REF!</definedName>
    <definedName name="TB2ca7b679_361b_4f88_9c8c_b9f00c787f78" hidden="1">#REF!</definedName>
    <definedName name="TB2cb4dbf8_8017_469e_a42e_a05b2bad1003" hidden="1">#REF!</definedName>
    <definedName name="TB2cbb8646_b768_430c_a7dc_2a597ac092b7" hidden="1">#REF!</definedName>
    <definedName name="TB2ccf2b33_411d_4c0d_a3db_da341beb4785" hidden="1">#REF!</definedName>
    <definedName name="TB2cdd0d51_a3ea_490b_babd_012a37a76313" hidden="1">#REF!</definedName>
    <definedName name="TB2cf4e041_9cd6_4719_919b_850c391e9ef5" hidden="1">#REF!</definedName>
    <definedName name="TB2cfcb985_3243_4dc0_87a4_c0f98ff3a35c" hidden="1">#REF!</definedName>
    <definedName name="TB2d02ff70_32c9_41d8_808d_eaece7cb39ef" hidden="1">#REF!</definedName>
    <definedName name="TB2d0369ca_67c8_4fa6_b2b6_4f4bdcef7404" hidden="1">#REF!</definedName>
    <definedName name="TB2d0804b0_0e60_422b_b5b6_fe79ff9e6a65" hidden="1">#REF!</definedName>
    <definedName name="TB2d09a927_af6e_4345_b96b_6c7f60e07954" hidden="1">#REF!</definedName>
    <definedName name="TB2d14def8_5531_4895_ac2d_dc982d88f778" hidden="1">#REF!</definedName>
    <definedName name="TB2d28ba14_1f2b_47c6_9d44_29c2952e876a" hidden="1">#REF!</definedName>
    <definedName name="TB2d3b68e1_ca9b_4a95_b53d_40cacb17e557" hidden="1">#REF!</definedName>
    <definedName name="TB2d42b76a_f5dc_45c3_b92a_69c8b40df3b6" hidden="1">#REF!</definedName>
    <definedName name="TB2d541c7d_af6f_4004_8d6c_6cc891320d39" hidden="1">#REF!</definedName>
    <definedName name="TB2d58c827_dbc3_41ec_b000_6697707f858b" hidden="1">#REF!</definedName>
    <definedName name="TB2d6320ad_6461_44d5_a4d1_0b990c2eabfe" hidden="1">#REF!</definedName>
    <definedName name="TB2d6b7614_d96a_4ab2_8453_9b39634c56e0" hidden="1">#REF!</definedName>
    <definedName name="TB2d76c193_50a4_4d99_b2d5_1d1a4047d322" hidden="1">#REF!</definedName>
    <definedName name="TB2d93c2db_00e7_45d1_b311_70db82c46ace" hidden="1">#REF!</definedName>
    <definedName name="TB2d9680e1_f523_48b4_ac58_1ff52ffd3bff" hidden="1">#REF!</definedName>
    <definedName name="TB2d9a29b9_d399_42c9_b12f_a41753456198" hidden="1">#REF!</definedName>
    <definedName name="TB2db989fe_baa6_4202_a7d9_200e259ffa6f" hidden="1">#REF!</definedName>
    <definedName name="TB2dc2ac14_b02f_4b2b_9f6f_5c71b18c9175" hidden="1">#REF!</definedName>
    <definedName name="TB2ddd92b3_eb89_44d1_a80b_8987832c64ca" hidden="1">#REF!</definedName>
    <definedName name="TB2de40c3a_2a7d_436d_b049_a5edb8c9a263" hidden="1">#REF!</definedName>
    <definedName name="TB2df5fd36_1fd3_431a_a4af_de290f63537b" hidden="1">#REF!</definedName>
    <definedName name="TB2df91982_a09e_4e50_be6b_86418d87106f" hidden="1">#REF!</definedName>
    <definedName name="TB2e091bf1_9d38_4636_b929_94fc4565cbf4" hidden="1">#REF!</definedName>
    <definedName name="TB2e0eee32_fcae_4862_9113_dde6b1781d58" hidden="1">#REF!</definedName>
    <definedName name="TB2e2075ce_2029_4011_a0bb_f3e064e1feae" hidden="1">#REF!</definedName>
    <definedName name="TB2e265843_1a49_4a31_ad9b_ce9535202077" hidden="1">#REF!</definedName>
    <definedName name="TB2e2ab0cd_d621_4abd_96ff_b245ff3e951e" hidden="1">#REF!</definedName>
    <definedName name="TB2e2b1945_5b32_4c36_9510_a66720a9259c" hidden="1">#REF!</definedName>
    <definedName name="TB2e381d6a_d662_46d2_8c66_06fe767f6450" hidden="1">#REF!</definedName>
    <definedName name="TB2e3c9a7b_a724_4163_a894_e56eeec81e1d" hidden="1">#REF!</definedName>
    <definedName name="TB2e45e204_e055_4949_9e56_a744c45c09e4" hidden="1">#REF!</definedName>
    <definedName name="TB2e4c3968_7ea3_43dc_85b1_9b425f3ca8e3" hidden="1">#REF!</definedName>
    <definedName name="TB2e535ba8_58c7_4b94_b113_6aed9ddd195f" hidden="1">#REF!</definedName>
    <definedName name="TB2e5d3211_6ac6_48a4_827d_6dbb964f83b8" hidden="1">#REF!</definedName>
    <definedName name="TB2e6b7321_587d_4719_a109_22dfd803e531" hidden="1">#REF!</definedName>
    <definedName name="TB2e80bca7_bbac_4c4a_9195_391aecde6acc" hidden="1">#REF!</definedName>
    <definedName name="TB2e84052f_6089_431d_bfa4_3f5b834c68a4" hidden="1">#REF!</definedName>
    <definedName name="TB2e8aa4cc_f8cf_4dc9_9d31_a3f5414cacdd" hidden="1">#REF!</definedName>
    <definedName name="TB2e919e40_6324_488d_beef_febf9c5c421e" hidden="1">#REF!</definedName>
    <definedName name="TB2e92ad4c_7103_43b3_a590_e2a169f69c21" hidden="1">#REF!</definedName>
    <definedName name="TB2e98d6d0_8454_4302_9e28_9bf839531f72" hidden="1">#REF!</definedName>
    <definedName name="TB2e9eb068_4f94_4bac_82f4_27cc82fb2782" hidden="1">#REF!</definedName>
    <definedName name="TB2ebc2b93_29c3_476e_84c4_0dd880683dfe" hidden="1">#REF!</definedName>
    <definedName name="TB2ec40786_c5f1_4fdc_ba0f_fb7f404e94ef" hidden="1">#REF!</definedName>
    <definedName name="TB2ed21c8d_05c5_4bed_a877_aad654198ae4" hidden="1">#REF!</definedName>
    <definedName name="TB2ed5d2fb_c3dc_44e5_afc3_5dd69b00978f" hidden="1">#REF!</definedName>
    <definedName name="TB2ed91d35_5f73_4cd6_8488_6bafd7a80820" hidden="1">#REF!</definedName>
    <definedName name="TB2ee4b843_50ff_42b6_8b97_49fb2882ca7a" hidden="1">#REF!</definedName>
    <definedName name="TB2ef32e78_dbc9_4748_954d_cb5bfc1793ae" hidden="1">#REF!</definedName>
    <definedName name="TB2efceaf3_dfbe_45aa_ad1b_ad92ae0741ee" hidden="1">#REF!</definedName>
    <definedName name="TB2f0567b1_eab0_48cf_bc18_dd347e73e2bb" hidden="1">#REF!</definedName>
    <definedName name="TB2f09553f_c9b4_4cb3_acd2_f04d5251ff56" hidden="1">#REF!</definedName>
    <definedName name="TB2f23d967_a5bc_4c9b_898a_31598adbd9b6" hidden="1">#REF!</definedName>
    <definedName name="TB2f37ae54_b3f2_4459_9688_2c55026f07f1" hidden="1">#REF!</definedName>
    <definedName name="TB2f3b02e4_6ccd_4d4d_bd59_189ac8ef90de" hidden="1">#REF!</definedName>
    <definedName name="TB2f3ef99c_a11d_4937_882a_3d1ed227029d" hidden="1">#REF!</definedName>
    <definedName name="TB2f40ca06_6564_4958_971e_6a0e58fd0d65" hidden="1">#REF!</definedName>
    <definedName name="TB2f44e4fb_14a2_44e4_b7e6_24d9e36fbc54" hidden="1">#REF!</definedName>
    <definedName name="TB2f4bc37a_be99_4c22_a89c_46a9e7955150" hidden="1">#REF!</definedName>
    <definedName name="TB2f6e918d_6be1_44d2_8ede_c2473c00bc9b" hidden="1">#REF!</definedName>
    <definedName name="TB2f6f2b07_90bf_4dd9_91bc_a954f1c1bc13" hidden="1">#REF!</definedName>
    <definedName name="TB2f75b80c_b44c_4d22_9e11_7a98c3546901" hidden="1">#REF!</definedName>
    <definedName name="TB2f7750d8_0f9a_4435_9b2a_532551474ebf" hidden="1">#REF!</definedName>
    <definedName name="TB2f7d7788_4314_41dd_81c1_49ba27a89d1e" hidden="1">#REF!</definedName>
    <definedName name="TB2f7faac5_0814_49a4_b4ad_86a07510c82a" hidden="1">#REF!</definedName>
    <definedName name="TB2f81a136_b14a_4f4a_a140_71838953d3bb" hidden="1">#REF!</definedName>
    <definedName name="TB2fa70add_d599_42e6_b39f_7ffab10ca359" hidden="1">#REF!</definedName>
    <definedName name="TB2fc17eab_119e_41ee_8bf5_b296fdd4294d" hidden="1">#REF!</definedName>
    <definedName name="TB2fcd9558_215e_470c_a40b_11256ca14dda" hidden="1">#REF!</definedName>
    <definedName name="TB2fcf6dd7_98cb_4f5d_8a21_ca184a70b565" hidden="1">#REF!</definedName>
    <definedName name="TB2fd666f8_43a5_4b98_98f1_27e499f3371c" hidden="1">#REF!</definedName>
    <definedName name="TB2fd724ab_0260_476a_adcb_e4fea094b4c7" hidden="1">#REF!</definedName>
    <definedName name="TB2fd8085a_38d0_48fe_bec3_c9731f680d0d" hidden="1">#REF!</definedName>
    <definedName name="TB2ffa9d70_b612_49ab_9626_c19f83ce557d" hidden="1">#REF!</definedName>
    <definedName name="TB30197a14_927b_4130_b7f4_ebb87fe8cfde" hidden="1">#REF!</definedName>
    <definedName name="TB3019f8a7_22d0_4501_a680_09c1186b5f55" hidden="1">#REF!</definedName>
    <definedName name="TB301ab7d2_83cc_4b79_a391_1b3886a5faa8" hidden="1">#REF!</definedName>
    <definedName name="TB301c6ff5_3be9_4db6_8c5c_574a4467fd06" hidden="1">#REF!</definedName>
    <definedName name="TB301f2119_3a15_461a_b24d_db5b32c27360" hidden="1">#REF!</definedName>
    <definedName name="TB30337119_5e30_4fcd_8a0b_b58d4297b568" hidden="1">#REF!</definedName>
    <definedName name="TB303b9f50_602b_44f4_b0da_41128bebf478" hidden="1">#REF!</definedName>
    <definedName name="TB303d7991_1688_4a92_9dfc_237ac8f8bd98" hidden="1">#REF!</definedName>
    <definedName name="TB304178e6_f694_4b23_9486_19a2553a4741" hidden="1">#REF!</definedName>
    <definedName name="TB30418c97_bd93_4b51_b0dc_feefe724d01c" hidden="1">#REF!</definedName>
    <definedName name="TB3041edf2_658b_43b8_8e91_e8a5136edfc8" hidden="1">#REF!</definedName>
    <definedName name="TB3045bd60_8444_4fd6_ab2f_cb3ff1c05d99" hidden="1">#REF!</definedName>
    <definedName name="TB305b62fc_4cfc_47ee_86db_c2fef9c8e5a5" hidden="1">#REF!</definedName>
    <definedName name="TB30639aca_c5be_4c9a_a6e7_ce30a38a35b6" hidden="1">#REF!</definedName>
    <definedName name="TB3066f358_dfe0_48cb_916e_fe1933a220e9" hidden="1">#REF!</definedName>
    <definedName name="TB306a8486_7e3d_4ca5_bb99_f84af7a8ab52" hidden="1">#REF!</definedName>
    <definedName name="TB30738399_139a_41e1_82fc_bfad5aa73602" hidden="1">#REF!</definedName>
    <definedName name="TB307dd647_40e0_4697_a4a2_ce36ee6dd080" hidden="1">#REF!</definedName>
    <definedName name="TB308d96d5_fe6e_41f1_9014_b497ac0f3d3e" hidden="1">#REF!</definedName>
    <definedName name="TB30919cec_87e8_4920_abad_04b2bb334c84" hidden="1">#REF!</definedName>
    <definedName name="TB30acbd60_83a1_4b46_94d8_39644bb592d8" hidden="1">#REF!</definedName>
    <definedName name="TB30b62b35_2b59_4ed7_b8dd_fac72722832a" hidden="1">#REF!</definedName>
    <definedName name="TB30cb8446_08af_4189_a550_e3a51a3b3ef3" hidden="1">#REF!</definedName>
    <definedName name="TB30cbe0e8_e58d_4013_a204_37c33fe441da" hidden="1">#REF!</definedName>
    <definedName name="TB30e14ba0_8966_471e_93b4_a3158bb0b9a8" hidden="1">#REF!</definedName>
    <definedName name="TB30f2b71e_e86c_4df6_941d_cf7974f73916" hidden="1">#REF!</definedName>
    <definedName name="TB3110fa54_622b_4a44_b1e9_d0bfdcd44be2" hidden="1">#REF!</definedName>
    <definedName name="TB3117c34b_cfbd_480e_9e50_7283c38af5cf" hidden="1">#REF!</definedName>
    <definedName name="TB312aac87_723d_441d_8da9_85e31f3581b1" hidden="1">#REF!</definedName>
    <definedName name="TB312f789f_1001_4328_a802_7d4001ce475a" hidden="1">#REF!</definedName>
    <definedName name="TB31326771_3804_478a_9b43_3e48dfadfd60" hidden="1">#REF!</definedName>
    <definedName name="TB313844d6_b944_417d_a70e_730d3fba3fa1" hidden="1">#REF!</definedName>
    <definedName name="TB31424f4d_63ba_4b6e_b1eb_4f0e1fbf58e1" hidden="1">#REF!</definedName>
    <definedName name="TB31452223_0c18_4350_a844_e396a218a983" hidden="1">#REF!</definedName>
    <definedName name="TB3146a35f_8bd1_4136_8c7f_9c34ae0b3628" hidden="1">#REF!</definedName>
    <definedName name="TB3147936c_f871_490f_8602_6406f90f503d" hidden="1">#REF!</definedName>
    <definedName name="TB31496ac3_422c_4af3_a67a_4523751eee80" hidden="1">#REF!</definedName>
    <definedName name="TB31565212_2fdf_4bad_9812_cfe1d30dc04d" hidden="1">#REF!</definedName>
    <definedName name="TB315c320e_2b57_450f_a444_bc94bdd4f007" hidden="1">#REF!</definedName>
    <definedName name="TB315d5800_5d83_4aca_8247_cb3fe48badb1" hidden="1">#REF!</definedName>
    <definedName name="TB318a26f9_d7fa_4aa4_a1bc_0dede0c9f9a9" hidden="1">#REF!</definedName>
    <definedName name="TB3195bd4a_225a_495c_9feb_3cfbfdc8795a" hidden="1">#REF!</definedName>
    <definedName name="TB3197863f_45d1_43fd_b54d_a8531d2417e2" hidden="1">#REF!</definedName>
    <definedName name="TB31af6126_c7a3_459e_8623_1013a2d96e13" hidden="1">#REF!</definedName>
    <definedName name="TB31cb5ccd_7288_45bd_9a25_294e6cad7f0d" hidden="1">#REF!</definedName>
    <definedName name="TB31da6562_be55_4e1a_9114_d32a8b64a3de" hidden="1">#REF!</definedName>
    <definedName name="TB31ebe5d6_52ed_4714_8aaa_6a61891b0aff" hidden="1">#REF!</definedName>
    <definedName name="TB3201fdfd_e974_4f75_8152_06684389a2da" hidden="1">#REF!</definedName>
    <definedName name="TB3209919f_122a_4056_9de9_ff9cfe86a592" hidden="1">#REF!</definedName>
    <definedName name="TB320d36c6_14df_4caa_8ce7_a1c70ef77960" hidden="1">#REF!</definedName>
    <definedName name="TB32341144_a14a_443c_a66d_9e2123d9957f" hidden="1">#REF!</definedName>
    <definedName name="TB3235c914_72d9_44c3_aad9_a5a2a1b55c2e" hidden="1">#REF!</definedName>
    <definedName name="TB323608eb_06a9_4304_8bb0_4c2f1ed6ce04" hidden="1">#REF!</definedName>
    <definedName name="TB3249fcc8_62f5_4417_9bbd_73db6c1fd2bb" hidden="1">#REF!</definedName>
    <definedName name="TB324c28d5_93c9_4a4f_9eab_39c764dac097" hidden="1">#REF!</definedName>
    <definedName name="TB325a93e1_6f7a_4e6c_82f2_7f0130e1a6d3" hidden="1">#REF!</definedName>
    <definedName name="TB325e7a33_7a36_407f_b6b4_569987928f94" hidden="1">#REF!</definedName>
    <definedName name="TB3272ec0e_5949_4648_b05a_4a215f9a9a4d" hidden="1">#REF!</definedName>
    <definedName name="TB327597f8_3ffc_44c9_86d7_0f3a44a7777a" hidden="1">#REF!</definedName>
    <definedName name="TB327aa2e8_a167_461b_97fc_ae1c0ed2220b" hidden="1">#REF!</definedName>
    <definedName name="TB329c54a9_9351_4d48_bcde_2f29141d7b5d" hidden="1">#REF!</definedName>
    <definedName name="TB32a31139_029b_4d54_92bc_a841377f1218" hidden="1">#REF!</definedName>
    <definedName name="TB32a8c73e_b27f_4f49_8b31_ea8a9ccbbf4b" hidden="1">#REF!</definedName>
    <definedName name="TB32b20868_38d3_485e_b12e_4bfc257b516f" hidden="1">#REF!</definedName>
    <definedName name="TB32b769ee_744e_4c16_b5a0_67056ee65ea3" hidden="1">#REF!</definedName>
    <definedName name="TB32bea01c_1a16_4a73_9578_aebc0fdb8079" hidden="1">#REF!</definedName>
    <definedName name="TB32c246ce_a495_4641_9353_cbb8d86f1eba" hidden="1">#REF!</definedName>
    <definedName name="TB32c9ae31_64a2_41d0_90d3_fcb78e3b6905" hidden="1">#REF!</definedName>
    <definedName name="TB32db3da0_33dd_44c3_9b4e_e0a389da8ef0" hidden="1">#REF!</definedName>
    <definedName name="TB32e0fc6a_3421_4855_b434_1e1f0d447579" hidden="1">#REF!</definedName>
    <definedName name="TB32ee3fd7_6e03_4c10_8bc5_deeef9b5499f" hidden="1">#REF!</definedName>
    <definedName name="TB33261222_6e54_47b8_b8cf_0e1caf31a7b1" hidden="1">#REF!</definedName>
    <definedName name="TB3329ed93_c464_4c23_b331_5ad87433766d" hidden="1">#REF!</definedName>
    <definedName name="TB3330262a_5a1c_44f4_81eb_2ec9882fe20a" hidden="1">#REF!</definedName>
    <definedName name="TB3331c32e_d3d4_4074_b301_94eaaa409323" hidden="1">#REF!</definedName>
    <definedName name="TB333c91db_b3d0_4aa4_81db_5d64df144f11" hidden="1">#REF!</definedName>
    <definedName name="TB3347a7d9_6e24_4089_897a_e9bf01518fbb" hidden="1">#REF!</definedName>
    <definedName name="TB33516df0_e158_473a_80e0_ab14738a5570" hidden="1">#REF!</definedName>
    <definedName name="TB3358233c_2877_4d9e_846f_0ced6ca09a1a" hidden="1">#REF!</definedName>
    <definedName name="TB335ba122_2543_4578_8aa5_e452ceef2235" hidden="1">#REF!</definedName>
    <definedName name="TB33661ae3_2eb2_4638_a9b6_bcb48e61eab2" hidden="1">#REF!</definedName>
    <definedName name="TB336a25fe_51b4_4d52_9ea1_41de2248cf78" hidden="1">#REF!</definedName>
    <definedName name="TB33a573fc_8427_4b4d_b5f8_a8139bb166a8" hidden="1">#REF!</definedName>
    <definedName name="TB33ac753c_8665_4d2a_98db_b68d74cc38a8" hidden="1">#REF!</definedName>
    <definedName name="TB33b60ccc_fb9e_4c89_beee_98b7af8fa90a" hidden="1">#REF!</definedName>
    <definedName name="TB33c0987a_422e_46f5_80ca_7d8dcc9434a0" hidden="1">#REF!</definedName>
    <definedName name="TB33c77fb3_12f3_46c1_abda_8659049ab4c9" hidden="1">#REF!</definedName>
    <definedName name="TB33ce30a0_1f0f_43d1_a950_ba10e7426834" hidden="1">#REF!</definedName>
    <definedName name="TB33ddd4f0_c07c_4afb_8e84_32ed509d1258" hidden="1">#REF!</definedName>
    <definedName name="TB33df0097_1b5a_4b28_bd59_e271fa258413" hidden="1">#REF!</definedName>
    <definedName name="TB33e754db_1689_4319_b2ed_07e876ec0dce" hidden="1">#REF!</definedName>
    <definedName name="TB33f44f2c_e2de_405e_84f3_7cd526cd81f8" hidden="1">#REF!</definedName>
    <definedName name="TB34318088_52ca_4c10_8e43_5134100aa43c" hidden="1">#REF!</definedName>
    <definedName name="TB3437e0f1_ba2f_46dd_a063_0675e5f50a26" hidden="1">#REF!</definedName>
    <definedName name="TB343ee72b_848e_4402_b81a_000d9329816b" hidden="1">#REF!</definedName>
    <definedName name="TB343fe487_2241_4c97_a8ce_aa7857e3865f" hidden="1">#REF!</definedName>
    <definedName name="TB34514fb8_5ddf_4e0a_8aad_12bb91dcfef8" hidden="1">#REF!</definedName>
    <definedName name="TB34529c1d_5de2_4fb8_bb8a_cc7ef797bceb" hidden="1">#REF!</definedName>
    <definedName name="TB346499f3_d39d_48a6_861d_55229d8ac94d" hidden="1">#REF!</definedName>
    <definedName name="TB346f46e1_aaad_4094_8b4d_907505b3c589" hidden="1">#REF!</definedName>
    <definedName name="TB34752ba0_098e_4f77_93e2_285da1283a8d" hidden="1">#REF!</definedName>
    <definedName name="TB347562af_d5a0_42e1_9014_365c193d89ef" hidden="1">#REF!</definedName>
    <definedName name="TB347c1af7_428c_4c7a_bb74_d46bf5201144" hidden="1">#REF!</definedName>
    <definedName name="TB34810d25_60ed_48e2_8532_cc23f9a2c3b6" hidden="1">#REF!</definedName>
    <definedName name="TB349c5b54_e752_4b1c_9938_fdbde5dcb7e3" hidden="1">#REF!</definedName>
    <definedName name="TB34a3a9e9_e567_4785_9168_a9b63b24dac0" hidden="1">#REF!</definedName>
    <definedName name="TB34ab4542_355b_4d05_84a3_2e544ef2ebb5" hidden="1">#REF!</definedName>
    <definedName name="TB34ae7c0b_60b2_4fc6_9e7a_a26d65739e36" hidden="1">#REF!</definedName>
    <definedName name="TB34c0d299_140c_493b_8635_4414fb499d01" hidden="1">#REF!</definedName>
    <definedName name="TB34cd8d27_2294_482b_a0c8_1f3abd2178cb" hidden="1">#REF!</definedName>
    <definedName name="TB34cdb0a3_454f_46cd_acb5_0beb41348cbe" hidden="1">#REF!</definedName>
    <definedName name="TB34d950d3_ed0e_4b96_aefa_a90a7ecd5b90" hidden="1">#REF!</definedName>
    <definedName name="TB34f3424b_625d_453e_9626_4458e748758d" hidden="1">#REF!</definedName>
    <definedName name="TB34f7ec94_c336_40d1_8cfc_e5138205cacd" hidden="1">#REF!</definedName>
    <definedName name="TB34fe2ac7_986d_4680_9751_7c80fcd27c0b" hidden="1">#REF!</definedName>
    <definedName name="TB35174d0c_c2a3_4d75_b5bb_8e6f1804853b" hidden="1">#REF!</definedName>
    <definedName name="TB3521efa8_ec51_4410_a5bb_63616196d53b" hidden="1">#REF!</definedName>
    <definedName name="TB35275e8b_7601_4bea_9d37_9d6f8e5a5fea" hidden="1">#REF!</definedName>
    <definedName name="TB352a274e_6f2d_442d_8d42_805b29db41bf" hidden="1">#REF!</definedName>
    <definedName name="TB352ad4f3_59c3_4f17_903e_2d89436638eb" hidden="1">#REF!</definedName>
    <definedName name="TB3549c5d6_e766_4e21_aba4_44a6178601ba" hidden="1">#REF!</definedName>
    <definedName name="TB356a2b0a_5001_49bc_aa33_96c12e55e0be" hidden="1">#REF!</definedName>
    <definedName name="TB356a4a0e_29b2_4dab_b571_3fa0740c5750" hidden="1">#REF!</definedName>
    <definedName name="TB356c57bf_b894_4ce4_871d_499e76ef610b" hidden="1">#REF!</definedName>
    <definedName name="TB356d8963_12df_4b5e_be19_7e9f64d07198" hidden="1">#REF!</definedName>
    <definedName name="TB3585734b_0790_4982_8ffe_18c722f29542" hidden="1">#REF!</definedName>
    <definedName name="TB359dbefd_362d_43b2_ac87_8eb2dcb9e500" hidden="1">#REF!</definedName>
    <definedName name="TB35ab58e7_9dcc_40db_8556_21a363d5283c" hidden="1">#REF!</definedName>
    <definedName name="TB35bf2508_ebc4_496e_84e7_4f57dff76704" hidden="1">#REF!</definedName>
    <definedName name="TB35cbf29d_9c1d_4fd0_b190_595d51dc0bc9" hidden="1">#REF!</definedName>
    <definedName name="TB35dfbf16_ba41_4683_9f37_2dae9819c618" hidden="1">#REF!</definedName>
    <definedName name="TB360ebf06_037a_4c99_a6e0_8a550bf99313" hidden="1">#REF!</definedName>
    <definedName name="TB36419de9_2582_4141_b82b_89047a3dc2f1" hidden="1">#REF!</definedName>
    <definedName name="TB36544269_8c27_4f66_923e_7f255c600cb1" hidden="1">#REF!</definedName>
    <definedName name="TB36608ba0_1b16_4616_b867_04bd3e28144e" hidden="1">#REF!</definedName>
    <definedName name="TB3676de2d_dc51_41e4_8c1e_e41f5a3f7881" hidden="1">#REF!</definedName>
    <definedName name="TB367fc98d_41a9_46c9_aca5_930d67e4d56c" hidden="1">#REF!</definedName>
    <definedName name="TB36811dbd_38f4_421e_9e2d_48c36fc4b5da" hidden="1">#REF!</definedName>
    <definedName name="TB36912345_3a4b_498d_bde8_62edce74d15b" hidden="1">#REF!</definedName>
    <definedName name="TB36c158d0_11a1_4cf8_9b7d_943cfb5d141d" hidden="1">#REF!</definedName>
    <definedName name="TB36c38296_9dfc_4580_b24c_b665c9fba0d1" hidden="1">#REF!</definedName>
    <definedName name="TB36cbee86_6cea_4b34_bd6e_00b2db103286" hidden="1">#REF!</definedName>
    <definedName name="TB36ceaada_6565_417a_b73c_4140c74142f8" hidden="1">#REF!</definedName>
    <definedName name="TB36d752e8_4988_4e5a_ae7a_e32fb59cb7c3" hidden="1">#REF!</definedName>
    <definedName name="TB36efea27_748b_46f1_9d76_d1525f07f86c" hidden="1">#REF!</definedName>
    <definedName name="TB37086489_255a_4317_8afc_8be528a84ab3" hidden="1">#REF!</definedName>
    <definedName name="TB37098833_bfa0_43b2_9246_04201514500d" hidden="1">#REF!</definedName>
    <definedName name="TB370ccfbb_b699_4ec2_acc0_1ff728ddb418" hidden="1">#REF!</definedName>
    <definedName name="TB370f3686_6ab6_4c33_9ded_d5842b3e211b" hidden="1">#REF!</definedName>
    <definedName name="TB371a3efd_66ac_475a_81eb_f9e0ecfbe2a8" hidden="1">#REF!</definedName>
    <definedName name="TB371b8d46_3391_44ee_8aef_11663770f2f6" hidden="1">#REF!</definedName>
    <definedName name="TB371ba153_de91_41d6_8313_6b4ca285ead5" hidden="1">#REF!</definedName>
    <definedName name="TB372939d8_dedd_47f7_b33e_663291b153fc" hidden="1">#REF!</definedName>
    <definedName name="TB372e2fd9_104f_4f47_a3ec_85d81fd24cb3" hidden="1">#REF!</definedName>
    <definedName name="TB372e96e5_f6ec_4df7_86b6_b3e712e9eb6b" hidden="1">#REF!</definedName>
    <definedName name="TB373a3736_3c89_4fec_a9b0_cbd5e7f77cb0" hidden="1">#REF!</definedName>
    <definedName name="TB373befd7_9a87_47fb_8bf7_e4a00d8be1b6" hidden="1">#REF!</definedName>
    <definedName name="TB374a07ae_9b17_4240_8f32_3ade44fbe494" hidden="1">#REF!</definedName>
    <definedName name="TB376a8edf_7fd3_46d4_999d_9e34a1e9694a" hidden="1">#REF!</definedName>
    <definedName name="TB377621a4_8a8c_4354_9dbd_09861fc68ee0" hidden="1">#REF!</definedName>
    <definedName name="TB3779b402_cbc8_484e_a062_a8e27368b5da" hidden="1">#REF!</definedName>
    <definedName name="TB378c7bce_07f3_4839_a9c1_1631930c186b" hidden="1">#REF!</definedName>
    <definedName name="TB37a46d61_f8c7_4979_b061_4b4c1b48cdc8" hidden="1">#REF!</definedName>
    <definedName name="TB37a6406d_9151_4a44_bcfc_2c9e148ebdb8" hidden="1">#REF!</definedName>
    <definedName name="TB37a717d7_261a_4f40_8164_5573aee84a38" hidden="1">#REF!</definedName>
    <definedName name="TB37b661b7_abbe_4ffb_ba10_9a91ecd6894d" hidden="1">#REF!</definedName>
    <definedName name="TB37b7dc89_108f_4f12_bf6e_2274800cd5af" hidden="1">#REF!</definedName>
    <definedName name="TB37cb086f_ab1f_47dc_b9e7_4b787db78553" hidden="1">#REF!</definedName>
    <definedName name="TB37cd0967_7346_44d5_9c28_8cb9f1359150" hidden="1">#REF!</definedName>
    <definedName name="TB37cdbf2e_d6ba_4962_9e48_e63d96c94bf3" hidden="1">#REF!</definedName>
    <definedName name="TB37d4e89a_b4da_4bad_bc3b_9b58f0dd6385" hidden="1">#REF!</definedName>
    <definedName name="TB37e0f2cd_c2f1_4a36_958a_ce4429d0617f" hidden="1">#REF!</definedName>
    <definedName name="TB37f71200_2d7e_44dc_b8ef_47e111a43e97" hidden="1">#REF!</definedName>
    <definedName name="TB37fe2275_351b_42ea_806d_8c54e67be6ba" hidden="1">#REF!</definedName>
    <definedName name="TB38005970_7dd3_444b_bb34_c3006d100c3f" hidden="1">#REF!</definedName>
    <definedName name="TB38147ce6_ac72_4283_a21e_68a61457a759" hidden="1">#REF!</definedName>
    <definedName name="TB38155c47_a239_4e30_a33f_31115072000f" hidden="1">#REF!</definedName>
    <definedName name="TB38165cd3_7aa5_4447_ad51_ade0c72a35c8" hidden="1">#REF!</definedName>
    <definedName name="TB381d797d_e8b7_4286_950d_018318661c94" hidden="1">#REF!</definedName>
    <definedName name="TB382bc34a_8d4d_49bc_a8c7_5be2635f57ea" hidden="1">#REF!</definedName>
    <definedName name="TB38321869_73fb_4cf3_a20a_abcdb37e5140" hidden="1">#REF!</definedName>
    <definedName name="TB38517b50_3f51_42a7_8ef4_d2f684432888" hidden="1">#REF!</definedName>
    <definedName name="TB3854a7a4_a205_44cd_a403_2cfcc2b79051" hidden="1">#REF!</definedName>
    <definedName name="TB385b203a_981e_4f94_a4f1_9fb53429777e" hidden="1">#REF!</definedName>
    <definedName name="TB385f7fec_145e_45e5_9602_0dc738453084" hidden="1">#REF!</definedName>
    <definedName name="TB385fc6be_25e9_45cd_a753_432f9667ce58" hidden="1">#REF!</definedName>
    <definedName name="TB3865daf9_6b22_42e9_ab8a_0b817c68ec5d" hidden="1">#REF!</definedName>
    <definedName name="TB386c9920_26bc_4cd3_9ef0_95bb423e3bda" hidden="1">#REF!</definedName>
    <definedName name="TB38767146_67c5_4d48_a8d9_40bd5a99d213" hidden="1">#REF!</definedName>
    <definedName name="TB389267cd_49cd_408c_b713_9d2a8954c44b" hidden="1">#REF!</definedName>
    <definedName name="TB389e0f03_5e60_4399_afaa_6bb7d3caec0b" hidden="1">#REF!</definedName>
    <definedName name="TB38a6cdf8_0c8b_42b4_ae0c_b452550939ed" hidden="1">#REF!</definedName>
    <definedName name="TB38aa8c9f_8164_4f60_9f68_d27b64b0a885" hidden="1">#REF!</definedName>
    <definedName name="TB38ab5227_c330_4b5c_92b1_c3d6b5b080e6" hidden="1">#REF!</definedName>
    <definedName name="TB38ad4ad3_cb7a_45a7_a2e5_5020afa677a2" hidden="1">#REF!</definedName>
    <definedName name="TB38b1aa43_6aa3_482e_b8fb_59542e906808" hidden="1">#REF!</definedName>
    <definedName name="TB38b22d54_87d7_4051_be1d_57d3a80d6a9a" hidden="1">#REF!</definedName>
    <definedName name="TB38b3b957_f909_49d4_aef6_480732304588" hidden="1">#REF!</definedName>
    <definedName name="TB38c6524d_4a32_4151_b43f_1ab7d11b6255" hidden="1">#REF!</definedName>
    <definedName name="TB38cefd63_166d_458f_b1d2_92bc85cfa1d4" hidden="1">#REF!</definedName>
    <definedName name="TB38dced06_5c80_4449_94fc_6113058322d8" hidden="1">#REF!</definedName>
    <definedName name="TB38e8ca63_ca34_46ad_b5f4_6ce03e971e7f" hidden="1">#REF!</definedName>
    <definedName name="TB38f45867_484c_44f6_8333_9b4370d19d47" hidden="1">#REF!</definedName>
    <definedName name="TB38f53655_4ec2_4492_9ac4_afb492e8b696" hidden="1">#REF!</definedName>
    <definedName name="TB38f9bbf0_ce36_4df5_b9ce_864ecdb24c22" hidden="1">#REF!</definedName>
    <definedName name="TB3901eaef_0988_4087_a6b0_3ad414998035" hidden="1">#REF!</definedName>
    <definedName name="TB390a8208_045a_4498_8e8a_a3a7383cedff" hidden="1">#REF!</definedName>
    <definedName name="TB392a77b3_a026_4077_9bf9_cd102afbbd4f" hidden="1">#REF!</definedName>
    <definedName name="TB3930bc72_5e18_4e7d_97f4_de78fdb1241b" hidden="1">#REF!</definedName>
    <definedName name="TB395444fe_159f_44a1_986e_a1e4b6a8cb04" hidden="1">#REF!</definedName>
    <definedName name="TB39632d18_e1cf_42ce_ae15_1fd97fc73914" hidden="1">#REF!</definedName>
    <definedName name="TB3971639b_c6e8_41ea_a7dc_8530a38f2d88" hidden="1">#REF!</definedName>
    <definedName name="TB397577aa_1ad4_48b3_99b7_3449ffb9808c" hidden="1">#REF!</definedName>
    <definedName name="TB39983aea_9439_46df_bdba_9c80d5f6e1fd" hidden="1">#REF!</definedName>
    <definedName name="TB39a31d4c_c4e1_4762_a9a6_d9cb28ab5151" hidden="1">#REF!</definedName>
    <definedName name="TB39ac715b_bc84_4aa4_981c_8726757a604b" hidden="1">#REF!</definedName>
    <definedName name="TB39b26f86_fa41_49a4_91b5_6d17fbbf22bd" hidden="1">#REF!</definedName>
    <definedName name="TB39b321b5_1c05_40b9_a4de_e280788f495c" hidden="1">#REF!</definedName>
    <definedName name="TB39b72248_e1e5_4541_b8bd_ad25062fe30e" hidden="1">#REF!</definedName>
    <definedName name="TB39bc5cd2_b5e2_41eb_9441_b1efc81c352c" hidden="1">#REF!</definedName>
    <definedName name="TB39c3f43c_5063_4100_acd4_5d4e852009d6" hidden="1">#REF!</definedName>
    <definedName name="TB39ddb3a4_f023_4799_8b66_c872e3802140" hidden="1">#REF!</definedName>
    <definedName name="TB39e996e3_9c1e_4d9a_b8fe_51aa1a468237" hidden="1">#REF!</definedName>
    <definedName name="TB39f5a5e8_73e0_4e78_858e_730c6aea433f" hidden="1">#REF!</definedName>
    <definedName name="TB39fb866c_eb00_4520_bff1_34210e011975" hidden="1">#REF!</definedName>
    <definedName name="TB3a1128a8_ab2f_40e1_b092_d13db821b1ca" hidden="1">#REF!</definedName>
    <definedName name="TB3a35a43c_4e7a_4849_a65c_b9bd9ee8d1c3" hidden="1">#REF!</definedName>
    <definedName name="TB3a3a4abb_6bcc_4274_849b_2ecf6cbf950f" hidden="1">#REF!</definedName>
    <definedName name="TB3a49b69c_3e78_4d81_a7fc_98689c95a195" hidden="1">#REF!</definedName>
    <definedName name="TB3a618be3_f194_4a38_bb2a_f4ba3060d287" hidden="1">#REF!</definedName>
    <definedName name="TB3a669b04_3dde_40bf_a66c_51bd2ea43b4e" hidden="1">#REF!</definedName>
    <definedName name="TB3a6fede6_b1f8_4fd7_b980_da668706f0cf" hidden="1">#REF!</definedName>
    <definedName name="TB3a82d930_f2ac_4801_87f8_4a29a21c4b61" hidden="1">#REF!</definedName>
    <definedName name="TB3a833573_309d_4ee7_a17a_24d2c014b88f" hidden="1">#REF!</definedName>
    <definedName name="TB3a8c828e_c6ee_41a5_9c6d_8d580c2b13e9" hidden="1">#REF!</definedName>
    <definedName name="TB3a8f0c04_c009_4eef_9c56_19b1cd7e93f2" hidden="1">#REF!</definedName>
    <definedName name="TB3a91e158_266c_4c74_9c9d_680752bae949" hidden="1">#REF!</definedName>
    <definedName name="TB3a974abf_7569_4d4c_82a9_c03768db55c4" hidden="1">#REF!</definedName>
    <definedName name="TB3a97c946_3a04_4842_b6b0_113dcde45e91" hidden="1">#REF!</definedName>
    <definedName name="TB3aa35264_c220_4bc1_b2cb_e08e4e96713d" hidden="1">#REF!</definedName>
    <definedName name="TB3aaf6140_acce_4e68_9486_4b9763cc3f4c" hidden="1">#REF!</definedName>
    <definedName name="TB3ab6b2f3_2ff8_4ae6_b40e_e29f204021e4" hidden="1">#REF!</definedName>
    <definedName name="TB3acaf73d_af22_4d49_b689_f737e80f912f" hidden="1">#REF!</definedName>
    <definedName name="TB3acc39bf_78c9_47cf_bc97_4af258dbf9a4" hidden="1">#REF!</definedName>
    <definedName name="TB3adf5370_9027_4e49_a7a1_541ec34f21e0" hidden="1">#REF!</definedName>
    <definedName name="TB3ae0b8ba_81a2_4aa7_b25e_2748d9d3780a" hidden="1">#REF!</definedName>
    <definedName name="TB3ae0c416_c003_4391_aba0_03bbb2179dbd" hidden="1">#REF!</definedName>
    <definedName name="TB3ae6fb7a_8ec0_44c2_bc5b_3164a1571da9" hidden="1">#REF!</definedName>
    <definedName name="TB3af50656_1372_4edd_b1e2_5906b5f4b5df" hidden="1">#REF!</definedName>
    <definedName name="TB3af696fe_d42e_483f_acaa_68cd1699f59b" hidden="1">#REF!</definedName>
    <definedName name="TB3b1365b2_ddf9_4dfd_8e31_050e2e4ae859" hidden="1">#REF!</definedName>
    <definedName name="TB3b18167d_faac_4a75_a26f_991a524fc6db" hidden="1">#REF!</definedName>
    <definedName name="TB3b1b579e_10a9_42b4_b58c_f4f421d1125a" hidden="1">#REF!</definedName>
    <definedName name="TB3b1c1c2d_c2db_433a_a58b_3feab3420827" hidden="1">#REF!</definedName>
    <definedName name="TB3b1f9b34_5960_419d_9ca3_541c45c5dee7" hidden="1">#REF!</definedName>
    <definedName name="TB3b256229_68c5_403c_b397_d79a9603792e" hidden="1">#REF!</definedName>
    <definedName name="TB3b2ec98c_7c13_4090_a396_1c497075541c" hidden="1">#REF!</definedName>
    <definedName name="TB3b2ffd3f_c259_4d66_8096_926790b2f082" hidden="1">#REF!</definedName>
    <definedName name="TB3b31ff42_9aa5_4247_9c50_fa8248af8ba5" hidden="1">#REF!</definedName>
    <definedName name="TB3b4cc3dd_975f_405e_a9be_741de3949265" hidden="1">#REF!</definedName>
    <definedName name="TB3b66ee19_968f_4351_bfa8_6a9490629a61" hidden="1">#REF!</definedName>
    <definedName name="TB3b6b326c_a7ba_4974_b5b9_3bbb12860dbb" hidden="1">#REF!</definedName>
    <definedName name="TB3b6beef1_52eb_473b_8b67_f444b55620f9" hidden="1">#REF!</definedName>
    <definedName name="TB3b7b6d39_a396_44f7_812a_9839b16f9cb5" hidden="1">#REF!</definedName>
    <definedName name="TB3b8299a2_6d76_474f_a204_3db3061086a0" hidden="1">#REF!</definedName>
    <definedName name="TB3bbcff41_e10a_44fa_ad6f_ff07973c62fb" hidden="1">#REF!</definedName>
    <definedName name="TB3bdb8531_df10_4058_b1be_44139c76dde4" hidden="1">#REF!</definedName>
    <definedName name="TB3bdc169f_f9a5_4443_91ac_013e3783237e" hidden="1">#REF!</definedName>
    <definedName name="TB3bed4746_3ff1_4e7a_b296_fa98c9b029b3" hidden="1">#REF!</definedName>
    <definedName name="TB3bfceecc_91a0_41a3_9683_763bb4aa8dc9" hidden="1">#REF!</definedName>
    <definedName name="TB3c01e0ef_3fba_41a1_8cad_3a67552f7f7d" hidden="1">#REF!</definedName>
    <definedName name="TB3c089d8f_fe3a_4bea_8e64_11acfa3891f6" hidden="1">#REF!</definedName>
    <definedName name="TB3c122440_f214_4e2e_b686_9c7cda8b4616" hidden="1">#REF!</definedName>
    <definedName name="TB3c123f52_76ad_4841_bbd8_9da7e4630465" hidden="1">#REF!</definedName>
    <definedName name="TB3c23c6d6_dc3f_486e_999a_aee4daf53ec6" hidden="1">#REF!</definedName>
    <definedName name="TB3c54c07f_4a46_4c6f_b2c1_887b2f2280bb" hidden="1">#REF!</definedName>
    <definedName name="TB3c5aa10c_88df_4116_8006_9cac3fb5ef11" hidden="1">#REF!</definedName>
    <definedName name="TB3c5c4780_c2c0_4805_b34b_fd08487d039a" hidden="1">#REF!</definedName>
    <definedName name="TB3c666707_f7ba_49ca_9b0c_2a90b5690b30" hidden="1">#REF!</definedName>
    <definedName name="TB3c79796a_f461_4371_85ae_a0c820168ae6" hidden="1">#REF!</definedName>
    <definedName name="TB3c8604f8_a0e8_48c6_a64a_461e586a1b70" hidden="1">#REF!</definedName>
    <definedName name="TB3c98e589_e8c8_44c6_8b36_af8c6641bd74" hidden="1">#REF!</definedName>
    <definedName name="TB3cad7efb_1227_4c25_bb8f_d07586239848" hidden="1">#REF!</definedName>
    <definedName name="TB3cb03a94_0888_41e9_bb53_ed029db2c52f" hidden="1">#REF!</definedName>
    <definedName name="TB3cb3dbc4_ddcb_4de8_b2ad_ba322cfa68c6" hidden="1">#REF!</definedName>
    <definedName name="TB3cb47c23_c9be_49a6_966d_78ac3195039d" hidden="1">#REF!</definedName>
    <definedName name="TB3cb5d72c_b42d_4a47_9589_f87ffc4a4bed" hidden="1">#REF!</definedName>
    <definedName name="TB3cbdaa2b_a357_471d_afb7_b951c5c4ad98" hidden="1">#REF!</definedName>
    <definedName name="TB3cc2e300_e06d_471b_8501_b81ef0ecb237" hidden="1">#REF!</definedName>
    <definedName name="TB3cd524e0_b7f2_4dfc_91e1_dd9b6eeb6589" hidden="1">#REF!</definedName>
    <definedName name="TB3cda95a9_4426_466e_a82c_5382250c2616" hidden="1">#REF!</definedName>
    <definedName name="TB3cead0fe_1787_4144_aa8f_21a738f3da92" hidden="1">#REF!</definedName>
    <definedName name="TB3cf57cf2_8e5c_4b5b_9eef_b58f5dd2530c" hidden="1">#REF!</definedName>
    <definedName name="TB3d0809cf_b6dd_4c92_94c2_2afd9f438b20" hidden="1">#REF!</definedName>
    <definedName name="TB3d0ec58f_b558_45a0_887c_d3479c440e36" hidden="1">#REF!</definedName>
    <definedName name="TB3d139020_eaff_4c3e_8f35_0fc24658fd08" hidden="1">#REF!</definedName>
    <definedName name="TB3d155744_07ed_4138_b6af_ee285c6aca12" hidden="1">#REF!</definedName>
    <definedName name="TB3d166f20_d95b_46f1_9b38_922c48f78ba7" hidden="1">#REF!</definedName>
    <definedName name="TB3d3b5094_c602_4a55_9c7c_40eed27487ab" hidden="1">#REF!</definedName>
    <definedName name="TB3d471c3c_68d4_4dbe_bc19_7a0d4acb06d2" hidden="1">#REF!</definedName>
    <definedName name="TB3d4b95b3_5107_46d3_b5d5_152f0c9b8eeb" hidden="1">#REF!</definedName>
    <definedName name="TB3d4eba27_84da_47ef_8a1e_147f7ea132ba" hidden="1">#REF!</definedName>
    <definedName name="TB3d5b7f13_8ca9_46e4_8f0a_4942f2e20471" hidden="1">#REF!</definedName>
    <definedName name="TB3d5f4c8f_780e_4cf8_89b2_91f4987727d2" hidden="1">#REF!</definedName>
    <definedName name="TB3d609f37_3c78_4c16_a5bd_86b3c3b73246" hidden="1">#REF!</definedName>
    <definedName name="TB3d6dd2a8_4bab_4d71_872a_ef36e873db5f" hidden="1">#REF!</definedName>
    <definedName name="TB3d72078e_4d01_403f_9f6d_1f7a18e34b99" hidden="1">#REF!</definedName>
    <definedName name="TB3d7c9500_a406_4d27_8d67_0e70f3ca4d97" hidden="1">#REF!</definedName>
    <definedName name="TB3da51a09_2ae2_4b4d_bb59_924f4501849c" hidden="1">#REF!</definedName>
    <definedName name="TB3da648b1_ae3a_4b3d_a8ab_f770508b937d" hidden="1">#REF!</definedName>
    <definedName name="TB3dbc6acd_a72f_43b0_87e2_630ae1ba71ec" hidden="1">#REF!</definedName>
    <definedName name="TB3dd350b0_ac95_43f7_999b_82896501c63b" hidden="1">#REF!</definedName>
    <definedName name="TB3dd3b721_c9a8_46e1_847c_a7c82634ed01" hidden="1">#REF!</definedName>
    <definedName name="TB3dddbea4_39c1_4c35_a0c3_65d67a559109" hidden="1">#REF!</definedName>
    <definedName name="TB3e064836_16ed_498c_b43d_4d5a9919c0ee" hidden="1">#REF!</definedName>
    <definedName name="TB3e0fcc5b_2c85_4883_a8f1_fd2ff92d707e" hidden="1">#REF!</definedName>
    <definedName name="TB3e10934e_adee_44c9_b566_40b54bf14d4a" hidden="1">#REF!</definedName>
    <definedName name="TB3e1489b9_3487_459f_87b9_489bc1610e36" hidden="1">#REF!</definedName>
    <definedName name="TB3e19bb12_8aa9_463f_b003_464376aa61cd" hidden="1">#REF!</definedName>
    <definedName name="TB3e1ec92c_f4af_4c1d_91bc_ed29fab102a6" hidden="1">#REF!</definedName>
    <definedName name="TB3e2c1c7b_1fb8_49ce_a74b_9ff58efd77ba" hidden="1">#REF!</definedName>
    <definedName name="TB3e2cbcea_334f_46d5_af79_dd0fea35cb23" hidden="1">#REF!</definedName>
    <definedName name="TB3e31308d_8526_4c9a_a4e9_94171474f93b" hidden="1">#REF!</definedName>
    <definedName name="TB3e3320b8_be58_4204_9198_0666c7f52ad4" hidden="1">#REF!</definedName>
    <definedName name="TB3e34ec60_7a6e_4eb0_806b_1e0ad16d25d2" hidden="1">#REF!</definedName>
    <definedName name="TB3e380348_7b16_44ce_8ba2_b48aab379ceb" hidden="1">#REF!</definedName>
    <definedName name="TB3e55ce08_268d_493f_90cd_a7ef62ec6403" hidden="1">#REF!</definedName>
    <definedName name="TB3e68d64c_3105_4847_bef1_e0ab70a1b9a0" hidden="1">#REF!</definedName>
    <definedName name="TB3e6a47c0_cb83_413d_8198_69d497a479ac" hidden="1">#REF!</definedName>
    <definedName name="TB3e7a187d_9678_4d79_9cfa_7812c636052d" hidden="1">#REF!</definedName>
    <definedName name="TB3e964c7d_ba2f_43e6_b35d_6adfea518984" hidden="1">#REF!</definedName>
    <definedName name="TB3ea0ca19_d7cd_4a2b_963f_9a68aa3a2b31" hidden="1">#REF!</definedName>
    <definedName name="TB3eb739b4_c505_4d70_9021_140f0c8e483f" hidden="1">#REF!</definedName>
    <definedName name="TB3ebd389a_1480_4e5c_bd7d_547ef7a157ae" hidden="1">#REF!</definedName>
    <definedName name="TB3ebd39dc_1858_4898_9ea1_22396cf44f22" hidden="1">#REF!</definedName>
    <definedName name="TB3ec81d50_f7ea_4ee9_91cd_6eb76ea693b1" hidden="1">#REF!</definedName>
    <definedName name="TB3ec820e7_3bad_4031_ab4c_e3234cabe9ce" hidden="1">#REF!</definedName>
    <definedName name="TB3ecb6a10_dbad_4ed0_a49a_5a71bcf5e1f3" hidden="1">#REF!</definedName>
    <definedName name="TB3eec40af_97d4_47e1_969b_70cdd2423fc6" hidden="1">#REF!</definedName>
    <definedName name="TB3f1fba38_13d4_4904_86a1_a6d427cf7971" hidden="1">#REF!</definedName>
    <definedName name="TB3f22ff3c_c7f1_4df4_9b77_822cc67fb759" hidden="1">#REF!</definedName>
    <definedName name="TB3f2802fe_e879_44fd_b3e2_283bfde8a1b3" hidden="1">#REF!</definedName>
    <definedName name="TB3f29fbc1_f35a_40f3_91a9_e105da61070f" hidden="1">#REF!</definedName>
    <definedName name="TB3f42d7f4_f038_49a0_b1a9_002fea72f4cc" hidden="1">#REF!</definedName>
    <definedName name="TB3f5e769b_fe5b_42dd_926f_7835956c6300" hidden="1">#REF!</definedName>
    <definedName name="TB3f6903e5_8094_4b8d_adab_aa00653bc3f2" hidden="1">#REF!</definedName>
    <definedName name="TB3f694c0b_cff1_4550_9033_70e4eb79474b" hidden="1">#REF!</definedName>
    <definedName name="TB3f6a0357_f8f1_46c8_8a6d_2ea3efae33c3" hidden="1">#REF!</definedName>
    <definedName name="TB3f6bacc4_2f31_4d7b_a867_c49b0c9f2f3d" hidden="1">#REF!</definedName>
    <definedName name="TB3f6f8216_caa3_4901_85ca_b810774f119e" hidden="1">#REF!</definedName>
    <definedName name="TB3f7505ce_5268_4df5_ab1c_384b32a9536a" hidden="1">#REF!</definedName>
    <definedName name="TB3f7997f7_a564_47e8_8d2f_44ab3a597f3f" hidden="1">#REF!</definedName>
    <definedName name="TB3f99063f_e085_4107_956a_abb83bfc93ac" hidden="1">#REF!</definedName>
    <definedName name="TB3fab7a2d_e0e2_4ade_a7f9_6aaf564c899b" hidden="1">#REF!</definedName>
    <definedName name="TB3fb54584_6c00_434f_857c_23f13529572d" hidden="1">#REF!</definedName>
    <definedName name="TB3fc65a89_643f_44ef_99fb_03523120ee99" hidden="1">#REF!</definedName>
    <definedName name="TB3fc66655_74d1_45a7_bdd3_a5db0734d22c" hidden="1">#REF!</definedName>
    <definedName name="TB3fcecd68_42f0_4a54_98a9_4d96fe9d4b81" hidden="1">#REF!</definedName>
    <definedName name="TB3fd5b7b6_80dc_4a82_821d_5273492a8bc0" hidden="1">#REF!</definedName>
    <definedName name="TB3fea0a23_042f_49b2_86b1_58329801e881" hidden="1">#REF!</definedName>
    <definedName name="TB3ff05823_94b0_4c7b_b601_43091b31f8cb" hidden="1">#REF!</definedName>
    <definedName name="TB40043091_ca25_44cf_abce_9e3f04e45d82" hidden="1">#REF!</definedName>
    <definedName name="TB400678ca_84ee_4f9a_b2bf_b44919be41fc" hidden="1">#REF!</definedName>
    <definedName name="TB401ea51e_6f53_434f_b6be_81b98e3ec871" hidden="1">#REF!</definedName>
    <definedName name="TB401ef27d_d1aa_46c1_a1b0_cf188cbe6336" hidden="1">#REF!</definedName>
    <definedName name="TB401f2b83_cd56_4c57_add5_e415ffe85573" hidden="1">#REF!</definedName>
    <definedName name="TB40220978_d9f0_4ae2_9b69_4af6ba627bc0" hidden="1">#REF!</definedName>
    <definedName name="TB40249700_1b35_4b73_82bf_4e0c79814f72" hidden="1">#REF!</definedName>
    <definedName name="TB40301496_4168_4620_bd20_65e9ed8f38f9" hidden="1">#REF!</definedName>
    <definedName name="TB403537bb_bb16_4541_905a_a28c3300971d" hidden="1">#REF!</definedName>
    <definedName name="TB403d28d7_008b_473d_8007_d652e272ac86" hidden="1">#REF!</definedName>
    <definedName name="TB405026ee_c4b6_4039_bf74_f309db020495" hidden="1">#REF!</definedName>
    <definedName name="TB40528a78_d0be_4fbb_b414_43313b0ade1d" hidden="1">#REF!</definedName>
    <definedName name="TB4054e5d7_8742_4026_9ced_d108fb30308a" hidden="1">#REF!</definedName>
    <definedName name="TB40581943_0b8c_4a01_b38e_7de5b8bce5d9" hidden="1">#REF!</definedName>
    <definedName name="TB407f9209_08c8_4ee1_ae13_7fd6b52bdb7b" hidden="1">#REF!</definedName>
    <definedName name="TB408b76fd_ef1f_409f_a55b_48bbdcdc790a" hidden="1">#REF!</definedName>
    <definedName name="TB408c75a7_ee59_4b90_8fad_d730b03e8596" hidden="1">#REF!</definedName>
    <definedName name="TB4096beaa_b045_47b4_81b1_aa924b77b008" hidden="1">#REF!</definedName>
    <definedName name="TB40bb8e0a_608d_47df_b5df_7f995a0f6df1" hidden="1">#REF!</definedName>
    <definedName name="TB40bcaf0e_2854_4fcc_ad15_137a8ec70655" hidden="1">#REF!</definedName>
    <definedName name="TB40dcdc2c_912a_4a76_bc06_6d99a1add122" hidden="1">#REF!</definedName>
    <definedName name="TB40f2047d_1de0_4d29_94af_422acb96d23f" hidden="1">#REF!</definedName>
    <definedName name="TB40f42ccb_70fe_40ed_a5ce_8f1b87c9826e" hidden="1">#REF!</definedName>
    <definedName name="TB4111f5b4_d916_4209_a864_bf698c2eba15" hidden="1">#REF!</definedName>
    <definedName name="TB412c22ef_5e1c_453f_8a1d_66df0b2f0cb1" hidden="1">#REF!</definedName>
    <definedName name="TB4141cab5_a990_4678_a646_831733698371" hidden="1">#REF!</definedName>
    <definedName name="TB4142ab24_fbde_4977_9337_23c57277e8a0" hidden="1">#REF!</definedName>
    <definedName name="TB414a47a4_54ae_4cf0_b2ef_0f4f34b35695" hidden="1">#REF!</definedName>
    <definedName name="TB4156341c_b97e_4454_9939_2b119f8cfbfb" hidden="1">#REF!</definedName>
    <definedName name="TB415a08a2_0a18_49f6_8966_3c0e027ab29d" hidden="1">#REF!</definedName>
    <definedName name="TB4167965a_083a_4669_8ff2_9bf5f46ea7a6" hidden="1">#REF!</definedName>
    <definedName name="TB417d636d_dc2a_4bc9_b337_22d0e4b490ee" hidden="1">#REF!</definedName>
    <definedName name="TB417ed90a_3f3d_40a4_9199_4fca3a377fcc" hidden="1">#REF!</definedName>
    <definedName name="TB418ec1e0_a4b4_400d_80b1_e4d625a43b22" hidden="1">#REF!</definedName>
    <definedName name="TB41909814_8990_4deb_b2a0_e73a804e6b1a" hidden="1">#REF!</definedName>
    <definedName name="TB41976955_7b40_435a_a8e0_efe2f87322ad" hidden="1">#REF!</definedName>
    <definedName name="TB41993801_a770_42a8_a750_3cbfa4734ac0" hidden="1">#REF!</definedName>
    <definedName name="TB41a52c51_4ef7_4604_98be_ebaa7bc82c11" hidden="1">#REF!</definedName>
    <definedName name="TB41c1555d_4f94_4ae5_849c_26d77fb2a08f" hidden="1">#REF!</definedName>
    <definedName name="TB41d5b83b_46c1_4e69_b9e1_2828290d9935" hidden="1">#REF!</definedName>
    <definedName name="TB41df828d_8a7f_4c55_a1dc_f9d8ccf0666c" hidden="1">#REF!</definedName>
    <definedName name="TB41e12bc0_2dfd_48fa_a2cc_d03d900898ca" hidden="1">#REF!</definedName>
    <definedName name="TB41e3b5c6_55b7_4c44_bf59_ebacafa3df01" hidden="1">#REF!</definedName>
    <definedName name="TB41ee2680_e74e_49d7_bd42_26139cd9b490" hidden="1">#REF!</definedName>
    <definedName name="TB41f54c93_b481_4d12_944c_941b140e6ddc" hidden="1">#REF!</definedName>
    <definedName name="TB41fedc22_ca58_4c83_bd8f_6263c881ed9f" hidden="1">#REF!</definedName>
    <definedName name="TB420b06ef_d68a_4ffd_9810_c0628ea473e4" hidden="1">#REF!</definedName>
    <definedName name="TB420cb2d2_923a_4af7_a36a_04f3190c3909" hidden="1">#REF!</definedName>
    <definedName name="TB4218aad1_224e_46c0_ad75_7993ff5fead7" hidden="1">#REF!</definedName>
    <definedName name="TB421fbb15_3337_4481_bf01_82bd3dfc5ff0" hidden="1">#REF!</definedName>
    <definedName name="TB42221313_03ec_4a50_ba98_07851807dab9" hidden="1">#REF!</definedName>
    <definedName name="TB422f1bf5_16df_4e8a_858a_5fa3c4a9aabe" hidden="1">#REF!</definedName>
    <definedName name="TB423a8cdb_bd68_48eb_baae_7d94a9c16741" hidden="1">#REF!</definedName>
    <definedName name="TB424b1c2b_8b7f_457d_b9d5_221b1d859bb2" hidden="1">#REF!</definedName>
    <definedName name="TB4253b627_634c_4021_b100_8a3b90df8a6c" hidden="1">#REF!</definedName>
    <definedName name="TB4282cfdb_85ed_49c3_b996_65748eaee6b8" hidden="1">#REF!</definedName>
    <definedName name="TB428689be_f844_4ad0_8f31_08541eb19872" hidden="1">#REF!</definedName>
    <definedName name="TB42978944_1aa6_413f_ab42_be6edf6846b2" hidden="1">#REF!</definedName>
    <definedName name="TB429cf115_4a96_4e21_8700_7e04bac78ba0" hidden="1">#REF!</definedName>
    <definedName name="TB42a4aeac_2bb4_4f48_b47f_71a0f6cdf3b9" hidden="1">#REF!</definedName>
    <definedName name="TB42a73e25_a9e1_4c26_8c72_db39d2b9011b" hidden="1">#REF!</definedName>
    <definedName name="TB42b7fae8_2563_4f79_863b_400e1a9a67e8" hidden="1">#REF!</definedName>
    <definedName name="TB42bcff09_fff1_4405_9872_a7d9c8f65c3d" hidden="1">#REF!</definedName>
    <definedName name="TB42cf9bff_2921_4398_ae25_78f8797c5d9d" hidden="1">#REF!</definedName>
    <definedName name="TB42e198a6_ab19_470f_9d39_947262b7e4e0" hidden="1">#REF!</definedName>
    <definedName name="TB42f61e95_a5b0_4b75_96ad_a3e36e6f6e12" hidden="1">#REF!</definedName>
    <definedName name="TB42f7ed85_7fec_4e37_b24f_0ae98620b5ae" hidden="1">#REF!</definedName>
    <definedName name="TB43053f16_c42c_4487_a12f_d2d19ba7aa34" hidden="1">#REF!</definedName>
    <definedName name="TB43401d79_7c11_45bc_9eda_859a0128b3ba" hidden="1">#REF!</definedName>
    <definedName name="TB4346fee9_798a_43ad_9310_66b78d505771" hidden="1">#REF!</definedName>
    <definedName name="TB435a18e3_1968_4bdc_9d3a_7760cd1caacf" hidden="1">#REF!</definedName>
    <definedName name="TB435defec_0e92_4b7d_9fb8_c95240d143eb" hidden="1">#REF!</definedName>
    <definedName name="TB4365f4ee_1021_4e04_9282_9a2d8a9b6b57" hidden="1">#REF!</definedName>
    <definedName name="TB436aff28_e296_45ca_baa4_3887e38e62cf" hidden="1">#REF!</definedName>
    <definedName name="TB436dbb4b_32c5_475c_89ec_6ab44c1296ff" hidden="1">#REF!</definedName>
    <definedName name="TB436efb9a_2d2a_4318_9410_8ffe6572314b" hidden="1">#REF!</definedName>
    <definedName name="TB436f065f_4cc6_4ccf_b625_18f80fbb3d58" hidden="1">#REF!</definedName>
    <definedName name="TB43714f8c_0cb6_48b0_ae80_e46fd4b231a9" hidden="1">#REF!</definedName>
    <definedName name="TB43725d8f_53bf_4caa_adaf_a96522e69d46" hidden="1">#REF!</definedName>
    <definedName name="TB43762150_610a_4cc7_a0a2_33d46133612f" hidden="1">#REF!</definedName>
    <definedName name="TB4376c318_28be_4a99_932e_c85d1f1bb066" hidden="1">#REF!</definedName>
    <definedName name="TB43785102_74c0_4a61_b289_962f6bcd56c9" hidden="1">#REF!</definedName>
    <definedName name="TB4383405c_09ff_4794_a2e8_c10dbfc092c3" hidden="1">#REF!</definedName>
    <definedName name="TB43ac6860_8000_4ccf_a979_e5ac943573bf" hidden="1">#REF!</definedName>
    <definedName name="TB43b9888b_5d72_4d08_91d6_d428b998e0fb" hidden="1">#REF!</definedName>
    <definedName name="TB43c09cb2_0029_4391_bfad_c2a92223dbef" hidden="1">#REF!</definedName>
    <definedName name="TB43cb64ec_48e5_460b_b9ad_4a0d40432dcb" hidden="1">#REF!</definedName>
    <definedName name="TB43d1b5ab_8fed_4e4f_a248_a467ef9ae00d" hidden="1">#REF!</definedName>
    <definedName name="TB43d75cee_4bd7_4b44_85d7_de87138669fc" hidden="1">#REF!</definedName>
    <definedName name="TB43fcf6ef_9ea2_46a8_a20a_2c97123e88e0" hidden="1">#REF!</definedName>
    <definedName name="TB440ab516_3354_4080_977c_864e7521cbae" hidden="1">#REF!</definedName>
    <definedName name="TB4412385d_511f_424e_8e98_8743641d511a" hidden="1">#REF!</definedName>
    <definedName name="TB44154e61_49fc_4aad_ac76_76801d67b472" hidden="1">#REF!</definedName>
    <definedName name="TB441daa53_8216_4ec6_966c_b3ac8c20ce5c" hidden="1">#REF!</definedName>
    <definedName name="TB4422b7c6_c70d_43bf_a6ba_8641df78dc80" hidden="1">#REF!</definedName>
    <definedName name="TB443bfece_079b_4bfb_b86c_971678aa2d64" hidden="1">#REF!</definedName>
    <definedName name="TB4444d600_8ecf_401f_a33d_786080d8fc71" hidden="1">#REF!</definedName>
    <definedName name="TB4446c7b1_40b0_45a6_a3a8_9fec7f9003ae" hidden="1">#REF!</definedName>
    <definedName name="TB444f7fe3_86b6_4b1b_a91a_c7c59294351b" hidden="1">#REF!</definedName>
    <definedName name="TB44620732_06a0_4da6_9fa3_0e7967966a3d" hidden="1">#REF!</definedName>
    <definedName name="TB44669ecf_cf4d_4c3c_a3a8_6900269eb703" hidden="1">#REF!</definedName>
    <definedName name="TB44698aa7_f6a5_49d6_9a0f_4264c5a8b1fc" hidden="1">#REF!</definedName>
    <definedName name="TB4478f14e_85f2_4e79_bd16_d4edfe5caa03" hidden="1">#REF!</definedName>
    <definedName name="TB447ae264_ae77_4ea1_9b32_6c0f54e43f50" hidden="1">#REF!</definedName>
    <definedName name="TB447d63b2_7be7_4be3_9370_0b3bff730a6d" hidden="1">#REF!</definedName>
    <definedName name="TB4485d974_6f6d_4f6a_9bb9_1428a7d281cf" hidden="1">#REF!</definedName>
    <definedName name="TB448e10c7_8822_4b3b_b7d6_da0c9a829bb5" hidden="1">#REF!</definedName>
    <definedName name="TB449541bb_0ad6_40b4_9113_82d2765adcd2" hidden="1">#REF!</definedName>
    <definedName name="TB44af4f95_91d3_4cd2_b112_a1e731f02fe5" hidden="1">#REF!</definedName>
    <definedName name="TB44b92924_2c63_4f8e_a688_ea7fd21ba605" hidden="1">#REF!</definedName>
    <definedName name="TB44bc07ab_3077_49dd_ac71_dfbf326307ef" hidden="1">#REF!</definedName>
    <definedName name="TB44be0c72_1517_4725_a854_c4aba7b5dfb6" hidden="1">#REF!</definedName>
    <definedName name="TB44ceaae5_337a_4311_b92d_5e82301db99c" hidden="1">#REF!</definedName>
    <definedName name="TB44d5d48e_2aea_4768_bca6_1e85f7f91a5b" hidden="1">#REF!</definedName>
    <definedName name="TB44e54192_5bc2_4081_8d8e_78a7eef9f174" hidden="1">#REF!</definedName>
    <definedName name="TB44ea324d_3371_4092_8cf0_9e9f74ee25c7" hidden="1">#REF!</definedName>
    <definedName name="TB44ede618_1fb0_4d0c_8522_8447123ef770" hidden="1">#REF!</definedName>
    <definedName name="TB44f49f16_183e_4b70_ab3c_cf72f53f22cf" hidden="1">#REF!</definedName>
    <definedName name="TB44f69d0d_6457_4564_be50_81bdc61d3fe9" hidden="1">#REF!</definedName>
    <definedName name="TB450c7fb7_c3ea_48b4_89c6_1693253de8aa" hidden="1">#REF!</definedName>
    <definedName name="TB4519957a_c4ef_4392_9e68_c7f7fd48eaf1" hidden="1">#REF!</definedName>
    <definedName name="TB4519d968_1583_40ec_9990_622d0d6ee3d9" hidden="1">#REF!</definedName>
    <definedName name="TB452d5976_8d5d_4f8e_82f2_049b10626e61" hidden="1">#REF!</definedName>
    <definedName name="TB452df781_8f5e_4cd0_a6fe_1cadff662cf5" hidden="1">#REF!</definedName>
    <definedName name="TB453701ff_bc1f_4dca_aa5d_fd959346087f" hidden="1">#REF!</definedName>
    <definedName name="TB4546db0c_acd5_4c02_aa1b_aadff1da9dcd" hidden="1">#REF!</definedName>
    <definedName name="TB4551d011_9e5a_4bdd_bc67_6456053ae34b" hidden="1">#REF!</definedName>
    <definedName name="TB45556656_fb21_49da_983f_332061afce53" hidden="1">#REF!</definedName>
    <definedName name="TB457146ee_2be9_41f1_9dea_d006f6dc67dd" hidden="1">#REF!</definedName>
    <definedName name="TB4572a9f5_9bac_4ab9_9d2f_2a5110ff6079" hidden="1">#REF!</definedName>
    <definedName name="TB457ef667_2e95_4751_933a_20abd125db97" hidden="1">#REF!</definedName>
    <definedName name="TB4595dc2f_7128_43d0_a634_6d1ae454e70a" hidden="1">#REF!</definedName>
    <definedName name="TB45a5e48c_0fce_4108_a9bc_c5d7100cb56e" hidden="1">#REF!</definedName>
    <definedName name="TB45b5810b_a426_4057_8274_6bb4219f7fe8" hidden="1">#REF!</definedName>
    <definedName name="TB45ca914e_a650_464a_9cd2_43249a803ea8" hidden="1">#REF!</definedName>
    <definedName name="TB45cd11ac_010f_40c4_8c45_d71f409fd7aa" hidden="1">#REF!</definedName>
    <definedName name="TB45df0900_3515_4325_90e0_01eca92bf6ab" hidden="1">#REF!</definedName>
    <definedName name="TB45eb5e44_c35d_4bc5_b6a0_d81cf2dadfaa" hidden="1">#REF!</definedName>
    <definedName name="TB4628a98b_08ef_4d2c_81dc_a782c181f794" hidden="1">#REF!</definedName>
    <definedName name="TB463407be_c6ae_4cbc_b591_00bb3eec6ca5" hidden="1">#REF!</definedName>
    <definedName name="TB463feb57_2e21_403b_95b8_15c32b7325ff" hidden="1">#REF!</definedName>
    <definedName name="TB464aab5d_7f3e_4e4a_be3d_79f1a7c89cc6" hidden="1">#REF!</definedName>
    <definedName name="TB4656493d_7d2e_47ed_a643_9c4eaea2ff91" hidden="1">#REF!</definedName>
    <definedName name="TB46819f54_0661_4ce6_95b1_a71a3c080dbe" hidden="1">#REF!</definedName>
    <definedName name="TB4682d2db_23b3_4936_8516_bd2460dadd65" hidden="1">#REF!</definedName>
    <definedName name="TB4690ae36_5e4e_409e_8750_0510e05d8d59" hidden="1">#REF!</definedName>
    <definedName name="TB46943490_35f5_4ff0_b0f2_8ccbdb8e8da6" hidden="1">#REF!</definedName>
    <definedName name="TB469e0822_b484_49c5_8a08_15adb99c953a" hidden="1">#REF!</definedName>
    <definedName name="TB46a42601_de6e_49cd_af93_9b9040ee147c" hidden="1">#REF!</definedName>
    <definedName name="TB46aba1ab_bacf_40de_92d5_c7f049a72cd6" hidden="1">#REF!</definedName>
    <definedName name="TB46da1af6_1c7f_47c7_9fa3_9bf2f681fed3" hidden="1">#REF!</definedName>
    <definedName name="TB46dfc76f_a0b5_450f_aad9_92c8a86a1004" hidden="1">#REF!</definedName>
    <definedName name="TB46dfd604_ec9e_4a35_96df_d6c655fedd6f" hidden="1">#REF!</definedName>
    <definedName name="TB46e0eb78_ed40_4d1c_b1eb_29365a03b631" hidden="1">#REF!</definedName>
    <definedName name="TB46f48b5b_43e1_4640_bfa6_67fb32876be0" hidden="1">#REF!</definedName>
    <definedName name="TB4704d301_473f_40d4_88e5_c0828c10b909" hidden="1">#REF!</definedName>
    <definedName name="TB470b989b_5dbc_4e49_99bb_78f3b4d35571" hidden="1">#REF!</definedName>
    <definedName name="TB472dc54b_a0b8_4e73_abfa_251e979e8a89" hidden="1">#REF!</definedName>
    <definedName name="TB474465cf_b0c9_4be8_a98c_778bdf9e26d2" hidden="1">#REF!</definedName>
    <definedName name="TB4747cfeb_33ec_4c49_b627_508cc8b0302b" hidden="1">#REF!</definedName>
    <definedName name="TB474846c9_be05_43d8_95c2_9231d4009c36" hidden="1">#REF!</definedName>
    <definedName name="TB4754eabd_f6c3_41cb_8c9c_bed103061587" hidden="1">#REF!</definedName>
    <definedName name="TB475b2845_6510_48c3_a100_be35d71e4ab7" hidden="1">#REF!</definedName>
    <definedName name="TB476173df_b282_40d4_a8d1_026abfea9286" hidden="1">#REF!</definedName>
    <definedName name="TB47623409_0910_4ebb_b8b7_08dd0f9ff1b4" hidden="1">#REF!</definedName>
    <definedName name="TB4765de30_4397_4c65_9f29_1fb77cb63ab5" hidden="1">#REF!</definedName>
    <definedName name="TB47717a5b_a0cb_4621_85a0_782ca267286b" hidden="1">#REF!</definedName>
    <definedName name="TB4774f71b_b357_4b22_8694_3253bcfc0db2" hidden="1">#REF!</definedName>
    <definedName name="TB4795c546_f3ba_42fe_8d8c_dac6f3b03f3f" hidden="1">#REF!</definedName>
    <definedName name="TB47976ca7_c2c5_4af6_b051_92ac293f04a4" hidden="1">#REF!</definedName>
    <definedName name="TB47aa5a59_42a8_492e_bdda_4c7b8f7b7bd4" hidden="1">#REF!</definedName>
    <definedName name="TB47ad0fa3_6c41_4489_b8f6_81d1e2daec26" hidden="1">#REF!</definedName>
    <definedName name="TB47ada196_0d6f_4d55_8ffb_1db37315d4d2" hidden="1">#REF!</definedName>
    <definedName name="TB47b72df1_2a45_457d_9bdc_eb41722da7fc" hidden="1">#REF!</definedName>
    <definedName name="TB47b7ceee_fd1f_4ff9_aa0d_77a4820b7525" hidden="1">#REF!</definedName>
    <definedName name="TB47f13437_fb63_442b_934c_cc16609149c3" hidden="1">#REF!</definedName>
    <definedName name="TB47fcca85_45e8_438b_8a6f_a9040c17189e" hidden="1">#REF!</definedName>
    <definedName name="TB480ee903_23c2_4d3e_a41b_332a294a8b40" hidden="1">#REF!</definedName>
    <definedName name="TB48140f2b_b7e7_4c33_9c26_82a3499251f1" hidden="1">#REF!</definedName>
    <definedName name="TB48222d9c_c635_4fd2_af7a_8ee574d176e3" hidden="1">#REF!</definedName>
    <definedName name="TB4823554b_f2e3_4559_8460_5178cb514de1" hidden="1">#REF!</definedName>
    <definedName name="TB48287d37_1562_40b2_84e9_eb85eb7fc7ce" hidden="1">#REF!</definedName>
    <definedName name="TB4835879f_624e_41fb_b715_1c5a647ee414" hidden="1">#REF!</definedName>
    <definedName name="TB483d3629_c846_48ea_89bc_56e9b9bddfb4" hidden="1">#REF!</definedName>
    <definedName name="TB483d60ce_4897_4497_acb4_4e23a8e92ea3" hidden="1">#REF!</definedName>
    <definedName name="TB4843366a_877f_448c_ad85_15f4ae2345ce" hidden="1">#REF!</definedName>
    <definedName name="TB484ab0dd_81c2_458b_ad96_66c8aa35f96f" hidden="1">#REF!</definedName>
    <definedName name="TB48571c1b_44c0_49cd_943f_0ade34915a55" hidden="1">#REF!</definedName>
    <definedName name="TB48660123_a7e0_4ccd_ae15_7d38c7ab2653" hidden="1">#REF!</definedName>
    <definedName name="TB48752128_df10_41f4_a3ea_8975b1cd4a05" hidden="1">#REF!</definedName>
    <definedName name="TB487c426e_eda2_4606_b0c4_a8e9212b562a" hidden="1">#REF!</definedName>
    <definedName name="TB487e64d2_7059_43e3_9aa3_93dc3fa3fa35" hidden="1">#REF!</definedName>
    <definedName name="TB48845d52_2bc9_4fe8_ab76_cda983cb52c7" hidden="1">#REF!</definedName>
    <definedName name="TB4898fc3e_2109_41d4_be06_ed270d8cfebe" hidden="1">#REF!</definedName>
    <definedName name="TB48bfa13a_3ba3_4bb3_805b_eda9a4af8c8c" hidden="1">#REF!</definedName>
    <definedName name="TB48ceafd8_5f27_4af4_a274_8fe8b41f7f82" hidden="1">#REF!</definedName>
    <definedName name="TB48e73850_2c53_4a1a_b43b_6822887e6fe2" hidden="1">#REF!</definedName>
    <definedName name="TB48fa0e98_f28f_4265_a324_718d51840e81" hidden="1">#REF!</definedName>
    <definedName name="TB4904199c_c200_4850_bb1e_f05cdd2ac8fd" hidden="1">#REF!</definedName>
    <definedName name="TB490f1334_e5e6_478d_adb4_8a542ba12a1a" hidden="1">#REF!</definedName>
    <definedName name="TB491d65c9_0f22_4c6c_a1c2_f135f11572a9" hidden="1">#REF!</definedName>
    <definedName name="TB4925cf82_2845_422f_a8a9_02c2358813f8" hidden="1">#REF!</definedName>
    <definedName name="TB492c30b4_e4a3_4bee_83d7_2308daa5f2dc" hidden="1">#REF!</definedName>
    <definedName name="TB492c6a12_5c48_4792_930d_b66b13107042" hidden="1">#REF!</definedName>
    <definedName name="TB492e13d6_ea20_4de1_8aec_a7e8eaf00587" hidden="1">#REF!</definedName>
    <definedName name="TB492e4488_7564_4789_8328_b02387f51c15" hidden="1">#REF!</definedName>
    <definedName name="TB4951105d_3f80_4f38_ae8b_53759e39a10d" hidden="1">#REF!</definedName>
    <definedName name="TB495788ed_99b9_4380_9114_cc3dbdc751a5" hidden="1">#REF!</definedName>
    <definedName name="TB496377ef_3c3b_43ad_85a0_a0c0892ea8cc" hidden="1">#REF!</definedName>
    <definedName name="TB497ca42a_bb9c_4fcb_b858_7dc00a17dcc7" hidden="1">#REF!</definedName>
    <definedName name="TB498652df_f621_4cb8_9d4d_94173fa3a697" hidden="1">#REF!</definedName>
    <definedName name="TB498b570b_2d7f_49a4_afcd_f69c69df1c3e" hidden="1">#REF!</definedName>
    <definedName name="TB498e0ca7_f9c6_43a4_82dd_9f1123e75a8a" hidden="1">#REF!</definedName>
    <definedName name="TB4992b31d_be99_4547_b1c9_21b4b8cfc33b" hidden="1">#REF!</definedName>
    <definedName name="TB49a3cb39_3b77_45aa_943a_39db967cf7e1" hidden="1">#REF!</definedName>
    <definedName name="TB49af0d07_babb_4836_bf10_c9bc880d85c5" hidden="1">#REF!</definedName>
    <definedName name="TB49bc0820_ef60_4ab9_8668_f646e65b03ee" hidden="1">#REF!</definedName>
    <definedName name="TB49c11c41_6e27_4eae_8af9_8943c29752d7" hidden="1">#REF!</definedName>
    <definedName name="TB49ce2679_4a29_41c6_9586_96a5f7c4476c" hidden="1">#REF!</definedName>
    <definedName name="TB49d1e196_e34a_4e78_854c_c7bbb1184548" hidden="1">#REF!</definedName>
    <definedName name="TB49d9aad4_8222_4e0d_827d_19b6a8c91309" hidden="1">#REF!</definedName>
    <definedName name="TB49dafa2a_e947_4109_8d7e_b7c0c54db470" hidden="1">#REF!</definedName>
    <definedName name="TB49dcb905_fe99_460a_9ba5_f7dd6f95df79" hidden="1">#REF!</definedName>
    <definedName name="TB49eb67a6_b23d_4985_9136_4d6c13097638" hidden="1">#REF!</definedName>
    <definedName name="TB49f5f57c_807b_48e0_9637_0d4d5da88a95" hidden="1">#REF!</definedName>
    <definedName name="TB49f9f56d_2140_4ba4_b1f8_6fdb104d98db" hidden="1">#REF!</definedName>
    <definedName name="TB4a295999_38c3_4987_a8ca_0b018f8086c8" hidden="1">#REF!</definedName>
    <definedName name="TB4a2a9ab5_2e70_4ad8_86c0_3658f4dd49d4" hidden="1">#REF!</definedName>
    <definedName name="TB4a2fed25_3b47_48cd_a30a_f45ef9a8d29f" hidden="1">#REF!</definedName>
    <definedName name="TB4a323ac0_6f56_4a8f_8745_18b02eaab5b3" hidden="1">#REF!</definedName>
    <definedName name="TB4a3f3859_9af4_4d4d_97fb_30ded29ca08d" hidden="1">#REF!</definedName>
    <definedName name="TB4a413b6a_2545_4d02_8c44_7cf149acee6c" hidden="1">#REF!</definedName>
    <definedName name="TB4a42ef11_cb03_448e_8717_353972ca22d6" hidden="1">#REF!</definedName>
    <definedName name="TB4a50c6cf_9182_4e20_96d8_663d72c8baaf" hidden="1">#REF!</definedName>
    <definedName name="TB4a642912_4ec7_4695_973b_00a6d2982404" hidden="1">#REF!</definedName>
    <definedName name="TB4a69e20d_7565_4fbe_964f_05b88a26ee50" hidden="1">#REF!</definedName>
    <definedName name="TB4a6b6dbb_c9e3_496b_96f5_8b4691f78be2" hidden="1">#REF!</definedName>
    <definedName name="TB4a6b91d5_2e42_40d0_927b_5552b8549e14" hidden="1">#REF!</definedName>
    <definedName name="TB4a7e79d2_0adb_4ea8_b8ea_a34212f1a4cb" hidden="1">#REF!</definedName>
    <definedName name="TB4a7f7fbe_edb4_4e0e_96db_e87e7e7be1cb" hidden="1">#REF!</definedName>
    <definedName name="TB4a910834_0ad8_4e2a_8fc2_4af8252428b1" hidden="1">#REF!</definedName>
    <definedName name="TB4a920812_39c1_4df5_8947_8066a43c0ac4" hidden="1">#REF!</definedName>
    <definedName name="TB4a9c06d4_a6bc_4459_aaff_6b5284a2ee0e" hidden="1">#REF!</definedName>
    <definedName name="TB4a9d292c_7a20_4e91_a838_da6cdca11ee3" hidden="1">#REF!</definedName>
    <definedName name="TB4aa8a90f_acd6_4505_904e_4fddea2ccac2" hidden="1">#REF!</definedName>
    <definedName name="TB4aca8607_657b_406c_82c5_df3258df50cd" hidden="1">#REF!</definedName>
    <definedName name="TB4ae28041_8179_450e_87d3_076470c4a63e" hidden="1">#REF!</definedName>
    <definedName name="TB4aeb43bc_0231_40af_a41f_b3f0d3fc866a" hidden="1">#REF!</definedName>
    <definedName name="TB4b023745_d176_4964_a7c6_60f09ba0d51b" hidden="1">#REF!</definedName>
    <definedName name="TB4b18c733_5ee0_4bf7_ba6d_64bbd8ded3ef" hidden="1">#REF!</definedName>
    <definedName name="TB4b296abb_fb94_4d0a_8083_e9cbc9f5aec1" hidden="1">#REF!</definedName>
    <definedName name="TB4b32ad5a_c766_423c_bdd0_43f3bd778ffe" hidden="1">#REF!</definedName>
    <definedName name="TB4b32d554_6f53_4eab_8039_a3778c5f4195" hidden="1">#REF!</definedName>
    <definedName name="TB4b335683_c386_4ef8_b0d3_5e3f04bac444" hidden="1">#REF!</definedName>
    <definedName name="TB4b493582_74e4_4e6a_822e_4e7582b86e7c" hidden="1">#REF!</definedName>
    <definedName name="TB4b4c63a7_6e53_42ab_a358_c44bf8c3fe39" hidden="1">#REF!</definedName>
    <definedName name="TB4b59e79c_728d_43dc_9173_cbe97bd13271" hidden="1">#REF!</definedName>
    <definedName name="TB4b605b4b_e9f9_4649_ac83_30dc56b66f66" hidden="1">#REF!</definedName>
    <definedName name="TB4b60da88_495a_4e64_840c_49e56cbd08ca" hidden="1">#REF!</definedName>
    <definedName name="TB4b6426d8_cfbe_4220_b2fb_00ab4ecab387" hidden="1">#REF!</definedName>
    <definedName name="TB4b70f3c9_cce0_46b9_8f68_a998bde14f4f" hidden="1">#REF!</definedName>
    <definedName name="TB4b77d6fa_39c6_4c50_907b_3d2b799becf5" hidden="1">#REF!</definedName>
    <definedName name="TB4b79987e_4636_4e0a_aed8_18d7ac759df5" hidden="1">#REF!</definedName>
    <definedName name="TB4b7c03db_c97a_4e79_ab13_baf1b2643551" hidden="1">#REF!</definedName>
    <definedName name="TB4b826d6a_ebb7_4556_9053_cf3994fd0e8b" hidden="1">#REF!</definedName>
    <definedName name="TB4b8a230c_660f_46de_865f_fa24c5b5e7b1" hidden="1">#REF!</definedName>
    <definedName name="TB4b9c0c19_e56b_4cda_a365_85d45d11fae3" hidden="1">#REF!</definedName>
    <definedName name="TB4ba00d7d_539e_4adf_9c74_e776903897a6" hidden="1">#REF!</definedName>
    <definedName name="TB4ba27335_cfbc_4e81_8c04_32c6d4925641" hidden="1">#REF!</definedName>
    <definedName name="TB4ba378a7_42aa_433a_be2f_e88f5709f0b2" hidden="1">#REF!</definedName>
    <definedName name="TB4ba92d82_387b_47ea_a59c_346fc3623690" hidden="1">#REF!</definedName>
    <definedName name="TB4bafb759_fe84_4676_8aaf_1aca4050bf21" hidden="1">#REF!</definedName>
    <definedName name="TB4bddc2c3_a243_44a5_b623_1e5c5ad49ba7" hidden="1">#REF!</definedName>
    <definedName name="TB4bf6dbcf_45ad_4b33_91bf_b67b180080d2" hidden="1">#REF!</definedName>
    <definedName name="TB4bf8b9b2_946c_466c_be46_86bfaa3bdb4a" hidden="1">#REF!</definedName>
    <definedName name="TB4c0edf51_617e_406d_9f2e_261ee4e75ebb" hidden="1">#REF!</definedName>
    <definedName name="TB4c27a879_cd07_42f9_88e7_34a3a1027a85" hidden="1">#REF!</definedName>
    <definedName name="TB4c2b3efa_86da_491f_8c8d_d369843679e3" hidden="1">#REF!</definedName>
    <definedName name="TB4c33ee1a_5837_4e94_bcdd_5f6f1f262c22" hidden="1">#REF!</definedName>
    <definedName name="TB4c37f965_0811_4472_96de_553d766949b5" hidden="1">#REF!</definedName>
    <definedName name="TB4c527c5e_5195_492a_aa29_577a82d6399e" hidden="1">#REF!</definedName>
    <definedName name="TB4c57b625_51d9_40c6_8533_a85b6c02939e" hidden="1">#REF!</definedName>
    <definedName name="TB4c5ba0c2_51ad_4dd0_9886_753e90700153" hidden="1">#REF!</definedName>
    <definedName name="TB4c6dd9df_267e_42c7_baf2_ee4cf73d9bde" hidden="1">#REF!</definedName>
    <definedName name="TB4c7b7ece_a6cc_4aa9_90d6_58af60076b14" hidden="1">#REF!</definedName>
    <definedName name="TB4c84e21d_4088_4a5b_8323_df3709b72576" hidden="1">#REF!</definedName>
    <definedName name="TB4c89085a_5e46_444b_96dc_1dd31802a133" hidden="1">#REF!</definedName>
    <definedName name="TB4c8abf99_9f39_437c_babf_1470148a1c49" hidden="1">#REF!</definedName>
    <definedName name="TB4c8eda4b_e2ae_4e2d_9963_53152e746a85" hidden="1">#REF!</definedName>
    <definedName name="TB4c9044a8_051a_43dc_8959_7703c92cac1f" hidden="1">#REF!</definedName>
    <definedName name="TB4c951421_d7e0_4b73_af70_fe3c2dbef9a2" hidden="1">#REF!</definedName>
    <definedName name="TB4cb65659_989b_4dcf_a25c_39c1d58c232a" hidden="1">#REF!</definedName>
    <definedName name="TB4cc68a37_fba1_4cc0_81df_55b169e89934" hidden="1">#REF!</definedName>
    <definedName name="TB4cfcd17c_cbb7_4c60_93a7_80a6e4911506" hidden="1">#REF!</definedName>
    <definedName name="TB4d023304_8454_415f_b631_0f5d8cd479ee" hidden="1">#REF!</definedName>
    <definedName name="TB4d1173d7_33c2_4c8d_8f2e_f54d4a0c7e94" hidden="1">#REF!</definedName>
    <definedName name="TB4d1b6b4f_f39e_422d_a0ce_9fb4f6f0a384" hidden="1">#REF!</definedName>
    <definedName name="TB4d2b27f7_b232_4cf4_bc27_8985c6431e9b" hidden="1">#REF!</definedName>
    <definedName name="TB4d544b7e_8761_461c_8799_482ef2ec9e7c" hidden="1">#REF!</definedName>
    <definedName name="TB4d762e04_8588_4ee1_9f2f_c85bf48aaaf3" hidden="1">#REF!</definedName>
    <definedName name="TB4d76d50d_fd8a_476c_b20f_f4b830dc7590" hidden="1">#REF!</definedName>
    <definedName name="TB4d838084_75ce_4d38_8591_20586a06f7ac" hidden="1">#REF!</definedName>
    <definedName name="TB4d84c996_e7f7_4fee_bde6_22e30eddca2f" hidden="1">#REF!</definedName>
    <definedName name="TB4d86bf2f_b6fe_4150_8126_c4ca4f0b44a7" hidden="1">#REF!</definedName>
    <definedName name="TB4d89308c_60ee_4f14_a8f7_313ae0ba6ab7" hidden="1">#REF!</definedName>
    <definedName name="TB4d922546_92fe_4637_b5ea_52dd2302422d" hidden="1">#REF!</definedName>
    <definedName name="TB4d9b5837_5dea_4309_adae_ed607b4564d3" hidden="1">#REF!</definedName>
    <definedName name="TB4da11e40_424d_4081_986b_740ed703089c" hidden="1">#REF!</definedName>
    <definedName name="TB4daa6dd8_bce5_449b_b2e3_fd7cf27ec590" hidden="1">#REF!</definedName>
    <definedName name="TB4db7661e_c62f_43f4_93bf_94a9409a11a0" hidden="1">#REF!</definedName>
    <definedName name="TB4dc2fe0c_26b5_4c5e_97cc_fe5ae42abcd7" hidden="1">#REF!</definedName>
    <definedName name="TB4dc5482e_9fae_4537_bee1_6b37613f4e8a" hidden="1">#REF!</definedName>
    <definedName name="TB4dd0798d_d48f_49b1_b3b3_77f85e602633" hidden="1">#REF!</definedName>
    <definedName name="TB4dd30ba1_ae27_400c_b20a_88ea66d635b1" hidden="1">#REF!</definedName>
    <definedName name="TB4dd890e5_0244_4ad9_8ea2_d9d81dadeec9" hidden="1">#REF!</definedName>
    <definedName name="TB4dd9a0bf_865a_48c9_aea5_ae057ee89e5f" hidden="1">#REF!</definedName>
    <definedName name="TB4ddec55c_8310_4816_878b_031abab3f922" hidden="1">#REF!</definedName>
    <definedName name="TB4dea2783_1c9c_4ce1_b43a_e7f0b8d8993c" hidden="1">#REF!</definedName>
    <definedName name="TB4df017f8_f3b1_47d6_a81b_e397a856a291" hidden="1">#REF!</definedName>
    <definedName name="TB4df853ef_8d97_4c28_8101_90dcfb7d266f" hidden="1">#REF!</definedName>
    <definedName name="TB4e044bcd_9b56_4ea4_a66c_ea9a13473e47" hidden="1">#REF!</definedName>
    <definedName name="TB4e178a1a_cc2b_47ae_a519_fb02d8ad262e" hidden="1">#REF!</definedName>
    <definedName name="TB4e25af0a_366b_496c_a628_d81799c9bae0" hidden="1">#REF!</definedName>
    <definedName name="TB4e2766ce_671a_457c_bdf5_76d15f613428" hidden="1">#REF!</definedName>
    <definedName name="TB4e29842d_ac23_4737_8188_839b36953ba0" hidden="1">#REF!</definedName>
    <definedName name="TB4e36ed20_39eb_4a56_810b_78c70d565af3" hidden="1">#REF!</definedName>
    <definedName name="TB4e3aa1a1_73b4_4d32_80d2_4d270d208fc7" hidden="1">#REF!</definedName>
    <definedName name="TB4e41f1e7_392e_4026_87fa_01810bf9eb98" hidden="1">#REF!</definedName>
    <definedName name="TB4e631369_fc42_4f87_a6c5_42da23b520b1" hidden="1">#REF!</definedName>
    <definedName name="TB4e64e3c0_eec7_4009_a9c4_8883ce5e8f73" hidden="1">#REF!</definedName>
    <definedName name="TB4e6e3290_3dab_4e20_8cd8_a6973de8380f" hidden="1">#REF!</definedName>
    <definedName name="TB4e8d442c_7b87_4807_958f_6e32495f44a1" hidden="1">#REF!</definedName>
    <definedName name="TB4e988989_11cc_4a9e_ba2f_1069792f8c9d" hidden="1">#REF!</definedName>
    <definedName name="TB4eb546ef_1ad8_4204_a8d4_b56f061d89da" hidden="1">#REF!</definedName>
    <definedName name="TB4eb7f291_752f_41f4_bda3_ce51f3c32e30" hidden="1">#REF!</definedName>
    <definedName name="TB4ebb6af0_71e6_413e_ab28_350f9d435f76" hidden="1">#REF!</definedName>
    <definedName name="TB4ec15e17_7d00_4936_b582_ecb6f2f30bcf" hidden="1">#REF!</definedName>
    <definedName name="TB4ef1736d_7040_47bf_bb85_b91c8c3bd6fc" hidden="1">#REF!</definedName>
    <definedName name="TB4f04af98_ef88_44e0_b473_e6664a058e8a" hidden="1">#REF!</definedName>
    <definedName name="TB4f07cfc0_810e_4d18_9d9f_02703915868d" hidden="1">#REF!</definedName>
    <definedName name="TB4f1abcca_2a96_4838_ba2c_7fbb2ad28ecc" hidden="1">#REF!</definedName>
    <definedName name="TB4f1c9309_5679_4fb2_83d0_65033ba4e7b7" hidden="1">#REF!</definedName>
    <definedName name="TB4f407b21_2ef1_489f_9e09_c4200a6e93d0" hidden="1">#REF!</definedName>
    <definedName name="TB4f592abd_3701_4473_af9b_7c5d81353e84" hidden="1">#REF!</definedName>
    <definedName name="TB4f5ff6c4_701d_4b4d_be01_ff9bb41d4dc7" hidden="1">#REF!</definedName>
    <definedName name="TB4f643498_fd52_4e6e_8244_56350aff98d3" hidden="1">#REF!</definedName>
    <definedName name="TB4f687dfa_c6cf_4709_9899_ced47d079fbb" hidden="1">#REF!</definedName>
    <definedName name="TB4f739158_f181_4351_8f72_552d87afd680" hidden="1">#REF!</definedName>
    <definedName name="TB4f7f5aa6_c029_4ce7_9733_0d37552a86f7" hidden="1">#REF!</definedName>
    <definedName name="TB4f8c80d3_9143_4e93_89dd_9a815b8e31dc" hidden="1">#REF!</definedName>
    <definedName name="TB4f91cfb6_cf8c_467f_8eaa_9da51a5ee116" hidden="1">#REF!</definedName>
    <definedName name="TB4f98cc66_e5a3_47fb_a011_e94b811b0cd7" hidden="1">#REF!</definedName>
    <definedName name="TB4fa38c3b_2cde_4037_95e2_89bbf98b5218" hidden="1">#REF!</definedName>
    <definedName name="TB4fa78cd7_151d_4e25_8ffd_e97e528c8d92" hidden="1">#REF!</definedName>
    <definedName name="TB4fccb59c_8c9c_4187_ad0c_e89e86719ec3" hidden="1">#REF!</definedName>
    <definedName name="TB4fd9ac15_98af_4318_93a7_72de97f242c7" hidden="1">#REF!</definedName>
    <definedName name="TB4fda7748_ee62_454b_97b9_31485dba4fd9" hidden="1">#REF!</definedName>
    <definedName name="TB4fe1f7b4_ab1c_457c_b4f9_486eb8c9d360" hidden="1">#REF!</definedName>
    <definedName name="TB4fe37d3b_2936_4645_be1f_8f4e3cbaa026" hidden="1">#REF!</definedName>
    <definedName name="TB4febcaa0_c035_4304_b1c2_44487baaa0ae" hidden="1">#REF!</definedName>
    <definedName name="TB4fed029c_9788_4edf_afd6_b2373640f010" hidden="1">#REF!</definedName>
    <definedName name="TB500e0a45_22d0_4612_a85d_3a9bfa86c73d" hidden="1">#REF!</definedName>
    <definedName name="TB500edf3c_9ef4_46a2_a355_b1ec1a510307" hidden="1">#REF!</definedName>
    <definedName name="TB5017461c_acbd_4402_9baf_9631856d8f31" hidden="1">#REF!</definedName>
    <definedName name="TB50193e65_3e8e_44a5_ae81_cd78e4916fd9" hidden="1">#REF!</definedName>
    <definedName name="TB502606a0_31aa_48b8_b84a_80e806767e57" hidden="1">#REF!</definedName>
    <definedName name="TB502bdaf3_346f_47bb_a598_2118182090b3" hidden="1">#REF!</definedName>
    <definedName name="TB5037c36a_c584_405a_974b_90a478f0ce88" hidden="1">#REF!</definedName>
    <definedName name="TB503a2ee0_4134_4b9d_bc30_134e76dd65b3" hidden="1">#REF!</definedName>
    <definedName name="TB504046db_17fd_4ec1_954c_3d948e2f3009" hidden="1">#REF!</definedName>
    <definedName name="TB504ce02d_e381_4fb5_ab75_af27c2232c15" hidden="1">#REF!</definedName>
    <definedName name="TB50569928_d714_4bd8_b95b_3c470e537189" hidden="1">#REF!</definedName>
    <definedName name="TB505b4585_f925_484f_960a_68312f903cd4" hidden="1">#REF!</definedName>
    <definedName name="TB505ca8fd_0f55_4963_bd3b_842918376edc" hidden="1">#REF!</definedName>
    <definedName name="TB50748064_1ece_4c77_b81b_35a31fe6eceb" hidden="1">#REF!</definedName>
    <definedName name="TB507da724_b4da_4d4d_b13e_2d21a4eea103" hidden="1">#REF!</definedName>
    <definedName name="TB5098d8ef_bb5b_4f81_9998_7cbaf8817257" hidden="1">#REF!</definedName>
    <definedName name="TB509c0cfa_20ef_4ee2_87f0_92da51ec892c" hidden="1">#REF!</definedName>
    <definedName name="TB50af9354_d20b_4b26_a74e_9760f3365fdb" hidden="1">#REF!</definedName>
    <definedName name="TB50b33491_e217_46f4_86cd_eac607bc781c" hidden="1">#REF!</definedName>
    <definedName name="TB50ba2ab4_3491_4a4e_9f16_296891751f71" hidden="1">#REF!</definedName>
    <definedName name="TB50cdbb04_cd53_4516_b041_f2f45bc61b06" hidden="1">#REF!</definedName>
    <definedName name="TB50dc0e05_236b_4f6c_86b1_938aa1fed708" hidden="1">#REF!</definedName>
    <definedName name="TB50e97033_7aa6_4393_b87e_7e6a27882f5f" hidden="1">#REF!</definedName>
    <definedName name="TB50eba478_25f0_43b9_a7fc_fc1dd01f4c0e" hidden="1">#REF!</definedName>
    <definedName name="TB50ec1d21_d415_4801_a15b_08881de76731" hidden="1">#REF!</definedName>
    <definedName name="TB5106a631_645f_4ef9_94d9_48b495a172e6" hidden="1">#REF!</definedName>
    <definedName name="TB51142a79_38ab_442b_aae0_77f3fabe2400" hidden="1">#REF!</definedName>
    <definedName name="TB5116d011_ecc1_44bb_b402_0b28a57a7718" hidden="1">#REF!</definedName>
    <definedName name="TB511ed6bb_32cc_4af7_83cd_30f6049d5f1b" hidden="1">#REF!</definedName>
    <definedName name="TB511f1482_4b9b_4b86_95dd_07c86e37f989" hidden="1">#REF!</definedName>
    <definedName name="TB51287a78_1d7f_4254_bf1e_18452513f82e" hidden="1">#REF!</definedName>
    <definedName name="TB514638d5_6633_455a_b3bd_18a2e545b28d" hidden="1">#REF!</definedName>
    <definedName name="TB517a6f82_c6d0_4b44_8008_b5a6892ea6c4" hidden="1">#REF!</definedName>
    <definedName name="TB517ddff4_a7fa_4087_9fcf_e5141d7237b2" hidden="1">#REF!</definedName>
    <definedName name="TB518466ba_0d0f_4b31_b090_db1e2fcfcbae" hidden="1">#REF!</definedName>
    <definedName name="TB5186b7c1_362c_417e_a51d_3f35216bc4a1" hidden="1">#REF!</definedName>
    <definedName name="TB518b3b3c_3e32_4797_9604_4120021de002" hidden="1">#REF!</definedName>
    <definedName name="TB518e9559_3412_478f_b712_cf6ca64efbe1" hidden="1">#REF!</definedName>
    <definedName name="TB519461ad_a47c_432a_aa3a_e78523cc6680" hidden="1">#REF!</definedName>
    <definedName name="TB519bf4ec_2aa8_445e_a9fd_f583d4c119ec" hidden="1">#REF!</definedName>
    <definedName name="TB519d3052_df05_44a1_a9d3_4cb5c0d72c5f" hidden="1">#REF!</definedName>
    <definedName name="TB51b11d8b_e464_44c9_afb3_af10eb71d4dc" hidden="1">#REF!</definedName>
    <definedName name="TB51b58ab2_15f5_46a1_b1db_1464ef6c96b2" hidden="1">#REF!</definedName>
    <definedName name="TB51cdbbaf_ded6_41bd_a4e3_58d59480d211" hidden="1">#REF!</definedName>
    <definedName name="TB51cf0911_b028_4e62_a890_7320cd9b9ad4" hidden="1">#REF!</definedName>
    <definedName name="TB51cffe20_7a08_4741_9d4e_2cc312690d52" hidden="1">#REF!</definedName>
    <definedName name="TB51e2d82b_48f8_413a_8ad3_21962ec8d60c" hidden="1">#REF!</definedName>
    <definedName name="TB52005be1_324f_46d8_9d7e_a815d989ba5d" hidden="1">#REF!</definedName>
    <definedName name="TB52024b8d_1af4_4dfb_b8fc_f8b14f45526f" hidden="1">#REF!</definedName>
    <definedName name="TB5203dfca_85e9_4e62_991d_c76f55695a5f" hidden="1">#REF!</definedName>
    <definedName name="TB520836d3_1435_4762_a433_7167f6c61f30" hidden="1">#REF!</definedName>
    <definedName name="TB52093227_ecc5_48e9_b9fe_12ae6995dbeb" hidden="1">#REF!</definedName>
    <definedName name="TB520a9dd6_2bbe_4dcc_83b1_72265d2eeb53" hidden="1">#REF!</definedName>
    <definedName name="TB520eec3a_d238_4277_adbf_fb81fda3924f" hidden="1">#REF!</definedName>
    <definedName name="TB5211a84b_d2e1_4967_81e5_f0ff436de5d5" hidden="1">#REF!</definedName>
    <definedName name="TB522cb57b_3e7a_4f00_9b2b_240637701e8c" hidden="1">#REF!</definedName>
    <definedName name="TB522d7354_9360_49df_810f_f4e71040f9e8" hidden="1">#REF!</definedName>
    <definedName name="TB5232f820_26fb_4f3d_bae4_0a7902b530bc" hidden="1">#REF!</definedName>
    <definedName name="TB5233f927_e046_4b45_88ca_3e5a59faf7fc" hidden="1">#REF!</definedName>
    <definedName name="TB5248d031_56c0_49a1_9c9a_bc56c21599e5" hidden="1">#REF!</definedName>
    <definedName name="TB524f6120_8ef2_4d08_a93b_8da496e4620e" hidden="1">#REF!</definedName>
    <definedName name="TB5260b7f4_8d3b_49f8_ae19_e29f47a4f743" hidden="1">#REF!</definedName>
    <definedName name="TB5262f741_66c2_4a9d_91e2_e84ac5a04fe8" hidden="1">#REF!</definedName>
    <definedName name="TB5265d460_53a5_4fbd_a2ca_3283b6c6bc1b" hidden="1">#REF!</definedName>
    <definedName name="TB5273f25c_d67e_4abd_b81e_dd89ca7ea814" hidden="1">#REF!</definedName>
    <definedName name="TB52a1efc7_7532_47b4_9429_dd646801e2fd" hidden="1">#REF!</definedName>
    <definedName name="TB52b96aa4_0e3b_4631_865e_9a93ca5f2bcf" hidden="1">#REF!</definedName>
    <definedName name="TB52bc15ff_bb59_42ee_bb41_ff328f6d0315" hidden="1">#REF!</definedName>
    <definedName name="TB52c72662_3f0e_4fc6_a45e_e289db52c09b" hidden="1">#REF!</definedName>
    <definedName name="TB52cd6cea_c1ae_4734_84f5_504b4d9c9068" hidden="1">#REF!</definedName>
    <definedName name="TB52d31493_ea76_475f_a78c_5eae8a292349" hidden="1">#REF!</definedName>
    <definedName name="TB52d3975c_3c77_434e_a272_ef176e535e41" hidden="1">#REF!</definedName>
    <definedName name="TB52e05878_0354_459a_ad47_01ad0a1776a6" hidden="1">#REF!</definedName>
    <definedName name="TB52e1ebd3_b14d_446d_a71b_c6ceb087d832" hidden="1">#REF!</definedName>
    <definedName name="TB52fd6af0_86b6_4b0c_9c43_9e658eb2f7c4" hidden="1">#REF!</definedName>
    <definedName name="TB5301c6f9_15a0_4703_99b0_f5947b920486" hidden="1">#REF!</definedName>
    <definedName name="TB5316ced6_dbfb_4585_9602_52e96ad8624b" hidden="1">#REF!</definedName>
    <definedName name="TB532e4568_fda4_48b0_ab04_21e8a4c7527f" hidden="1">#REF!</definedName>
    <definedName name="TB534229c2_31b6_42c8_98b5_cae0ea1f3f4a" hidden="1">#REF!</definedName>
    <definedName name="TB5346c93b_d33a_4edc_b4ba_3e73c7dd3484" hidden="1">#REF!</definedName>
    <definedName name="TB53476571_d6bc_48aa_8d67_105aa2a88d89" hidden="1">#REF!</definedName>
    <definedName name="TB534a70cb_df0b_4114_8fa8_1a960b00cfcb" hidden="1">#REF!</definedName>
    <definedName name="TB53719447_8e0f_4191_8d15_c869ffd73082" hidden="1">#REF!</definedName>
    <definedName name="TB53728f81_98eb_45e5_9c8f_40d4fde47821" hidden="1">#REF!</definedName>
    <definedName name="TB538363d7_0e11_4c16_94c9_95b984540c1d" hidden="1">#REF!</definedName>
    <definedName name="TB5395192d_3465_44e9_a33f_e51c6e125d85" hidden="1">#REF!</definedName>
    <definedName name="TB539b3499_99c9_4b74_9be0_b2964e84d190" hidden="1">#REF!</definedName>
    <definedName name="TB539f30f3_ef3d_4127_8810_770137e75b7c" hidden="1">#REF!</definedName>
    <definedName name="TB53a47436_f840_4f46_9c46_45a0ca3e78ff" hidden="1">#REF!</definedName>
    <definedName name="TB53aa34ea_4469_44e3_bc5b_3eabd24b4bfa" hidden="1">#REF!</definedName>
    <definedName name="TB53e2a3fb_fe82_4eb6_924c_11ed8f2e7665" hidden="1">#REF!</definedName>
    <definedName name="TB53f0a2ea_615d_46d4_ab7f_f2d7066a2756" hidden="1">#REF!</definedName>
    <definedName name="TB5409e4df_248b_4208_b74b_946aa2bf1334" hidden="1">#REF!</definedName>
    <definedName name="TB5411c3b6_4f4b_47a1_9cce_7a4d469a6c9b" hidden="1">#REF!</definedName>
    <definedName name="TB541862ca_b5fc_4be7_9caf_23e5465d6748" hidden="1">#REF!</definedName>
    <definedName name="TB5420dba8_432c_49c6_ab0e_8e43c75b5924" hidden="1">#REF!</definedName>
    <definedName name="TB54241f74_78a7_413f_bb01_e520083ce67e" hidden="1">#REF!</definedName>
    <definedName name="TB5428f939_ba86_4c48_8cf0_1328a8c71fa9" hidden="1">#REF!</definedName>
    <definedName name="TB5442bd5a_4cac_49f2_9e10_bd0f0d6457f8" hidden="1">#REF!</definedName>
    <definedName name="TB5444fe9b_8939_4818_b3c1_adb8f9f55212" hidden="1">#REF!</definedName>
    <definedName name="TB54458537_ea57_42d4_b6c4_8af4323bac31" hidden="1">#REF!</definedName>
    <definedName name="TB546c9bcd_79f3_4f37_9831_fb4bfe0e1cd2" hidden="1">#REF!</definedName>
    <definedName name="TB546e318b_7990_4dfb_a2dc_a8021155bd76" hidden="1">#REF!</definedName>
    <definedName name="TB5481b9eb_96f4_4249_9f9e_7898d13608ff" hidden="1">#REF!</definedName>
    <definedName name="TB54aed421_c596_4eae_8056_2a930227fa35" hidden="1">#REF!</definedName>
    <definedName name="TB54b2bc6f_1c21_4d72_92e4_56012578ec6a" hidden="1">#REF!</definedName>
    <definedName name="TB54b5e665_c751_466d_8ec5_b022bd3ca256" hidden="1">#REF!</definedName>
    <definedName name="TB54d63f96_ddb0_4569_b4cc_1f7d340f5ce0" hidden="1">#REF!</definedName>
    <definedName name="TB54d8181b_d260_46d9_b3c8_5c19c9961e7d" hidden="1">#REF!</definedName>
    <definedName name="TB54e5c1b7_e964_46f5_9364_da5690df5f43" hidden="1">#REF!</definedName>
    <definedName name="TB54ec6a65_133b_4fc8_b1bd_86fcb4f43388" hidden="1">#REF!</definedName>
    <definedName name="TB54fef944_d676_4216_9f11_77c1c83d5273" hidden="1">#REF!</definedName>
    <definedName name="TB55062b71_e58b_4d8c_835f_e62ee2a0a6d5" hidden="1">#REF!</definedName>
    <definedName name="TB551e6c40_4c82_4314_a829_a25d40aeeaff" hidden="1">#REF!</definedName>
    <definedName name="TB552af472_ec55_43d8_b2e8_811bc7ad022a" hidden="1">#REF!</definedName>
    <definedName name="TB553a3c5a_26ee_4855_8b0e_a17749c3cda8" hidden="1">#REF!</definedName>
    <definedName name="TB554f034a_1b08_45df_8059_020d0d5eaa27" hidden="1">#REF!</definedName>
    <definedName name="TB555341dd_15c6_41e3_8ea0_cc3cdd84803d" hidden="1">#REF!</definedName>
    <definedName name="TB555c8f7f_30cb_4066_a953_bb97f84c4835" hidden="1">#REF!</definedName>
    <definedName name="TB555cfa02_7838_40a5_80b6_8b1f58de8293" hidden="1">#REF!</definedName>
    <definedName name="TB5565a5b4_f719_4abe_b005_99b884569505" hidden="1">#REF!</definedName>
    <definedName name="TB556e217c_2bcb_483b_a54a_a99f7afddc23" hidden="1">#REF!</definedName>
    <definedName name="TB55734610_b0fa_48ff_811e_41447a7b7c1c" hidden="1">#REF!</definedName>
    <definedName name="TB5575d12e_1b6f_4f3d_aa7c_1e3c8985af77" hidden="1">#REF!</definedName>
    <definedName name="TB5576e930_711f_4f0d_8359_f636391490ce" hidden="1">#REF!</definedName>
    <definedName name="TB557e6fd7_04b3_468b_8233_cb072048a617" hidden="1">#REF!</definedName>
    <definedName name="TB55854174_a8d1_4198_9195_f41730e1db42" hidden="1">#REF!</definedName>
    <definedName name="TB5585b3a9_ad17_4048_a94e_490106873efe" hidden="1">#REF!</definedName>
    <definedName name="TB558b59f8_82d3_438a_a3c9_e1bfb7e4a97a" hidden="1">#REF!</definedName>
    <definedName name="TB558c65a7_6bce_4225_a329_fc31d6fb9cec" hidden="1">#REF!</definedName>
    <definedName name="TB55a25f82_39b4_4bc1_97a9_5d22efb3b122" hidden="1">#REF!</definedName>
    <definedName name="TB55a54036_63ed_4a8f_a429_4284cb0bb20e" hidden="1">#REF!</definedName>
    <definedName name="TB55bbe613_3939_490a_ba15_87c3d52f3b64" hidden="1">#REF!</definedName>
    <definedName name="TB55bf102e_b259_4f7f_be3f_14ecddb1af7e" hidden="1">#REF!</definedName>
    <definedName name="TB55bf85d0_548e_4616_adb9_9c809521d022" hidden="1">#REF!</definedName>
    <definedName name="TB55e573ea_e792_4a3b_88c0_930dc14479b7" hidden="1">#REF!</definedName>
    <definedName name="TB55f5b8b6_1624_4408_812c_23c9e9c3adfd" hidden="1">#REF!</definedName>
    <definedName name="TB55f769aa_277b_48f4_aea8_67e84f5f0520" hidden="1">#REF!</definedName>
    <definedName name="TB55f7ab4c_5a05_458e_b222_80f2c7535c7b" hidden="1">#REF!</definedName>
    <definedName name="TB55fd1abd_297f_4018_9508_cbca5c60965e" hidden="1">#REF!</definedName>
    <definedName name="TB5608ca69_512a_4145_9a2e_786d482a97fe" hidden="1">#REF!</definedName>
    <definedName name="TB560c31b5_3ec0_4043_84ad_2e49371a8ee6" hidden="1">#REF!</definedName>
    <definedName name="TB560c7a35_3594_4445_b45f_f31eaa29352f" hidden="1">#REF!</definedName>
    <definedName name="TB562007dc_6347_4dcf_b250_19d432d77248" hidden="1">#REF!</definedName>
    <definedName name="TB5620d085_e360_496c_954d_b3f8976e0a99" hidden="1">#REF!</definedName>
    <definedName name="TB562bbbc1_4733_4cc7_94ad_f263e6744a16" hidden="1">#REF!</definedName>
    <definedName name="TB562bfa66_b8cd_4dd3_9140_cb5eccac47eb" hidden="1">#REF!</definedName>
    <definedName name="TB562dbaf9_d400_41db_8483_43b8d496dc29" hidden="1">#REF!</definedName>
    <definedName name="TB562de138_c726_4e78_8e50_288d5cf22560" hidden="1">#REF!</definedName>
    <definedName name="TB5635c673_e33b_4c85_825e_58e0c3b4df3c" hidden="1">#REF!</definedName>
    <definedName name="TB56360724_31eb_4ddd_ba5e_9336adff4ca1" hidden="1">#REF!</definedName>
    <definedName name="TB56362244_fc7d_41fb_b748_4dc2bdd28955" hidden="1">#REF!</definedName>
    <definedName name="TB5638edf0_6841_4ff4_96a6_37e6fca5cd4d" hidden="1">#REF!</definedName>
    <definedName name="TB5638f75b_15e9_456c_8686_f8db4a410263" hidden="1">#REF!</definedName>
    <definedName name="TB564fd6bc_5170_423e_a3fb_576f07f2db02" hidden="1">#REF!</definedName>
    <definedName name="TB565439e7_10b4_450a_af4b_26559ac2df83" hidden="1">#REF!</definedName>
    <definedName name="TB565a9511_e3ab_4922_86e3_b49b77ce9732" hidden="1">#REF!</definedName>
    <definedName name="TB5672e84d_9fa1_4dff_afae_8c846b226f14" hidden="1">#REF!</definedName>
    <definedName name="TB5674508c_c1b6_4da9_be24_8fbe719869d2" hidden="1">#REF!</definedName>
    <definedName name="TB56867535_4528_4876_8965_952f83782e21" hidden="1">#REF!</definedName>
    <definedName name="TB5686ce84_014b_442a_ba48_44bcb2dc2207" hidden="1">#REF!</definedName>
    <definedName name="TB568ea226_45e9_49fd_a728_fe1245135ec8" hidden="1">#REF!</definedName>
    <definedName name="TB56ab40e7_76b5_4303_befb_193d15a7c6d2" hidden="1">#REF!</definedName>
    <definedName name="TB56b2b014_d156_4823_86b5_a8ee91a4cce6" hidden="1">#REF!</definedName>
    <definedName name="TB56ba5fd9_e0cb_4b9b_8873_e1163e2d89d7" hidden="1">#REF!</definedName>
    <definedName name="TB56c415ab_185c_4888_ad6b_83fce85548dc" hidden="1">#REF!</definedName>
    <definedName name="TB56c6f259_513a_4864_b7c9_60b14edfdc9d" hidden="1">#REF!</definedName>
    <definedName name="TB56c7bcb0_e54d_42ae_81de_574d56c4b736" hidden="1">#REF!</definedName>
    <definedName name="TB56c8eec6_8270_43f3_9d31_8965c3a9d35d" hidden="1">#REF!</definedName>
    <definedName name="TB56f81877_4fd4_4f31_a0f5_9fdfa8c8b76c" hidden="1">#REF!</definedName>
    <definedName name="TB570d6514_9cdb_4a02_a564_f2aad94e15d4" hidden="1">#REF!</definedName>
    <definedName name="TB57121dfc_d8b2_4412_81eb_6209f9e0c8fd" hidden="1">#REF!</definedName>
    <definedName name="TB57352d25_bbe1_4595_a60e_4085dceb074d" hidden="1">#REF!</definedName>
    <definedName name="TB57393c39_1a76_4c84_b73e_3b446f0cdb23" hidden="1">#REF!</definedName>
    <definedName name="TB573d7bba_3036_4a20_a3ba_9483d328a056" hidden="1">#REF!</definedName>
    <definedName name="TB574a8345_be5a_41f4_bb06_9cf6885a4b10" hidden="1">#REF!</definedName>
    <definedName name="TB574e6816_6095_491a_b58a_40531bd4f5fa" hidden="1">#REF!</definedName>
    <definedName name="TB5764159a_4ebd_48c0_ac9a_8b1f8b351181" hidden="1">#REF!</definedName>
    <definedName name="TB5772f495_e599_4cb7_a0b2_bb8fc658f6c8" hidden="1">#REF!</definedName>
    <definedName name="TB5781d22b_bf99_4946_b285_71159571dac7" hidden="1">#REF!</definedName>
    <definedName name="TB579a2095_42b0_4820_99b1_d58a2c9e60b0" hidden="1">#REF!</definedName>
    <definedName name="TB57a5b686_5516_4fa8_adbd_94cf51792e1a" hidden="1">#REF!</definedName>
    <definedName name="TB57a5cf72_d122_4c87_ac4d_23a5725a90ec" hidden="1">#REF!</definedName>
    <definedName name="TB57abaa70_c5d7_4936_a51b_ed0a637bda78" hidden="1">#REF!</definedName>
    <definedName name="TB57b72692_3a5b_4e6a_b2fd_dab763081717" hidden="1">#REF!</definedName>
    <definedName name="TB57b83da9_3cf7_47e7_ad56_a48122ffaaad" hidden="1">#REF!</definedName>
    <definedName name="TB57cefc6e_b2b5_4228_a977_cc035fb80c69" hidden="1">#REF!</definedName>
    <definedName name="TB57ec1989_9fab_406c_a0af_54c352eaf531" hidden="1">#REF!</definedName>
    <definedName name="TB57ef0011_dac8_41ab_bea2_f531a42ef616" hidden="1">#REF!</definedName>
    <definedName name="TB57f44ca4_0ed3_4e80_afea_de93633c4fb2" hidden="1">#REF!</definedName>
    <definedName name="TB57f83371_9341_4947_a203_8e47e8041f31" hidden="1">#REF!</definedName>
    <definedName name="TB57fce6aa_e2ad_496c_b1a5_c6201a3a07ce" hidden="1">#REF!</definedName>
    <definedName name="TB58002d18_bb77_46a8_80ba_9941a134a2d9" hidden="1">#REF!</definedName>
    <definedName name="TB5802d268_3924_4c1d_8240_759a2cfc103d" hidden="1">#REF!</definedName>
    <definedName name="TB580b6b43_9b93_4ec7_96db_def91650b0ff" hidden="1">#REF!</definedName>
    <definedName name="TB580cd27d_3584_4eb1_8eab_656a6e74ff66" hidden="1">#REF!</definedName>
    <definedName name="TB5810c905_505a_43eb_b21d_d188aaa91b8b" hidden="1">#REF!</definedName>
    <definedName name="TB581ba26d_99d6_4bfe_af7d_1efe37d7b3c0" hidden="1">#REF!</definedName>
    <definedName name="TB58218945_68df_4695_85e4_dcca4bbb96ef" hidden="1">#REF!</definedName>
    <definedName name="TB582c9cbd_2af2_4ea5_b9e6_64c0ed6f33ee" hidden="1">#REF!</definedName>
    <definedName name="TB58398f01_188b_4f61_acef_f6d8edec1b5e" hidden="1">#REF!</definedName>
    <definedName name="TB583bca5a_f80e_49f6_a454_d281bd6e31ac" hidden="1">#REF!</definedName>
    <definedName name="TB58407717_6d9b_42c5_94ad_634fbb4ae7ae" hidden="1">#REF!</definedName>
    <definedName name="TB584d01fc_b300_4a6c_a03b_b763c0df27f0" hidden="1">#REF!</definedName>
    <definedName name="TB585e8040_8601_4f2b_98c8_7d6199b5ed8b" hidden="1">#REF!</definedName>
    <definedName name="TB586a74c6_0aab_420f_a9c8_9b47a0a874c2" hidden="1">#REF!</definedName>
    <definedName name="TB587cb294_66d2_4d5c_86bc_19fac3d0b8c1" hidden="1">#REF!</definedName>
    <definedName name="TB587f0570_a399_411c_8c65_e5668ab82a5e" hidden="1">#REF!</definedName>
    <definedName name="TB588298b3_7ddd_47d2_b99c_e179b8e49033" hidden="1">#REF!</definedName>
    <definedName name="TB588d9973_9524_4581_acbf_4954b7ec5435" hidden="1">#REF!</definedName>
    <definedName name="TB58927bd7_1bba_4cc2_8ff7_130569013f09" hidden="1">#REF!</definedName>
    <definedName name="TB58b38c8b_d70b_417f_b42d_26c1bfe62298" hidden="1">#REF!</definedName>
    <definedName name="TB58c0b631_2590_4cc0_99f0_3408ddb2654b" hidden="1">#REF!</definedName>
    <definedName name="TB58db9cbc_1866_40c4_b511_74ed4c310813" hidden="1">#REF!</definedName>
    <definedName name="TB58dfafe3_88bf_44d7_b46d_25f3af569dac" hidden="1">#REF!</definedName>
    <definedName name="TB58e1d229_1575_4c1c_9427_3ffd320ad789" hidden="1">#REF!</definedName>
    <definedName name="TB58e6738b_e1fc_4f3f_93c6_4687260bb3ac" hidden="1">#REF!</definedName>
    <definedName name="TB58f12882_1b92_4c18_ac7a_8829803a584f" hidden="1">#REF!</definedName>
    <definedName name="TB58f62b56_c527_4a4e_889c_56d0fe940156" hidden="1">#REF!</definedName>
    <definedName name="TB59263eb4_ccb2_49be_822c_3e01ef627503" hidden="1">#REF!</definedName>
    <definedName name="TB59296a18_cad5_4d0c_ab3d_ed7c5442752f" hidden="1">#REF!</definedName>
    <definedName name="TB592afc85_1138_4fb4_9267_4ee035dbe599" hidden="1">#REF!</definedName>
    <definedName name="TB5936b993_8d14_4a20_a45e_f49eb4753d2e" hidden="1">#REF!</definedName>
    <definedName name="TB593a04ec_76a6_4a76_a730_3bf45e34f5a9" hidden="1">#REF!</definedName>
    <definedName name="TB594c5914_c1d4_4433_b481_a3a349c25257" hidden="1">#REF!</definedName>
    <definedName name="TB595c9fb8_3bff_4a25_a87d_fc78d5b4865c" hidden="1">#REF!</definedName>
    <definedName name="TB59648bca_7432_4634_8678_bf3655b55ba2" hidden="1">#REF!</definedName>
    <definedName name="TB597196c3_d8b7_40e0_9bb5_682b6f79010d" hidden="1">#REF!</definedName>
    <definedName name="TB599373bc_5b62_495c_b90e_2bbd74af085b" hidden="1">#REF!</definedName>
    <definedName name="TB59aace7b_042c_4084_9258_08c39edd06a3" hidden="1">#REF!</definedName>
    <definedName name="TB59ab1f87_418a_4377_a26d_c120adb160e1" hidden="1">#REF!</definedName>
    <definedName name="TB59b3bcd6_c586_4aba_972f_07fa7baf1fdd" hidden="1">#REF!</definedName>
    <definedName name="TB59b681fa_9e51_4e7f_8a4a_a962c6bab5c8" hidden="1">#REF!</definedName>
    <definedName name="TB59c15792_eee0_4d33_8d95_b937fd9b9952" hidden="1">#REF!</definedName>
    <definedName name="TB59c7a5b7_cf43_46f9_911d_537021c340c3" hidden="1">#REF!</definedName>
    <definedName name="TB59ca1e31_7794_43d4_91f5_209fe7bfa22a" hidden="1">#REF!</definedName>
    <definedName name="TB59d36446_1ccb_48c0_b34a_e1bac5e409a3" hidden="1">#REF!</definedName>
    <definedName name="TB59d68bd8_7f43_49df_aeba_526ffe34f9f3" hidden="1">#REF!</definedName>
    <definedName name="TB59d809fa_83e9_4a17_979a_e008cc1a9885" hidden="1">#REF!</definedName>
    <definedName name="TB59d8e468_16eb_4cf1_99ac_154038b933be" hidden="1">#REF!</definedName>
    <definedName name="TB59dc2a09_09d4_4f0f_9558_b2662cab7321" hidden="1">#REF!</definedName>
    <definedName name="TB59ef2a18_a1d2_4f12_a722_12abd3c796b0" hidden="1">#REF!</definedName>
    <definedName name="TB5a0142c1_f1df_44c0_973d_10c1a7047671" hidden="1">#REF!</definedName>
    <definedName name="TB5a1d71bb_99b2_40ff_9d5c_7ec19b49add2" hidden="1">#REF!</definedName>
    <definedName name="TB5a4a021c_9c1a_4a9a_bcb9_7637afdcbe56" hidden="1">#REF!</definedName>
    <definedName name="TB5a59f622_302e_4ae7_95fd_2603e4c1e852" hidden="1">#REF!</definedName>
    <definedName name="TB5a944256_e2bd_4e4f_948f_ec2643d1f1db" hidden="1">#REF!</definedName>
    <definedName name="TB5aa15845_2569_4fc1_988e_05b9a008ffc2" hidden="1">#REF!</definedName>
    <definedName name="TB5aafe245_1af9_4d90_a2f5_9a4a73f87d5d" hidden="1">#REF!</definedName>
    <definedName name="TB5ab2bbeb_2ead_4dd1_885c_85d8d2d29df1" hidden="1">#REF!</definedName>
    <definedName name="TB5ad463b5_361f_416d_940b_20224b957cb1" hidden="1">#REF!</definedName>
    <definedName name="TB5ad5a2bc_841c_4280_8cc7_db94f40f0414" hidden="1">#REF!</definedName>
    <definedName name="TB5ad6e7d8_efeb_494d_b6d8_9a7d495ec355" hidden="1">#REF!</definedName>
    <definedName name="TB5ae2c4d4_ce05_4bc5_b5df_8168c4165de9" hidden="1">#REF!</definedName>
    <definedName name="TB5ae3ed54_c045_438f_bb07_d6013ca6492e" hidden="1">#REF!</definedName>
    <definedName name="TB5ae662b3_95a1_4c48_bcdc_0de281e0f925" hidden="1">#REF!</definedName>
    <definedName name="TB5af925eb_6490_4d90_a82e_877a78fc9ddc" hidden="1">#REF!</definedName>
    <definedName name="TB5b083e2c_43ef_4de3_bc4d_ad5a331f96cd" hidden="1">#REF!</definedName>
    <definedName name="TB5b09784d_4e4e_4705_80ab_f17205c949ab" hidden="1">#REF!</definedName>
    <definedName name="TB5b0b57b1_72f6_4cb7_9bf2_71a52a9d2a8f" hidden="1">#REF!</definedName>
    <definedName name="TB5b1c5f5d_1cfd_4737_b1c5_d147ff521a55" hidden="1">#REF!</definedName>
    <definedName name="TB5b29fd8c_62c8_4909_ac2c_7baee42d5dac" hidden="1">#REF!</definedName>
    <definedName name="TB5b5faa7e_44f0_4871_9bbe_7be83d0935f5" hidden="1">#REF!</definedName>
    <definedName name="TB5b6c5be3_3ede_4ab1_815e_f0dcfe710b6a" hidden="1">#REF!</definedName>
    <definedName name="TB5b768e6d_d0b8_4048_9cbf_5aa99540a63e" hidden="1">#REF!</definedName>
    <definedName name="TB5b7a7414_51ec_473b_8dea_3cd60f5fed65" hidden="1">#REF!</definedName>
    <definedName name="TB5b819a99_6828_4a74_857b_5484d736d8fb" hidden="1">#REF!</definedName>
    <definedName name="TB5b850da4_f3ea_40a0_9637_2fa5f7a6d764" hidden="1">#REF!</definedName>
    <definedName name="TB5b87f49b_4dfe_4e87_b1be_979af112aa0d" hidden="1">#REF!</definedName>
    <definedName name="TB5b89c591_d4c5_43f9_ad64_d1e043ae7111" hidden="1">#REF!</definedName>
    <definedName name="TB5b8fe63f_9755_4cae_a5e9_5c3a57b29f24" hidden="1">#REF!</definedName>
    <definedName name="TB5b93b690_a026_4147_b272_48d9f21856af" hidden="1">#REF!</definedName>
    <definedName name="TB5b96e958_3cf9_42bd_a19e_0338c6182948" hidden="1">#REF!</definedName>
    <definedName name="TB5bcf5a2a_2978_4ce9_9efc_51534ae4a009" hidden="1">#REF!</definedName>
    <definedName name="TB5bd0b2c2_eaac_4cbe_9eb9_2e141df0e07a" hidden="1">#REF!</definedName>
    <definedName name="TB5bdfec9a_ce86_4a60_bb4d_f1ab7e692940" hidden="1">#REF!</definedName>
    <definedName name="TB5be2d3dd_9c36_4901_b9b7_fee9b4610414" hidden="1">#REF!</definedName>
    <definedName name="TB5be3489f_ddff_4cc0_a245_7e5560aee047" hidden="1">#REF!</definedName>
    <definedName name="TB5be8fe5a_1758_403e_93fc_dd9ce66a3ab2" hidden="1">#REF!</definedName>
    <definedName name="TB5beb8d55_21e1_45b4_a147_a404fd84fd74" hidden="1">#REF!</definedName>
    <definedName name="TB5bee7510_3650_4643_b0dc_02a67e55b5c1" hidden="1">#REF!</definedName>
    <definedName name="TB5bf240e0_5d23_4576_9c0c_de0c1413a0fe" hidden="1">#REF!</definedName>
    <definedName name="TB5bf2f8d4_4005_4100_9d1d_dfa818e92df6" hidden="1">#REF!</definedName>
    <definedName name="TB5c0ad0ef_e659_4d8a_ba11_e2faf3b8f164" hidden="1">#REF!</definedName>
    <definedName name="TB5c0d59c9_badb_4a99_9724_0932b749f18c" hidden="1">#REF!</definedName>
    <definedName name="TB5c22cf59_e337_45cd_a632_141fd44bab8f" hidden="1">#REF!</definedName>
    <definedName name="TB5c23cdbd_d3ce_46a2_af19_329a6fca6828" hidden="1">#REF!</definedName>
    <definedName name="TB5c26b199_afc0_4221_87d5_963ebe21acb4" hidden="1">#REF!</definedName>
    <definedName name="TB5c2873b4_6a0d_4beb_8b86_1bc71a97cc81" hidden="1">#REF!</definedName>
    <definedName name="TB5c40a97b_d298_4703_9fba_ca6a6c0160cf" hidden="1">#REF!</definedName>
    <definedName name="TB5c5aed37_41fc_4502_8b30_69dcfaa4863b" hidden="1">#REF!</definedName>
    <definedName name="TB5c69e3b4_9ebd_46d4_b9a2_5d7d4ba63334" hidden="1">#REF!</definedName>
    <definedName name="TB5c75117a_a591_4d06_bcdd_710975f25937" hidden="1">#REF!</definedName>
    <definedName name="TB5c92ce98_b5e4_433d_a973_a43eac4612e4" hidden="1">#REF!</definedName>
    <definedName name="TB5c97b91a_eb46_4a2b_bc44_9b3f07e1885a" hidden="1">#REF!</definedName>
    <definedName name="TB5c9d83cd_62cd_4384_afb4_3c996094b64d" hidden="1">#REF!</definedName>
    <definedName name="TB5caafa71_54da_49f9_8e0c_1f18e88864bf" hidden="1">#REF!</definedName>
    <definedName name="TB5cb1f772_fa9e_4e3c_86c8_413f9b2f2605" hidden="1">#REF!</definedName>
    <definedName name="TB5cb3e1e7_5426_4e54_b6b2_b014e17c9e8d" hidden="1">#REF!</definedName>
    <definedName name="TB5cb6502a_b6d4_4228_ade6_abdd70fce2fb" hidden="1">#REF!</definedName>
    <definedName name="TB5cb96ee6_5748_4b84_ba87_a06c398a2bf4" hidden="1">#REF!</definedName>
    <definedName name="TB5cc038ba_dc33_4d6e_b3e0_d1c8391b3d43" hidden="1">#REF!</definedName>
    <definedName name="TB5cc69a1e_a19f_44f4_ba91_f0084c355d1d" hidden="1">#REF!</definedName>
    <definedName name="TB5cd5f34c_5c7c_44d7_8fd0_de0d74d8aa7f" hidden="1">#REF!</definedName>
    <definedName name="TB5cdcb0be_2e9a_424a_a637_5f996ab6f95d" hidden="1">#REF!</definedName>
    <definedName name="TB5cfb11f1_470f_4c22_9b2a_978d779a4339" hidden="1">#REF!</definedName>
    <definedName name="TB5cfb7e43_5ef3_43e7_9e9c_321f42784417" hidden="1">#REF!</definedName>
    <definedName name="TB5cfc8ce0_ba6a_42e7_85c4_63a9fd3a8690" hidden="1">#REF!</definedName>
    <definedName name="TB5d1734dd_dce2_4002_a620_a42a9213dbd1" hidden="1">#REF!</definedName>
    <definedName name="TB5d2555a8_2c28_4609_b32b_05b2edd45953" hidden="1">#REF!</definedName>
    <definedName name="TB5d3636d0_ca81_439d_9761_672423793cdb" hidden="1">#REF!</definedName>
    <definedName name="TB5d3649e9_058f_4cf9_b429_7997c2aeea9d" hidden="1">#REF!</definedName>
    <definedName name="TB5d401d1f_2915_4a1f_90ff_34afb9050bd8" hidden="1">#REF!</definedName>
    <definedName name="TB5d413511_7431_4c9a_8c9c_83c05a5d8e28" hidden="1">#REF!</definedName>
    <definedName name="TB5d425d8a_09f6_4547_a13a_ef1afc5ed67d" hidden="1">#REF!</definedName>
    <definedName name="TB5d688302_4a95_4980_b45b_d2a6257d6bf4" hidden="1">#REF!</definedName>
    <definedName name="TB5d729f06_b124_4800_ab17_d5175a28a1eb" hidden="1">#REF!</definedName>
    <definedName name="TB5d78471a_71f3_4d33_b86e_60a571664317" hidden="1">#REF!</definedName>
    <definedName name="TB5d8d8984_9505_457d_9c7e_fed3647df366" hidden="1">#REF!</definedName>
    <definedName name="TB5d906d8c_3bbc_43de_a692_9184b530af15" hidden="1">#REF!</definedName>
    <definedName name="TB5da357d3_63bb_44f4_9c7d_8b933f9e2a2f" hidden="1">#REF!</definedName>
    <definedName name="TB5da46a45_0fd5_4b37_815a_aa3a4f31e676" hidden="1">#REF!</definedName>
    <definedName name="TB5dcde996_8a76_4061_a3d2_d84567d944ca" hidden="1">#REF!</definedName>
    <definedName name="TB5dcf015b_ebb8_4060_8278_14c68f478339" hidden="1">#REF!</definedName>
    <definedName name="TB5dd3c277_d562_4965_801c_702e008ae549" hidden="1">#REF!</definedName>
    <definedName name="TB5de208bc_4193_4e16_bc1f_4a3cd8575038" hidden="1">#REF!</definedName>
    <definedName name="TB5de95101_9574_45cf_8d53_42ddcbb437e2" hidden="1">#REF!</definedName>
    <definedName name="TB5deac949_bcd7_45b7_a00d_8199f234b734" hidden="1">#REF!</definedName>
    <definedName name="TB5e0a6260_f3d6_4233_8e5e_50ef41eebce7" hidden="1">#REF!</definedName>
    <definedName name="TB5e0a9dd2_9f86_4585_a6a0_6561a0b24354" hidden="1">#REF!</definedName>
    <definedName name="TB5e0afa4c_0ca8_4837_93a5_643efb9a3c50" hidden="1">#REF!</definedName>
    <definedName name="TB5e0d0603_965e_4c20_a02d_063016a7dfa1" hidden="1">#REF!</definedName>
    <definedName name="TB5e121ff7_330b_4bc4_abcb_31ec923a4a62" hidden="1">#REF!</definedName>
    <definedName name="TB5e1aef6d_f115_431e_b95d_885a9aaaeedb" hidden="1">#REF!</definedName>
    <definedName name="TB5e1f94bf_3811_4ed2_ac01_3cc240f3e206" hidden="1">#REF!</definedName>
    <definedName name="TB5e2002f3_6f41_4ae9_b55a_00fb85142b49" hidden="1">#REF!</definedName>
    <definedName name="TB5e27bd6e_2bf1_4d9e_a1b4_e79a8bd1c0dd" hidden="1">#REF!</definedName>
    <definedName name="TB5e30739f_ebb0_4e9c_9b82_35888a4c99ad" hidden="1">#REF!</definedName>
    <definedName name="TB5e38a2ae_0b56_447f_a048_5539c90d2016" hidden="1">#REF!</definedName>
    <definedName name="TB5e39658c_245b_4126_ae3c_b4b9881da38d" hidden="1">#REF!</definedName>
    <definedName name="TB5e3d278e_811f_474a_9727_2972875fc2f9" hidden="1">#REF!</definedName>
    <definedName name="TB5e3e8c38_085c_47bb_b20f_bd496afdafe5" hidden="1">#REF!</definedName>
    <definedName name="TB5e405619_0ecf_47ef_bc7f_b24da2cb324e" hidden="1">#REF!</definedName>
    <definedName name="TB5e4c1243_d4a4_4327_aea3_888398561dbd" hidden="1">#REF!</definedName>
    <definedName name="TB5e514084_a99b_4b6a_9b3a_7532b06274b8" hidden="1">#REF!</definedName>
    <definedName name="TB5e617a3b_f9e0_4913_b061_8e71ea751adb" hidden="1">#REF!</definedName>
    <definedName name="TB5e6c7e43_a8bc_44d0_ab93_530ed698a80d" hidden="1">#REF!</definedName>
    <definedName name="TB5e7696bc_248a_47f5_b362_7988115b14b5" hidden="1">#REF!</definedName>
    <definedName name="TB5e7e35f2_c201_4b92_92b8_41532b93475c" hidden="1">#REF!</definedName>
    <definedName name="TB5e87573a_7a6e_4cc4_a6a2_f807c0f747f7" hidden="1">#REF!</definedName>
    <definedName name="TB5e8932de_333b_4f85_8b07_de51d5b7eeba" hidden="1">#REF!</definedName>
    <definedName name="TB5e9cff3d_acdd_439a_9646_ba73687e503a" hidden="1">#REF!</definedName>
    <definedName name="TB5ea068c1_1aab_4bc8_bbe2_f8ac36efb28d" hidden="1">#REF!</definedName>
    <definedName name="TB5ecf406f_502a_43ef_9dc1_f30ff50547d0" hidden="1">#REF!</definedName>
    <definedName name="TB5edc6a45_5115_4b5c_9845_e7b92956dab3" hidden="1">#REF!</definedName>
    <definedName name="TB5ee07d0d_ff52_4fc3_8561_04950ea3ec6c" hidden="1">#REF!</definedName>
    <definedName name="TB5ee996f0_cdb7_4b2e_86c4_eec39b3675d8" hidden="1">#REF!</definedName>
    <definedName name="TB5efbd729_c372_4899_a6a7_c66b559a51a4" hidden="1">#REF!</definedName>
    <definedName name="TB5f00faea_7038_4c8e_bece_1bf9d5d49685" hidden="1">#REF!</definedName>
    <definedName name="TB5f028878_aacb_4dfd_99cb_e1d457ab0ffa" hidden="1">#REF!</definedName>
    <definedName name="TB5f033e58_b61e_4a29_9990_a77f4343868e" hidden="1">#REF!</definedName>
    <definedName name="TB5f03f7c0_ad8d_4843_8c65_31c963688311" hidden="1">#REF!</definedName>
    <definedName name="TB5f0772a0_265e_401f_9184_a0aec70605d2" hidden="1">#REF!</definedName>
    <definedName name="TB5f0b7ac6_df8c_4397_a53e_84a6e108daa3" hidden="1">#REF!</definedName>
    <definedName name="TB5f0b84e3_d2dd_4013_b014_856d0094bf9d" hidden="1">#REF!</definedName>
    <definedName name="TB5f0fd373_d4bd_47d2_91cb_533861a486e5" hidden="1">#REF!</definedName>
    <definedName name="TB5f1f3e33_808d_499d_b763_4cbc70311290" hidden="1">#REF!</definedName>
    <definedName name="TB5f2f68ff_4a21_4123_9c3f_76b359a29707" hidden="1">#REF!</definedName>
    <definedName name="TB5f37ed00_6842_4e00_a6bb_8091211a0376" hidden="1">#REF!</definedName>
    <definedName name="TB5f4d0cce_7f37_40f7_8514_72dc5e38d077" hidden="1">#REF!</definedName>
    <definedName name="TB5f513196_6e42_4350_89d3_516679d93e6d" hidden="1">#REF!</definedName>
    <definedName name="TB5f58461b_4c78_4272_a847_28e5c61dbf98" hidden="1">#REF!</definedName>
    <definedName name="TB5f5ce490_4e5d_4b67_9cca_5a0e21b956dd" hidden="1">#REF!</definedName>
    <definedName name="TB5f62d346_a647_4137_93d7_42bdc9bdb334" hidden="1">#REF!</definedName>
    <definedName name="TB5f66516e_6c2c_4b70_820d_31f5c7742a8b" hidden="1">#REF!</definedName>
    <definedName name="TB5f790e33_3ea8_4591_b223_29834eead466" hidden="1">#REF!</definedName>
    <definedName name="TB5f8077f4_c5be_4fd9_9b83_b809dc2b3bc8" hidden="1">#REF!</definedName>
    <definedName name="TB5f98548f_5b37_459a_8edd_4d65ba66a820" hidden="1">#REF!</definedName>
    <definedName name="TB5f9fdbba_8b42_499f_b0c3_b349bb1e6caa" hidden="1">#REF!</definedName>
    <definedName name="TB5fa04562_07e8_430d_ac0e_81a5c3179083" hidden="1">#REF!</definedName>
    <definedName name="TB5fab659f_42f8_498f_9335_05e6962df65e" hidden="1">#REF!</definedName>
    <definedName name="TB5faf3e28_054c_4c6f_abb3_4cb6088c8ccf" hidden="1">#REF!</definedName>
    <definedName name="TB5fb109bc_426a_4471_940e_5fee668fe7a2" hidden="1">#REF!</definedName>
    <definedName name="TB5fb1e0f0_3a52_4137_a4b9_2aa6a42c7934" hidden="1">#REF!</definedName>
    <definedName name="TB5fb37962_cc87_48ca_a3f4_1be78c256722" hidden="1">#REF!</definedName>
    <definedName name="TB5fb393fb_fe89_4ec3_a342_5347b73a192d" hidden="1">#REF!</definedName>
    <definedName name="TB5fb823a2_d485_411e_a203_85fc69a24022" hidden="1">#REF!</definedName>
    <definedName name="TB5fc94802_cee7_4dad_a6d3_85cbebcf754b" hidden="1">#REF!</definedName>
    <definedName name="TB5fdf42cc_19c8_44bd_a15b_23c4faf2be9d" hidden="1">#REF!</definedName>
    <definedName name="TB5fe10197_ba76_4f30_a988_88dd0ecf37fd" hidden="1">#REF!</definedName>
    <definedName name="TB6009aa1d_efde_4299_a660_2617f920d33c" hidden="1">#REF!</definedName>
    <definedName name="TB600bc0cd_6841_4e56_a329_3eaed8049cd3" hidden="1">#REF!</definedName>
    <definedName name="TB600f5f95_04d9_4364_8992_05ecc7f6e8dd" hidden="1">#REF!</definedName>
    <definedName name="TB6014e60b_6a24_41ac_94f5_10da76c61257" hidden="1">#REF!</definedName>
    <definedName name="TB60210776_652b_430e_aebb_ebc6dd2f7aa6" hidden="1">#REF!</definedName>
    <definedName name="TB602b48c7_29bc_4b0f_9889_5ee6d616161a" hidden="1">#REF!</definedName>
    <definedName name="TB60332a60_6d96_4181_94f9_1fe3905c2a19" hidden="1">#REF!</definedName>
    <definedName name="TB6034fb89_2f71_40a1_875a_4d5b05aa1b3e" hidden="1">#REF!</definedName>
    <definedName name="TB6046b33e_2dad_41cc_92af_e0ac48061d44" hidden="1">#REF!</definedName>
    <definedName name="TB6047d7ae_79cd_43be_ad19_79a491737233" hidden="1">#REF!</definedName>
    <definedName name="TB604d8426_2d2a_47a0_b647_4f99833cb388" hidden="1">#REF!</definedName>
    <definedName name="TB604f9e9a_bb53_4667_a22f_9e11d0a447eb" hidden="1">#REF!</definedName>
    <definedName name="TB606c4185_608a_4ee9_8323_3b5bb17face2" hidden="1">#REF!</definedName>
    <definedName name="TB606d65ea_39aa_4e76_81b8_045ed0a01bab" hidden="1">#REF!</definedName>
    <definedName name="TB606dbd40_02b4_454a_8a5d_0dd453f60cc2" hidden="1">#REF!</definedName>
    <definedName name="TB607cb24e_9ad7_437b_8fce_ac4269b2d385" hidden="1">#REF!</definedName>
    <definedName name="TB60908150_148d_4671_b62a_ed7214be9224" hidden="1">#REF!</definedName>
    <definedName name="TB6090ca7e_caab_445e_ab6d_e4b9822f08f6" hidden="1">#REF!</definedName>
    <definedName name="TB60b26439_c299_4f36_b522_9e96870f46ee" hidden="1">#REF!</definedName>
    <definedName name="TB60ba94f3_4c0d_4e84_8663_7d01f94d3413" hidden="1">#REF!</definedName>
    <definedName name="TB60c39859_3334_4ae4_9d24_b927949fa4b0" hidden="1">#REF!</definedName>
    <definedName name="TB60cc36f5_671b_4f4e_87ae_10c0364c5869" hidden="1">#REF!</definedName>
    <definedName name="TB60ccb1aa_b814_40e4_8bfc_a13e64d5dcb6" hidden="1">#REF!</definedName>
    <definedName name="TB60d18514_4922_4e5d_9078_6c9ba447e732" hidden="1">#REF!</definedName>
    <definedName name="TB60d82b4d_fd8f_4db5_ad16_4b3cf528f054" hidden="1">#REF!</definedName>
    <definedName name="TB60da4249_3342_475a_bd7c_c6d36971a848" hidden="1">#REF!</definedName>
    <definedName name="TB60e05233_1436_4dfc_baee_1f04013da92f" hidden="1">#REF!</definedName>
    <definedName name="TB60f45505_ab4b_47d3_9e8f_e2fdaf8697bd" hidden="1">#REF!</definedName>
    <definedName name="TB6101e7ec_aa25_41bc_98fc_10a74d49faee" hidden="1">#REF!</definedName>
    <definedName name="TB61067d1a_1f16_4b6a_b7d9_3363b7d0bbaf" hidden="1">#REF!</definedName>
    <definedName name="TB611428c8_4d2f_411c_8b42_4608c9e54634" hidden="1">#REF!</definedName>
    <definedName name="TB611b67b1_a2e8_4573_afe6_dfc925d32d91" hidden="1">#REF!</definedName>
    <definedName name="TB61408802_ff00_4d5f_8c69_9de559d63962" hidden="1">#REF!</definedName>
    <definedName name="TB6143051a_1d90_439a_8e82_ab11073408fb" hidden="1">#REF!</definedName>
    <definedName name="TB6145d672_9f17_4ee1_93ed_14159d568804" hidden="1">#REF!</definedName>
    <definedName name="TB61571e6e_429f_4add_8cf7_483abfc4b7b5" hidden="1">#REF!</definedName>
    <definedName name="TB615873d5_f415_420b_bd21_c4ee3701a31f" hidden="1">#REF!</definedName>
    <definedName name="TB616ea552_2913_4130_bbaf_5e9c706fb88d" hidden="1">#REF!</definedName>
    <definedName name="TB618d7615_473c_4f36_a5d0_a1b7f3111eeb" hidden="1">#REF!</definedName>
    <definedName name="TB61946eba_21bc_4e43_986b_929d159fab48" hidden="1">#REF!</definedName>
    <definedName name="TB61966b17_0a01_4ac5_bfac_38c1849b4013" hidden="1">#REF!</definedName>
    <definedName name="TB61a2efd3_6c19_443f_bd2b_0520b8ef27d8" hidden="1">#REF!</definedName>
    <definedName name="TB61a79602_684e_4a70_9e84_8b1a7a2a0d27" hidden="1">#REF!</definedName>
    <definedName name="TB61ae58ae_d70b_4162_b56a_1642affc69ed" hidden="1">#REF!</definedName>
    <definedName name="TB61c07f64_98ff_4875_999d_3154f9cd7761" hidden="1">#REF!</definedName>
    <definedName name="TB61c20841_2b29_479f_9813_ad71898c5c98" hidden="1">#REF!</definedName>
    <definedName name="TB620086c0_ef5d_4e1d_b1eb_a64f88f2093d" hidden="1">#REF!</definedName>
    <definedName name="TB62063498_3eef_4157_82e7_c53b655fe502" hidden="1">#REF!</definedName>
    <definedName name="TB620d5017_b088_4289_925a_bb3970e280ee" hidden="1">#REF!</definedName>
    <definedName name="TB622229df_0348_4820_a083_bd78e131bf5b" hidden="1">#REF!</definedName>
    <definedName name="TB622b7f3f_4f2e_4b77_b554_f96b82a2f68e" hidden="1">#REF!</definedName>
    <definedName name="TB622b8d7a_2054_440e_b046_927cc5f08ece" hidden="1">#REF!</definedName>
    <definedName name="TB622e5652_2cc4_4d91_ae17_27b76cf7a9a5" hidden="1">#REF!</definedName>
    <definedName name="TB624cbde1_8f7c_4b56_ab1a_e49e9aa60aa3" hidden="1">#REF!</definedName>
    <definedName name="TB62519a57_04fc_4b53_86d3_497749e6cbe6" hidden="1">#REF!</definedName>
    <definedName name="TB625a22e2_b74d_4c19_9fa1_7a91fcee25bc" hidden="1">#REF!</definedName>
    <definedName name="TB626d617a_d7d5_44c0_a5fe_37d8ac0e1cad" hidden="1">#REF!</definedName>
    <definedName name="TB627318f6_cdb8_4e51_a4d9_2d1effbf001b" hidden="1">#REF!</definedName>
    <definedName name="TB62905ecb_29de_465b_9631_45072133131b" hidden="1">#REF!</definedName>
    <definedName name="TB62a259bd_a11b_4696_a637_99e89e3c5d40" hidden="1">#REF!</definedName>
    <definedName name="TB62a73360_a848_4a9a_ad43_ac65da546b69" hidden="1">#REF!</definedName>
    <definedName name="TB62b27b68_08cb_4629_b71a_28aa2d3a92ff" hidden="1">#REF!</definedName>
    <definedName name="TB62b5bd56_b8bc_4aae_b425_4cac7b9e4181" hidden="1">#REF!</definedName>
    <definedName name="TB62b6b341_61f3_4729_8b83_7ffb1ac5e397" hidden="1">#REF!</definedName>
    <definedName name="TB62bd1fda_fbe0_4a21_8fc0_ab7906d65627" hidden="1">#REF!</definedName>
    <definedName name="TB62be7a6d_76ec_4f0e_8518_919dfb1036ca" hidden="1">#REF!</definedName>
    <definedName name="TB62ce319e_ad5b_4184_8109_c01687b029b5" hidden="1">#REF!</definedName>
    <definedName name="TB62d22b4d_a3e0_41c5_b828_b073164a1a27" hidden="1">#REF!</definedName>
    <definedName name="TB62df200a_9468_4715_831c_f2d950df340e" hidden="1">#REF!</definedName>
    <definedName name="TB62e77d90_ef18_4148_9f77_bb0158a1e930" hidden="1">#REF!</definedName>
    <definedName name="TB6303afc2_53a0_4afa_a613_eae3e890ff38" hidden="1">#REF!</definedName>
    <definedName name="TB63093634_763b_4e21_b3a1_f8dc1ff7667c" hidden="1">#REF!</definedName>
    <definedName name="TB630adee8_1f2b_4d81_b5a7_069c96eebb84" hidden="1">#REF!</definedName>
    <definedName name="TB630d73fc_6f89_4434_94bd_2cf0bcd877c6" hidden="1">#REF!</definedName>
    <definedName name="TB63232b62_02f8_4b13_89cc_6e6ed102e6b3" hidden="1">#REF!</definedName>
    <definedName name="TB6342a36a_ee6e_483f_acb7_d4ab56132d9e" hidden="1">#REF!</definedName>
    <definedName name="TB635d36c0_d219_4270_ae3a_024487aa659e" hidden="1">#REF!</definedName>
    <definedName name="TB635e3e5e_fbc4_4950_99f5_377aa5723979" hidden="1">#REF!</definedName>
    <definedName name="TB63869976_02f3_4644_85ce_235d13529a8d" hidden="1">#REF!</definedName>
    <definedName name="TB6399867a_c630_4629_b968_f07112c2d19c" hidden="1">#REF!</definedName>
    <definedName name="TB63a17579_e00d_4e2a_a34b_e3b1a2d8ced1" hidden="1">#REF!</definedName>
    <definedName name="TB63ab7928_ca60_457f_a6ac_389a6d751442" hidden="1">#REF!</definedName>
    <definedName name="TB63b1b3d4_7c47_492e_9139_894d59253945" hidden="1">#REF!</definedName>
    <definedName name="TB63b7ceaa_b7d8_48c7_bd38_d92ceeafe37c" hidden="1">#REF!</definedName>
    <definedName name="TB63d4739b_f64e_473a_be1e_be936d5790a0" hidden="1">#REF!</definedName>
    <definedName name="TB63de6a6c_966e_45ce_b5fb_066188b002a6" hidden="1">#REF!</definedName>
    <definedName name="TB63e5d879_3eca_4758_82ed_795e65eea079" hidden="1">#REF!</definedName>
    <definedName name="TB63e6ac35_4cf1_482f_9d73_3e7c9390b010" hidden="1">#REF!</definedName>
    <definedName name="TB63eb500e_d8dc_4f6f_aa53_cbca3a8b8369" hidden="1">#REF!</definedName>
    <definedName name="TB63f8f362_f40b_46e3_9aef_4375dea793f6" hidden="1">#REF!</definedName>
    <definedName name="TB640b56d7_9b6d_4ada_bbd3_ee2039680e44" hidden="1">#REF!</definedName>
    <definedName name="TB640f0740_c6cc_4c90_b023_bfc2ba03ba56" hidden="1">#REF!</definedName>
    <definedName name="TB640f776b_e7fc_4b6d_a96d_aee6a42f7902" hidden="1">#REF!</definedName>
    <definedName name="TB64175410_4c0c_47bc_9f3d_71f3c414202f" hidden="1">#REF!</definedName>
    <definedName name="TB641f2a29_76cb_42ba_9996_437665532128" hidden="1">#REF!</definedName>
    <definedName name="TB6424ee61_9822_46a7_89b9_e0c487229891" hidden="1">#REF!</definedName>
    <definedName name="TB64364bd6_acfe_4640_90a8_deb5ed76c7b9" hidden="1">#REF!</definedName>
    <definedName name="TB64365060_4cc5_44db_88e1_1e92e63a4c33" hidden="1">#REF!</definedName>
    <definedName name="TB644b4ab0_2a0b_4198_acb8_40aa73ab17fb" hidden="1">#REF!</definedName>
    <definedName name="TB645050de_9b23_45de_b4ca_571951b417d0" hidden="1">#REF!</definedName>
    <definedName name="TB6457093d_492b_4db4_abce_9ca8a8c50b7d" hidden="1">#REF!</definedName>
    <definedName name="TB645789b8_7933_4711_910e_b124b4a0dc27" hidden="1">#REF!</definedName>
    <definedName name="TB6457c401_7eef_4191_91a6_7b354a601cc9" hidden="1">#REF!</definedName>
    <definedName name="TB6458fa1a_4785_43c9_a8b4_2996280bec0b" hidden="1">#REF!</definedName>
    <definedName name="TB645a081f_6e71_4836_98b8_4a263ad2014d" hidden="1">#REF!</definedName>
    <definedName name="TB6462dcc7_117d_4dcc_a045_3fbceac76507" hidden="1">#REF!</definedName>
    <definedName name="TB646a996b_1373_4ff9_b689_748146e7a740" hidden="1">#REF!</definedName>
    <definedName name="TB647da0e9_8d17_4a9b_98d5_60ed5fa92f75" hidden="1">#REF!</definedName>
    <definedName name="TB648bf52d_fa5c_45b4_af62_d298add82c13" hidden="1">#REF!</definedName>
    <definedName name="TB64a176e1_063e_4a2e_afca_07fc62d76713" hidden="1">#REF!</definedName>
    <definedName name="TB64a57199_c01b_49e0_8992_e91b9df6a5c2" hidden="1">#REF!</definedName>
    <definedName name="TB64a9ae81_bd20_48a9_b4f4_6934e34aa771" hidden="1">#REF!</definedName>
    <definedName name="TB64ab1053_50ad_4c84_a154_39a98eca7335" hidden="1">#REF!</definedName>
    <definedName name="TB64ae281e_2d54_48e2_96f4_ddbdb5de2a2a" hidden="1">#REF!</definedName>
    <definedName name="TB64b285cf_ea9b_491c_9bab_5b72e19b04a9" hidden="1">#REF!</definedName>
    <definedName name="TB64c38cee_4935_49a9_b577_2e95c84991d0" hidden="1">#REF!</definedName>
    <definedName name="TB64cbd3dc_1cfe_4ccb_af8e_1d98f0ffe30a" hidden="1">#REF!</definedName>
    <definedName name="TB64e1797e_0875_4772_aaae_f3e684f9ffaa" hidden="1">#REF!</definedName>
    <definedName name="TB64f04182_ea5b_4ebc_8dee_6fe90ba5dedc" hidden="1">#REF!</definedName>
    <definedName name="TB64f10166_6498_4e89_b251_a492eefeb085" hidden="1">#REF!</definedName>
    <definedName name="TB650270af_372f_474a_b40b_246705c0eb2f" hidden="1">#REF!</definedName>
    <definedName name="TB6503dc7f_3962_4a27_a93b_5b050b31455c" hidden="1">#REF!</definedName>
    <definedName name="TB650ccac5_da39_4302_a6a4_ba27c0655632" hidden="1">#REF!</definedName>
    <definedName name="TB651de391_843d_4b99_84a0_c8ebb720c49e" hidden="1">#REF!</definedName>
    <definedName name="TB65201f64_3a8a_4058_899b_2dc4afd340b8" hidden="1">#REF!</definedName>
    <definedName name="TB652503c0_ebc6_4d7b_b67d_c11e8add04a7" hidden="1">#REF!</definedName>
    <definedName name="TB65250de0_1cb1_44c7_b85a_b1d9921ccc45" hidden="1">#REF!</definedName>
    <definedName name="TB6542fe10_bce6_4022_8d9a_3a537f36547e" hidden="1">#REF!</definedName>
    <definedName name="TB654c989e_5bf9_4f5b_b0b1_7ffe410bb7c2" hidden="1">#REF!</definedName>
    <definedName name="TB6566745a_88b1_4f81_9031_a2a91c173780" hidden="1">#REF!</definedName>
    <definedName name="TB65678e77_cdc4_4ed9_8e7d_e690b704eea4" hidden="1">#REF!</definedName>
    <definedName name="TB65949cf2_f5c9_4306_92af_01e7fd7ddd07" hidden="1">#REF!</definedName>
    <definedName name="TB65991a31_07bd_40e6_9779_fab58ad1fb01" hidden="1">#REF!</definedName>
    <definedName name="TB65a18d6f_f9df_419d_a24e_dc524530f0f0" hidden="1">#REF!</definedName>
    <definedName name="TB65ab767a_5b60_4b8e_bf7a_60c0c975d527" hidden="1">#REF!</definedName>
    <definedName name="TB65dd2558_7a1d_4d6d_829b_f2fe3b6082cc" hidden="1">#REF!</definedName>
    <definedName name="TB65e5ff67_eb55_4ca3_87b8_186c95845975" hidden="1">#REF!</definedName>
    <definedName name="TB65e8de45_e9c7_4653_8f5e_45eb12f2916b" hidden="1">#REF!</definedName>
    <definedName name="TB65f7df89_96c3_425c_b328_4d58fd738ce6" hidden="1">#REF!</definedName>
    <definedName name="TB65fc1c41_4f76_41b6_8bfa_35bf2d7d2059" hidden="1">#REF!</definedName>
    <definedName name="TB663a0968_4fb1_4c22_863b_fee44d524f96" hidden="1">#REF!</definedName>
    <definedName name="TB663cb1dc_7d8c_4c6d_b56e_bc4ada73c940" hidden="1">#REF!</definedName>
    <definedName name="TB6641476b_1848_4e7c_b5b1_f19ffc856841" hidden="1">#REF!</definedName>
    <definedName name="TB66440d2c_39d5_4719_9b05_2a8dc4b59fac" hidden="1">#REF!</definedName>
    <definedName name="TB664bddd6_343d_48a6_9c31_7a37e9f714cd" hidden="1">#REF!</definedName>
    <definedName name="TB6654dd35_17f7_462d_9cd3_c6c7e98a5ba3" hidden="1">#REF!</definedName>
    <definedName name="TB668061d4_cf8c_4d1d_b673_f2728d20dae2" hidden="1">#REF!</definedName>
    <definedName name="TB668150cf_ce91_4101_854f_8e1c73505504" hidden="1">#REF!</definedName>
    <definedName name="TB6681ffd7_7fb6_4bf7_b179_a270e7150f90" hidden="1">#REF!</definedName>
    <definedName name="TB668c2840_c4a5_4a04_b181_b996d7aac21d" hidden="1">#REF!</definedName>
    <definedName name="TB668f54a2_1cad_4cfe_be9a_ac31bb9ef1ba" hidden="1">#REF!</definedName>
    <definedName name="TB669572e9_29f5_4ede_8a68_ed11a141e7e1" hidden="1">#REF!</definedName>
    <definedName name="TB66b80ac6_7878_462a_ad1f_a7ac61105c81" hidden="1">#REF!</definedName>
    <definedName name="TB66bd8eca_cf6a_4947_a0b4_9a43486ae973" hidden="1">#REF!</definedName>
    <definedName name="TB66c95d8e_a6db_4516_8d3f_19124f39603a" hidden="1">#REF!</definedName>
    <definedName name="TB66e77842_f9eb_435e_b6de_b424fbac0419" hidden="1">#REF!</definedName>
    <definedName name="TB66f3f973_87aa_42bd_ae72_334381486045" hidden="1">#REF!</definedName>
    <definedName name="TB6700f488_5c91_4c02_810b_fc0345c840ac" hidden="1">#REF!</definedName>
    <definedName name="TB67034a76_e3a6_4821_8968_7a30874549b8" hidden="1">#REF!</definedName>
    <definedName name="TB6703a1f8_318c_46cc_be8d_071679748e53" hidden="1">#REF!</definedName>
    <definedName name="TB67049f62_a031_495a_984f_e9a10c999950" hidden="1">#REF!</definedName>
    <definedName name="TB6716c141_55ac_43e4_a01a_1e1a139465ad" hidden="1">#REF!</definedName>
    <definedName name="TB6728ad7d_a954_42d1_b8f2_a83db7b44642" hidden="1">#REF!</definedName>
    <definedName name="TB673086a4_b15b_47e8_b9a3_a6349dfb4e53" hidden="1">#REF!</definedName>
    <definedName name="TB6742ed24_708c_459b_8a0e_ecefa739cd74" hidden="1">#REF!</definedName>
    <definedName name="TB6747bde5_6d33_4783_a2e2_6bea6d76bd8c" hidden="1">#REF!</definedName>
    <definedName name="TB6749c9c1_3f86_4320_9751_44e3244db6eb" hidden="1">#REF!</definedName>
    <definedName name="TB674cb9dd_2e71_4543_bb3c_fc4d2882254f" hidden="1">#REF!</definedName>
    <definedName name="TB67529a29_d730_4f3a_a75e_99aa5890fee7" hidden="1">#REF!</definedName>
    <definedName name="TB677905d3_50c5_429e_a495_698e93856628" hidden="1">#REF!</definedName>
    <definedName name="TB677f5161_4edb_4cee_8311_fea33dcf2985" hidden="1">#REF!</definedName>
    <definedName name="TB678504e0_ed1e_4333_9589_2f9516826516" hidden="1">#REF!</definedName>
    <definedName name="TB6787aafe_16c6_4cf0_a34d_edba996d25f6" hidden="1">#REF!</definedName>
    <definedName name="TB679690c5_104a_49b7_9a4a_3051df517357" hidden="1">#REF!</definedName>
    <definedName name="TB679abca5_5e42_4690_a6ca_035e8bd042f7" hidden="1">#REF!</definedName>
    <definedName name="TB679f360f_d7e6_4e4b_a461_e7b247de3665" hidden="1">#REF!</definedName>
    <definedName name="TB67a63197_1453_4a79_8ab2_878e2f500742" hidden="1">#REF!</definedName>
    <definedName name="TB67ab4c82_cc99_43ee_82eb_0e745e806063" hidden="1">#REF!</definedName>
    <definedName name="TB67b83ea7_7425_4e8d_8910_7fb40102dbbf" hidden="1">#REF!</definedName>
    <definedName name="TB67c06dd4_fd97_4d61_be02_3d8186e4a0fe" hidden="1">#REF!</definedName>
    <definedName name="TB67c16455_af58_44b9_a0be_e4dcc106cf99" hidden="1">#REF!</definedName>
    <definedName name="TB67cdd1ca_f39d_47dd_a0b6_7072140a1906" hidden="1">#REF!</definedName>
    <definedName name="TB67d34182_30f6_4d50_a40f_862d6c5c935a" hidden="1">#REF!</definedName>
    <definedName name="TB67db1e08_7924_4bbd_88fd_f1654818eecf" hidden="1">#REF!</definedName>
    <definedName name="TB67e163b9_8e65_4c3c_bb9a_561743cf55af" hidden="1">#REF!</definedName>
    <definedName name="TB67f8a8ed_4fbe_4bb0_8d7a_14d34a75fffc" hidden="1">#REF!</definedName>
    <definedName name="TB68133c93_96bc_405e_be4a_5db0bb4256e7" hidden="1">#REF!</definedName>
    <definedName name="TB682c923f_6987_4c0c_ae1a_cdf9bd1e3963" hidden="1">#REF!</definedName>
    <definedName name="TB683375f2_2dca_4b54_83e4_0ea2353270a1" hidden="1">#REF!</definedName>
    <definedName name="TB683de260_ecbe_488c_94e3_f8a9057cabc4" hidden="1">#REF!</definedName>
    <definedName name="TB68411512_6e70_4a62_8d55_d1b77c790417" hidden="1">#REF!</definedName>
    <definedName name="TB684189cf_5230_44f4_b005_8b0ec74ab8b6" hidden="1">#REF!</definedName>
    <definedName name="TB68451e9b_0ee3_425c_9f5c_f88e5fe4b460" hidden="1">#REF!</definedName>
    <definedName name="TB685bf2bb_9b08_4f1f_a7c2_343c98ed7a22" hidden="1">#REF!</definedName>
    <definedName name="TB685f4d3e_1e47_4dc1_9a42_bc747f55b47e" hidden="1">#REF!</definedName>
    <definedName name="TB686a9421_d64d_4770_ba01_dc604c4fba46" hidden="1">#REF!</definedName>
    <definedName name="TB687bf270_137d_4b41_ae98_1e4572152eb4" hidden="1">#REF!</definedName>
    <definedName name="TB68823f1a_8b52_4fd2_88c0_9607996ac410" hidden="1">#REF!</definedName>
    <definedName name="TB68828963_ceb7_441c_bfa3_0dea2ba9acfd" hidden="1">#REF!</definedName>
    <definedName name="TB688eaf44_1e66_40ed_8375_65cb441a39bd" hidden="1">#REF!</definedName>
    <definedName name="TB6896f301_f02d_4cf4_992e_f87aadcfb28e" hidden="1">#REF!</definedName>
    <definedName name="TB68a80d2d_ec23_4400_95c6_0b0f6b7ef16c" hidden="1">#REF!</definedName>
    <definedName name="TB68c312fd_3d7b_4f1c_ad66_35f1786f3f8c" hidden="1">#REF!</definedName>
    <definedName name="TB68c4acf5_a401_44c0_9899_282ba134c52d" hidden="1">#REF!</definedName>
    <definedName name="TB68d2a2a7_340a_4239_8d76_40511840ff91" hidden="1">#REF!</definedName>
    <definedName name="TB68e0328b_4608_494e_a782_1f4e4c292bef" hidden="1">#REF!</definedName>
    <definedName name="TB68fc5d4b_b8c8_448c_aa1c_21bb8d40b305" hidden="1">#REF!</definedName>
    <definedName name="TB68fec772_b032_4a02_a84d_18b2c98dc7a0" hidden="1">#REF!</definedName>
    <definedName name="TB690f43fd_be4e_4b9f_8e51_25ab6e7383e6" hidden="1">#REF!</definedName>
    <definedName name="TB69210487_c760_4182_806e_7d7ff26e2065" hidden="1">#REF!</definedName>
    <definedName name="TB692926fe_b78d_4613_9def_89a01c8d7897" hidden="1">#REF!</definedName>
    <definedName name="TB693516ee_c5be_400b_8e5d_6bd3da047904" hidden="1">#REF!</definedName>
    <definedName name="TB693d7dcb_9bc1_400d_a6c2_929a22b5c470" hidden="1">#REF!</definedName>
    <definedName name="TB69407c16_264a_446c_90e6_a98b59be93ba" hidden="1">#REF!</definedName>
    <definedName name="TB6952e51c_0a11_4dbb_ae02_3c2034fe750a" hidden="1">#REF!</definedName>
    <definedName name="TB6957f566_ab7b_49ba_a34c_afffcee7f69b" hidden="1">#REF!</definedName>
    <definedName name="TB696ae35a_2b58_4142_a3f0_123e35e0141b" hidden="1">#REF!</definedName>
    <definedName name="TB698553f9_1d1a_4aa3_9883_de3548fd63c1" hidden="1">#REF!</definedName>
    <definedName name="TB699df7d0_ebe7_4201_82d2_9d4643d60622" hidden="1">#REF!</definedName>
    <definedName name="TB69b960b2_337c_4320_81fe_4f5f2b0865b5" hidden="1">#REF!</definedName>
    <definedName name="TB69ce51f8_ebc3_43fc_b690_9da9a666d1fc" hidden="1">#REF!</definedName>
    <definedName name="TB69d7cc1a_5d68_43ec_ae36_1ad7238c8084" hidden="1">#REF!</definedName>
    <definedName name="TB69e1df0a_02d9_4db2_97f1_f678365d5b45" hidden="1">#REF!</definedName>
    <definedName name="TB69ee1836_68be_4757_a9de_b7a284b3f97b" hidden="1">#REF!</definedName>
    <definedName name="TB69fcd001_1fec_44c0_b96f_17ecb380b253" hidden="1">#REF!</definedName>
    <definedName name="TB69fdfaee_0385_450f_99e7_777274aeee44" hidden="1">#REF!</definedName>
    <definedName name="TB6a030cab_7ede_49a8_9458_bd8d20e4adf5" hidden="1">#REF!</definedName>
    <definedName name="TB6a1598e4_7579_4f0b_97d8_61fd487f3e62" hidden="1">#REF!</definedName>
    <definedName name="TB6a1eb5e7_3d18_4d50_a8a9_5147c820a894" hidden="1">#REF!</definedName>
    <definedName name="TB6a20d942_4c86_4e22_a376_48134ce73aba" hidden="1">#REF!</definedName>
    <definedName name="TB6a2395f8_f277_43ad_a9cb_92685b6fcc36" hidden="1">#REF!</definedName>
    <definedName name="TB6a2efc5c_ce2d_4594_bcf2_0c2e42841e1b" hidden="1">#REF!</definedName>
    <definedName name="TB6a3f0747_bec5_4f6f_8138_8b927177b93e" hidden="1">#REF!</definedName>
    <definedName name="TB6a5d5856_0b73_4a52_8ab6_e3338445ef47" hidden="1">#REF!</definedName>
    <definedName name="TB6a6afd88_1de8_4b2d_a423_c63a39a31a39" hidden="1">#REF!</definedName>
    <definedName name="TB6a7456cd_184f_4959_929b_4e6ea373880c" hidden="1">#REF!</definedName>
    <definedName name="TB6a8e9cc8_9fbc_43a4_9234_fc63a59626ed" hidden="1">#REF!</definedName>
    <definedName name="TB6aa58aff_882e_49c7_a0c4_22cd2d1a25b4" hidden="1">#REF!</definedName>
    <definedName name="TB6accaa55_2a38_404c_944e_301cd92f9f0f" hidden="1">#REF!</definedName>
    <definedName name="TB6acde476_3366_45c8_8895_427ce0ee7728" hidden="1">#REF!</definedName>
    <definedName name="TB6ad5214e_5524_4474_b8f1_0b066025cbcb" hidden="1">#REF!</definedName>
    <definedName name="TB6ad8cac2_d3fc_4376_9970_6242fc7ac3ba" hidden="1">#REF!</definedName>
    <definedName name="TB6ada7039_8b07_455f_9db7_fbdae30a511e" hidden="1">#REF!</definedName>
    <definedName name="TB6af9065c_891a_4ee3_89e7_2b3cec31b3c9" hidden="1">#REF!</definedName>
    <definedName name="TB6af98947_007f_4342_b754_1b0979a8c60e" hidden="1">#REF!</definedName>
    <definedName name="TB6b0ca63b_f72b_4af7_b2b5_933b46c943f6" hidden="1">#REF!</definedName>
    <definedName name="TB6b0eaa7b_b5aa_4662_8402_2e768e0e1100" hidden="1">#REF!</definedName>
    <definedName name="TB6b2439d5_46d5_4712_8d95_1cf7766a1451" hidden="1">#REF!</definedName>
    <definedName name="TB6b31a981_c5de_4708_9c70_ccbe3830fb4d" hidden="1">#REF!</definedName>
    <definedName name="TB6b42f0d8_e8de_4e82_b0dd_87d54900f42c" hidden="1">#REF!</definedName>
    <definedName name="TB6b4a197c_2921_4f03_aa54_bb04474c97e7" hidden="1">#REF!</definedName>
    <definedName name="TB6b4bc266_390d_4b0e_895a_6c41a1835822" hidden="1">#REF!</definedName>
    <definedName name="TB6b4d12c0_b5f4_44c9_9ba7_ea015395b2eb" hidden="1">#REF!</definedName>
    <definedName name="TB6b5a81d9_f829_464a_8f21_c0c971ccc4b3" hidden="1">#REF!</definedName>
    <definedName name="TB6b7298dd_5643_410b_9f15_5de8560bbad5" hidden="1">#REF!</definedName>
    <definedName name="TB6b9591be_93c8_40f6_8d5b_4804b5a1f9d9" hidden="1">#REF!</definedName>
    <definedName name="TB6bbe23e2_be46_4269_84a1_94e83a465ac8" hidden="1">#REF!</definedName>
    <definedName name="TB6bc01a29_df69_46c7_9bb7_39167f0e8fd6" hidden="1">#REF!</definedName>
    <definedName name="TB6bd193a5_d034_4c31_8e92_49fa23896631" hidden="1">#REF!</definedName>
    <definedName name="TB6bd9f9ad_4253_4b49_b733_f9b0bee215ce" hidden="1">#REF!</definedName>
    <definedName name="TB6be0afe4_5175_4a9d_9f8f_f7ffa8dbd125" hidden="1">#REF!</definedName>
    <definedName name="TB6be944c1_a94f_405e_b776_dbade8da2e29" hidden="1">#REF!</definedName>
    <definedName name="TB6befc106_7d02_41d1_973f_ca6588541954" hidden="1">#REF!</definedName>
    <definedName name="TB6bf5796b_3b2b_4d3a_994e_00aebb347f79" hidden="1">#REF!</definedName>
    <definedName name="TB6c020dbb_83ee_4dfe_a9bf_b3b0d64fae7f" hidden="1">#REF!</definedName>
    <definedName name="TB6c3345ab_1afc_4e02_8b35_f9d97f34239b" hidden="1">#REF!</definedName>
    <definedName name="TB6c5097af_f248_4ca2_8702_e1b61bdcfee2" hidden="1">#REF!</definedName>
    <definedName name="TB6c5755e6_0630_4196_8585_35190d5c52f0" hidden="1">#REF!</definedName>
    <definedName name="TB6c688e50_4c42_4a05_b377_9110ead9ad01" hidden="1">#REF!</definedName>
    <definedName name="TB6c85c954_35ab_4227_b940_3937325c477e" hidden="1">#REF!</definedName>
    <definedName name="TB6c9f4afd_90de_4632_aa51_683a90a59851" hidden="1">#REF!</definedName>
    <definedName name="TB6ca08db4_8081_4c38_a62b_3436c9a1cb64" hidden="1">#REF!</definedName>
    <definedName name="TB6cc1c8e2_42b8_44c8_8436_ee8751ca54ea" hidden="1">#REF!</definedName>
    <definedName name="TB6cc7a4d2_bf67_4812_9c1b_0c4f687d5db7" hidden="1">#REF!</definedName>
    <definedName name="TB6ccf57ee_208b_4e4a_842a_11c21d190472" hidden="1">#REF!</definedName>
    <definedName name="TB6cd90a0b_af49_4166_9ce3_8236619ac456" hidden="1">#REF!</definedName>
    <definedName name="TB6ce32d75_aff6_4deb_a5c2_2502da2bc0d7" hidden="1">#REF!</definedName>
    <definedName name="TB6cea78cf_bdce_4583_a0f7_f4b421b73309" hidden="1">#REF!</definedName>
    <definedName name="TB6cf6de6a_8a1b_48ac_b938_fe19c9096f93" hidden="1">#REF!</definedName>
    <definedName name="TB6cf92ff4_7672_4ba8_995f_b7b2d37b5cbc" hidden="1">#REF!</definedName>
    <definedName name="TB6cfdd38a_1240_4f5e_8ace_9ec585c224bf" hidden="1">#REF!</definedName>
    <definedName name="TB6d00d29a_9080_4305_a3d1_7b87e37c6700" hidden="1">#REF!</definedName>
    <definedName name="TB6d02e83e_4784_432f_a6e8_0d6390282930" hidden="1">#REF!</definedName>
    <definedName name="TB6d049832_5517_418f_aa6c_c4f4e48832f4" hidden="1">#REF!</definedName>
    <definedName name="TB6d1b1e61_3438_4217_93a6_71d828626d02" hidden="1">#REF!</definedName>
    <definedName name="TB6d1fd599_58c7_4141_9c39_a99767324d2d" hidden="1">#REF!</definedName>
    <definedName name="TB6d2f0416_5c94_4c8b_8c40_0d009dadf616" hidden="1">#REF!</definedName>
    <definedName name="TB6d37ce42_fa09_413a_890f_9c3960abc8f5" hidden="1">#REF!</definedName>
    <definedName name="TB6d4b931f_b3b3_41f2_aef4_32228a16d6ef" hidden="1">#REF!</definedName>
    <definedName name="TB6d53e37d_3a3b_41ba_862a_85098fe50122" hidden="1">#REF!</definedName>
    <definedName name="TB6d5de1a9_c94e_4575_9b45_b52184a2a082" hidden="1">#REF!</definedName>
    <definedName name="TB6d6d48d9_3d19_4af2_90cf_09f7270c1e49" hidden="1">#REF!</definedName>
    <definedName name="TB6d707ce2_105d_49ab_9914_271e7cf54287" hidden="1">#REF!</definedName>
    <definedName name="TB6d711904_1613_4a15_96fc_d31e02c602da" hidden="1">#REF!</definedName>
    <definedName name="TB6d78e087_033d_4917_afb0_7db9c7476e9c" hidden="1">#REF!</definedName>
    <definedName name="TB6d843054_5fcd_42a3_ad0f_b133704373b9" hidden="1">#REF!</definedName>
    <definedName name="TB6d924190_5482_4f55_a4b0_9766f079e3db" hidden="1">#REF!</definedName>
    <definedName name="TB6da38836_585c_44dd_a6a2_fca7ba87d5e2" hidden="1">#REF!</definedName>
    <definedName name="TB6da3fa72_f0a1_490f_9c27_571c6a63cbb7" hidden="1">#REF!</definedName>
    <definedName name="TB6dc44de8_9a89_4bf3_a2c6_034f69dceb4a" hidden="1">#REF!</definedName>
    <definedName name="TB6dd0efeb_d4a4_43c2_aa70_8e4d2a264aae" hidden="1">#REF!</definedName>
    <definedName name="TB6dd11970_a3c4_4a75_bc86_e2ed4f0d7d24" hidden="1">#REF!</definedName>
    <definedName name="TB6dd692c9_3f33_4e47_887c_0aecf08d3753" hidden="1">#REF!</definedName>
    <definedName name="TB6ddb89d5_b38f_4471_b053_adeac273a892" hidden="1">#REF!</definedName>
    <definedName name="TB6ddecadb_bd49_4f2e_952c_4ea6589ef01b" hidden="1">#REF!</definedName>
    <definedName name="TB6de01bec_3d0c_46de_a82f_e788c242907a" hidden="1">#REF!</definedName>
    <definedName name="TB6de1ae2b_4bbc_4105_91c0_bd04c8b7916c" hidden="1">#REF!</definedName>
    <definedName name="TB6defa522_a290_4b29_9b38_d7d6ee9d5326" hidden="1">#REF!</definedName>
    <definedName name="TB6defce17_2e2b_45e5_9497_1a41e9e86670" hidden="1">#REF!</definedName>
    <definedName name="TB6df76de7_d19a_474a_899e_423e8a8313b4" hidden="1">#REF!</definedName>
    <definedName name="TB6dfdc9ae_2b30_4c9a_a0d0_9cddbf828f9f" hidden="1">#REF!</definedName>
    <definedName name="TB6e3b010d_c16b_430b_8c85_dca4c6a8d193" hidden="1">#REF!</definedName>
    <definedName name="TB6e3b93bb_6a24_4ea6_b3ff_9300c4c39312" hidden="1">#REF!</definedName>
    <definedName name="TB6e4f4732_6259_4290_8113_220c288861f8" hidden="1">#REF!</definedName>
    <definedName name="TB6e5d0a6d_e75d_407a_a9be_bc98936c8aaa" hidden="1">#REF!</definedName>
    <definedName name="TB6e7e002b_b523_40e0_98f5_388284e242cb" hidden="1">#REF!</definedName>
    <definedName name="TB6e942676_e685_4f09_b91e_908db4b6a9d9" hidden="1">#REF!</definedName>
    <definedName name="TB6e9a42c1_9322_4337_9ca6_b389bd14a11b" hidden="1">#REF!</definedName>
    <definedName name="TB6e9d5fd9_8c96_4faa_a689_514b30a467df" hidden="1">#REF!</definedName>
    <definedName name="TB6ea03a23_0846_47a5_a3f2_5691a6a2fa25" hidden="1">#REF!</definedName>
    <definedName name="TB6eae6535_c9f4_4a87_940a_50b45cb96367" hidden="1">#REF!</definedName>
    <definedName name="TB6ec75513_66f2_4140_baa7_b52971249f94" hidden="1">#REF!</definedName>
    <definedName name="TB6ee8d622_20e3_4461_a1c0_f3b2ae06db91" hidden="1">#REF!</definedName>
    <definedName name="TB6ef664c7_2074_4e90_a1ef_c1d2cf9dcd90" hidden="1">#REF!</definedName>
    <definedName name="TB6f009bf2_d72f_42eb_82c2_23258cf4ee37" hidden="1">#REF!</definedName>
    <definedName name="TB6f0879f3_f723_4001_a8ad_74e9fd35f0bf" hidden="1">#REF!</definedName>
    <definedName name="TB6f1f2eaf_e066_4a8a_90fc_630aad25699b" hidden="1">#REF!</definedName>
    <definedName name="TB6f490896_86f4_4d16_8015_7ff896eb6bf4" hidden="1">#REF!</definedName>
    <definedName name="TB6f4b9c94_cdb4_4739_9c23_0f5b051b8077" hidden="1">#REF!</definedName>
    <definedName name="TB6f76a587_f619_47c5_82b1_3136530e0efb" hidden="1">#REF!</definedName>
    <definedName name="TB6f887f0f_ad4f_4c21_a20f_6ff0d347229c" hidden="1">#REF!</definedName>
    <definedName name="TB6fa07d08_055d_4dd1_93ff_c09b8b568455" hidden="1">#REF!</definedName>
    <definedName name="TB6fa49b9d_0fe2_4a4f_befb_242a79dd869d" hidden="1">#REF!</definedName>
    <definedName name="TB6fb1ca58_d372_405c_8657_88510aea1672" hidden="1">#REF!</definedName>
    <definedName name="TB6fc0a59a_e607_47d8_a926_091612a0491a" hidden="1">#REF!</definedName>
    <definedName name="TB6fc9b28e_fa44_4e31_83c0_4d2eafaa74ed" hidden="1">#REF!</definedName>
    <definedName name="TB6fd0bdc4_80aa_4708_bcdf_4af337fc8102" hidden="1">#REF!</definedName>
    <definedName name="TB6fd8ba38_3902_4f56_a2a7_8703bf132dc0" hidden="1">#REF!</definedName>
    <definedName name="TB6fdbaf09_d564_4679_931d_9f21dc1c7c47" hidden="1">#REF!</definedName>
    <definedName name="TB6fe66674_e43d_4476_a77f_fec8bfd265aa" hidden="1">#REF!</definedName>
    <definedName name="TB6ff03385_c109_4826_9c5e_a06f3269c20b" hidden="1">#REF!</definedName>
    <definedName name="TB6ff28c30_037c_472c_8b46_f6ba86c8ad29" hidden="1">#REF!</definedName>
    <definedName name="TB701c7ab4_e2f3_412b_b81c_8de8894c6130" hidden="1">#REF!</definedName>
    <definedName name="TB70316ae8_dcb8_45a9_9404_ef4b6c69a2fb" hidden="1">#REF!</definedName>
    <definedName name="TB70342efa_cd84_4fcf_aa13_75cbcd4d664e" hidden="1">#REF!</definedName>
    <definedName name="TB703afd92_fae0_4e1e_8c07_556566009ed7" hidden="1">#REF!</definedName>
    <definedName name="TB703d733a_ea02_4627_80fa_cd5559dd0e07" hidden="1">#REF!</definedName>
    <definedName name="TB703f67cc_3c0c_4f83_9cd9_56f4104b7852" hidden="1">#REF!</definedName>
    <definedName name="TB70612cef_8e19_4b7a_896d_8465530ffb25" hidden="1">#REF!</definedName>
    <definedName name="TB70660336_f496_41dc_a859_f3df1b2fa464" hidden="1">#REF!</definedName>
    <definedName name="TB707c7b9c_b194_4f3e_b0f9_3f87f54660cf" hidden="1">#REF!</definedName>
    <definedName name="TB708a2b88_8cc6_475b_80e3_b6d4469dcdac" hidden="1">#REF!</definedName>
    <definedName name="TB70b2464e_cc87_4c41_9a5e_719875b35a59" hidden="1">#REF!</definedName>
    <definedName name="TB70b3ad36_3ca7_4582_ad2d_2d9a62cd32ed" hidden="1">#REF!</definedName>
    <definedName name="TB70b4c4ab_d991_4cfa_88a2_62216ea9d241" hidden="1">#REF!</definedName>
    <definedName name="TB70c59c6b_b9b0_4d0d_81c4_b926733d16a3" hidden="1">#REF!</definedName>
    <definedName name="TB70d7557a_8407_4797_92e0_0b2f7365838c" hidden="1">#REF!</definedName>
    <definedName name="TB70de3206_4a9d_4d01_9818_7c68ddda4325" hidden="1">#REF!</definedName>
    <definedName name="TB70e1ef93_ac62_46e6_9c75_fdf0e5393e30" hidden="1">#REF!</definedName>
    <definedName name="TB70e5d1af_b55d_4b21_9717_1848c67b5a55" hidden="1">#REF!</definedName>
    <definedName name="TB70ebbe6e_ef1e_4ea2_9edf_6b9b8dc2ea80" hidden="1">#REF!</definedName>
    <definedName name="TB70f7d866_f40a_4430_b855_98a5c4e08870" hidden="1">#REF!</definedName>
    <definedName name="TB710d5a0c_3abf_4538_9862_97a4fda23677" hidden="1">#REF!</definedName>
    <definedName name="TB711995d4_5783_45ea_a0ff_0b91b02bd2f9" hidden="1">#REF!</definedName>
    <definedName name="TB71208e44_0f2d_41af_8e9f_601d067f0032" hidden="1">#REF!</definedName>
    <definedName name="TB7121ca6c_c682_44ec_b38f_4065a30e973e" hidden="1">#REF!</definedName>
    <definedName name="TB713d9177_a206_4410_907b_2694d2c20c5f" hidden="1">#REF!</definedName>
    <definedName name="TB714111ee_7f4c_4be1_be91_bca9cab68a27" hidden="1">#REF!</definedName>
    <definedName name="TB71466502_e31c_4b7f_b7b1_060be83dd29c" hidden="1">#REF!</definedName>
    <definedName name="TB714af643_5ea2_4f64_ae4d_b9317cb26a39" hidden="1">#REF!</definedName>
    <definedName name="TB715761b0_3d9c_498e_9b02_e5a4e6043f72" hidden="1">#REF!</definedName>
    <definedName name="TB7159c810_3788_465f_b6ed_1d83004fe108" hidden="1">#REF!</definedName>
    <definedName name="TB717ae951_0393_4ba6_855d_932dab08ac91" hidden="1">#REF!</definedName>
    <definedName name="TB717f0739_750a_48de_9cbe_c7dbe021b309" hidden="1">#REF!</definedName>
    <definedName name="TB7188542a_d341_47ef_924e_e9caf66c4cf7" hidden="1">#REF!</definedName>
    <definedName name="TB7189bee4_a270_45ba_ac9d_41149871e70e" hidden="1">#REF!</definedName>
    <definedName name="TB718d6016_e250_4234_9e5a_d3ed501a9c12" hidden="1">#REF!</definedName>
    <definedName name="TB718e1955_6b02_498f_89ba_eec6e89ee08e" hidden="1">#REF!</definedName>
    <definedName name="TB719425bb_cd9c_441a_99e0_187865009eab" hidden="1">#REF!</definedName>
    <definedName name="TB719e7f97_1f22_45ea_b019_de324ae9d42b" hidden="1">#REF!</definedName>
    <definedName name="TB71a30af3_24cd_484c_bf0a_dd8f503d48dd" hidden="1">#REF!</definedName>
    <definedName name="TB71c6ccf0_c1ad_4b2b_aa86_022d96c5c696" hidden="1">#REF!</definedName>
    <definedName name="TB71c72555_e5ec_4a2a_bf0f_b0d1aa9f5bcb" hidden="1">#REF!</definedName>
    <definedName name="TB71d4f167_9af2_4d83_8b66_f43bcc35741f" hidden="1">#REF!</definedName>
    <definedName name="TB71dba790_161e_450b_9a48_36e44e5877df" hidden="1">#REF!</definedName>
    <definedName name="TB71e7f275_cfd5_4f5d_91ed_3dd826907b47" hidden="1">#REF!</definedName>
    <definedName name="TB71ec3838_79ad_45ff_b984_f98eeaea7bec" hidden="1">#REF!</definedName>
    <definedName name="TB71f0ed53_af79_4c86_a68d_e2b2e88e53a8" hidden="1">#REF!</definedName>
    <definedName name="TB71f51227_2228_4b9b_a3b3_eee641478e2a" hidden="1">#REF!</definedName>
    <definedName name="TB71fb4781_85b0_43f4_894f_f9db24c1d361" hidden="1">#REF!</definedName>
    <definedName name="TB72020b87_6332_45e0_a570_a126fdbfe5b0" hidden="1">#REF!</definedName>
    <definedName name="TB72131d02_db96_4c64_97ff_72dd349aca34" hidden="1">#REF!</definedName>
    <definedName name="TB722b2dfb_e080_41cc_b256_f966691826bc" hidden="1">#REF!</definedName>
    <definedName name="TB7232a07a_074c_40c0_b67b_4bd9df7afcfc" hidden="1">#REF!</definedName>
    <definedName name="TB723db6e4_73ce_4db2_8e55_fa05ba82099d" hidden="1">#REF!</definedName>
    <definedName name="TB7240b3ea_276b_49de_b966_f312f3ec55b2" hidden="1">#REF!</definedName>
    <definedName name="TB7268736f_24c2_4125_b36e_a9fa896a5fdd" hidden="1">#REF!</definedName>
    <definedName name="TB72689a23_8b71_4466_bb12_928bf5781325" hidden="1">#REF!</definedName>
    <definedName name="TB726b5d93_05f6_4e3c_8d7d_777f7a659db5" hidden="1">#REF!</definedName>
    <definedName name="TB726b5e7f_ec54_4b40_9c47_f5ed866911d3" hidden="1">#REF!</definedName>
    <definedName name="TB726c0eb3_68f8_466c_af35_23653119bf31" hidden="1">#REF!</definedName>
    <definedName name="TB727448a6_e09f_4f3a_be22_cb1352f2aa0d" hidden="1">#REF!</definedName>
    <definedName name="TB727c96b0_1837_496d_92b0_91ef8b56f8f6" hidden="1">#REF!</definedName>
    <definedName name="TB72843816_6499_437c_aa57_05fd64ebd296" hidden="1">#REF!</definedName>
    <definedName name="TB7284d69e_8af1_475a_97f7_ec2d0acaf0aa" hidden="1">#REF!</definedName>
    <definedName name="TB728ecab0_c466_48f2_a488_4752c796488d" hidden="1">#REF!</definedName>
    <definedName name="TB729c26cb_cd44_49c5_9b0e_2f1807683a0c" hidden="1">#REF!</definedName>
    <definedName name="TB72a3b78a_8ffa_4910_bf59_7d04c30e7bfd" hidden="1">#REF!</definedName>
    <definedName name="TB72bcaeb1_148b_45ca_ae9b_26be4edca137" hidden="1">#REF!</definedName>
    <definedName name="TB72cd6171_1df0_4f55_a63f_19dc5ae9665a" hidden="1">#REF!</definedName>
    <definedName name="TB72ce5c3f_618b_4c7b_8655_ef07490249b4" hidden="1">#REF!</definedName>
    <definedName name="TB72e2c029_2ef9_4fa6_bf69_c7d0b9ef4118" hidden="1">#REF!</definedName>
    <definedName name="TB72e4736a_064f_4504_8a49_adb7efae11ce" hidden="1">#REF!</definedName>
    <definedName name="TB72f871c8_269e_42f1_96c7_4a8bfadaa093" hidden="1">#REF!</definedName>
    <definedName name="TB72f989fa_fd88_43b3_820e_67eab464eb4b" hidden="1">#REF!</definedName>
    <definedName name="TB72fc71c1_f902_4d3d_854c_26b775e63e17" hidden="1">#REF!</definedName>
    <definedName name="TB730c5632_ad40_429b_8923_098de0e274d6" hidden="1">#REF!</definedName>
    <definedName name="TB730df13a_1ad4_4507_8e31_2398b2b7ad38" hidden="1">#REF!</definedName>
    <definedName name="TB73157b8b_f937_4db1_8ba8_bca0ddc0f46a" hidden="1">#REF!</definedName>
    <definedName name="TB731c483f_cd8c_4e18_8a76_308ed5b41192" hidden="1">#REF!</definedName>
    <definedName name="TB731ea24d_56df_4cb6_9020_c3000e60bc3e" hidden="1">#REF!</definedName>
    <definedName name="TB733aefd8_d53b_4917_ab2b_4dd5a20a1e94" hidden="1">#REF!</definedName>
    <definedName name="TB734e4815_d3e2_467c_b3e9_d25006328117" hidden="1">#REF!</definedName>
    <definedName name="TB7351fc1c_3d01_41cf_9dff_56c1c6b62dbe" hidden="1">#REF!</definedName>
    <definedName name="TB73524036_a080_4a0c_b7a4_010e2f0c8270" hidden="1">#REF!</definedName>
    <definedName name="TB7360ee3c_e6fe_4056_93fe_4fe89d4a1e72" hidden="1">#REF!</definedName>
    <definedName name="TB737500a9_c62f_4123_9663_3561869828fa" hidden="1">#REF!</definedName>
    <definedName name="TB737684d2_8ad1_4270_ba8c_0f37b4a9f592" hidden="1">#REF!</definedName>
    <definedName name="TB737b1139_511c_449c_ae78_69a2d804c826" hidden="1">#REF!</definedName>
    <definedName name="TB7388925e_71d5_412c_8de3_70c535b5fb6c" hidden="1">#REF!</definedName>
    <definedName name="TB738ce06e_23e9_4a96_9d78_8ea5dad94a85" hidden="1">#REF!</definedName>
    <definedName name="TB73906946_01ea_4705_a9d4_84fcf5383d18" hidden="1">#REF!</definedName>
    <definedName name="TB7391ea08_a942_4387_ab10_cb10f7b78525" hidden="1">#REF!</definedName>
    <definedName name="TB73966281_379e_4192_a2b3_8d6fe1ff95c3" hidden="1">#REF!</definedName>
    <definedName name="TB73a28b0d_ac3e_466e_aae8_a125e165c7f6" hidden="1">#REF!</definedName>
    <definedName name="TB73a5cc9f_99b2_4eda_86ae_e17b1e15daae" hidden="1">#REF!</definedName>
    <definedName name="TB73b46118_2613_4ec9_83e0_20b416d1c8e6" hidden="1">#REF!</definedName>
    <definedName name="TB73b4fba0_f4b7_4b5d_9870_dcd888c82f62" hidden="1">#REF!</definedName>
    <definedName name="TB73b64d0f_ad7c_4ad0_abd8_d2f001124983" hidden="1">#REF!</definedName>
    <definedName name="TB73cdf1a8_5296_4cfa_bd30_9124c04a581b" hidden="1">#REF!</definedName>
    <definedName name="TB73d5f1a0_b077_454a_a039_4704adaf5962" hidden="1">#REF!</definedName>
    <definedName name="TB73dc8d9c_598f_4494_99cd_72e6af02cbbc" hidden="1">#REF!</definedName>
    <definedName name="TB73dd85a5_d7fb_4e76_b3eb_8ab706e235d9" hidden="1">#REF!</definedName>
    <definedName name="TB73ec5fa6_bd72_4826_a92b_8206c3ef7d0c" hidden="1">#REF!</definedName>
    <definedName name="TB73f9f32b_f03a_4f37_9e9b_a914fd21cdf2" hidden="1">#REF!</definedName>
    <definedName name="TB74062554_7c66_49f7_b241_f91bc6fa41ee" hidden="1">#REF!</definedName>
    <definedName name="TB740a8610_7f43_4f52_b4c0_ded62ef494e3" hidden="1">#REF!</definedName>
    <definedName name="TB741046ac_d7b1_4cd5_bbb9_d7b4a6a73258" hidden="1">#REF!</definedName>
    <definedName name="TB7410cce7_823d_44f2_8afd_5c2af57faba4" hidden="1">#REF!</definedName>
    <definedName name="TB741bd1ce_90d8_413d_9c8b_6acb41679f6e" hidden="1">#REF!</definedName>
    <definedName name="TB741f8073_0435_47cb_9c63_4037cad672c6" hidden="1">#REF!</definedName>
    <definedName name="TB743412e7_fb00_494f_be09_b9088439a69f" hidden="1">#REF!</definedName>
    <definedName name="TB7435eaef_074b_4ff9_843e_aa512dadcfa1" hidden="1">#REF!</definedName>
    <definedName name="TB74419a86_e031_4b4d_9e9e_5687e2e8b9a5" hidden="1">#REF!</definedName>
    <definedName name="TB7442daa8_b656_4a2f_98da_0c7b65d1aa81" hidden="1">#REF!</definedName>
    <definedName name="TB7444145c_a8fb_4462_bc96_2bfcb0d40a6b" hidden="1">#REF!</definedName>
    <definedName name="TB745643f5_5096_49ba_aa85_c1df5589875f" hidden="1">#REF!</definedName>
    <definedName name="TB7472db4a_3093_4e9f_baf0_1680ee587d9c" hidden="1">#REF!</definedName>
    <definedName name="TB74777f7a_d502_4dc0_8329_077aa7b6473b" hidden="1">#REF!</definedName>
    <definedName name="TB747c8e2a_ddb7_4aa2_abdb_81930c4fbf6a" hidden="1">#REF!</definedName>
    <definedName name="TB74816706_901d_4ede_93d2_ed6699d94ab9" hidden="1">#REF!</definedName>
    <definedName name="TB749107c6_5339_438f_9faf_b1a79998ce03" hidden="1">#REF!</definedName>
    <definedName name="TB74a1ae60_da45_47e6_9dba_458c7599a5c9" hidden="1">#REF!</definedName>
    <definedName name="TB74a79f92_a2e6_40ea_9ae5_ed5db6527e5f" hidden="1">#REF!</definedName>
    <definedName name="TB74a8b302_2a21_49a6_8f39_b09414c04202" hidden="1">#REF!</definedName>
    <definedName name="TB74aafec1_4bfd_4169_9886_c10c299d0dbc" hidden="1">#REF!</definedName>
    <definedName name="TB74c8772a_78cb_4bb6_adaf_f0ee1240d2e7" hidden="1">#REF!</definedName>
    <definedName name="TB74cfab11_5585_4dc2_9867_811f91ea8c52" hidden="1">#REF!</definedName>
    <definedName name="TB74d161a4_4896_46f4_8481_b86a7d6cc265" hidden="1">#REF!</definedName>
    <definedName name="TB74d813cc_0db1_4098_831b_ce00f86e158b" hidden="1">#REF!</definedName>
    <definedName name="TB74f30d5a_01e4_4274_9c73_c41df29fdee9" hidden="1">#REF!</definedName>
    <definedName name="TB7506b8e0_49e2_4cef_b833_00c54517af80" hidden="1">#REF!</definedName>
    <definedName name="TB750c2c13_7ccc_44af_9ee3_e3e4316c8b0b" hidden="1">#REF!</definedName>
    <definedName name="TB7512e2a3_dd69_4870_8d93_1214b9fbf4f7" hidden="1">#REF!</definedName>
    <definedName name="TB751b5c4b_2d8e_49c4_9154_df771ad654c2" hidden="1">#REF!</definedName>
    <definedName name="TB754a3a56_9b8b_4b1f_84bd_44e62560a9e1" hidden="1">#REF!</definedName>
    <definedName name="TB755f8c74_4ca6_4568_b867_162245a4ea0d" hidden="1">#REF!</definedName>
    <definedName name="TB757d030d_9af0_456b_a404_33a068f7c3ee" hidden="1">#REF!</definedName>
    <definedName name="TB75867488_7f13_4262_85a1_fcd037f420aa" hidden="1">#REF!</definedName>
    <definedName name="TB7589ded0_ed53_4ea0_800d_46ee96ce8cf0" hidden="1">#REF!</definedName>
    <definedName name="TB759f0de4_3cbd_491d_ab4a_0511b0246199" hidden="1">#REF!</definedName>
    <definedName name="TB75a90bde_f50e_4b5b_97a1_568d3c90fe18" hidden="1">#REF!</definedName>
    <definedName name="TB75b59ae3_adc2_4b82_9639_24366bebc470" hidden="1">#REF!</definedName>
    <definedName name="TB75d54413_6e1a_475a_8db4_4604c7ce26e2" hidden="1">#REF!</definedName>
    <definedName name="TB75d59e22_9c19_4abe_ac48_bf251e7840a1" hidden="1">#REF!</definedName>
    <definedName name="TB75d7215d_1bff_4dfe_b24e_ea4dce362aa7" hidden="1">#REF!</definedName>
    <definedName name="TB75e04d73_c35a_4da6_824a_68c26d37fe0c" hidden="1">#REF!</definedName>
    <definedName name="TB75e9ffee_b96b_40af_8884_6c63d152ebdf" hidden="1">#REF!</definedName>
    <definedName name="TB75ed4bec_9c07_4cea_bc85_e521873deda3" hidden="1">#REF!</definedName>
    <definedName name="TB75ef12a4_92e1_4aa0_b4a7_4cd7d2c2f81d" hidden="1">#REF!</definedName>
    <definedName name="TB75f785aa_a5b1_4096_bc78_4f45679d621f" hidden="1">#REF!</definedName>
    <definedName name="TB75f87ed1_65b2_441b_8dba_81f8807e0211" hidden="1">#REF!</definedName>
    <definedName name="TB76234ba5_ee36_4a67_800f_82fe75493a0f" hidden="1">#REF!</definedName>
    <definedName name="TB76385239_af9e_4abe_91eb_7339a182ba8a" hidden="1">#REF!</definedName>
    <definedName name="TB763f30ba_f6d4_42ce_862d_b327e00d1ad0" hidden="1">#REF!</definedName>
    <definedName name="TB764a7f36_6bcb_47f6_8905_5e4e8d5fa8d7" hidden="1">#REF!</definedName>
    <definedName name="TB764abde0_8c71_4894_882c_a536f7968c2b" hidden="1">#REF!</definedName>
    <definedName name="TB7651d361_2b03_47e4_a54a_0e0f9e3aac4b" hidden="1">#REF!</definedName>
    <definedName name="TB76626093_4a7a_46c2_88e1_c6cfaaa5ebd6" hidden="1">#REF!</definedName>
    <definedName name="TB76714bdc_89fe_491d_8193_5c80c85f28d5" hidden="1">#REF!</definedName>
    <definedName name="TB767444d8_aee1_4e6d_90a3_e62dc11be8cc" hidden="1">#REF!</definedName>
    <definedName name="TB7684ec84_36d7_41df_a1d4_a1e09ac5d154" hidden="1">#REF!</definedName>
    <definedName name="TB7685b738_7ddf_4d96_b5d3_2147634dcdc8" hidden="1">#REF!</definedName>
    <definedName name="TB7686c647_ec77_4e8c_86fb_d1aba221941d" hidden="1">#REF!</definedName>
    <definedName name="TB768812a9_30c7_4e1e_a0b3_a436c47b8c9c" hidden="1">#REF!</definedName>
    <definedName name="TB76a199ad_4606_462b_99cf_7decaff66c2b" hidden="1">#REF!</definedName>
    <definedName name="TB76ab54fc_8ed0_455b_a032_bd0df498579f" hidden="1">#REF!</definedName>
    <definedName name="TB76b01b88_4e54_4c41_957c_abfd8260274d" hidden="1">#REF!</definedName>
    <definedName name="TB76bb2021_299f_493a_a5ad_cc2eb8bf1100" hidden="1">#REF!</definedName>
    <definedName name="TB76c7ad30_5598_4142_bfa8_ceda015a7517" hidden="1">#REF!</definedName>
    <definedName name="TB76e0fd40_cec1_4d01_ae74_da0d9ead2461" hidden="1">#REF!</definedName>
    <definedName name="TB76e27336_eec3_4e2a_b792_2fb3a0a52fee" hidden="1">#REF!</definedName>
    <definedName name="TB76e8a9c2_e223_4c57_bfca_e253ad1bdb05" hidden="1">#REF!</definedName>
    <definedName name="TB76eec53b_b2b6_410c_9605_d55dec09c7fd" hidden="1">#REF!</definedName>
    <definedName name="TB771b3a9a_5ce4_4d9d_92c6_da935e35b754" hidden="1">#REF!</definedName>
    <definedName name="TB77352405_7daa_4f3d_b81c_6a1f2c711520" hidden="1">#REF!</definedName>
    <definedName name="TB773f3fba_1deb_4c40_a848_7df3ac5a1c97" hidden="1">#REF!</definedName>
    <definedName name="TB774888a6_fb3f_4a26_9bc0_1ffdf60dfcd5" hidden="1">#REF!</definedName>
    <definedName name="TB774f82b9_9a56_4734_9bb0_467c8466f638" hidden="1">#REF!</definedName>
    <definedName name="TB775008db_ffad_4639_b624_a41cf6da126b" hidden="1">#REF!</definedName>
    <definedName name="TB7757e62a_81e4_4b4d_81c2_92a51abd9c8b" hidden="1">#REF!</definedName>
    <definedName name="TB77594ad9_01dc_4e9b_9cdf_2f91dd576fbb" hidden="1">#REF!</definedName>
    <definedName name="TB77647cb8_9c6d_4511_bb1a_9a682f7dd20f" hidden="1">#REF!</definedName>
    <definedName name="TB776ae606_30d1_4389_b03e_c90f8405a426" hidden="1">#REF!</definedName>
    <definedName name="TB776d7e82_50dc_4ff5_a185_ca7496ba81e6" hidden="1">#REF!</definedName>
    <definedName name="TB777775f8_7374_415e_a4c9_740c662cf015" hidden="1">#REF!</definedName>
    <definedName name="TB77896ef8_fd3b_4d67_99ed_f17523e37afa" hidden="1">#REF!</definedName>
    <definedName name="TB7789b786_2179_4588_85bf_01612b61f349" hidden="1">#REF!</definedName>
    <definedName name="TB778bc993_63f4_4b10_84c0_f59e79f3ff82" hidden="1">#REF!</definedName>
    <definedName name="TB7796b8bf_5497_44c8_98d6_7b8bbe2fcaef" hidden="1">#REF!</definedName>
    <definedName name="TB77add154_0d10_4ec8_b39b_b3363f3c31ca" hidden="1">#REF!</definedName>
    <definedName name="TB77c6bd17_51b2_42d5_98c7_7305a763cfcf" hidden="1">#REF!</definedName>
    <definedName name="TB77cc5aa0_5190_4969_a6ce_67713cd363b5" hidden="1">#REF!</definedName>
    <definedName name="TB77d0fb1c_63c9_40db_b6ee_10c74fc9483c" hidden="1">#REF!</definedName>
    <definedName name="TB77d2eaac_41c5_447b_a298_b019f5866277" hidden="1">#REF!</definedName>
    <definedName name="TB77e42c58_751f_4fd9_8c30_ef1df6204142" hidden="1">#REF!</definedName>
    <definedName name="TB78034fd6_eee5_49f4_84ba_407f4e84c102" hidden="1">#REF!</definedName>
    <definedName name="TB7810630f_d419_40b7_a431_42b86223c030" hidden="1">#REF!</definedName>
    <definedName name="TB78418bb6_9255_4ec4_bdbd_18acb1f51dc0" hidden="1">#REF!</definedName>
    <definedName name="TB7844f75b_5e57_4617_b376_5a847f852c41" hidden="1">#REF!</definedName>
    <definedName name="TB7864fedb_2363_45d4_8e5a_26373f450258" hidden="1">#REF!</definedName>
    <definedName name="TB786fbdce_d71f_4adb_9130_d0b681804c62" hidden="1">#REF!</definedName>
    <definedName name="TB787374d2_ad6f_4641_8b35_46e8a6f2cde6" hidden="1">#REF!</definedName>
    <definedName name="TB7877ac2a_de35_467b_a35d_3275f046b499" hidden="1">#REF!</definedName>
    <definedName name="TB787e859b_2f7b_4698_8a32_fa3b15259264" hidden="1">#REF!</definedName>
    <definedName name="TB787ecbec_a981_4652_8b20_a0e17f8f2dd4" hidden="1">#REF!</definedName>
    <definedName name="TB787f7d0d_6632_4b85_bb69_41ba9d762eec" hidden="1">#REF!</definedName>
    <definedName name="TB788f6239_02f7_4c89_a0e8_f120f5a3fc8b" hidden="1">#REF!</definedName>
    <definedName name="TB78928a40_13bd_4436_8303_09b1100c81e2" hidden="1">#REF!</definedName>
    <definedName name="TB789b8f1d_c24f_4d8c_a46c_f411ede8a340" hidden="1">#REF!</definedName>
    <definedName name="TB78a255e9_763b_449b_afdf_82b6021ae4ff" hidden="1">#REF!</definedName>
    <definedName name="TB78ab5541_b3bd_4539_8457_438b2338c336" hidden="1">#REF!</definedName>
    <definedName name="TB78ae729f_111a_4608_8331_24c4671120ca" hidden="1">#REF!</definedName>
    <definedName name="TB78b0091a_e9ce_4e3d_82e3_ee1621dc36b1" hidden="1">#REF!</definedName>
    <definedName name="TB78b1c329_24c1_4d13_914d_0a1b6f7e51a3" hidden="1">#REF!</definedName>
    <definedName name="TB78cef837_a0c6_4cfc_a451_30330db03ea4" hidden="1">#REF!</definedName>
    <definedName name="TB78d235a8_80ef_437c_84fa_6a17394664ae" hidden="1">#REF!</definedName>
    <definedName name="TB78e542ea_2982_43fe_97bb_3498f418a839" hidden="1">#REF!</definedName>
    <definedName name="TB78f212b8_05e9_4fd9_af35_eedef0c90b6a" hidden="1">#REF!</definedName>
    <definedName name="TB78f52162_de2d_473e_b9a5_9dd28fd2c241" hidden="1">#REF!</definedName>
    <definedName name="TB78f6401f_05bf_4096_b547_8009db8db9d7" hidden="1">#REF!</definedName>
    <definedName name="TB79103021_0579_47fe_89ce_2b790f515bd9" hidden="1">#REF!</definedName>
    <definedName name="TB79269a32_1673_4177_a6d5_37ac8a95c9e3" hidden="1">#REF!</definedName>
    <definedName name="TB793ab896_1a9b_4f9f_867a_7df36fbd0c16" hidden="1">#REF!</definedName>
    <definedName name="TB793d068d_b092_414b_80d7_7c376992e668" hidden="1">#REF!</definedName>
    <definedName name="TB79557bd1_9dcc_4486_b5e2_9355d3569f0e" hidden="1">#REF!</definedName>
    <definedName name="TB796d0484_6d8a_4af2_8c83_a643ac5bcc93" hidden="1">#REF!</definedName>
    <definedName name="TB79729043_127a_4796_946b_f1f2252f1364" hidden="1">#REF!</definedName>
    <definedName name="TB798fec2e_1571_41c2_949e_535c32161832" hidden="1">#REF!</definedName>
    <definedName name="TB7994e6a3_1e57_4ef7_9cbf_b9ccb56fe7df" hidden="1">#REF!</definedName>
    <definedName name="TB799f8525_2214_4069_ab02_d65ccf6ada39" hidden="1">#REF!</definedName>
    <definedName name="TB79a8c97b_068c_4f7b_81d1_be134a35c347" hidden="1">#REF!</definedName>
    <definedName name="TB79b406d0_32b7_4fc5_8b3d_c349d148fc20" hidden="1">#REF!</definedName>
    <definedName name="TB79bcfec2_74ff_47f9_ae66_bdcacd3db8ff" hidden="1">#REF!</definedName>
    <definedName name="TB79bd31da_d9a5_43d2_8415_9e94d7595c3f" hidden="1">#REF!</definedName>
    <definedName name="TB79c17553_1fe8_4fb1_9acc_ff12decb9ca8" hidden="1">#REF!</definedName>
    <definedName name="TB79cfef85_d3c8_4d96_9e72_7fa71ccb93fc" hidden="1">#REF!</definedName>
    <definedName name="TB79eb3ab1_64b4_42c1_ae3b_a45823e43f9c" hidden="1">#REF!</definedName>
    <definedName name="TB7a01b5be_a918_4285_af5a_7159036ce34a" hidden="1">#REF!</definedName>
    <definedName name="TB7a047a78_d208_49ab_bf43_5296ead0de8b" hidden="1">#REF!</definedName>
    <definedName name="TB7a22bb34_dac6_4be4_aa86_f76b277acd87" hidden="1">#REF!</definedName>
    <definedName name="TB7a2f664c_24a3_4b8b_aab7_540f62314a88" hidden="1">#REF!</definedName>
    <definedName name="TB7a3f60c2_8f17_4b1e_af65_efaa5ef911cb" hidden="1">#REF!</definedName>
    <definedName name="TB7a4bacec_ea95_4654_82ae_5d176465be76" hidden="1">#REF!</definedName>
    <definedName name="TB7a53b176_7f9f_4783_88db_bffd864ddd8d" hidden="1">#REF!</definedName>
    <definedName name="TB7a57b9b1_a349_4ca7_97db_cba5086bc6bf" hidden="1">#REF!</definedName>
    <definedName name="TB7a5ed9f6_f845_449a_a47c_2d143115aca0" hidden="1">#REF!</definedName>
    <definedName name="TB7a5f5242_0f8e_4eec_8b52_e30541b7eae2" hidden="1">#REF!</definedName>
    <definedName name="TB7a72c9e6_3f2c_41cc_b910_c6aff9899c57" hidden="1">#REF!</definedName>
    <definedName name="TB7a73781c_5f7e_479e_929a_163c637c9393" hidden="1">#REF!</definedName>
    <definedName name="TB7a745ef3_8a1b_430d_8cb6_46427279006d" hidden="1">#REF!</definedName>
    <definedName name="TB7a757df2_e939_467c_8a14_6a04b0f55011" hidden="1">#REF!</definedName>
    <definedName name="TB7a80129b_27b1_453d_90d4_48f1f6e612fd" hidden="1">#REF!</definedName>
    <definedName name="TB7a83d58c_5b52_485e_8cb5_5038477624bc" hidden="1">#REF!</definedName>
    <definedName name="TB7aacf867_3cbf_4512_9535_10adf7bc4565" hidden="1">#REF!</definedName>
    <definedName name="TB7abe4552_89e4_4d50_b0e6_455001f16f19" hidden="1">#REF!</definedName>
    <definedName name="TB7ac12d22_3e4c_40fd_ab5e_933ca6c9535d" hidden="1">#REF!</definedName>
    <definedName name="TB7ad626cd_d47c_4554_9fa2_0af9240f21bb" hidden="1">#REF!</definedName>
    <definedName name="TB7adc9b3c_fdea_4300_972b_e392bf2ee3fc" hidden="1">#REF!</definedName>
    <definedName name="TB7ae5c19f_5d7a_4f28_9947_fc2c18a995ea" hidden="1">#REF!</definedName>
    <definedName name="TB7aea740e_37aa_449d_a80a_8c3be0bdac59" hidden="1">#REF!</definedName>
    <definedName name="TB7b17a655_9293_4926_a49e_d670fae821f2" hidden="1">#REF!</definedName>
    <definedName name="TB7b235284_a363_46c2_84f4_5f99215ce100" hidden="1">#REF!</definedName>
    <definedName name="TB7b28af83_fe21_4557_90a2_6e05d96b9bdb" hidden="1">#REF!</definedName>
    <definedName name="TB7b3b8db4_89ce_489d_bd1e_a261671ecb89" hidden="1">#REF!</definedName>
    <definedName name="TB7b3f5690_3c5a_49d2_9352_00dde8493ca4" hidden="1">#REF!</definedName>
    <definedName name="TB7b4b70d2_73e2_4c50_92b6_9890670c9b84" hidden="1">#REF!</definedName>
    <definedName name="TB7b5abe20_5c12_4974_a229_f15cc60d9bc3" hidden="1">#REF!</definedName>
    <definedName name="TB7b5ea768_d91d_4230_bfe1_4afe9e28c41a" hidden="1">#REF!</definedName>
    <definedName name="TB7b703406_c430_4799_8c37_456305da1769" hidden="1">#REF!</definedName>
    <definedName name="TB7b70e68f_eb94_45bd_a81e_9dd08cfd55da" hidden="1">#REF!</definedName>
    <definedName name="TB7b717822_c1f7_4c66_8da9_7ab85647bf0e" hidden="1">#REF!</definedName>
    <definedName name="TB7b7a97fe_5466_4902_8d9d_0fcd0645dc75" hidden="1">#REF!</definedName>
    <definedName name="TB7b7ae0c8_a697_4110_8702_d3436be6eedb" hidden="1">#REF!</definedName>
    <definedName name="TB7b7e74a3_5043_48da_a07d_fe3a4289ec2e" hidden="1">#REF!</definedName>
    <definedName name="TB7b7ff165_beb8_485b_ac4a_81b80ff5dfd0" hidden="1">#REF!</definedName>
    <definedName name="TB7b86aea6_5685_456c_bbf7_4edb2be5fd0d" hidden="1">#REF!</definedName>
    <definedName name="TB7b891f8d_aebf_4c27_a7be_907c4d826078" hidden="1">#REF!</definedName>
    <definedName name="TB7b9679ed_1383_4126_b4e4_b5ce372f7a1d" hidden="1">#REF!</definedName>
    <definedName name="TB7b969178_99fa_4fba_a9f3_9b6634e1a2a7" hidden="1">#REF!</definedName>
    <definedName name="TB7b9c2c62_4673_4fc2_b2a7_15f10b556355" hidden="1">#REF!</definedName>
    <definedName name="TB7ba812e1_da88_4e47_8bb0_cbe768f948aa" hidden="1">#REF!</definedName>
    <definedName name="TB7bcb58c5_1fba_4dd8_a421_9f190d5d05a5" hidden="1">#REF!</definedName>
    <definedName name="TB7bd8def7_245d_4b74_8e93_f08aee1a0619" hidden="1">#REF!</definedName>
    <definedName name="TB7bdc5688_ced7_4579_a592_cc240d9827b0" hidden="1">#REF!</definedName>
    <definedName name="TB7be3af01_205d_42bc_a0b7_a19dabfe587f" hidden="1">#REF!</definedName>
    <definedName name="TB7be404ca_7784_486f_aa97_1a2e301b06c5" hidden="1">#REF!</definedName>
    <definedName name="TB7bf85b3f_20d0_48e6_b80b_b94f31fa843f" hidden="1">#REF!</definedName>
    <definedName name="TB7c07c6e9_d96f_4130_aab8_7108008817f8" hidden="1">#REF!</definedName>
    <definedName name="TB7c268a75_bbcd_4f7e_816b_9aff5c93eb41" hidden="1">#REF!</definedName>
    <definedName name="TB7c2ef90c_472f_4211_bf1e_623b07fcaf16" hidden="1">#REF!</definedName>
    <definedName name="TB7c3488f9_1e0a_492d_b0cd_166f1c366fc7" hidden="1">#REF!</definedName>
    <definedName name="TB7c511eef_93a8_459c_b9a5_61dca8d83745" hidden="1">#REF!</definedName>
    <definedName name="TB7c53b6c4_206e_4c84_b3d7_28ec1b7cd1f3" hidden="1">#REF!</definedName>
    <definedName name="TB7c5ce7ad_f983_400d_b83c_2131c8fa92ed" hidden="1">#REF!</definedName>
    <definedName name="TB7c670f37_71c2_4aa1_ab1d_477b2e2da544" hidden="1">#REF!</definedName>
    <definedName name="TB7c7207d5_81e9_4fd0_b968_07c4a011e7b5" hidden="1">#REF!</definedName>
    <definedName name="TB7c80cbc7_5025_471a_a63c_c2d4b3cc3211" hidden="1">#REF!</definedName>
    <definedName name="TB7c822388_7dd1_4df1_a08d_4ed4c7280ec0" hidden="1">#REF!</definedName>
    <definedName name="TB7c860efa_55b6_4bf6_8246_44e6add4e60d" hidden="1">#REF!</definedName>
    <definedName name="TB7ca22f9f_0997_495c_b4e0_3748c2dbe1e3" hidden="1">#REF!</definedName>
    <definedName name="TB7ca5420e_ef27_44fb_a6b9_fd3df313ee57" hidden="1">#REF!</definedName>
    <definedName name="TB7ca7cce2_c219_4f60_8e58_24c8b9d10c69" hidden="1">#REF!</definedName>
    <definedName name="TB7caf20ac_fa93_4836_89f2_d1d454e872aa" hidden="1">#REF!</definedName>
    <definedName name="TB7cb629e5_bdcb_428c_9b26_99ea4a65c0f9" hidden="1">#REF!</definedName>
    <definedName name="TB7cb94114_d415_4856_9335_ff2452bf3577" hidden="1">#REF!</definedName>
    <definedName name="TB7cbcb616_0fb1_425f_a142_1fbf383dd7d4" hidden="1">#REF!</definedName>
    <definedName name="TB7ccef56b_25c9_4e13_a26c_dbf3cb54935f" hidden="1">#REF!</definedName>
    <definedName name="TB7cd14259_9c20_4793_99a4_3754c4d99d77" hidden="1">#REF!</definedName>
    <definedName name="TB7cd4cf82_5dc6_418e_85ee_d30215358ae6" hidden="1">#REF!</definedName>
    <definedName name="TB7ce221fe_27a3_4948_bff8_415b817ff87d" hidden="1">#REF!</definedName>
    <definedName name="TB7ce892fd_964c_4011_9ebf_019c489d5187" hidden="1">#REF!</definedName>
    <definedName name="TB7cf6495a_0a3d_4431_9f1e_dad97f7f1a17" hidden="1">#REF!</definedName>
    <definedName name="TB7d06822c_c36b_49d0_8028_ce9f6e9f9ed4" hidden="1">#REF!</definedName>
    <definedName name="TB7d1b36e7_3893_41f4_bef7_431596902776" hidden="1">#REF!</definedName>
    <definedName name="TB7d226c88_99f6_453e_9ac0_3a3506a7cb03" hidden="1">#REF!</definedName>
    <definedName name="TB7d28d84d_4aa9_419b_980c_37d1e728ffab" hidden="1">#REF!</definedName>
    <definedName name="TB7d2dd2a9_395a_4d30_b2b3_cda6905f0e6d" hidden="1">#REF!</definedName>
    <definedName name="TB7d46b39a_1205_4df0_84a7_e5d1fbe08a7a" hidden="1">#REF!</definedName>
    <definedName name="TB7d57f76c_a824_47f9_9109_a51c8f483b50" hidden="1">#REF!</definedName>
    <definedName name="TB7d5c09d3_4e99_4241_a5ee_6881feabdfa8" hidden="1">#REF!</definedName>
    <definedName name="TB7d65b26f_c731_4cd8_ab2a_aa1c5d30cb78" hidden="1">#REF!</definedName>
    <definedName name="TB7d7c0d19_b6d4_412e_858e_71cf7ac88213" hidden="1">#REF!</definedName>
    <definedName name="TB7d9609d2_9655_438e_996c_6077293479be" hidden="1">#REF!</definedName>
    <definedName name="TB7da3bf5d_1cae_477c_a724_a09688af82f6" hidden="1">#REF!</definedName>
    <definedName name="TB7da5a5d7_3555_45c1_9b5b_8aacd3f9965e" hidden="1">#REF!</definedName>
    <definedName name="TB7dcef79e_312d_40c8_bf7d_64ef52829ad2" hidden="1">#REF!</definedName>
    <definedName name="TB7ddea5b4_b406_46f2_a5eb_702453d8d572" hidden="1">#REF!</definedName>
    <definedName name="TB7df47626_1548_406f_b9e7_3041fe6db053" hidden="1">#REF!</definedName>
    <definedName name="TB7dfd9cd5_7a3d_44ff_bd76_18bd2d622f1c" hidden="1">#REF!</definedName>
    <definedName name="TB7e01d70b_eaef_4432_bc59_fd0f54784924" hidden="1">#REF!</definedName>
    <definedName name="TB7e0b94b8_8ac8_4e5e_b621_a7d9fbe1498c" hidden="1">#REF!</definedName>
    <definedName name="TB7e0bb18c_4c2e_46b6_af0a_37578b1f7459" hidden="1">#REF!</definedName>
    <definedName name="TB7e2794dd_13f2_498f_93f7_555485b4c7b2" hidden="1">#REF!</definedName>
    <definedName name="TB7e310a71_60ea_48ad_b776_ee3ae37fd9be" hidden="1">#REF!</definedName>
    <definedName name="TB7e32e205_a0ac_4769_8bbc_9f2b160fa5b5" hidden="1">#REF!</definedName>
    <definedName name="TB7e33f16d_4b60_4235_bd17_96a3140f4087" hidden="1">#REF!</definedName>
    <definedName name="TB7e40ba82_7ef3_4bc8_a2c7_47de01e0fbfd" hidden="1">#REF!</definedName>
    <definedName name="TB7e42fbaf_378f_4cc9_a1ff_b9b577ba4a89" hidden="1">#REF!</definedName>
    <definedName name="TB7e5f233e_225e_433d_a726_3ba2ee99a0ad" hidden="1">#REF!</definedName>
    <definedName name="TB7e720920_7af6_433a_a6e6_4a90f8c2c2d8" hidden="1">#REF!</definedName>
    <definedName name="TB7e7ceab0_9445_48da_9ae7_38c5363bb10b" hidden="1">#REF!</definedName>
    <definedName name="TB7e8604b0_055b_49ba_b6ee_bb164f63814e" hidden="1">#REF!</definedName>
    <definedName name="TB7e8b144f_4315_4b91_9f2d_61c6d6a8a2cd" hidden="1">#REF!</definedName>
    <definedName name="TB7e8eaa7d_4b5f_4e2d_b42a_2c662b494b00" hidden="1">#REF!</definedName>
    <definedName name="TB7e953416_6bae_43bb_b6de_fc9182f54cf8" hidden="1">#REF!</definedName>
    <definedName name="TB7eb24d07_023a_408a_b873_640dfe45e9d4" hidden="1">#REF!</definedName>
    <definedName name="TB7eb49296_34f2_45ce_a611_c4c05c79bdf6" hidden="1">#REF!</definedName>
    <definedName name="TB7eb79f4e_55ce_4bfe_a6ca_e900739186b7" hidden="1">#REF!</definedName>
    <definedName name="TB7ec5f872_560e_4212_887d_f4cd0940fdac" hidden="1">#REF!</definedName>
    <definedName name="TB7ed90655_8e1b_4b90_b380_b1b5fe60b83c" hidden="1">#REF!</definedName>
    <definedName name="TB7ef888ee_838e_41e8_82f5_870a128bad4a" hidden="1">#REF!</definedName>
    <definedName name="TB7efb6e55_4bb2_4f88_b272_c5c39cb22562" hidden="1">#REF!</definedName>
    <definedName name="TB7efbb6f6_d120_4962_96e7_0c8d41adc916" hidden="1">#REF!</definedName>
    <definedName name="TB7efe2d8f_3f87_40fa_bfff_a7e70a6e2d72" hidden="1">#REF!</definedName>
    <definedName name="TB7f0181b6_d44a_47c4_8e64_27d230bb0eec" hidden="1">#REF!</definedName>
    <definedName name="TB7f111e48_2b8c_483e_a56e_9fcb5a18a9cc" hidden="1">#REF!</definedName>
    <definedName name="TB7f24c0cd_f66f_4f42_a897_d41512f046c2" hidden="1">#REF!</definedName>
    <definedName name="TB7f3c1791_4316_4307_a5c4_bf4c86999be2" hidden="1">#REF!</definedName>
    <definedName name="TB7f47c1b7_c864_4256_bd8d_64075373b004" hidden="1">#REF!</definedName>
    <definedName name="TB7f4db9b7_37b6_4593_8e13_ed9fcb01d0cc" hidden="1">#REF!</definedName>
    <definedName name="TB7f51f0c4_a7ba_42a4_9f6b_ed8ace68e653" hidden="1">#REF!</definedName>
    <definedName name="TB7f5bf58c_2280_4d02_9519_a1c48bf95fd5" hidden="1">#REF!</definedName>
    <definedName name="TB7f65a077_a1fe_41d1_9b39_0d862cf054c4" hidden="1">#REF!</definedName>
    <definedName name="TB7f6b44d7_3d27_4ce5_ab65_86a5d4888b42" hidden="1">#REF!</definedName>
    <definedName name="TB7f6dfb36_d6b3_4afb_aebf_2c1e436b9877" hidden="1">#REF!</definedName>
    <definedName name="TB7f76d3da_a782_45ee_a68a_20e9bf6b73fd" hidden="1">#REF!</definedName>
    <definedName name="TB7f858a77_432f_494f_b43d_6d8ceda2d260" hidden="1">#REF!</definedName>
    <definedName name="TB7f8fe9ea_56a4_4131_a047_676b4f44697d" hidden="1">#REF!</definedName>
    <definedName name="TB7f912e4d_dd73_4c5a_95fa_b36ff1e1d709" hidden="1">#REF!</definedName>
    <definedName name="TB7f9149b8_d833_4e98_8eb4_5b8d9ceff794" hidden="1">#REF!</definedName>
    <definedName name="TB7fa0a17a_690c_4057_8d23_adf78b4e515d" hidden="1">#REF!</definedName>
    <definedName name="TB7fa9868a_29eb_4c62_9a47_27d9da807a1b" hidden="1">#REF!</definedName>
    <definedName name="TB7fa9d40c_f0cc_4d42_b367_df76adef3954" hidden="1">#REF!</definedName>
    <definedName name="TB7faa77fa_7cee_4e71_be72_649f5d1b84bc" hidden="1">#REF!</definedName>
    <definedName name="TB7fc54586_2963_42ce_b90a_0cd792d811f3" hidden="1">#REF!</definedName>
    <definedName name="TB7fc632c1_ed52_4cbb_87e7_99f8beefea06" hidden="1">#REF!</definedName>
    <definedName name="TB7fc9ce79_6ad4_4c9d_9a0f_2ccb1d91d7fa" hidden="1">#REF!</definedName>
    <definedName name="TB7fcc2d70_e50c_4a08_bf48_cbe0229c1b75" hidden="1">#REF!</definedName>
    <definedName name="TB7fd2b607_1631_44fb_a8f3_063b6434ba32" hidden="1">#REF!</definedName>
    <definedName name="TB7fd4b312_2402_4cc3_9e58_f2d05035729d" hidden="1">#REF!</definedName>
    <definedName name="TB7fd827b9_3295_4c2f_b527_e494df82cd74" hidden="1">#REF!</definedName>
    <definedName name="TB7fdb6a09_8bec_47dc_a6fe_5175e04a25ea" hidden="1">#REF!</definedName>
    <definedName name="TB7fedf5e2_030d_43b9_a389_ab44859755f4" hidden="1">#REF!</definedName>
    <definedName name="TB7ff4d15f_655a_49e6_b5a8_60c675878b7d" hidden="1">#REF!</definedName>
    <definedName name="TB7ff4f8c1_bd34_4e47_925e_c186180d387a" hidden="1">#REF!</definedName>
    <definedName name="TB7ff6dd7d_b47d_4f31_8ba2_bb1af7764620" hidden="1">#REF!</definedName>
    <definedName name="TB8007b7d6_cd3c_4c19_9085_b82901f1fc9d" hidden="1">#REF!</definedName>
    <definedName name="TB8015ae05_06c9_43b1_bbb0_34367e40b382" hidden="1">#REF!</definedName>
    <definedName name="TB80167b76_a693_44cf_8d67_a0ccc8d68bf6" hidden="1">#REF!</definedName>
    <definedName name="TB802cee80_991e_46d8_ac76_da6407b14820" hidden="1">#REF!</definedName>
    <definedName name="TB8033b86a_c6df_45d0_ad92_fa7154f1c789" hidden="1">#REF!</definedName>
    <definedName name="TB8033ceab_a93e_49e6_880c_6d58ac50605c" hidden="1">#REF!</definedName>
    <definedName name="TB8035f874_c42a_4fa2_8505_569e932deda7" hidden="1">#REF!</definedName>
    <definedName name="TB805a14fe_077c_473e_b4cb_6b73882f089c" hidden="1">#REF!</definedName>
    <definedName name="TB806f9278_224f_403e_a3d6_1e6da514e0a3" hidden="1">#REF!</definedName>
    <definedName name="TB807a9b88_1eef_4aee_9ef8_ceefeb670179" hidden="1">#REF!</definedName>
    <definedName name="TB80836882_2680_4f3a_81ec_db7abf248c85" hidden="1">#REF!</definedName>
    <definedName name="TB808a6492_0073_4c2c_bf95_cbd371f40b88" hidden="1">#REF!</definedName>
    <definedName name="TB809877dc_a36f_4ecd_ac64_0612a2d42c03" hidden="1">#REF!</definedName>
    <definedName name="TB8099bb77_00ac_424f_b14c_7cc180586bf6" hidden="1">#REF!</definedName>
    <definedName name="TB80a0a48a_f85a_4d66_b926_b3d59443637e" hidden="1">#REF!</definedName>
    <definedName name="TB80a248fb_6eac_4e8e_869c_8e3518ca6e1b" hidden="1">#REF!</definedName>
    <definedName name="TB80a634a9_132f_44fa_a069_714da349effa" hidden="1">#REF!</definedName>
    <definedName name="TB80a65623_2d0a_4e09_9c06_c4afa19f7ab1" hidden="1">#REF!</definedName>
    <definedName name="TB80ac15fe_84f5_4b5c_8087_cccec6e3150d" hidden="1">#REF!</definedName>
    <definedName name="TB80b4b331_839e_48d6_a00f_982c0f655f63" hidden="1">#REF!</definedName>
    <definedName name="TB80b5a51f_667d_4c3e_8d95_beda4f9cc820" hidden="1">#REF!</definedName>
    <definedName name="TB80b5b303_de40_4538_817a_5a71db7f404d" hidden="1">#REF!</definedName>
    <definedName name="TB80d163b3_fc46_4ace_b091_660f4f36b5db" hidden="1">#REF!</definedName>
    <definedName name="TB80d16521_7e0c_4050_a1d9_d55f81ed0acf" hidden="1">#REF!</definedName>
    <definedName name="TB80da13e1_921f_4a80_bdfe_02ccb3172525" hidden="1">#REF!</definedName>
    <definedName name="TB80efe784_36d1_43e9_a10d_d7c6f9e7f146" hidden="1">#REF!</definedName>
    <definedName name="TB8105abae_c4a0_4086_b3cc_e694fe49e419" hidden="1">#REF!</definedName>
    <definedName name="TB8149abdb_48b3_48d0_954b_72db3d5c62b1" hidden="1">#REF!</definedName>
    <definedName name="TB814a776d_1954_4a03_8948_df29371ed315" hidden="1">#REF!</definedName>
    <definedName name="TB814fe554_9425_47b2_ba6b_0b4bd8d6da21" hidden="1">#REF!</definedName>
    <definedName name="TB815231c0_9114_447e_9ab4_63441949af41" hidden="1">#REF!</definedName>
    <definedName name="TB8156cff0_5fb3_40fa_8ea6_5210b401d339" hidden="1">#REF!</definedName>
    <definedName name="TB816d5709_aa6c_47fa_82cb_3a57d9ba2c2c" hidden="1">#REF!</definedName>
    <definedName name="TB8174d6e5_423e_4e86_b4ca_b3ec931cc52a" hidden="1">#REF!</definedName>
    <definedName name="TB817e2d0f_a557_48ab_8e12_e25a9b30e377" hidden="1">#REF!</definedName>
    <definedName name="TB8182d318_9b7c_4976_ac14_16a218aacdf4" hidden="1">#REF!</definedName>
    <definedName name="TB81bf0cd4_36f4_4bbf_bfb1_55698e645b75" hidden="1">#REF!</definedName>
    <definedName name="TB81e54edc_441f_48f4_9775_fce8e7caee31" hidden="1">#REF!</definedName>
    <definedName name="TB81f3428b_6690_49eb_a833_aeebf38471ce" hidden="1">#REF!</definedName>
    <definedName name="TB81fde28e_9e5e_4939_8ac4_b76038664585" hidden="1">#REF!</definedName>
    <definedName name="TB82094e41_3a42_4b50_9c0c_d472894fc34a" hidden="1">#REF!</definedName>
    <definedName name="TB821973f2_f570_40c0_8825_48a9364350a3" hidden="1">#REF!</definedName>
    <definedName name="TB821a2697_4957_44c4_ab6f_ed5e9965f284" hidden="1">#REF!</definedName>
    <definedName name="TB821a4bb2_a320_4efa_b244_b9728d0c8dd1" hidden="1">#REF!</definedName>
    <definedName name="TB8226bef0_690d_4cb1_ab2c_7c2d3786dbb2" hidden="1">#REF!</definedName>
    <definedName name="TB823a5eb9_0b4e_42f7_8e80_caa160d6789d" hidden="1">#REF!</definedName>
    <definedName name="TB8243862a_70d0_43ca_b51a_02fd5a0ee6a1" hidden="1">#REF!</definedName>
    <definedName name="TB824c9d74_a83f_48f9_b9e8_b1659e137faa" hidden="1">#REF!</definedName>
    <definedName name="TB824d7096_b63a_46a3_b76c_002299af993f" hidden="1">#REF!</definedName>
    <definedName name="TB82578e0a_d3e6_4389_b01b_49d05fa5497a" hidden="1">#REF!</definedName>
    <definedName name="TB825becb7_7b3e_4be8_80ef_d88c4f0bcd09" hidden="1">#REF!</definedName>
    <definedName name="TB8264641d_4c8b_444e_b310_58df62e51883" hidden="1">#REF!</definedName>
    <definedName name="TB8268a0c5_89a4_4658_b3a1_6abf3d35568f" hidden="1">#REF!</definedName>
    <definedName name="TB826dd3c3_f2ee_4ce9_93ec_41f66ca42e73" hidden="1">#REF!</definedName>
    <definedName name="TB82813db2_ec62_46e7_82fd_98a1e464542d" hidden="1">#REF!</definedName>
    <definedName name="TB8284c043_656e_401a_b185_fa800acce27d" hidden="1">#REF!</definedName>
    <definedName name="TB828862d9_c283_4c1c_9221_51332a5d0c59" hidden="1">#REF!</definedName>
    <definedName name="TB8289a1e0_73d4_4454_9914_63ea921785c9" hidden="1">#REF!</definedName>
    <definedName name="TB82a20866_5cc7_437e_8b02_307385824a50" hidden="1">#REF!</definedName>
    <definedName name="TB82b436d1_d8a3_4233_a0ff_91e2bd36d651" hidden="1">#REF!</definedName>
    <definedName name="TB82c01380_3a6c_499a_89ef_f468c928637d" hidden="1">#REF!</definedName>
    <definedName name="TB82c656df_d47c_449b_aa4c_416d14cac649" hidden="1">#REF!</definedName>
    <definedName name="TB82cecf5e_1a94_4198_a7c9_4adf1ee5f620" hidden="1">#REF!</definedName>
    <definedName name="TB82d11a2b_a2e3_480c_8d1e_0d4846bc7afc" hidden="1">#REF!</definedName>
    <definedName name="TB82d52d76_b043_4a38_8a73_707738ff0417" hidden="1">#REF!</definedName>
    <definedName name="TB8300ed38_d42a_4328_b5b4_527c797b932d" hidden="1">#REF!</definedName>
    <definedName name="TB83037457_5f15_4e9f_b16b_6322f751efd2" hidden="1">#REF!</definedName>
    <definedName name="TB830b063d_6d2c_493e_be69_d0777ca001cb" hidden="1">#REF!</definedName>
    <definedName name="TB8315fe09_1bf6_42a2_a224_72f78d0a636a" hidden="1">#REF!</definedName>
    <definedName name="TB83319257_34da_4b17_8e06_6e9f040295bb" hidden="1">#REF!</definedName>
    <definedName name="TB833f8e2b_cae9_4153_8841_3d056f97c19d" hidden="1">#REF!</definedName>
    <definedName name="TB834bf07c_acf4_4527_80f2_faee40d7474f" hidden="1">#REF!</definedName>
    <definedName name="TB834ce1e9_3ef2_48ae_bdcf_0cce51da1839" hidden="1">#REF!</definedName>
    <definedName name="TB834ff66e_418a_4a99_a44b_67d7c2cc5f16" hidden="1">#REF!</definedName>
    <definedName name="TB8369839d_9a4e_4ec6_a35c_6fc44e1c8d5a" hidden="1">#REF!</definedName>
    <definedName name="TB8371e038_f589_4f71_b8b0_56292817bb89" hidden="1">#REF!</definedName>
    <definedName name="TB838e18b4_b939_44e3_bc77_e374f64bea13" hidden="1">#REF!</definedName>
    <definedName name="TB83951204_bdcf_4d6d_9622_bc37edcaccb9" hidden="1">#REF!</definedName>
    <definedName name="TB83a752a0_76ea_4c1f_aa49_c0b1514c39ba" hidden="1">#REF!</definedName>
    <definedName name="TB83b6b07d_9b40_4048_bb62_ec8b11b8d09a" hidden="1">#REF!</definedName>
    <definedName name="TB83b98fd7_cd08_4d40_806d_df4ad7f649e4" hidden="1">#REF!</definedName>
    <definedName name="TB83edda10_8521_490d_a0a6_c07ef4e632bb" hidden="1">#REF!</definedName>
    <definedName name="TB83efbc51_421c_4a46_95c8_f87edd77b364" hidden="1">#REF!</definedName>
    <definedName name="TB83fcc4b4_58bd_4faf_bb59_13b00ebfbb27" hidden="1">#REF!</definedName>
    <definedName name="TB8402c085_091d_43ca_a47a_bd49eebbe5f2" hidden="1">#REF!</definedName>
    <definedName name="TB840595c0_16e8_45cb_b2fd_3df7bb4df8b9" hidden="1">#REF!</definedName>
    <definedName name="TB840739bd_9f27_44e0_8148_4f5eee557c77" hidden="1">#REF!</definedName>
    <definedName name="TB841eee01_edd4_4d7e_bfb5_da5b82f52a3e" hidden="1">#REF!</definedName>
    <definedName name="TB84222802_710b_4a02_825a_691fc6c22956" hidden="1">#REF!</definedName>
    <definedName name="TB84311561_5983_4ae5_9e51_a147d3c3fd22" hidden="1">#REF!</definedName>
    <definedName name="TB8438e3fe_4f2d_4993_bf48_db2f92dbd658" hidden="1">#REF!</definedName>
    <definedName name="TB8443873c_71e7_4ffb_b05a_f9586870d6ec" hidden="1">#REF!</definedName>
    <definedName name="TB8446a1bf_cc75_4985_a565_3571ce87fccb" hidden="1">#REF!</definedName>
    <definedName name="TB844d03fc_8c3b_4b04_bc4d_2b1f6dc707e7" hidden="1">#REF!</definedName>
    <definedName name="TB846b5d1e_f17e_428f_994e_e8c55ac4b810" hidden="1">#REF!</definedName>
    <definedName name="TB8490cb7e_6d7c_4161_aedd_08f14dbd96a9" hidden="1">#REF!</definedName>
    <definedName name="TB84942ae0_afa1_409a_bdd7_48dd6859a56d" hidden="1">#REF!</definedName>
    <definedName name="TB84a1632e_91a7_40c6_94a2_49fd2a46e257" hidden="1">#REF!</definedName>
    <definedName name="TB84a7ed09_00ec_4eb3_93db_27f209730e7b" hidden="1">#REF!</definedName>
    <definedName name="TB84ba99bc_a677_42c8_91e4_6b99a2de41b8" hidden="1">#REF!</definedName>
    <definedName name="TB84c7f213_f7af_403d_888a_470b0962af61" hidden="1">#REF!</definedName>
    <definedName name="TB84cb20b6_2bf9_4746_814a_9e444cc08b20" hidden="1">#REF!</definedName>
    <definedName name="TB84cf78f9_a9f7_4f39_81ec_c20737b5f866" hidden="1">#REF!</definedName>
    <definedName name="TB84f6aa97_4fb5_4ef9_9e23_17ff38eb5b51" hidden="1">#REF!</definedName>
    <definedName name="TB84fb007b_3a27_4491_b1b5_42a0ff526ce4" hidden="1">#REF!</definedName>
    <definedName name="TB84ff3189_910d_453f_8cfb_43ae6f943251" hidden="1">#REF!</definedName>
    <definedName name="TB85065238_5507_493f_b32e_816397ccf2f7" hidden="1">#REF!</definedName>
    <definedName name="TB85153602_d06e_4061_b0e1_19568be355bd" hidden="1">#REF!</definedName>
    <definedName name="TB854a2e22_1617_4e2a_ba28_d9810bf06b5d" hidden="1">#REF!</definedName>
    <definedName name="TB8554e4a3_b6a2_4336_b52d_78f3d5fccd74" hidden="1">#REF!</definedName>
    <definedName name="TB85608d90_7c57_4ee3_9201_4e8a3e0add1d" hidden="1">#REF!</definedName>
    <definedName name="TB8565977c_4caa_4eb0_8134_5e520adb5950" hidden="1">#REF!</definedName>
    <definedName name="TB85723372_20fa_4f29_b8c7_60b34715f093" hidden="1">#REF!</definedName>
    <definedName name="TB857cb5db_a695_47a3_a308_0be74314dd98" hidden="1">#REF!</definedName>
    <definedName name="TB85a5d594_7f41_476c_9d0c_d7a2bf5dace1" hidden="1">#REF!</definedName>
    <definedName name="TB85aaa726_0df4_451d_ae0d_a31b86137490" hidden="1">#REF!</definedName>
    <definedName name="TB85c27b69_cdd5_4d43_b87b_cd7b2f5f5368" hidden="1">#REF!</definedName>
    <definedName name="TB85d67d1f_0634_42d1_bf13_78f6877e172e" hidden="1">#REF!</definedName>
    <definedName name="TB85f49a1f_2d6c_4e5f_b198_75de7bd6fbe6" hidden="1">#REF!</definedName>
    <definedName name="TB85f96c29_a012_4f2f_9186_400e11168b98" hidden="1">#REF!</definedName>
    <definedName name="TB860131de_f994_4810_8489_cd44a8609904" hidden="1">#REF!</definedName>
    <definedName name="TB860c39c1_409a_4351_82cb_b161cb7db93b" hidden="1">#REF!</definedName>
    <definedName name="TB860d931c_f9f6_433d_a98b_f5c1a3b97739" hidden="1">#REF!</definedName>
    <definedName name="TB8612e399_46ef_4275_a399_fa7abe670cc6" hidden="1">#REF!</definedName>
    <definedName name="TB8630fdda_dc85_496f_a82a_42c17d2ad02d" hidden="1">#REF!</definedName>
    <definedName name="TB863c516a_5ff9_4990_a68a_110e76480576" hidden="1">#REF!</definedName>
    <definedName name="TB8644f79c_84b3_4b34_b375_0b7d64f15c39" hidden="1">#REF!</definedName>
    <definedName name="TB86462694_5b8b_43e7_8549_34fd3c132ae8" hidden="1">#REF!</definedName>
    <definedName name="TB865d2082_281c_4631_a4e6_4903d6dffc7e" hidden="1">#REF!</definedName>
    <definedName name="TB866ed544_1a15_42b6_87ef_c37226bb0d28" hidden="1">#REF!</definedName>
    <definedName name="TB8672a0c8_ad5b_4f03_9b6f_c8bfb1078072" hidden="1">#REF!</definedName>
    <definedName name="TB8674467e_f41e_41d4_9150_6799ab5f7854" hidden="1">#REF!</definedName>
    <definedName name="TB86843e79_55a2_4d90_bc96_00b4bd11e1e7" hidden="1">#REF!</definedName>
    <definedName name="TB868bffe0_77ac_4c6d_a0f4_15bde3ce5c55" hidden="1">#REF!</definedName>
    <definedName name="TB869dcae2_5f8c_4756_85da_4bca5a5d8fcc" hidden="1">#REF!</definedName>
    <definedName name="TB86c7a593_991d_4e6a_b2cb_06c695c5ec26" hidden="1">#REF!</definedName>
    <definedName name="TB86d6d1cc_b699_4a9d_a224_949623088aec" hidden="1">#REF!</definedName>
    <definedName name="TB86e229fb_c441_431e_b86d_e8352349991e" hidden="1">#REF!</definedName>
    <definedName name="TB86ec14e9_de00_47bc_81ae_8fc8ed6f7db7" hidden="1">#REF!</definedName>
    <definedName name="TB86f326be_fe0b_49cc_8227_c010fc506190" hidden="1">#REF!</definedName>
    <definedName name="TB86f43dea_bd75_418c_b160_993a777597f8" hidden="1">#REF!</definedName>
    <definedName name="TB86fed1a3_9740_4df4_a387_54fa2737bf7c" hidden="1">#REF!</definedName>
    <definedName name="TB870d5b70_a193_4f69_a250_acb7b436c813" hidden="1">#REF!</definedName>
    <definedName name="TB870f9d4e_78b1_4509_b93b_af4b14b9f933" hidden="1">#REF!</definedName>
    <definedName name="TB87100881_c01e_430d_bc6c_16de5444d8be" hidden="1">#REF!</definedName>
    <definedName name="TB87103547_d3f2_4a5e_a4e4_e76b398370f3" hidden="1">#REF!</definedName>
    <definedName name="TB87136b32_cde6_40c3_91bd_a18986f0f6ce" hidden="1">#REF!</definedName>
    <definedName name="TB8739bc3d_388d_4007_b298_b5fad4d34cdc" hidden="1">#REF!</definedName>
    <definedName name="TB873bce66_5640_4d1c_a037_a2812567a43b" hidden="1">#REF!</definedName>
    <definedName name="TB8746e43a_9d09_4dc9_a40c_941c4de269ee" hidden="1">#REF!</definedName>
    <definedName name="TB874f79b8_b4a1_429e_afb0_759ecec94bcf" hidden="1">#REF!</definedName>
    <definedName name="TB8754a149_b165_417d_9d2a_ac4f6d591f4b" hidden="1">#REF!</definedName>
    <definedName name="TB875d73e0_8f61_497b_a9e9_24f32113f995" hidden="1">#REF!</definedName>
    <definedName name="TB8762f265_da11_4da9_8313_3922c849391b" hidden="1">#REF!</definedName>
    <definedName name="TB876b6502_6cd4_47b4_8e02_a8533f34bd04" hidden="1">#REF!</definedName>
    <definedName name="TB876f1630_bc80_4d59_a6ee_0f96a9bd7bd2" hidden="1">#REF!</definedName>
    <definedName name="TB8775081a_23a4_42ab_b07f_93eccea661a3" hidden="1">#REF!</definedName>
    <definedName name="TB8777b946_54bf_41ee_b6ac_568dd9d661b6" hidden="1">#REF!</definedName>
    <definedName name="TB878b9ac9_e0a6_4969_86e1_05bda1473d65" hidden="1">#REF!</definedName>
    <definedName name="TB879ae44c_7957_424e_854f_649c1a77a20e" hidden="1">#REF!</definedName>
    <definedName name="TB879b34fc_2f6f_4218_987b_ec6580e388cc" hidden="1">#REF!</definedName>
    <definedName name="TB87b5b9d2_0123_4ecf_9108_a555e6c00103" hidden="1">#REF!</definedName>
    <definedName name="TB87b645d9_d8e7_43af_884a_b5df08ebe053" hidden="1">#REF!</definedName>
    <definedName name="TB87bf5ee3_f84a_4488_97ea_ca837f84c9fd" hidden="1">#REF!</definedName>
    <definedName name="TB87c43ce5_2215_4dc6_8f20_4ccc4755d3c6" hidden="1">#REF!</definedName>
    <definedName name="TB87d7e6fc_8f77_4f50_a613_60570a5239e3" hidden="1">#REF!</definedName>
    <definedName name="TB87dfbb1f_a62f_47e3_a47f_8b6433b88135" hidden="1">#REF!</definedName>
    <definedName name="TB8819973e_6835_42df_8d01_9e49f081e49a" hidden="1">#REF!</definedName>
    <definedName name="TB8827da51_b821_43e6_a1bf_2721a765c7dc" hidden="1">#REF!</definedName>
    <definedName name="TB882c4971_7c90_4c07_877a_9d5c4d28e69d" hidden="1">#REF!</definedName>
    <definedName name="TB882fa579_2a07_4748_8930_eb27752f3e38" hidden="1">#REF!</definedName>
    <definedName name="TB885825bd_58f8_49c3_92e5_a4c8d5e59789" hidden="1">#REF!</definedName>
    <definedName name="TB885add84_c5a3_4a5b_83fb_716161cfce73" hidden="1">#REF!</definedName>
    <definedName name="TB88624abf_d8cd_48d5_aaea_b94a3da12d5d" hidden="1">#REF!</definedName>
    <definedName name="TB8864b908_265a_4fb3_9135_5d9a6a061d50" hidden="1">#REF!</definedName>
    <definedName name="TB88745be4_e5e6_495f_9da7_cd352b513c1a" hidden="1">#REF!</definedName>
    <definedName name="TB8879a113_d93f_4e9f_943d_9e881865c42e" hidden="1">#REF!</definedName>
    <definedName name="TB8884455d_6987_4bfa_8ca4_27bf5ab9bbdc" hidden="1">#REF!</definedName>
    <definedName name="TB888e40ff_cb11_47c1_bddf_061bdf68df8e" hidden="1">#REF!</definedName>
    <definedName name="TB889ed615_2d0c_49c6_b816_9ff6a0749e3e" hidden="1">#REF!</definedName>
    <definedName name="TB88a86abe_8f09_4ec6_8fae_4a3dc9746ad6" hidden="1">#REF!</definedName>
    <definedName name="TB88b70fa8_82c8_4826_9ccd_cd1ef6e04a62" hidden="1">#REF!</definedName>
    <definedName name="TB88bc7755_d88e_4253_905e_128fc995c3ae" hidden="1">#REF!</definedName>
    <definedName name="TB88d50daf_29b7_45fc_8539_63d89faba397" hidden="1">#REF!</definedName>
    <definedName name="TB88e20187_d0df_44b9_af44_1a670d9bc2f3" hidden="1">#REF!</definedName>
    <definedName name="TB88e59ac4_e101_4e29_adcc_1dacbeb52854" hidden="1">#REF!</definedName>
    <definedName name="TB88f27412_8124_4940_8f33_adcc6b5d767e" hidden="1">#REF!</definedName>
    <definedName name="TB88f47257_f8bd_4bb0_855d_7d21f62a7e94" hidden="1">#REF!</definedName>
    <definedName name="TB890388b4_108a_412d_9c99_8565ea8f2eb6" hidden="1">#REF!</definedName>
    <definedName name="TB89150b3c_d8f0_4cfd_a3f0_665233a7d63a" hidden="1">#REF!</definedName>
    <definedName name="TB891bc54a_a337_4fb9_9552_fa413ad977e8" hidden="1">#REF!</definedName>
    <definedName name="TB8923b87c_974f_48fe_beb3_2c995d77c2ee" hidden="1">#REF!</definedName>
    <definedName name="TB8925b273_99c5_4c03_b89c_5180bdaf2028" hidden="1">#REF!</definedName>
    <definedName name="TB8926e7f7_7bde_4b9a_b338_b37fd56230c7" hidden="1">#REF!</definedName>
    <definedName name="TB89305d8d_a42f_47db_b3e6_a272c4e7ff09" hidden="1">#REF!</definedName>
    <definedName name="TB89315960_0161_4004_9ed0_d0eb3ec22290" hidden="1">#REF!</definedName>
    <definedName name="TB8934e239_68ec_403a_9624_1e6684795b40" hidden="1">#REF!</definedName>
    <definedName name="TB89463cfe_781a_4512_91d3_d148c80bf272" hidden="1">#REF!</definedName>
    <definedName name="TB895c1182_432e_43b4_a14c_d41b6f5da528" hidden="1">#REF!</definedName>
    <definedName name="TB895cb760_0d03_41d1_92c9_0dc231d6ca42" hidden="1">#REF!</definedName>
    <definedName name="TB895e6da2_cbe2_446e_92b2_f842ae958925" hidden="1">#REF!</definedName>
    <definedName name="TB8969c91d_76e0_4b39_b7ea_0493a878740e" hidden="1">#REF!</definedName>
    <definedName name="TB8975e3a1_fe6d_4bcf_8f07_7463ce1827f9" hidden="1">#REF!</definedName>
    <definedName name="TB897899e6_f8d3_41cf_910f_837ec7f78410" hidden="1">#REF!</definedName>
    <definedName name="TB897cef6e_7980_4909_9ff1_f06920c06276" hidden="1">#REF!</definedName>
    <definedName name="TB8990667e_fd51_4c39_a0df_1cef261f4b72" hidden="1">#REF!</definedName>
    <definedName name="TB89914915_0c3e_4542_8cd3_6400fc83b962" hidden="1">#REF!</definedName>
    <definedName name="TB89a39061_c287_4e42_9d51_b3cbd363cf1a" hidden="1">#REF!</definedName>
    <definedName name="TB89ac2734_099c_496a_bf66_7b6844fda9b1" hidden="1">#REF!</definedName>
    <definedName name="TB89ac80ba_d247_4f2a_81f7_d56cc9b6c507" hidden="1">#REF!</definedName>
    <definedName name="TB89ae44b5_c322_4a65_99f2_afc42104f513" hidden="1">#REF!</definedName>
    <definedName name="TB89b1505e_8a76_41f0_ba49_f0f697be9c93" hidden="1">#REF!</definedName>
    <definedName name="TB89b19046_16b6_4826_b1df_ee4d87dc11b5" hidden="1">#REF!</definedName>
    <definedName name="TB89b90c30_680b_4924_bc2d_0b9a419dc71c" hidden="1">#REF!</definedName>
    <definedName name="TB89c4d9c1_025f_400c_8fb1_eabc7f474475" hidden="1">#REF!</definedName>
    <definedName name="TB89c52bdc_9123_4c07_afc9_67271eeb5765" hidden="1">#REF!</definedName>
    <definedName name="TB89e8503b_e8d1_4c16_9dc1_b217aea529fb" hidden="1">#REF!</definedName>
    <definedName name="TB89ed9561_470d_45c2_844d_01f43c99ead7" hidden="1">#REF!</definedName>
    <definedName name="TB89f3d668_a445_46eb_99eb_241f1bf04d21" hidden="1">#REF!</definedName>
    <definedName name="TB8a04d3e3_3e40_4225_a20f_da9c91b1c240" hidden="1">#REF!</definedName>
    <definedName name="TB8a0b332f_cc30_4dc2_bfa6_5c5440340cbc" hidden="1">#REF!</definedName>
    <definedName name="TB8a1310f6_0c46_49ce_abf4_9630d1ddf759" hidden="1">#REF!</definedName>
    <definedName name="TB8a2bc671_d483_40a6_97dc_44ae6e120d25" hidden="1">#REF!</definedName>
    <definedName name="TB8a59e93f_0da8_4002_804e_13948f0896f8" hidden="1">#REF!</definedName>
    <definedName name="TB8a5d6238_c6f7_47aa_b8f0_c711d4fcdb64" hidden="1">#REF!</definedName>
    <definedName name="TB8a6c923f_8ea9_40d5_bbfc_e8d2ea5ea5bb" hidden="1">#REF!</definedName>
    <definedName name="TB8a7d0b42_3b92_4821_81e9_2cf7f2f573aa" hidden="1">#REF!</definedName>
    <definedName name="TB8a80a7ea_2fd5_4d54_bc6f_6c2facbb2857" hidden="1">#REF!</definedName>
    <definedName name="TB8a90302a_96ac_4a08_839e_a61e430b172e" hidden="1">#REF!</definedName>
    <definedName name="TB8a9caa58_b9a1_4a49_8776_1c5df4417d6c" hidden="1">#REF!</definedName>
    <definedName name="TB8aa5a7d1_a2bb_47f6_b002_baf4dd1cc60a" hidden="1">#REF!</definedName>
    <definedName name="TB8aa6e3e3_6d7f_4929_967e_5fef9852ed74" hidden="1">#REF!</definedName>
    <definedName name="TB8abd2ce5_4f4e_4734_9b53_f87ac61d2d77" hidden="1">#REF!</definedName>
    <definedName name="TB8ac85bfe_63d3_48c2_9b78_8f4d4e375360" hidden="1">#REF!</definedName>
    <definedName name="TB8ad24d63_a6a1_4c4f_bf2e_bca10ba1c769" hidden="1">#REF!</definedName>
    <definedName name="TB8ad5d23b_544c_4f99_aee9_6a15c713cc4a" hidden="1">#REF!</definedName>
    <definedName name="TB8aeee9b0_1fc6_4ba0_9c6d_3b0b6ecf083b" hidden="1">#REF!</definedName>
    <definedName name="TB8afc8306_7427_4796_bde9_f4e87fe62fa0" hidden="1">#REF!</definedName>
    <definedName name="TB8b11c946_c6eb_414d_b071_ecac65b4a841" hidden="1">#REF!</definedName>
    <definedName name="TB8b1a6756_54aa_4294_8bec_9f3d7c1d238e" hidden="1">#REF!</definedName>
    <definedName name="TB8b2bd477_8d9e_485d_b523_1ccedc71531f" hidden="1">#REF!</definedName>
    <definedName name="TB8b323317_c87a_4da8_818c_61d6d199dd65" hidden="1">#REF!</definedName>
    <definedName name="TB8b35772f_84da_4968_a673_817238d5e5e4" hidden="1">#REF!</definedName>
    <definedName name="TB8b3b1d16_d776_4683_84f6_aabef6b1fa49" hidden="1">#REF!</definedName>
    <definedName name="TB8b3d5a18_3aa2_4147_88c7_8a8ccecd5970" hidden="1">#REF!</definedName>
    <definedName name="TB8b3d64bd_3ed6_42db_b97b_c15c0459d0d6" hidden="1">#REF!</definedName>
    <definedName name="TB8b451a2d_88c2_4c76_be26_07b860d74a1e" hidden="1">#REF!</definedName>
    <definedName name="TB8b53a8f0_251b_4f3c_877d_105ca070cc3f" hidden="1">#REF!</definedName>
    <definedName name="TB8b60defb_44f3_440d_a1e2_057604365619" hidden="1">#REF!</definedName>
    <definedName name="TB8b711dba_1625_40a5_8ea5_34af5c0ab1fc" hidden="1">#REF!</definedName>
    <definedName name="TB8b80750a_5860_4e79_b6b0_c9b7a6527953" hidden="1">#REF!</definedName>
    <definedName name="TB8bae4bd7_8208_4f29_872c_bd3cf70df2dd" hidden="1">#REF!</definedName>
    <definedName name="TB8bb2abb8_6521_4a76_877d_b01203bbb1c5" hidden="1">#REF!</definedName>
    <definedName name="TB8c053223_f7e9_4d63_a9d9_a06382baafb2" hidden="1">#REF!</definedName>
    <definedName name="TB8c068e5a_7a06_4c8f_ae4d_2b83958ff2a9" hidden="1">#REF!</definedName>
    <definedName name="TB8c0ede76_30c2_4688_83f1_fd1f56ce3d05" hidden="1">#REF!</definedName>
    <definedName name="TB8c15705c_468e_4a74_8d2f_45bb3b5340a0" hidden="1">#REF!</definedName>
    <definedName name="TB8c374be4_2ac0_4e27_b5ec_f6f58165587b" hidden="1">#REF!</definedName>
    <definedName name="TB8c8e1794_5778_4718_9505_7b402c4fe065" hidden="1">#REF!</definedName>
    <definedName name="TB8ca87955_ab70_4bd3_aee2_94f3468fc04d" hidden="1">#REF!</definedName>
    <definedName name="TB8cb67c84_4c3a_4948_b97c_dc03a3b04091" hidden="1">#REF!</definedName>
    <definedName name="TB8cc6f917_479f_4e14_917f_f94ad157b7b7" hidden="1">#REF!</definedName>
    <definedName name="TB8ccdd57a_de70_41b3_a267_fcbcdde2e59d" hidden="1">#REF!</definedName>
    <definedName name="TB8cd23b24_7412_4304_9de9_c2eb67364bbe" hidden="1">#REF!</definedName>
    <definedName name="TB8cd355a5_dcb5_4f0b_a058_2df173db4d59" hidden="1">#REF!</definedName>
    <definedName name="TB8ce8f06b_d86f_49ca_8d0f_8e1b208c0f55" hidden="1">#REF!</definedName>
    <definedName name="TB8cf36f68_34af_4b06_8d3d_3b1fe4c9ada3" hidden="1">#REF!</definedName>
    <definedName name="TB8cfc8833_f27e_4bfe_9598_ffbb792677d9" hidden="1">#REF!</definedName>
    <definedName name="TB8d087c8b_ede4_42b8_a4af_33d8075367d9" hidden="1">#REF!</definedName>
    <definedName name="TB8d233e6b_fb19_4769_bed9_9e4bbdd5fbc7" hidden="1">#REF!</definedName>
    <definedName name="TB8d2b7a56_d40e_47db_b34c_4d4ab986e3dd" hidden="1">#REF!</definedName>
    <definedName name="TB8d2cb498_3a1e_4a43_a7ac_9020489f05e6" hidden="1">#REF!</definedName>
    <definedName name="TB8d316e66_726b_4169_b770_bc40bda27f55" hidden="1">#REF!</definedName>
    <definedName name="TB8d347e96_b6d0_4f38_9721_417a3eaa9738" hidden="1">#REF!</definedName>
    <definedName name="TB8d352335_7f8c_43b1_a8b4_5ee1d210f935" hidden="1">#REF!</definedName>
    <definedName name="TB8d3a8878_60ee_4956_9908_52cfd46f013a" hidden="1">#REF!</definedName>
    <definedName name="TB8d41d095_e180_41dd_9582_d164dd2c8ed5" hidden="1">#REF!</definedName>
    <definedName name="TB8d54a866_3824_4fe6_8e35_6a0ca9898a35" hidden="1">#REF!</definedName>
    <definedName name="TB8d54af3b_9fad_451d_b558_2c7ba564b55f" hidden="1">#REF!</definedName>
    <definedName name="TB8d6c03d1_dceb_40e8_9d1f_fa56b3f9de00" hidden="1">#REF!</definedName>
    <definedName name="TB8d6e4c43_3761_4189_8df2_c8786d45ac64" hidden="1">#REF!</definedName>
    <definedName name="TB8d7c5527_2ba8_4c65_8a10_ac9ff5528314" hidden="1">#REF!</definedName>
    <definedName name="TB8d7f5b81_1368_4a77_a5f5_0290aa940d0f" hidden="1">#REF!</definedName>
    <definedName name="TB8d8878a6_4e5b_429c_83e9_537c8aa66acc" hidden="1">#REF!</definedName>
    <definedName name="TB8d8918b1_2f77_4e60_9e85_6c57b0332155" hidden="1">#REF!</definedName>
    <definedName name="TB8d9002f8_3e7f_4fc0_af7f_09e518931816" hidden="1">#REF!</definedName>
    <definedName name="TB8d929b16_b1bc_4bf2_aa27_8186fc8b5d15" hidden="1">#REF!</definedName>
    <definedName name="TB8da1066e_dd37_4b85_81e4_e146a23a2201" hidden="1">#REF!</definedName>
    <definedName name="TB8dad1465_1c5b_4f4d_8aad_5b3db2e211cb" hidden="1">#REF!</definedName>
    <definedName name="TB8dbcf907_2f2f_4863_a04e_4aeb23ee3ba6" hidden="1">#REF!</definedName>
    <definedName name="TB8dd670b6_ba80_4574_9e14_ebdf62b028e6" hidden="1">#REF!</definedName>
    <definedName name="TB8deb29ac_a0b2_4903_9f1e_9c427c7b784f" hidden="1">#REF!</definedName>
    <definedName name="TB8df299f7_29f1_4e71_8330_bea1d93c6ed3" hidden="1">#REF!</definedName>
    <definedName name="TB8e1895bc_64b1_4e07_a2cd_6e4c51f7f7e4" hidden="1">#REF!</definedName>
    <definedName name="TB8e22c05f_c04e_4d30_babf_06266f42bff2" hidden="1">#REF!</definedName>
    <definedName name="TB8e22cba7_28ec_4f3c_9d67_4ed940e3950e" hidden="1">#REF!</definedName>
    <definedName name="TB8e337626_d8f8_46d0_9de3_c1239377f896" hidden="1">#REF!</definedName>
    <definedName name="TB8e4a45e5_71a3_4244_b30b_8e792a47d91f" hidden="1">#REF!</definedName>
    <definedName name="TB8e4bf2db_0aa5_4298_a6de_63a4f754f93d" hidden="1">#REF!</definedName>
    <definedName name="TB8e4e4781_d7fc_4866_abd7_051f2cdcc60d" hidden="1">#REF!</definedName>
    <definedName name="TB8e522ef5_34c4_41f8_941c_196b3fb0eb46" hidden="1">#REF!</definedName>
    <definedName name="TB8e6abd0c_4dae_4b7a_aafa_7e5a20e036b6" hidden="1">#REF!</definedName>
    <definedName name="TB8e6f8e75_f050_483d_8074_43ea6ffb5561" hidden="1">#REF!</definedName>
    <definedName name="TB8e70ae2f_3be0_461c_a833_b22c93a71baa" hidden="1">#REF!</definedName>
    <definedName name="TB8e767ed3_62a7_4a60_b490_f31e03fbe725" hidden="1">#REF!</definedName>
    <definedName name="TB8e86bd46_aeb7_4ade_a7f7_5e397e37ed6a" hidden="1">#REF!</definedName>
    <definedName name="TB8e95729e_6580_45b0_a0ac_6c6a3a892de2" hidden="1">#REF!</definedName>
    <definedName name="TB8e9a95f1_fbbb_4bf1_9e46_6c2524d45ad6" hidden="1">#REF!</definedName>
    <definedName name="TB8eb36f41_65ca_41b5_bd4a_0de2d1f67761" hidden="1">#REF!</definedName>
    <definedName name="TB8ebbd49e_1566_410c_92fa_5d7d56963794" hidden="1">#REF!</definedName>
    <definedName name="TB8ecddd3e_7b11_4ce3_bd65_80e760349eaa" hidden="1">#REF!</definedName>
    <definedName name="TB8ee19b84_fc0a_44d0_9bf7_1d5d3f9b36d0" hidden="1">#REF!</definedName>
    <definedName name="TB8ee89dc5_115c_46d1_a317_70e2fa69273e" hidden="1">#REF!</definedName>
    <definedName name="TB8ef541e6_8744_4647_a3c6_5bd39371b093" hidden="1">#REF!</definedName>
    <definedName name="TB8efe9939_0bac_4291_9d36_fcd9bac83879" hidden="1">#REF!</definedName>
    <definedName name="TB8f15bf34_f55e_4280_9784_47149c64299e" hidden="1">#REF!</definedName>
    <definedName name="TB8f21baf6_1363_48aa_9041_64e4bcf10c53" hidden="1">#REF!</definedName>
    <definedName name="TB8f273037_30b7_4bb8_9803_e12a3c267d13" hidden="1">#REF!</definedName>
    <definedName name="TB8f391efa_6aad_4f7f_89e4_67015b439a9a" hidden="1">#REF!</definedName>
    <definedName name="TB8f4818d9_29c7_4601_a848_20aef1b2fab4" hidden="1">#REF!</definedName>
    <definedName name="TB8f4893ad_4619_4f71_a9e3_c79c15aab3a2" hidden="1">#REF!</definedName>
    <definedName name="TB8f4af42d_1a05_46d1_ab9e_87e15fce2a30" hidden="1">#REF!</definedName>
    <definedName name="TB8f760a83_23ac_4d6f_bdbe_ed4b1d74b803" hidden="1">#REF!</definedName>
    <definedName name="TB8f923efa_5f5c_4497_838b_fccf2c9d8498" hidden="1">#REF!</definedName>
    <definedName name="TB8f97be3d_96a4_438d_9bf1_750788d84b6e" hidden="1">#REF!</definedName>
    <definedName name="TB8fa11d34_7d83_4f41_9475_9d2fa31650dd" hidden="1">#REF!</definedName>
    <definedName name="TB8fb6b07e_9e8f_495e_a4b3_b46fbfe271f1" hidden="1">#REF!</definedName>
    <definedName name="TB8fbe2bea_66f4_4b1a_ba37_d7c13e294323" hidden="1">#REF!</definedName>
    <definedName name="TB8fc586f7_008d_4b4f_a68a_a37fb8bc4b86" hidden="1">#REF!</definedName>
    <definedName name="TB8fd3d5f0_f055_4315_a232_8c1b0608dbb1" hidden="1">#REF!</definedName>
    <definedName name="TB8fd57892_5a17_47a4_93b4_396399b61ea4" hidden="1">#REF!</definedName>
    <definedName name="TB8fd7de62_1f09_4052_8519_ed174a91f2b6" hidden="1">#REF!</definedName>
    <definedName name="TB8fd89771_0d88_4df0_b181_b409b6efabe4" hidden="1">#REF!</definedName>
    <definedName name="TB8fe48740_23dc_40e6_97ac_1ac034b39530" hidden="1">#REF!</definedName>
    <definedName name="TB8feb8e15_089b_4826_b187_62803e4c61f6" hidden="1">#REF!</definedName>
    <definedName name="TB8ffc7cee_0da8_4b14_8def_c71c65920899" hidden="1">#REF!</definedName>
    <definedName name="TB90008249_a61d_418c_8cf9_9a186d79aadc" hidden="1">#REF!</definedName>
    <definedName name="TB9001df08_41cc_4b04_91da_f55e8e7bdd23" hidden="1">#REF!</definedName>
    <definedName name="TB90031b00_7131_4038_905e_468b4d9c5ef6" hidden="1">#REF!</definedName>
    <definedName name="TB900c44b9_87d3_4b57_b463_aba0c487701a" hidden="1">#REF!</definedName>
    <definedName name="TB9011896c_c79b_4c82_b820_81d5dd4f6e5f" hidden="1">#REF!</definedName>
    <definedName name="TB90157808_5394_45fc_b6a7_f17159bc4c3f" hidden="1">#REF!</definedName>
    <definedName name="TB901d2531_2887_428c_8dcb_4c12c5a3c256" hidden="1">#REF!</definedName>
    <definedName name="TB903a7ad0_a072_49a4_90e0_86ad26c01edf" hidden="1">#REF!</definedName>
    <definedName name="TB9042d0ea_0ee1_49f3_9141_e573e92f70e3" hidden="1">#REF!</definedName>
    <definedName name="TB9043fded_293f_4578_8b54_3bcb94833d5d" hidden="1">#REF!</definedName>
    <definedName name="TB9047a078_a21e_4039_be56_dbcbc7620ce3" hidden="1">#REF!</definedName>
    <definedName name="TB904832ef_3f18_4b76_be1e_dc6d297029bd" hidden="1">#REF!</definedName>
    <definedName name="TB905992f5_2a50_439b_ac5c_eba907e5c2a9" hidden="1">#REF!</definedName>
    <definedName name="TB905db7be_1fd0_489a_aae5_7e4117857242" hidden="1">#REF!</definedName>
    <definedName name="TB905fa4be_a615_4c5a_9180_f8a587ab9586" hidden="1">#REF!</definedName>
    <definedName name="TB90a4254c_829c_4780_9681_3f74d9496961" hidden="1">#REF!</definedName>
    <definedName name="TB90a774fc_7f4a_4394_9bf4_c752e9ec7bef" hidden="1">#REF!</definedName>
    <definedName name="TB90b67ed8_b7f3_4076_a518_fec0296b6619" hidden="1">#REF!</definedName>
    <definedName name="TB90ba7e3d_ee9c_4105_9b7c_24f9b4d8da1d" hidden="1">#REF!</definedName>
    <definedName name="TB90c0427e_9a01_4fd5_93f7_bf21bcae482f" hidden="1">#REF!</definedName>
    <definedName name="TB90de47f4_bf7b_433f_94dd_e9ea3802a1b7" hidden="1">#REF!</definedName>
    <definedName name="TB90e65488_bb45_4b82_9a8a_f5b8047a75bc" hidden="1">#REF!</definedName>
    <definedName name="TB90e7bf93_fdd4_4026_a486_c7c9f0ade8d4" hidden="1">#REF!</definedName>
    <definedName name="TB90ebdd42_51c9_4b1c_8240_71a845d169c9" hidden="1">#REF!</definedName>
    <definedName name="TB9103aa6e_4b72_44db_b444_404261f5821a" hidden="1">#REF!</definedName>
    <definedName name="TB91057eb1_652b_4e1f_85c8_a87a84b0b35d" hidden="1">#REF!</definedName>
    <definedName name="TB910a48a6_e349_4b33_93df_dba7c955c86b" hidden="1">#REF!</definedName>
    <definedName name="TB9119550b_b4a1_43ed_907f_6cf28bec759f" hidden="1">#REF!</definedName>
    <definedName name="TB912a4974_7be9_4e9d_9f16_004e4d0cc59d" hidden="1">#REF!</definedName>
    <definedName name="TB912bf0bd_a0ef_44e1_a4de_e2a67a3981ad" hidden="1">#REF!</definedName>
    <definedName name="TB912ec7ad_198f_4433_890f_f54381836ada" hidden="1">#REF!</definedName>
    <definedName name="TB9134a9af_cedc_4293_be3d_802f3808cada" hidden="1">#REF!</definedName>
    <definedName name="TB913a342e_3d7b_4ae1_bb7d_3d163bc0097a" hidden="1">#REF!</definedName>
    <definedName name="TB913df0ea_108b_489e_bf08_e2b5f0455d91" hidden="1">#REF!</definedName>
    <definedName name="TB913efe3f_1f4b_4132_9015_1cedb6966340" hidden="1">#REF!</definedName>
    <definedName name="TB91538c8f_a0fe_482e_818f_221036ad462e" hidden="1">#REF!</definedName>
    <definedName name="TB9153cc5c_da44_4349_bda0_7ad6c0e01273" hidden="1">#REF!</definedName>
    <definedName name="TB9171e3b8_283f_4177_b85a_3cde6f4dedfc" hidden="1">#REF!</definedName>
    <definedName name="TB91a5e951_cd58_41de_931f_1ea857bb32a9" hidden="1">#REF!</definedName>
    <definedName name="TB91b958b2_4347_41c5_93db_634d66149572" hidden="1">#REF!</definedName>
    <definedName name="TB91ea3a73_34a5_46fc_b09d_8da9d85e1133" hidden="1">#REF!</definedName>
    <definedName name="TB91ec55fc_1dcb_4b68_940c_ce22d1909290" hidden="1">#REF!</definedName>
    <definedName name="TB91ee56f0_7d42_42c8_acb6_e653bd33d642" hidden="1">#REF!</definedName>
    <definedName name="TB91f5152b_65c2_4e7e_8373_0d12e5765072" hidden="1">#REF!</definedName>
    <definedName name="TB91f8ca1a_3a09_4388_aa0a_f76b471cc2f6" hidden="1">#REF!</definedName>
    <definedName name="TB9200a41f_3f5c_4671_9f5b_b8cf50cb832b" hidden="1">#REF!</definedName>
    <definedName name="TB92010c98_a221_48f0_8dab_beb392fcde4c" hidden="1">#REF!</definedName>
    <definedName name="TB920882d8_e362_4928_a56f_6be36a6e8bf3" hidden="1">#REF!</definedName>
    <definedName name="TB920f1d52_8aef_4124_80e1_c8fdd9b6bf5e" hidden="1">#REF!</definedName>
    <definedName name="TB922779bd_f722_493a_aa37_4bb826fc46dd" hidden="1">#REF!</definedName>
    <definedName name="TB923282eb_e782_4d50_9630_423d6b315df7" hidden="1">#REF!</definedName>
    <definedName name="TB924cf463_9afc_414c_b06b_c2041e205b3e" hidden="1">#REF!</definedName>
    <definedName name="TB924d15a1_5413_46a2_8021_24361b6ed6af" hidden="1">#REF!</definedName>
    <definedName name="TB924eab34_eb05_4277_a166_6476a97a88a6" hidden="1">#REF!</definedName>
    <definedName name="TB925fe409_b5c6_4f4f_bbfb_7657e087ad49" hidden="1">#REF!</definedName>
    <definedName name="TB9262ec6a_9b2c_4eaf_bccc_ba80e45af444" hidden="1">#REF!</definedName>
    <definedName name="TB92880848_c992_4150_97be_7580b81cddc5" hidden="1">#REF!</definedName>
    <definedName name="TB92957a08_475a_4a7e_98f3_5d93895d1a66" hidden="1">#REF!</definedName>
    <definedName name="TB9297de7d_053c_4a83_9dee_4273a80b019e" hidden="1">#REF!</definedName>
    <definedName name="TB929c00b5_5152_445f_9a7a_7290d374c5c8" hidden="1">#REF!</definedName>
    <definedName name="TB92ae66e6_34aa_4a58_877f_5853ef98690d" hidden="1">#REF!</definedName>
    <definedName name="TB92c2e785_70ed_47fd_b579_4b44bbfe4f48" hidden="1">#REF!</definedName>
    <definedName name="TB92d7eb49_b46e_48fd_87f9_699e1a4bda74" hidden="1">#REF!</definedName>
    <definedName name="TB92dde727_e0e3_4edb_b0f7_15688bb41ebe" hidden="1">#REF!</definedName>
    <definedName name="TB92e1e49f_7b78_4af9_9c65_1b1bb98b3e28" hidden="1">#REF!</definedName>
    <definedName name="TB92e990a5_813d_4704_ac28_16392378faf0" hidden="1">#REF!</definedName>
    <definedName name="TB92e9db9d_19e7_4470_9fcd_ca14eb0c212e" hidden="1">#REF!</definedName>
    <definedName name="TB92f43cf5_8f7a_418c_a7a8_254fe945af55" hidden="1">#REF!</definedName>
    <definedName name="TB9326817b_7c40_4b1b_bfaf_6c7251380ab9" hidden="1">#REF!</definedName>
    <definedName name="TB932c59df_dc5b_40a9_902c_5477399fa2fd" hidden="1">#REF!</definedName>
    <definedName name="TB9345a6b4_e01d_4d49_826b_8ea79a127e21" hidden="1">#REF!</definedName>
    <definedName name="TB9372d3fa_d09c_46ae_bb0c_1237edef5b03" hidden="1">#REF!</definedName>
    <definedName name="TB937c97b9_3af4_44c8_b5fb_6e3c078fb811" hidden="1">#REF!</definedName>
    <definedName name="TB93a07647_b415_41db_9858_c9e2a9f5d11c" hidden="1">#REF!</definedName>
    <definedName name="TB93b30776_6824_4375_9b24_0c36ca33de54" hidden="1">#REF!</definedName>
    <definedName name="TB93bdab36_1806_451d_9a16_8fc6c06eff00" hidden="1">#REF!</definedName>
    <definedName name="TB93c3ad13_aee2_4a34_8ed5_12ad350c340e" hidden="1">#REF!</definedName>
    <definedName name="TB93d73aac_f1b4_41ad_9e7c_eddd8aa827ee" hidden="1">#REF!</definedName>
    <definedName name="TB93d96599_8475_4284_a2fc_cd2eae485160" hidden="1">#REF!</definedName>
    <definedName name="TB93dab6ad_8dc8_40b1_a775_d3b0f405781c" hidden="1">#REF!</definedName>
    <definedName name="TB93f55559_7606_4f2d_b13a_d6e3e530ab62" hidden="1">#REF!</definedName>
    <definedName name="TB940194f3_99a0_4d71_91ec_aa0fc289062d" hidden="1">#REF!</definedName>
    <definedName name="TB940ba6ff_fce7_4a43_9130_d2aeb1d929b7" hidden="1">#REF!</definedName>
    <definedName name="TB9418227c_d8f9_45fd_9429_060018def165" hidden="1">#REF!</definedName>
    <definedName name="TB9426a7e2_6fcd_48fe_b870_590aec88b04b" hidden="1">#REF!</definedName>
    <definedName name="TB942ac5bf_6a15_4257_9aa6_c957b0e58570" hidden="1">#REF!</definedName>
    <definedName name="TB942fd59e_820c_44b9_ad84_1b3f25221eb3" hidden="1">#REF!</definedName>
    <definedName name="TB944b0cf7_899f_4a98_86df_b90ddfa65e2c" hidden="1">#REF!</definedName>
    <definedName name="TB94530145_25ae_44dd_b710_f445fa786147" hidden="1">#REF!</definedName>
    <definedName name="TB9453abcd_c9b8_4054_acdd_8ea795a74646" hidden="1">#REF!</definedName>
    <definedName name="TB9453b719_cfda_4de1_8d6d_98faa0020833" hidden="1">#REF!</definedName>
    <definedName name="TB945c9b5d_74cf_4af3_9d3c_4707be3c3302" hidden="1">#REF!</definedName>
    <definedName name="TB945f290e_19a6_42c8_96c2_aa1f27152b84" hidden="1">#REF!</definedName>
    <definedName name="TB9460d8b0_c6c0_457e_a749_dfaea1537722" hidden="1">#REF!</definedName>
    <definedName name="TB94728be0_14cd_4d84_bd7f_e74b7d42f742" hidden="1">#REF!</definedName>
    <definedName name="TB9473b95e_ba06_4884_974b_549bbcbf801e" hidden="1">#REF!</definedName>
    <definedName name="TB949dbd0a_520f_4c3d_8a81_4811b09f5d29" hidden="1">#REF!</definedName>
    <definedName name="TB94a1dc8e_6f3e_4204_8656_0b6372d19bca" hidden="1">#REF!</definedName>
    <definedName name="TB94a87966_8a28_4ed3_b50f_b23b04a63ea0" hidden="1">#REF!</definedName>
    <definedName name="TB94b64181_0ff2_4f9b_90be_e145be07f38c" hidden="1">#REF!</definedName>
    <definedName name="TB94b8ae93_932f_4fe1_8280_38894fea7ea9" hidden="1">#REF!</definedName>
    <definedName name="TB94b9259d_91b2_466f_a17a_86d31092e284" hidden="1">#REF!</definedName>
    <definedName name="TB94d16590_023c_4a3e_a74f_a397d7413d96" hidden="1">#REF!</definedName>
    <definedName name="TB94d2fe74_3085_41d3_bc34_4c32610a2808" hidden="1">#REF!</definedName>
    <definedName name="TB94d4b47a_8699_4457_a785_6991417f0522" hidden="1">#REF!</definedName>
    <definedName name="TB94d70050_fc2a_46c6_a85d_d199a22dc888" hidden="1">#REF!</definedName>
    <definedName name="TB94e467c3_ca85_4922_aafe_1e4e02e841ff" hidden="1">#REF!</definedName>
    <definedName name="TB94e57381_d7c8_43d6_9e07_ff53b1586ff7" hidden="1">#REF!</definedName>
    <definedName name="TB94ea65a7_709e_4833_a116_5961cda2089a" hidden="1">#REF!</definedName>
    <definedName name="TB94f68f02_1b5d_40cf_bbaf_774e215b54df" hidden="1">#REF!</definedName>
    <definedName name="TB94fc777a_66eb_4f8c_a132_d64adc8892d5" hidden="1">#REF!</definedName>
    <definedName name="TB94ff269a_366a_41f1_935f_3121dcfb7e3d" hidden="1">#REF!</definedName>
    <definedName name="TB9507af89_b13a_4106_93f9_ebbdc029f7ef" hidden="1">#REF!</definedName>
    <definedName name="TB951725d2_fafe_4079_b5a1_3f2f111e52c2" hidden="1">#REF!</definedName>
    <definedName name="TB952e786b_9d41_40b6_acd8_0dfa1cb3615d" hidden="1">#REF!</definedName>
    <definedName name="TB953a90d0_a7ca_47c8_aaa2_a33a17d3a921" hidden="1">#REF!</definedName>
    <definedName name="TB953dee03_0b10_44f6_a692_6571ba980588" hidden="1">#REF!</definedName>
    <definedName name="TB953f9a1a_1df2_4685_80b1_cdd57fc5aae0" hidden="1">#REF!</definedName>
    <definedName name="TB95544c48_856e_440a_af85_409bcc9144a7" hidden="1">#REF!</definedName>
    <definedName name="TB9560014a_3878_4d14_8cf0_a94c313898be" hidden="1">#REF!</definedName>
    <definedName name="TB95641c70_c91a_4227_a6db_5ee4930cbab9" hidden="1">#REF!</definedName>
    <definedName name="TB956df517_c41c_4e6b_a0d2_52ccb20d1eb2" hidden="1">#REF!</definedName>
    <definedName name="TB95797c40_f0a3_4e43_801a_26fb66fbafcc" hidden="1">#REF!</definedName>
    <definedName name="TB95901e23_c58f_4b91_aaa9_431caf570167" hidden="1">#REF!</definedName>
    <definedName name="TB95a9a8ea_e1e8_4b9d_a408_83104f5de1c8" hidden="1">#REF!</definedName>
    <definedName name="TB95b23e14_c7b0_4d3b_8976_f8bc0f1af096" hidden="1">#REF!</definedName>
    <definedName name="TB95c70983_ef70_416f_bcce_c6fb7ec85632" hidden="1">#REF!</definedName>
    <definedName name="TB95dac3e2_f7e3_4daa_bbd1_b6493caab8a4" hidden="1">#REF!</definedName>
    <definedName name="TB95f392f9_30a8_400a_a0cd_f034b39b00af" hidden="1">#REF!</definedName>
    <definedName name="TB96008dd8_e4ef_4c5f_b057_7aa488f0ad88" hidden="1">#REF!</definedName>
    <definedName name="TB960978c4_7cf6_4414_b233_908e1bf0f75d" hidden="1">#REF!</definedName>
    <definedName name="TB960af190_2fdc_4b67_8a9a_973a9ddb4bad" hidden="1">#REF!</definedName>
    <definedName name="TB9618f2f4_4ff7_47ee_a930_222748d341e1" hidden="1">#REF!</definedName>
    <definedName name="TB961b3e27_e074_45a1_8628_297691419a30" hidden="1">#REF!</definedName>
    <definedName name="TB9626749a_49d2_4968_b429_eb6204a30988" hidden="1">#REF!</definedName>
    <definedName name="TB962a1bb6_f0d4_4ab5_885b_f2fd01190527" hidden="1">#REF!</definedName>
    <definedName name="TB96324e3b_ca82_4aab_b70c_7cd6629e0598" hidden="1">#REF!</definedName>
    <definedName name="TB9636ecad_d0bb_4816_88c2_d17b3a7ba501" hidden="1">#REF!</definedName>
    <definedName name="TB9636f549_2b69_4f51_a72f_b60a59fb9b89" hidden="1">#REF!</definedName>
    <definedName name="TB96372720_8b1f_40a1_a1cf_9f1a719b9672" hidden="1">#REF!</definedName>
    <definedName name="TB963aa03c_587c_4e07_91d3_7a2b80c6d346" hidden="1">#REF!</definedName>
    <definedName name="TB96436b82_3443_4cd4_a431_1d1f2bdbf7fd" hidden="1">#REF!</definedName>
    <definedName name="TB965a9c21_06f8_49af_9e6d_6a1e3263c3eb" hidden="1">#REF!</definedName>
    <definedName name="TB966b7927_c653_4f22_b441_8b485905dbcc" hidden="1">#REF!</definedName>
    <definedName name="TB96794db0_4109_4cb4_abcd_9fc0f2c3de7e" hidden="1">#REF!</definedName>
    <definedName name="TB969f1505_a15b_4dff_b55a_5a46439d6b19" hidden="1">#REF!</definedName>
    <definedName name="TB96ab76a3_c766_4bc6_87e9_39fa1ba4db8f" hidden="1">#REF!</definedName>
    <definedName name="TB96b2e53a_6ac7_447f_983f_1400f3101f48" hidden="1">#REF!</definedName>
    <definedName name="TB96bf2239_2619_430a_95a7_feb75416fc92" hidden="1">#REF!</definedName>
    <definedName name="TB96c104cb_f218_402c_a7d0_5680d8586cc8" hidden="1">#REF!</definedName>
    <definedName name="TB9709b1a7_48e4_4043_9498_ee43a81abd77" hidden="1">#REF!</definedName>
    <definedName name="TB9710cd3e_d286_4481_94f3_0cf0363c99cc" hidden="1">#REF!</definedName>
    <definedName name="TB9715c91e_27e4_478b_8ad3_9a9d979a6581" hidden="1">#REF!</definedName>
    <definedName name="TB9733da71_6725_456b_979f_78b5bc7a8511" hidden="1">#REF!</definedName>
    <definedName name="TB97514fc0_7865_4c70_a56f_db922ebbbe1e" hidden="1">#REF!</definedName>
    <definedName name="TB976f2f1d_0358_40b2_a131_2be7b5938b4d" hidden="1">#REF!</definedName>
    <definedName name="TB9784d03e_5466_4787_be37_74ed454c7c4b" hidden="1">#REF!</definedName>
    <definedName name="TB9785171e_b0ce_4760_b2c8_f1faf19560b1" hidden="1">#REF!</definedName>
    <definedName name="TB9786bd09_a35c_4669_b4ac_0186b05ab9c1" hidden="1">#REF!</definedName>
    <definedName name="TB97a4fc99_4f5d_446d_aa05_ad0e064b2d75" hidden="1">#REF!</definedName>
    <definedName name="TB97aa5313_8d0a_4cd8_ab10_312d17f8f4eb" hidden="1">#REF!</definedName>
    <definedName name="TB97ba2fdc_f09b_47e2_89ff_0d46b9c422d2" hidden="1">#REF!</definedName>
    <definedName name="TB97c50854_1d7c_4376_9f02_d90031cf0037" hidden="1">#REF!</definedName>
    <definedName name="TB97cc701a_a4d9_4ace_a6f1_fffc1821ab3d" hidden="1">#REF!</definedName>
    <definedName name="TB97ce30bf_41d1_411c_9875_d20c132d7c18" hidden="1">#REF!</definedName>
    <definedName name="TB97cef469_f471_4b79_80fb_6e0da971f3d1" hidden="1">#REF!</definedName>
    <definedName name="TB980572c2_1627_48cd_822a_bcddc440ab15" hidden="1">#REF!</definedName>
    <definedName name="TB9807fcc8_8d67_4fbc_a545_db14629ee35f" hidden="1">#REF!</definedName>
    <definedName name="TB9818245a_aafa_4506_8a0a_ce3a089d52b0" hidden="1">#REF!</definedName>
    <definedName name="TB98350e7a_d0eb_4aaa_b0ec_6b8ac5814642" hidden="1">#REF!</definedName>
    <definedName name="TB9835a159_a716_422e_aee3_bfb630457fa9" hidden="1">#REF!</definedName>
    <definedName name="TB983730b2_4304_4cfe_9afe_97b44b8fe53c" hidden="1">#REF!</definedName>
    <definedName name="TB98391d94_b3b3_4f44_94d6_26bf39479e2f" hidden="1">#REF!</definedName>
    <definedName name="TB983b05fb_2ad1_47ff_8875_572bdc62f66d" hidden="1">#REF!</definedName>
    <definedName name="TB9843dfb4_5df3_4d89_b8b8_0de7f8c670a2" hidden="1">#REF!</definedName>
    <definedName name="TB984d728a_8e85_41f7_be74_db6f575a6f9f" hidden="1">#REF!</definedName>
    <definedName name="TB98748f8e_0075_4679_9064_1328544b4d00" hidden="1">#REF!</definedName>
    <definedName name="TB987adc77_0ee8_4d6b_b721_795f819a45d1" hidden="1">#REF!</definedName>
    <definedName name="TB987f9f5a_c507_4455_b8ed_98a8e9defe2d" hidden="1">#REF!</definedName>
    <definedName name="TB9886acf2_246b_45fa_b0fe_499bd8a83b8a" hidden="1">#REF!</definedName>
    <definedName name="TB9888580c_e69c_4837_b092_a34d4621c105" hidden="1">#REF!</definedName>
    <definedName name="TB988ec7e5_4034_4120_875f_f624101d4f06" hidden="1">#REF!</definedName>
    <definedName name="TB98a320ea_02a8_4248_ba68_ae6177f0068d" hidden="1">#REF!</definedName>
    <definedName name="TB98ab0360_1741_4090_9236_a4ee51a16739" hidden="1">#REF!</definedName>
    <definedName name="TB98b4f1af_13a9_449d_8512_a0d608f4ccc0" hidden="1">#REF!</definedName>
    <definedName name="TB98ccbf88_3d71_44e8_9628_630cac6e9d90" hidden="1">#REF!</definedName>
    <definedName name="TB98cd0779_0ec6_44a1_b7dc_31a667d714d9" hidden="1">#REF!</definedName>
    <definedName name="TB98db1e9e_ff2e_48b4_8e3e_cda13eb8a3ee" hidden="1">#REF!</definedName>
    <definedName name="TB98ed973a_8825_437f_bd6e_1465ede39bdf" hidden="1">#REF!</definedName>
    <definedName name="TB98f54b2f_e3a4_4d7c_be73_1acc9ab56131" hidden="1">#REF!</definedName>
    <definedName name="TB990d26fe_82d1_4ec4_87c1_cc85eedfc55b" hidden="1">#REF!</definedName>
    <definedName name="TB990ec748_3f03_464b_a766_0552eafb5ba5" hidden="1">#REF!</definedName>
    <definedName name="TB991b3f0b_4edc_44af_8dbb_faa798884d9f" hidden="1">#REF!</definedName>
    <definedName name="TB992b08d2_6552_4084_a034_3a311c4f2526" hidden="1">#REF!</definedName>
    <definedName name="TB993112d0_69b3_45db_b3e7_6b1a00d72c68" hidden="1">#REF!</definedName>
    <definedName name="TB9945a9f3_f2b8_4932_b140_1f81b6fa1c02" hidden="1">#REF!</definedName>
    <definedName name="TB994dd09c_b0be_438b_989c_af3fe1bc3200" hidden="1">#REF!</definedName>
    <definedName name="TB995bc92f_1b99_4431_add5_2bc469c4e706" hidden="1">#REF!</definedName>
    <definedName name="TB9961e95a_a4f1_4d95_8577_1604b2f95406" hidden="1">#REF!</definedName>
    <definedName name="TB99795788_4419_4d57_b35f_e0b784f9adf0" hidden="1">#REF!</definedName>
    <definedName name="TB998e69ec_62b2_4342_83ff_c8b94ad23032" hidden="1">#REF!</definedName>
    <definedName name="TB998ff396_7663_4b11_865b_9284c221b2ef" hidden="1">#REF!</definedName>
    <definedName name="TB99a7cf62_eca3_49e8_ba7c_308a754f024d" hidden="1">#REF!</definedName>
    <definedName name="TB99b566c9_c171_41a4_bb1f_f6953a43668a" hidden="1">#REF!</definedName>
    <definedName name="TB99c9f984_6269_4890_acc2_7b7cabaaf98a" hidden="1">#REF!</definedName>
    <definedName name="TB99ccf7f6_97f0_4c64_a03a_e907a6bf83eb" hidden="1">#REF!</definedName>
    <definedName name="TB99d78538_b9a3_4549_9472_5121c568dd55" hidden="1">#REF!</definedName>
    <definedName name="TB99da7dd5_ce2c_46b2_ad86_c5e2463a657c" hidden="1">#REF!</definedName>
    <definedName name="TB99dbc38f_1117_40d5_ab46_5dc70712c94c" hidden="1">#REF!</definedName>
    <definedName name="TB99f52d8d_93fd_4a69_9272_f370f2452c22" hidden="1">#REF!</definedName>
    <definedName name="TB9a1da12d_cd09_4a67_82c9_3b3348a97364" hidden="1">#REF!</definedName>
    <definedName name="TB9a26a079_fc6b_457e_9695_b3d7efa28078" hidden="1">#REF!</definedName>
    <definedName name="TB9a39a5fc_8eaa_47cc_906c_7bb1b94dbaae" hidden="1">#REF!</definedName>
    <definedName name="TB9a412864_3a58_4dd0_af03_366812e8b42d" hidden="1">#REF!</definedName>
    <definedName name="TB9a53c03f_5989_43c0_b142_692978d1637f" hidden="1">#REF!</definedName>
    <definedName name="TB9a58f7de_0892_4c7d_a67a_320bafc488e7" hidden="1">#REF!</definedName>
    <definedName name="TB9a7942ff_f088_4e92_8971_d30a11893341" hidden="1">#REF!</definedName>
    <definedName name="TB9a7ce9a9_07fd_4864_b932_b2b1db0fc83a" hidden="1">#REF!</definedName>
    <definedName name="TB9a94d8e8_b27f_45d0_81dd_6d4556eb4805" hidden="1">#REF!</definedName>
    <definedName name="TB9a9c9be0_4b70_4be2_af8b_08b96d2e1017" hidden="1">#REF!</definedName>
    <definedName name="TB9aa5dfba_7dba_49ab_9ecf_3b884415c109" hidden="1">#REF!</definedName>
    <definedName name="TB9ac33435_1878_4252_b651_6c032fae46ad" hidden="1">#REF!</definedName>
    <definedName name="TB9ac4f437_8e22_4e45_96d4_a55779c69a60" hidden="1">#REF!</definedName>
    <definedName name="TB9ad77548_cf1d_4a19_a6e9_decfbc5a7079" hidden="1">#REF!</definedName>
    <definedName name="TB9ad777ea_9f5d_44f6_a743_998d6e50178c" hidden="1">#REF!</definedName>
    <definedName name="TB9ae2c597_41ec_4185_818d_0118e89506fd" hidden="1">#REF!</definedName>
    <definedName name="TB9af54172_81f0_47f3_a10a_b977bf94499a" hidden="1">#REF!</definedName>
    <definedName name="TB9afa955d_f0ad_4ca8_8424_a5687b2bf785" hidden="1">#REF!</definedName>
    <definedName name="TB9afcc794_7e1a_4cda_bd86_dc4ed697a673" hidden="1">#REF!</definedName>
    <definedName name="TB9b12c3cd_9128_4381_b843_0c1821c5a025" hidden="1">#REF!</definedName>
    <definedName name="TB9b12c8e7_e005_442b_a573_225be2380988" hidden="1">#REF!</definedName>
    <definedName name="TB9b1340fb_f27a_4bcc_b77f_7734c8040a67" hidden="1">#REF!</definedName>
    <definedName name="TB9b216450_6d68_4825_a064_52191c13ada4" hidden="1">#REF!</definedName>
    <definedName name="TB9b2afb81_eb1c_42ec_84e5_ed4266572445" hidden="1">#REF!</definedName>
    <definedName name="TB9b2d2efa_62f0_4dd7_8220_152cb0555245" hidden="1">#REF!</definedName>
    <definedName name="TB9b2e22a8_65f0_48e6_b63e_bfcb1f3294a2" hidden="1">#REF!</definedName>
    <definedName name="TB9b50d772_630f_40ce_95cd_7e50d1447a48" hidden="1">#REF!</definedName>
    <definedName name="TB9b5383e7_9256_4253_a2c6_2dae3d3952bb" hidden="1">#REF!</definedName>
    <definedName name="TB9b7c61f1_1f20_4e32_a8dc_5505efdb509f" hidden="1">#REF!</definedName>
    <definedName name="TB9b8e1874_63d5_4504_a9c3_d24dde6fd5ca" hidden="1">#REF!</definedName>
    <definedName name="TB9b91735a_98f2_4715_9840_fea1841dd762" hidden="1">#REF!</definedName>
    <definedName name="TB9b9a7e65_baba_43e8_b8db_0f2dbd94e6c0" hidden="1">#REF!</definedName>
    <definedName name="TB9b9d3e63_938c_4a66_9643_4fcb571b8ad6" hidden="1">#REF!</definedName>
    <definedName name="TB9ba79532_a4d3_4f03_a06e_06420b6ec447" hidden="1">#REF!</definedName>
    <definedName name="TB9bb5d318_27b3_419b_8b06_8880f54e46e3" hidden="1">#REF!</definedName>
    <definedName name="TB9bc1ac92_5ac3_4f3e_be2a_807c90dbd52b" hidden="1">#REF!</definedName>
    <definedName name="TB9bc48a24_0815_46f4_965f_dd11d9c818b2" hidden="1">#REF!</definedName>
    <definedName name="TB9be7ee8b_fe10_4e8e_86ac_f99a042a71cf" hidden="1">#REF!</definedName>
    <definedName name="TB9bf347c3_1f4d_43a0_84b3_ffa011535b4e" hidden="1">#REF!</definedName>
    <definedName name="TB9bf569bb_3890_4c6b_93b2_fb9181ed9829" hidden="1">#REF!</definedName>
    <definedName name="TB9bf8c5d5_4787_4fe1_a9d7_3be49c6b7e0c" hidden="1">#REF!</definedName>
    <definedName name="TB9bfd7edf_8c94_4d59_ab22_b45266232b87" hidden="1">#REF!</definedName>
    <definedName name="TB9c1e5002_5421_46be_aa4d_471881b0bd3f" hidden="1">#REF!</definedName>
    <definedName name="TB9c217d97_8ff6_4d22_8b72_ab10c482c94d" hidden="1">#REF!</definedName>
    <definedName name="TB9c259519_2fb4_4560_8b52_b8dc9b3d7de0" hidden="1">#REF!</definedName>
    <definedName name="TB9c92d8c5_e862_4eea_89e2_5e54d9614a10" hidden="1">#REF!</definedName>
    <definedName name="TB9cb06411_cd05_4798_85f2_1cad5f2cd516" hidden="1">#REF!</definedName>
    <definedName name="TB9cc9920b_fcc2_420a_8ccb_3893eead37e1" hidden="1">#REF!</definedName>
    <definedName name="TB9cdadec4_c7b8_4732_9afd_120843ccb594" hidden="1">#REF!</definedName>
    <definedName name="TB9ce8b2c6_c36b_4ab1_bc5b_6586cca0a103" hidden="1">#REF!</definedName>
    <definedName name="TB9cf2318e_8019_4e49_97d3_f204d1a08080" hidden="1">#REF!</definedName>
    <definedName name="TB9d017ca3_6a33_4b22_885a_ee36f82dc396" hidden="1">#REF!</definedName>
    <definedName name="TB9d02a205_b353_4a7a_8c13_35f4f074ad51" hidden="1">#REF!</definedName>
    <definedName name="TB9d099ff4_8939_4d7a_8565_a78d7e2bbcaf" hidden="1">#REF!</definedName>
    <definedName name="TB9d29b7eb_b9c3_4a24_8c0f_604889cec13b" hidden="1">#REF!</definedName>
    <definedName name="TB9d3244c2_1447_4418_8ae9_65c650c09676" hidden="1">#REF!</definedName>
    <definedName name="TB9d3f633e_1295_4815_9f09_b43e97f62167" hidden="1">#REF!</definedName>
    <definedName name="TB9d44ae71_8955_4f20_baa0_8b9925737bd0" hidden="1">#REF!</definedName>
    <definedName name="TB9d52ca5f_b7ff_42b6_ab97_44a32310ee99" hidden="1">#REF!</definedName>
    <definedName name="TB9d6ca07f_7166_48c6_bad5_c93cb38f0e63" hidden="1">#REF!</definedName>
    <definedName name="TB9d7942ce_ec63_4794_bc47_a4d4d9229487" hidden="1">#REF!</definedName>
    <definedName name="TB9d7eef97_ea8d_4146_9f53_158480274e79" hidden="1">#REF!</definedName>
    <definedName name="TB9d8c7d17_8127_4f96_82f1_e595c36334f2" hidden="1">#REF!</definedName>
    <definedName name="TB9d987b83_a310_4f5c_96f1_b7069eb4f835" hidden="1">#REF!</definedName>
    <definedName name="TB9d98964a_9afa_4ce2_a837_55bb871e423c" hidden="1">#REF!</definedName>
    <definedName name="TB9d9f3f5a_9328_4581_9bfa_1881f129d33b" hidden="1">#REF!</definedName>
    <definedName name="TB9db15481_2a46_48c8_ba6b_acfca3cda4fa" hidden="1">#REF!</definedName>
    <definedName name="TB9db61a35_5e35_4635_a717_fc6af4c53927" hidden="1">#REF!</definedName>
    <definedName name="TB9db66507_e7c4_4a70_9cbe_2dc012fe5b4b" hidden="1">#REF!</definedName>
    <definedName name="TB9dd5fe5e_e3b5_4b6d_831a_65811851d320" hidden="1">#REF!</definedName>
    <definedName name="TB9ddc6a3d_4d16_46c5_aba3_11cff9aa0ce0" hidden="1">#REF!</definedName>
    <definedName name="TB9de91e81_6764_4114_9f53_95ee0865e74f" hidden="1">#REF!</definedName>
    <definedName name="TB9df2e546_4ab1_4f12_b44a_faf161a9dce4" hidden="1">#REF!</definedName>
    <definedName name="TB9e0cbc1b_77ec_4bf8_9dbb_5dd7fad5395c" hidden="1">#REF!</definedName>
    <definedName name="TB9e100af3_6e37_44f5_9eeb_e9da9df89455" hidden="1">#REF!</definedName>
    <definedName name="TB9e1c7284_2e9a_4087_b82b_78ae527cd1b5" hidden="1">#REF!</definedName>
    <definedName name="TB9e212860_2eb2_4536_b67d_ce9ad9f72b8a" hidden="1">#REF!</definedName>
    <definedName name="TB9e2152ad_1482_45d7_beb5_31788a0995d5" hidden="1">#REF!</definedName>
    <definedName name="TB9e23a79d_4f79_4ef0_a050_0d37c32ae3d9" hidden="1">#REF!</definedName>
    <definedName name="TB9e31a4ef_7038_4ee4_8675_2aae940a0c3e" hidden="1">#REF!</definedName>
    <definedName name="TB9e3ad1c7_e42d_4db7_9fcb_0168fd17e97f" hidden="1">#REF!</definedName>
    <definedName name="TB9e3d4014_0dc1_4a05_8b50_e7febe492ac0" hidden="1">#REF!</definedName>
    <definedName name="TB9e42d27d_5957_4561_9e8b_c12911cc95f9" hidden="1">#REF!</definedName>
    <definedName name="TB9e4aa9cc_edf1_4c92_ae6f_e2b3a1a3d25f" hidden="1">#REF!</definedName>
    <definedName name="TB9e5c66a9_4975_4732_b064_444b4c134daf" hidden="1">#REF!</definedName>
    <definedName name="TB9e5d02c6_dfde_4822_aa3e_2492d40f3d95" hidden="1">#REF!</definedName>
    <definedName name="TB9e5f2988_c885_49ea_a825_a71a89d5f699" hidden="1">#REF!</definedName>
    <definedName name="TB9e69b37b_27f0_431c_88aa_24e16bbcef97" hidden="1">#REF!</definedName>
    <definedName name="TB9e6d3e88_b95c_4631_bdff_1afc907c7c2f" hidden="1">#REF!</definedName>
    <definedName name="TB9e75b573_633d_43d4_bd03_96b0ebc81955" hidden="1">#REF!</definedName>
    <definedName name="TB9e771c9a_4275_4618_bcee_333f2ae31217" hidden="1">#REF!</definedName>
    <definedName name="TB9e818db5_6325_4f24_94c4_7e7483e9592c" hidden="1">#REF!</definedName>
    <definedName name="TB9e829050_90b6_4994_8a2a_a294527e74b1" hidden="1">#REF!</definedName>
    <definedName name="TB9e8328a7_ce8b_42b4_afb4_9277f0e21552" hidden="1">#REF!</definedName>
    <definedName name="TB9e8e2342_25e6_4635_b015_52caedc1f9d3" hidden="1">#REF!</definedName>
    <definedName name="TB9e922e36_1301_49da_9933_d2ab361c5a2a" hidden="1">#REF!</definedName>
    <definedName name="TB9e9ccea0_5e13_4fcb_9681_14454b5b407f" hidden="1">#REF!</definedName>
    <definedName name="TB9ea05878_2600_486a_b51e_6a35138b3012" hidden="1">#REF!</definedName>
    <definedName name="TB9ead1a49_fe45_49f2_b0cf_f10d83c5831c" hidden="1">#REF!</definedName>
    <definedName name="TB9eaebf50_a3d9_4022_996e_7162b6b71ab4" hidden="1">#REF!</definedName>
    <definedName name="TB9eb5e94d_54b1_468c_8e92_0580a3734b05" hidden="1">#REF!</definedName>
    <definedName name="TB9ec3db22_e6da_41c3_abba_9fbfdb7baf9f" hidden="1">#REF!</definedName>
    <definedName name="TB9ec5e707_b1db_4c79_b88a_3fa76e8c50c8" hidden="1">#REF!</definedName>
    <definedName name="TB9ec80192_b1df_41e7_bbd7_619c525e8aeb" hidden="1">#REF!</definedName>
    <definedName name="TB9eea1b80_24c1_429d_b26d_29b061277cb2" hidden="1">#REF!</definedName>
    <definedName name="TB9eee0e91_843f_4d45_9228_317ce7e2f67a" hidden="1">#REF!</definedName>
    <definedName name="TB9eef0fc9_02d1_4402_8143_ded52989cca4" hidden="1">#REF!</definedName>
    <definedName name="TB9f1953b9_dcd9_4a5f_96bb_17f6f0384a21" hidden="1">#REF!</definedName>
    <definedName name="TB9f1f8f91_1bbd_4ce5_abfc_bf8210346594" hidden="1">#REF!</definedName>
    <definedName name="TB9f24e11e_d6b3_408f_ba2f_3b52bd516205" hidden="1">#REF!</definedName>
    <definedName name="TB9f299596_4402_47e9_8832_1b45c2ac360a" hidden="1">#REF!</definedName>
    <definedName name="TB9f2a9a4e_72d7_4070_9e1c_809f2b1a0880" hidden="1">#REF!</definedName>
    <definedName name="TB9f3624b8_70cc_4dcc_9deb_8dbc012a55ba" hidden="1">#REF!</definedName>
    <definedName name="TB9f3df498_f623_4676_a3ca_6cc1fb5d2eb8" hidden="1">#REF!</definedName>
    <definedName name="TB9f3e7f45_f689_4156_9539_280a89d70139" hidden="1">#REF!</definedName>
    <definedName name="TB9f5ac3a5_d272_4127_879f_fab52b326151" hidden="1">#REF!</definedName>
    <definedName name="TB9f5b0f39_617b_4118_bb50_cd9048711df4" hidden="1">#REF!</definedName>
    <definedName name="TB9f680f06_ee7b_4511_954c_1ba4e48edcb6" hidden="1">#REF!</definedName>
    <definedName name="TB9f743a39_084d_4a6d_b3cd_c7817dc66d80" hidden="1">#REF!</definedName>
    <definedName name="TB9f746e4f_357d_4a0d_868e_182bfda0c644" hidden="1">#REF!</definedName>
    <definedName name="TB9f83dcf9_9e3d_4620_8327_8adefd5a59e8" hidden="1">#REF!</definedName>
    <definedName name="TB9f985c83_3f1a_4b01_bb40_d74358df6203" hidden="1">#REF!</definedName>
    <definedName name="TB9fa21a23_48fa_415f_a5d8_96cd086f6814" hidden="1">#REF!</definedName>
    <definedName name="TB9fa97fff_10bf_4f9f_b1ad_6eae4ba85492" hidden="1">#REF!</definedName>
    <definedName name="TB9fbfbd55_5cc9_4f7a_a351_f60a5eb6d6a4" hidden="1">#REF!</definedName>
    <definedName name="TB9fc6444e_67aa_458b_8a5a_fe5259c7f6cf" hidden="1">#REF!</definedName>
    <definedName name="TB9fcc2915_a807_4878_b024_fb40593e14fb" hidden="1">#REF!</definedName>
    <definedName name="TB9fdd536f_724a_4aec_ac89_bae29e386aa0" hidden="1">#REF!</definedName>
    <definedName name="TBa010755b_8924_4b4c_8819_f797f7f338ca" hidden="1">#REF!</definedName>
    <definedName name="TBa018feaf_8b8c_471e_9834_76416a7d5142" hidden="1">#REF!</definedName>
    <definedName name="TBa0335e00_1054_41df_b6b7_a694cbf5e650" hidden="1">#REF!</definedName>
    <definedName name="TBa04c5c62_666b_4025_b0f5_e4285004662b" hidden="1">#REF!</definedName>
    <definedName name="TBa055c77c_b20d_4ea3_be9e_4456da369b69" hidden="1">#REF!</definedName>
    <definedName name="TBa05c12ec_63e9_473e_8fa7_6b0635e2797f" hidden="1">#REF!</definedName>
    <definedName name="TBa064d2c3_2a26_4d3d_b8f3_65de9eb33181" hidden="1">#REF!</definedName>
    <definedName name="TBa070fc81_d11b_48d8_a6d8_33326596a10f" hidden="1">#REF!</definedName>
    <definedName name="TBa0931a11_dcb3_455b_8873_320d3a003f71" hidden="1">#REF!</definedName>
    <definedName name="TBa0936db3_1cfa_4ddf_ac23_94d1ab19dcad" hidden="1">#REF!</definedName>
    <definedName name="TBa0984660_1746_4bd0_90e1_8e07e31fcaec" hidden="1">#REF!</definedName>
    <definedName name="TBa0ab516c_1332_4820_bdc1_480c711cbd7f" hidden="1">#REF!</definedName>
    <definedName name="TBa0b40b78_6843_4dfa_a939_daa5073f90ea" hidden="1">#REF!</definedName>
    <definedName name="TBa0c0002a_2eef_4dfd_9a39_39601b5bf564" hidden="1">#REF!</definedName>
    <definedName name="TBa0e028b3_bbe0_4fe9_a801_8b7cc7c66ce7" hidden="1">#REF!</definedName>
    <definedName name="TBa0e0967f_23fc_4a9c_8125_53e154f1739f" hidden="1">#REF!</definedName>
    <definedName name="TBa0e4f84c_8cfa_4f39_a5f6_91913f0c0ea6" hidden="1">#REF!</definedName>
    <definedName name="TBa0f93315_ed7d_4906_a2f5_a4200832293e" hidden="1">#REF!</definedName>
    <definedName name="TBa0fcac9c_5da8_44fa_bda6_c957c7c94b32" hidden="1">#REF!</definedName>
    <definedName name="TBa0fed842_5692_4707_8e0b_8c815a468eab" hidden="1">#REF!</definedName>
    <definedName name="TBa1060537_d805_4076_81bc_5bdff32dc7be" hidden="1">#REF!</definedName>
    <definedName name="TBa11367dc_8efb_405d_bf65_00b36331d445" hidden="1">#REF!</definedName>
    <definedName name="TBa1272848_f873_4285_9346_a0d4425b710f" hidden="1">#REF!</definedName>
    <definedName name="TBa12ad3a3_bf2d_4457_a1d8_89da12ffd0b8" hidden="1">#REF!</definedName>
    <definedName name="TBa132c6c1_d22f_4851_b6a4_27625099d2d8" hidden="1">#REF!</definedName>
    <definedName name="TBa136e34e_158b_4d65_99bb_63d68f54bce8" hidden="1">#REF!</definedName>
    <definedName name="TBa144032f_0834_4ab0_a357_ddc311a52b68" hidden="1">#REF!</definedName>
    <definedName name="TBa1513318_6f6e_45f2_88cd_466b4fa574df" hidden="1">#REF!</definedName>
    <definedName name="TBa15da904_d3f1_460a_afb6_80c1516539d7" hidden="1">#REF!</definedName>
    <definedName name="TBa1711c65_5914_458b_a170_119352bbb155" hidden="1">#REF!</definedName>
    <definedName name="TBa17f624f_690e_4eac_9e68_c471901bfa7a" hidden="1">#REF!</definedName>
    <definedName name="TBa1834ed3_16fd_423b_9dcf_2879d8ddca1f" hidden="1">#REF!</definedName>
    <definedName name="TBa18c592b_f2bb_4111_bfe5_4ad4a9130c95" hidden="1">#REF!</definedName>
    <definedName name="TBa196a204_9a1e_4263_97c6_473d1f9eda2f" hidden="1">#REF!</definedName>
    <definedName name="TBa19da935_41ee_4c0f_8047_64d92daac927" hidden="1">#REF!</definedName>
    <definedName name="TBa1a3da9b_f359_4d8d_8d27_06c6983d24a5" hidden="1">#REF!</definedName>
    <definedName name="TBa1c25c43_56d2_48f7_82cf_caa3a4ceefcd" hidden="1">#REF!</definedName>
    <definedName name="TBa1c25d45_1e29_4008_b9cf_abb583f57362" hidden="1">#REF!</definedName>
    <definedName name="TBa1c340c4_fcb7_4fdc_974e_aa246d08e418" hidden="1">#REF!</definedName>
    <definedName name="TBa1c345c3_e612_4235_a0b9_322d906be0d5" hidden="1">#REF!</definedName>
    <definedName name="TBa1e0906b_1579_4ed3_86e0_15ec5f51e930" hidden="1">#REF!</definedName>
    <definedName name="TBa1eb3fa5_81d2_4b83_a13f_e92faabb19db" hidden="1">#REF!</definedName>
    <definedName name="TBa1f1e14f_ae37_4c8c_91fc_41e99a8b9c20" hidden="1">#REF!</definedName>
    <definedName name="TBa203114e_4850_41b5_be6a_1bb2cb6d75a6" hidden="1">#REF!</definedName>
    <definedName name="TBa21062b1_22ff_474b_b377_7287e913d0e5" hidden="1">#REF!</definedName>
    <definedName name="TBa216c5ed_0a16_4b45_8b87_ddcee2dcbd04" hidden="1">#REF!</definedName>
    <definedName name="TBa24b5e3a_3737_4c6d_960e_a4a334989f9f" hidden="1">#REF!</definedName>
    <definedName name="TBa25494da_6b68_4a2a_a5b4_766e19dde7ce" hidden="1">#REF!</definedName>
    <definedName name="TBa25a5ec1_6942_4442_9114_cdfbba8d1377" hidden="1">#REF!</definedName>
    <definedName name="TBa25bd29f_bb53_4261_9648_48f725b3e0dd" hidden="1">#REF!</definedName>
    <definedName name="TBa2636297_595e_4c96_99ae_637c894ca6e6" hidden="1">#REF!</definedName>
    <definedName name="TBa26f7753_b4ae_4b1b_8153_c2e3e35cee63" hidden="1">#REF!</definedName>
    <definedName name="TBa2704464_7698_465c_b177_a14b1c76934d" hidden="1">#REF!</definedName>
    <definedName name="TBa27df0da_650a_4241_8f8a_52cfd2459edf" hidden="1">#REF!</definedName>
    <definedName name="TBa28478bb_5bd0_463a_8f81_7f5c3ced999b" hidden="1">#REF!</definedName>
    <definedName name="TBa288df3d_1323_41b4_97cf_a33e20c23cba" hidden="1">#REF!</definedName>
    <definedName name="TBa29791aa_595f_49ec_99bc_087a9ccd2617" hidden="1">#REF!</definedName>
    <definedName name="TBa2a33f3f_31df_49ab_af35_a591082c07a6" hidden="1">#REF!</definedName>
    <definedName name="TBa2a84015_22dc_46bb_89e8_2d20a5d57863" hidden="1">#REF!</definedName>
    <definedName name="TBa2ae179c_4836_464d_bc9f_222ff0f06443" hidden="1">#REF!</definedName>
    <definedName name="TBa2b766fe_f36d_46ba_ab28_e46cc3b0ea8c" hidden="1">#REF!</definedName>
    <definedName name="TBa2c2d04f_1c25_4090_948c_5d4b52d3f8bc" hidden="1">#REF!</definedName>
    <definedName name="TBa2cad90d_2d48_4963_b0fa_7e8f275ef948" hidden="1">#REF!</definedName>
    <definedName name="TBa2d9f6d5_5af9_4c44_92c7_5b22997de551" hidden="1">#REF!</definedName>
    <definedName name="TBa2ee4fe4_7e28_4d7c_80bd_333be62390c4" hidden="1">#REF!</definedName>
    <definedName name="TBa2f84de6_883e_4afa_baa8_ffecc1846ea1" hidden="1">#REF!</definedName>
    <definedName name="TBa307ee0d_01ce_4205_b0b5_2a0cb5197aec" hidden="1">#REF!</definedName>
    <definedName name="TBa311dfc7_f376_4fa0_b371_752475270bab" hidden="1">#REF!</definedName>
    <definedName name="TBa31246e3_720d_4696_9073_bf8549666e77" hidden="1">#REF!</definedName>
    <definedName name="TBa3192419_2713_4342_86ab_e6387aefcdc8" hidden="1">#REF!</definedName>
    <definedName name="TBa3226910_d311_4fe5_8b97_f66d9c386e73" hidden="1">#REF!</definedName>
    <definedName name="TBa330e8ec_2919_4f64_8b43_96c6d6931658" hidden="1">#REF!</definedName>
    <definedName name="TBa34270ad_6e63_4851_87c3_ed4ccd98bafc" hidden="1">#REF!</definedName>
    <definedName name="TBa345bb03_37dc_4393_8fc3_156249b3dda1" hidden="1">#REF!</definedName>
    <definedName name="TBa34cde16_cfc3_4c1f_90bb_c179f59d13cd" hidden="1">#REF!</definedName>
    <definedName name="TBa350f722_7fcf_46e1_a2c3_553c85fdda9b" hidden="1">#REF!</definedName>
    <definedName name="TBa355a759_2c8b_42b4_a3ef_27194955c661" hidden="1">#REF!</definedName>
    <definedName name="TBa3658e7a_ee4b_4bde_8ee6_704fd7d2fbd8" hidden="1">#REF!</definedName>
    <definedName name="TBa36b7ac6_3be6_4a86_acf3_3e5445f58067" hidden="1">#REF!</definedName>
    <definedName name="TBa37ef769_541a_4699_a091_80269ca70e45" hidden="1">#REF!</definedName>
    <definedName name="TBa37fbaa0_7244_46a0_ba76_1dff8d6df41f" hidden="1">#REF!</definedName>
    <definedName name="TBa3867841_83a5_4f83_a121_e1e7d0e4479c" hidden="1">#REF!</definedName>
    <definedName name="TBa3955916_452c_49dd_8e74_c93b18182de7" hidden="1">#REF!</definedName>
    <definedName name="TBa3bbb422_6a36_40ef_9667_29573b47e364" hidden="1">#REF!</definedName>
    <definedName name="TBa3cabbe0_d796_46d7_acab_96c9945e6a9f" hidden="1">#REF!</definedName>
    <definedName name="TBa3cba178_4aaa_4a53_8586_d3dfb9d11c79" hidden="1">#REF!</definedName>
    <definedName name="TBa3cc7b10_9fc9_401e_8826_f28cff88a15f" hidden="1">#REF!</definedName>
    <definedName name="TBa3e6d896_af67_4020_95cb_e10d477a244d" hidden="1">#REF!</definedName>
    <definedName name="TBa3f54e34_235d_4aad_a58c_737f35be130e" hidden="1">#REF!</definedName>
    <definedName name="TBa40baf18_8066_4d8a_961a_52e31d782f4b" hidden="1">#REF!</definedName>
    <definedName name="TBa420d0d2_7d0e_4529_8fdf_5ef6d117ee48" hidden="1">#REF!</definedName>
    <definedName name="TBa4221624_a0ed_411a_a79c_8e5ab5571cb2" hidden="1">#REF!</definedName>
    <definedName name="TBa433999a_9be6_448a_a0a0_73196ef05ba6" hidden="1">#REF!</definedName>
    <definedName name="TBa43b0144_c9e1_4972_a7ae_9a59d4e70899" hidden="1">#REF!</definedName>
    <definedName name="TBa44f38af_d3b6_44c4_a1d7_c14dffabcf5c" hidden="1">#REF!</definedName>
    <definedName name="TBa48011e6_e23f_4b2d_8e6b_737d86ffa7af" hidden="1">#REF!</definedName>
    <definedName name="TBa4902892_9130_4f9d_a0c2_8c820a054031" hidden="1">#REF!</definedName>
    <definedName name="TBa49d6577_9067_4d9c_81c8_0b7a058ed8d4" hidden="1">#REF!</definedName>
    <definedName name="TBa49eb3b0_e5ef_40c3_a40a_ea623d65c48b" hidden="1">#REF!</definedName>
    <definedName name="TBa49f80fe_5a38_4aa3_b0a0_949d2386d5ef" hidden="1">#REF!</definedName>
    <definedName name="TBa4aa2649_fd53_4385_b562_cfdfe6582f53" hidden="1">#REF!</definedName>
    <definedName name="TBa4abfd29_0270_484b_abf4_779917f9cc60" hidden="1">#REF!</definedName>
    <definedName name="TBa4b14c25_9ef3_4819_b24d_9868183aa8df" hidden="1">#REF!</definedName>
    <definedName name="TBa4bc5e84_b346_42df_af5d_80e767164c9c" hidden="1">#REF!</definedName>
    <definedName name="TBa4f5e3c9_b1af_4e66_a2e0_a77cb772ce52" hidden="1">#REF!</definedName>
    <definedName name="TBa4fa942d_f83d_405a_a08a_b7267302ea8f" hidden="1">#REF!</definedName>
    <definedName name="TBa514895c_4a58_458b_ac13_c33c673ccfef" hidden="1">#REF!</definedName>
    <definedName name="TBa51888ed_56be_4225_b7b4_6caa0e112a65" hidden="1">#REF!</definedName>
    <definedName name="TBa518f45c_96ec_4428_904b_25b70b1e702d" hidden="1">#REF!</definedName>
    <definedName name="TBa535805b_60e6_476c_a237_ffa4fab85c72" hidden="1">#REF!</definedName>
    <definedName name="TBa53cf914_7101_4e2b_a75b_66213a1793e4" hidden="1">#REF!</definedName>
    <definedName name="TBa53f91d6_2dcf_4cfe_ab92_69aad27505f1" hidden="1">#REF!</definedName>
    <definedName name="TBa54b01c8_f5b6_493d_a813_beca3a7a253f" hidden="1">#REF!</definedName>
    <definedName name="TBa5778bde_7359_4a96_a8f1_7b13feaf7b42" hidden="1">#REF!</definedName>
    <definedName name="TBa58644b0_b319_45a0_986c_dc9f7147029e" hidden="1">#REF!</definedName>
    <definedName name="TBa5a6995c_32ce_4bcf_96ae_d656abe1854e" hidden="1">#REF!</definedName>
    <definedName name="TBa5c4552b_6179_44a2_adc2_4ef583c417ec" hidden="1">#REF!</definedName>
    <definedName name="TBa5c4c5b3_114c_4f42_b0b6_b0089476f0b9" hidden="1">#REF!</definedName>
    <definedName name="TBa5ceb912_d593_4ba9_af73_6fa1c914c493" hidden="1">#REF!</definedName>
    <definedName name="TBa5d287f4_c79f_4028_921c_6f2569f594ee" hidden="1">#REF!</definedName>
    <definedName name="TBa5d6c568_2b10_49b0_9f89_1eb53945be0e" hidden="1">#REF!</definedName>
    <definedName name="TBa5f4991d_5020_4424_9c21_da79c8bb9c37" hidden="1">#REF!</definedName>
    <definedName name="TBa5f68cb5_6200_45bb_a609_6e3f4b0cf0d8" hidden="1">#REF!</definedName>
    <definedName name="TBa5f752ac_3447_49a1_aba1_86559283001e" hidden="1">#REF!</definedName>
    <definedName name="TBa5f91481_8ff0_4165_85c0_dce54ff94c5a" hidden="1">#REF!</definedName>
    <definedName name="TBa5fa0a84_67e9_475e_9daf_4f24b92d2399" hidden="1">#REF!</definedName>
    <definedName name="TBa60d127d_ce26_400c_8105_ac976667ecd0" hidden="1">#REF!</definedName>
    <definedName name="TBa6232a56_8893_4d98_9025_2bbbcf989bba" hidden="1">#REF!</definedName>
    <definedName name="TBa628820b_ea48_48b4_b5a5_0a514aa76711" hidden="1">#REF!</definedName>
    <definedName name="TBa62d567d_1ab4_4c1c_8bdc_c3d4574f2890" hidden="1">#REF!</definedName>
    <definedName name="TBa62f15a0_9b46_4345_9933_b51a6a689203" hidden="1">#REF!</definedName>
    <definedName name="TBa643e32c_61f4_4b47_a356_68a3e43c0e8d" hidden="1">#REF!</definedName>
    <definedName name="TBa646f56e_4ad9_42db_988e_cefb8a67c4b7" hidden="1">#REF!</definedName>
    <definedName name="TBa64ee862_de63_4629_adaf_1a3050f35f0e" hidden="1">#REF!</definedName>
    <definedName name="TBa64f1408_1044_4341_9575_bad744fc0f72" hidden="1">#REF!</definedName>
    <definedName name="TBa657923f_f7b0_4a3d_a47d_58ebcd1fbd4b" hidden="1">#REF!</definedName>
    <definedName name="TBa6616fe3_001f_45f6_84ff_40b76b8acf60" hidden="1">#REF!</definedName>
    <definedName name="TBa686b5f3_fa77_4ab6_8ccf_b034c5ffcf4e" hidden="1">#REF!</definedName>
    <definedName name="TBa689eeea_da0e_4028_9048_d542a512c8bb" hidden="1">#REF!</definedName>
    <definedName name="TBa68a2317_1082_412f_bda5_c02f38efd284" hidden="1">#REF!</definedName>
    <definedName name="TBa6917f86_0412_4bdf_b18e_363852c0ce5e" hidden="1">#REF!</definedName>
    <definedName name="TBa69b3a85_5c17_4da8_bd72_52c0abfdfd08" hidden="1">#REF!</definedName>
    <definedName name="TBa69e9551_dbbd_4171_9be4_60f3b500e6bc" hidden="1">#REF!</definedName>
    <definedName name="TBa6baa3cd_7743_416d_ba66_ab1cba1e6f55" hidden="1">#REF!</definedName>
    <definedName name="TBa6c136ad_e325_400c_ac3c_f06306070efd" hidden="1">#REF!</definedName>
    <definedName name="TBa6c79731_9c0d_4306_aced_55ecec3ec910" hidden="1">#REF!</definedName>
    <definedName name="TBa6e3b3fa_f751_4c45_ac10_9a44c74c24fe" hidden="1">#REF!</definedName>
    <definedName name="TBa6fb18fd_713d_4231_b5ac_66315dc32bf0" hidden="1">#REF!</definedName>
    <definedName name="TBa6fb4b90_0e5a_4790_9957_4dcdef43d3b4" hidden="1">#REF!</definedName>
    <definedName name="TBa7133c6e_cc76_4544_80f9_04a6aaa446a8" hidden="1">#REF!</definedName>
    <definedName name="TBa7234616_d7d1_40bb_b69e_3be22f8427d8" hidden="1">#REF!</definedName>
    <definedName name="TBa7298541_517c_49c7_91ec_81044d20ad6f" hidden="1">#REF!</definedName>
    <definedName name="TBa735eab5_13e2_4d92_89ab_a5e6ca1cb2b2" hidden="1">#REF!</definedName>
    <definedName name="TBa73a5eac_21f4_4265_a671_a80f094ce6a0" hidden="1">#REF!</definedName>
    <definedName name="TBa759bf5f_1ab7_429e_adc5_8755924282c9" hidden="1">#REF!</definedName>
    <definedName name="TBa75a7453_2207_4eac_9f56_076170da3ffc" hidden="1">#REF!</definedName>
    <definedName name="TBa75bbde8_cc07_4279_9ddc_33a4af0167d1" hidden="1">#REF!</definedName>
    <definedName name="TBa768e0c6_25e6_4b58_99e1_6ec8c30e7cc8" hidden="1">#REF!</definedName>
    <definedName name="TBa78bd29c_c7e8_4f17_afc8_9e6937259552" hidden="1">#REF!</definedName>
    <definedName name="TBa78c1408_422c_495a_8b32_00b558da1318" hidden="1">#REF!</definedName>
    <definedName name="TBa78cb685_80d3_4a8c_ad2c_5553ce172c76" hidden="1">#REF!</definedName>
    <definedName name="TBa79bbe1d_bc61_4e0a_945d_48f5dcfc2c2c" hidden="1">#REF!</definedName>
    <definedName name="TBa79e50cb_a0d6_422d_a091_0f5a734e47a1" hidden="1">#REF!</definedName>
    <definedName name="TBa7af0b4e_d0ee_4cfb_9cc4_ca70930e96b5" hidden="1">#REF!</definedName>
    <definedName name="TBa7bc3331_3e85_40ae_8ee4_acba4db39572" hidden="1">#REF!</definedName>
    <definedName name="TBa7e184f6_fb5e_402e_8adb_84958dbf5334" hidden="1">#REF!</definedName>
    <definedName name="TBa7ec3ac3_632d_4f70_9a1f_a9b8a8a3b4be" hidden="1">#REF!</definedName>
    <definedName name="TBa7efca82_febc_4c57_8301_048f73ae7bef" hidden="1">#REF!</definedName>
    <definedName name="TBa7fc05c7_3184_45b7_b162_29e0967b2c66" hidden="1">#REF!</definedName>
    <definedName name="TBa80aa6af_0a6b_418d_ad8c_5e4a5918a06b" hidden="1">#REF!</definedName>
    <definedName name="TBa81b8556_08a0_4d7d_a470_2766293ce2e4" hidden="1">#REF!</definedName>
    <definedName name="TBa822b6c7_99ec_42a5_a52a_b55dffb13352" hidden="1">#REF!</definedName>
    <definedName name="TBa8352a83_b75d_4648_b44f_fded190b3796" hidden="1">#REF!</definedName>
    <definedName name="TBa83a49b2_5990_4a51_a468_11ccd8956084" hidden="1">#REF!</definedName>
    <definedName name="TBa83cc96a_4851_450e_827a_6f27c4d02a9d" hidden="1">#REF!</definedName>
    <definedName name="TBa83d31bf_af9b_45c3_8b14_f327a5bcb83c" hidden="1">#REF!</definedName>
    <definedName name="TBa84796e2_87e6_4d52_ab61_f9e150377280" hidden="1">#REF!</definedName>
    <definedName name="TBa84921dc_9c46_4598_9f36_ce69d39b261c" hidden="1">#REF!</definedName>
    <definedName name="TBa8508301_d71f_4ed8_81ac_11de8a3eacfc" hidden="1">#REF!</definedName>
    <definedName name="TBa85395fe_f368_4872_aa83_471a83618813" hidden="1">#REF!</definedName>
    <definedName name="TBa85ae849_531f_477a_91c9_0681fbf802c6" hidden="1">#REF!</definedName>
    <definedName name="TBa869e499_f064_4b49_8e9c_38e1a140dba6" hidden="1">#REF!</definedName>
    <definedName name="TBa88105ad_a8ec_4d04_8338_ec72864e8c3e" hidden="1">#REF!</definedName>
    <definedName name="TBa88cdd6d_0b6b_4187_b508_c41a5934102a" hidden="1">#REF!</definedName>
    <definedName name="TBa8995e59_e95b_4785_80fd_f7e6895d85cd" hidden="1">#REF!</definedName>
    <definedName name="TBa8a76745_698b_47d3_b08a_29fd783c4371" hidden="1">#REF!</definedName>
    <definedName name="TBa8bd13f5_e6d6_49f0_bbb7_b3b98d084585" hidden="1">#REF!</definedName>
    <definedName name="TBa8c2ab97_2733_4bc9_b47d_6d7d6d860667" hidden="1">#REF!</definedName>
    <definedName name="TBa8ddd933_9996_418e_9d91_5e160dfa0025" hidden="1">#REF!</definedName>
    <definedName name="TBa8eef46d_a9c6_4a14_8b43_0789d6822a88" hidden="1">#REF!</definedName>
    <definedName name="TBa8f520b0_08e3_4110_b876_6c2680ecdfbc" hidden="1">#REF!</definedName>
    <definedName name="TBa8f87982_02b8_4200_8136_bd74fd544557" hidden="1">#REF!</definedName>
    <definedName name="TBa8fb3059_0068_4a9e_9124_a8cedf1a77ff" hidden="1">#REF!</definedName>
    <definedName name="TBa90c4128_29f4_48cd_b102_1d27e547d07e" hidden="1">#REF!</definedName>
    <definedName name="TBa934c5b6_bbf6_49c8_89cf_f21bce283918" hidden="1">#REF!</definedName>
    <definedName name="TBa946ce8d_1eb5_4574_abb4_0416a760928e" hidden="1">#REF!</definedName>
    <definedName name="TBa95f1c53_881f_440b_b931_31d5668cc82f" hidden="1">#REF!</definedName>
    <definedName name="TBa978fddb_9e7f_49c8_8c4a_18908a2ebf38" hidden="1">#REF!</definedName>
    <definedName name="TBa9816e77_810d_4dd7_b772_d2d20ba0d38c" hidden="1">#REF!</definedName>
    <definedName name="TBa9829090_72ff_4cb0_9e74_254beaa5c0ef" hidden="1">#REF!</definedName>
    <definedName name="TBa98fc3e1_c712_4a5c_a2ce_e28e09442e84" hidden="1">#REF!</definedName>
    <definedName name="TBa99c6a81_141a_4816_9555_0912695472e6" hidden="1">#REF!</definedName>
    <definedName name="TBa9abddbf_caa6_4b40_9db5_762ca9b42393" hidden="1">#REF!</definedName>
    <definedName name="TBa9c111d0_02c9_425e_abc0_01cfd81036d2" hidden="1">#REF!</definedName>
    <definedName name="TBa9c18b95_a4c1_4c93_a401_f093dc57f8b4" hidden="1">#REF!</definedName>
    <definedName name="TBa9c28568_83f5_48de_aeff_8576a3506be2" hidden="1">#REF!</definedName>
    <definedName name="TBa9c43cf7_40b7_496d_b301_d0d1fa2c3f2c" hidden="1">#REF!</definedName>
    <definedName name="TBa9d7581d_a9b9_4e00_88e2_ff05b2c34c40" hidden="1">#REF!</definedName>
    <definedName name="TBa9dcb49a_cb80_4341_aecb_1fe4fa0514dc" hidden="1">#REF!</definedName>
    <definedName name="TBa9dee539_40f4_406e_abe2_185788b773b6" hidden="1">#REF!</definedName>
    <definedName name="TBa9e1d1ce_2e3a_4442_aae4_819366968113" hidden="1">#REF!</definedName>
    <definedName name="TBaa0ccbf2_5d92_4645_b67f_c5c051a9d726" hidden="1">#REF!</definedName>
    <definedName name="TBaa196d60_6c57_4795_81f9_fd8082d716d2" hidden="1">#REF!</definedName>
    <definedName name="TBaa19e3f6_6326_418f_9973_0f942ad632f0" hidden="1">#REF!</definedName>
    <definedName name="TBaa1df296_2d48_4ffa_84db_911076ae2e3f" hidden="1">#REF!</definedName>
    <definedName name="TBaa212e66_420a_46fa_b25a_43e376441cb1" hidden="1">#REF!</definedName>
    <definedName name="TBaa2181c4_c26c_42e3_93ea_c541fbe46795" hidden="1">#REF!</definedName>
    <definedName name="TBaa431629_8161_4aa1_a47a_e7cde4f2beba" hidden="1">#REF!</definedName>
    <definedName name="TBaa44a2b8_55a1_4278_8ea7_55ba51c01d87" hidden="1">#REF!</definedName>
    <definedName name="TBaa503a3a_fcee_462c_865b_9e5d38615873" hidden="1">#REF!</definedName>
    <definedName name="TBaa59c35c_c2f8_4043_93c3_29fdc9e234d3" hidden="1">#REF!</definedName>
    <definedName name="TBaa6a5a23_1255_4905_ae20_e055b38b4d06" hidden="1">#REF!</definedName>
    <definedName name="TBaa6f2b7f_7989_479b_a3a1_ad561d4a1193" hidden="1">#REF!</definedName>
    <definedName name="TBaa757d3b_0717_4d14_bbf0_40f243652796" hidden="1">#REF!</definedName>
    <definedName name="TBaa78a97e_9ca9_45c4_a7ca_6bc347301879" hidden="1">#REF!</definedName>
    <definedName name="TBaa916ea7_8a07_4bc3_bea0_a423bed74540" hidden="1">#REF!</definedName>
    <definedName name="TBaa970725_487d_4efc_abdc_eebfdee0b68f" hidden="1">#REF!</definedName>
    <definedName name="TBaa97a8d5_7038_4ff0_8679_eaa9bdfd248e" hidden="1">#REF!</definedName>
    <definedName name="TBaa9c5c2f_5570_4015_87bd_5ac238262833" hidden="1">#REF!</definedName>
    <definedName name="TBaaaab87b_2c0a_42eb_8241_34adfb4238dd" hidden="1">#REF!</definedName>
    <definedName name="TBaaafd3e6_888b_4197_b697_490bfa366367" hidden="1">#REF!</definedName>
    <definedName name="TBaabfba92_fa55_4012_af86_53af7078b409" hidden="1">#REF!</definedName>
    <definedName name="TBaacb2fcb_e0da_41e9_a4c4_97fad4420420" hidden="1">#REF!</definedName>
    <definedName name="TBaacf419a_c881_46c3_9b21_4ddc2da4ece3" hidden="1">#REF!</definedName>
    <definedName name="TBaae07e01_cb28_47d1_a7e2_b3922bdb3c8c" hidden="1">#REF!</definedName>
    <definedName name="TBaae62b6a_e1a6_44f7_bc22_b2db3767c23d" hidden="1">#REF!</definedName>
    <definedName name="TBaaf25d01_f976_41c7_abad_d238009dc69f" hidden="1">#REF!</definedName>
    <definedName name="TBaaf65708_16fa_4c5a_8e40_6f66d6b3de55" hidden="1">#REF!</definedName>
    <definedName name="TBaaf7b61e_adfc_4878_9f31_2c7900f4654e" hidden="1">#REF!</definedName>
    <definedName name="TBaaff5645_34ca_45a8_a950_6900d55df33e" hidden="1">#REF!</definedName>
    <definedName name="TBab010cf3_3104_4c09_9630_3933c723f205" hidden="1">#REF!</definedName>
    <definedName name="TBab0b5992_879e_4175_b39a_4f28b74b11b1" hidden="1">#REF!</definedName>
    <definedName name="TBab0c8d60_58d1_4271_a18d_458b5bf71bca" hidden="1">#REF!</definedName>
    <definedName name="TBab13f63a_99d1_4310_abd8_e7c0ebecc41f" hidden="1">#REF!</definedName>
    <definedName name="TBab152f75_977a_4c4a_922a_7c993a8762d5" hidden="1">#REF!</definedName>
    <definedName name="TBab1b85ab_d91b_4101_886d_cd85d7782ad5" hidden="1">#REF!</definedName>
    <definedName name="TBab21d433_ecc5_45ef_9c6a_ec694f2f6515" hidden="1">#REF!</definedName>
    <definedName name="TBab271903_bb19_4975_aaf8_edbcd59aa014" hidden="1">#REF!</definedName>
    <definedName name="TBab2a0d93_fc6c_41fb_bbb0_d0af70a31e6b" hidden="1">#REF!</definedName>
    <definedName name="TBab2f2275_1bba_4465_9be6_73ae7a65d2e1" hidden="1">#REF!</definedName>
    <definedName name="TBab2fcb72_6769_42e8_84dc_323e3e1dea4d" hidden="1">#REF!</definedName>
    <definedName name="TBab491288_da38_4940_8f60_8c230a3575b0" hidden="1">#REF!</definedName>
    <definedName name="TBab6416fa_8c38_4a2f_9f98_eb02572d9d7e" hidden="1">#REF!</definedName>
    <definedName name="TBab662aad_06ea_4f2a_9b9c_06bf5082602f" hidden="1">#REF!</definedName>
    <definedName name="TBab69cade_4028_4f9f_b5b6_4b5c572ca1f3" hidden="1">#REF!</definedName>
    <definedName name="TBab792abc_3f74_47db_91ed_26b35fd350a7" hidden="1">#REF!</definedName>
    <definedName name="TBab8f8552_d679_44bc_8466_94c5b08c5d9e" hidden="1">#REF!</definedName>
    <definedName name="TBaba397fe_fb49_4fb4_9ea6_a67245e7f7c1" hidden="1">#REF!</definedName>
    <definedName name="TBabc991ea_999c_4d9a_ab52_6d3516b1bd8f" hidden="1">#REF!</definedName>
    <definedName name="TBabcb02d2_cc7e_4971_9383_e75a6f91e6b6" hidden="1">#REF!</definedName>
    <definedName name="TBac06787a_d30e_45b6_9d60_af51c953e98e" hidden="1">#REF!</definedName>
    <definedName name="TBac0b7f7c_64b8_4cc8_a63a_3185d0001287" hidden="1">#REF!</definedName>
    <definedName name="TBac1f7545_6bdc_40f3_b10c_c142e2299011" hidden="1">#REF!</definedName>
    <definedName name="TBac2181b2_16bd_45c3_a615_f6d8cb3df88a" hidden="1">#REF!</definedName>
    <definedName name="TBac3e091d_1011_4342_959c_040b798af877" hidden="1">#REF!</definedName>
    <definedName name="TBac3eaf85_1d55_414a_a5d2_eefad94d6ecb" hidden="1">#REF!</definedName>
    <definedName name="TBac412b93_4340_47ef_ae26_ef3f7418766e" hidden="1">#REF!</definedName>
    <definedName name="TBac4d6188_3826_4f20_b704_1d5ad8a7af37" hidden="1">#REF!</definedName>
    <definedName name="TBac654de6_7203_4022_b5c3_686760b4b287" hidden="1">#REF!</definedName>
    <definedName name="TBac6c6bda_e249_4d68_8947_4952be90892f" hidden="1">#REF!</definedName>
    <definedName name="TBac739608_3b43_4709_bb76_e38b124b966a" hidden="1">#REF!</definedName>
    <definedName name="TBac808ec3_33ca_4db0_8d7b_7fbf44cdb4e0" hidden="1">#REF!</definedName>
    <definedName name="TBac8a631c_fbeb_4438_8c81_b87f34d45d4b" hidden="1">#REF!</definedName>
    <definedName name="TBac95a32b_fa9e_4b78_b35b_7e6706f6a49e" hidden="1">#REF!</definedName>
    <definedName name="TBac9c9a8f_c973_4097_924e_a3310c3583dd" hidden="1">#REF!</definedName>
    <definedName name="TBaca43dbc_9309_4882_a072_a4b60ee344f4" hidden="1">#REF!</definedName>
    <definedName name="TBacaaee37_0703_45b1_b68d_c22a57e9b872" hidden="1">#REF!</definedName>
    <definedName name="TBacadc514_702d_42d3_ae36_79d22565a3bb" hidden="1">#REF!</definedName>
    <definedName name="TBacb366ab_6dc9_4495_b02d_1ace7950eb8b" hidden="1">#REF!</definedName>
    <definedName name="TBacc40fb3_3dfe_4833_be47_a799143c6fb3" hidden="1">#REF!</definedName>
    <definedName name="TBaccab59b_8efa_46ea_902e_c9f3e8ed438b" hidden="1">#REF!</definedName>
    <definedName name="TBacd1e503_762b_4254_946c_f9879f35455e" hidden="1">#REF!</definedName>
    <definedName name="TBace99029_6551_40f4_b41e_eb152f5ef22b" hidden="1">#REF!</definedName>
    <definedName name="TBaceead12_6f35_488c_8510_1252ee7052d3" hidden="1">#REF!</definedName>
    <definedName name="TBacf9d9f4_b23a_4502_83cc_e91aadee6935" hidden="1">#REF!</definedName>
    <definedName name="TBacfefd7a_ab25_49ca_a987_2bc26fbbb779" hidden="1">#REF!</definedName>
    <definedName name="TBad0cf64d_8346_40eb_9440_a97bc1f9cf03" hidden="1">#REF!</definedName>
    <definedName name="TBad13a0fd_d92f_46e4_88b5_202305448e01" hidden="1">#REF!</definedName>
    <definedName name="TBad192208_430c_426e_8d40_a2b6e9b1b5ff" hidden="1">#REF!</definedName>
    <definedName name="TBad1ec82d_15fc_49ab_832d_9cbd3e25a765" hidden="1">#REF!</definedName>
    <definedName name="TBad2f2701_ec16_4b6a_b530_5163e46c84b8" hidden="1">#REF!</definedName>
    <definedName name="TBad424bcc_51eb_4845_991f_d534c0c76af5" hidden="1">#REF!</definedName>
    <definedName name="TBad51ded0_ee00_4db5_a027_3a270b41a95f" hidden="1">#REF!</definedName>
    <definedName name="TBad59f567_e115_4863_9d9c_b3734049194a" hidden="1">#REF!</definedName>
    <definedName name="TBad674dcb_c3f2_431f_8123_e7bd6604a8e7" hidden="1">#REF!</definedName>
    <definedName name="TBad7342e9_5c5f_44b4_84fd_aa65769f0fb8" hidden="1">#REF!</definedName>
    <definedName name="TBad76f74c_a0c7_438f_96f4_aecdf1a45dda" hidden="1">#REF!</definedName>
    <definedName name="TBad7807e2_118b_45aa_bcab_dd9f9c581743" hidden="1">#REF!</definedName>
    <definedName name="TBada155c2_92af_47ee_9a9d_ec8ac573010e" hidden="1">#REF!</definedName>
    <definedName name="TBadb32f9c_b7c1_4bf7_9f03_79f6a9903a90" hidden="1">#REF!</definedName>
    <definedName name="TBadbec481_a893_4053_86e6_37c9af7f51f6" hidden="1">#REF!</definedName>
    <definedName name="TBadd1586b_e854_45ca_a459_83f6eab734c9" hidden="1">#REF!</definedName>
    <definedName name="TBadf515d8_8685_4c11_8d0b_2812689bcf89" hidden="1">#REF!</definedName>
    <definedName name="TBae0e0b19_6196_4726_a817_b11480faa579" hidden="1">#REF!</definedName>
    <definedName name="TBae12375e_ab51_498d_8820_da2bb4c46478" hidden="1">#REF!</definedName>
    <definedName name="TBae1bfd93_c58e_49d7_ad96_9a250014a9a1" hidden="1">#REF!</definedName>
    <definedName name="TBae4636d5_ce53_4006_9a33_71da0c699617" hidden="1">#REF!</definedName>
    <definedName name="TBae52044c_8e76_4db2_a132_9dc16d50a54d" hidden="1">#REF!</definedName>
    <definedName name="TBae68b3c2_0fa9_4c19_aca3_f7ba2778ec1f" hidden="1">#REF!</definedName>
    <definedName name="TBae79620a_600d_46e7_a411_cb4ac3c8f26a" hidden="1">#REF!</definedName>
    <definedName name="TBae8a8dd3_b01c_4194_a6d6_8ed3560a90ea" hidden="1">#REF!</definedName>
    <definedName name="TBae953ee5_51e2_4a85_b7e6_369821a2e51f" hidden="1">#REF!</definedName>
    <definedName name="TBae9aece5_03d5_4562_93ee_0e2da1069634" hidden="1">#REF!</definedName>
    <definedName name="TBae9e1208_92b5_49ca_8fb4_c87b585ae890" hidden="1">#REF!</definedName>
    <definedName name="TBaed2be1c_2fc1_4d12_82c1_9d337289379e" hidden="1">#REF!</definedName>
    <definedName name="TBaeeb6dd3_50d5_43a3_b671_4667bed12ee4" hidden="1">#REF!</definedName>
    <definedName name="TBaeecc705_dcaf_4122_9fe4_8022e033f65b" hidden="1">#REF!</definedName>
    <definedName name="TBaf035687_7d74_4409_a87e_fdfa3ca876df" hidden="1">#REF!</definedName>
    <definedName name="TBaf1415ab_d3d3_4fe5_a362_f0339b6859a9" hidden="1">#REF!</definedName>
    <definedName name="TBaf222b59_a273_4a9a_962f_3160272d68e0" hidden="1">#REF!</definedName>
    <definedName name="TBaf22cd09_89ab_4d48_b89c_826105938bba" hidden="1">#REF!</definedName>
    <definedName name="TBaf30cb7a_b292_454c_8520_52d5fc09a096" hidden="1">#REF!</definedName>
    <definedName name="TBaf336bb7_e3b9_4cf6_926d_a7984a9ae880" hidden="1">#REF!</definedName>
    <definedName name="TBaf3aff4b_1780_4645_a453_0581acc99a66" hidden="1">#REF!</definedName>
    <definedName name="TBaf432964_b81e_4fcd_a592_a2c6d4505dc3" hidden="1">#REF!</definedName>
    <definedName name="TBaf51cec3_1e3d_425a_b43b_6f6d18d75547" hidden="1">#REF!</definedName>
    <definedName name="TBaf653033_87e6_4f64_ad3c_dcd8e5880abf" hidden="1">#REF!</definedName>
    <definedName name="TBaf7a7704_8b60_469b_8d95_b2b8ff5afb29" hidden="1">#REF!</definedName>
    <definedName name="TBaf9076a1_3bf7_439b_a229_b008a6431711" hidden="1">#REF!</definedName>
    <definedName name="TBaf994bc0_4f36_4d9a_89bf_26cb20460573" hidden="1">#REF!</definedName>
    <definedName name="TBafb37521_91e5_4af2_b8a1_3414808d73a5" hidden="1">#REF!</definedName>
    <definedName name="TBafbe4864_c15a_410f_9a9a_74c5dac66898" hidden="1">#REF!</definedName>
    <definedName name="TBafc049d4_ff8e_4abd_83f6_3b6c03a9c45f" hidden="1">#REF!</definedName>
    <definedName name="TBafc44bb3_6917_4428_8d62_ed862f9075ab" hidden="1">#REF!</definedName>
    <definedName name="TBafd9808c_69c5_46fe_97a1_69cbe43da922" hidden="1">#REF!</definedName>
    <definedName name="TBafdb1df1_ebd8_4d0f_bd45_34b0c8be4e26" hidden="1">#REF!</definedName>
    <definedName name="TBafdd1b5d_21da_4d53_b8fa_cc0eafa9f421" hidden="1">#REF!</definedName>
    <definedName name="TBafdd7bb0_786f_4916_82d1_7c3fef602dec" hidden="1">#REF!</definedName>
    <definedName name="TBafe4c896_9f13_453c_88c4_c2199e81b6e0" hidden="1">#REF!</definedName>
    <definedName name="TBafeef674_36db_4759_9c3b_8cdcd1ef684f" hidden="1">#REF!</definedName>
    <definedName name="TBaffd0532_1df5_4902_a310_27c758b11cb3" hidden="1">#REF!</definedName>
    <definedName name="TBafff3b6b_2ee2_495e_8457_2869b174aa55" hidden="1">#REF!</definedName>
    <definedName name="TBb00be44d_1339_4be1_b64b_4e2515ed7add" hidden="1">#REF!</definedName>
    <definedName name="TBb0170890_5822_4019_b8c7_eb8ce7324829" hidden="1">#REF!</definedName>
    <definedName name="TBb02c0ffb_bd1b_4b62_9504_717dbba19e00" hidden="1">#REF!</definedName>
    <definedName name="TBb03ca671_15d5_4fa6_b441_6589e5c5f539" hidden="1">#REF!</definedName>
    <definedName name="TBb03cf5d1_caa8_4d09_92d0_022acd2bed44" hidden="1">#REF!</definedName>
    <definedName name="TBb03e4263_d67c_4f7f_957f_cbf54f68828d" hidden="1">#REF!</definedName>
    <definedName name="TBb045b37f_dd5e_4ff1_8404_04f17d2978fe" hidden="1">#REF!</definedName>
    <definedName name="TBb051bcd1_e9bb_4377_a540_cb781bc464df" hidden="1">#REF!</definedName>
    <definedName name="TBb066ad89_0890_4b7d_854f_62091d587ae8" hidden="1">#REF!</definedName>
    <definedName name="TBb06b2639_9c33_4155_9619_83869c6c0085" hidden="1">#REF!</definedName>
    <definedName name="TBb06e98cb_582c_414a_a7e6_72d1ff791195" hidden="1">#REF!</definedName>
    <definedName name="TBb07c375f_631c_4534_a982_06840c822e2f" hidden="1">#REF!</definedName>
    <definedName name="TBb07c89cf_7fea_41da_a243_f9485d9d1974" hidden="1">#REF!</definedName>
    <definedName name="TBb088c0c4_04d0_493d_a014_0857da6e295d" hidden="1">#REF!</definedName>
    <definedName name="TBb0a92e4c_b0cc_4cc0_9490_6a7bc59ce662" hidden="1">#REF!</definedName>
    <definedName name="TBb0aa8704_8668_4916_9ba7_dc1760ce6f04" hidden="1">#REF!</definedName>
    <definedName name="TBb0acc714_7e35_40a7_aec2_2e4e536a7084" hidden="1">#REF!</definedName>
    <definedName name="TBb0b4e5f9_1890_4b66_8c8c_b086b90e66f2" hidden="1">#REF!</definedName>
    <definedName name="TBb0c389e5_7e7d_45fa_b13a_7532487f637c" hidden="1">#REF!</definedName>
    <definedName name="TBb0d2af9a_205a_4920_8718_5421138563ad" hidden="1">#REF!</definedName>
    <definedName name="TBb0d5473b_6dc1_40c4_ac8b_edce138b0cea" hidden="1">#REF!</definedName>
    <definedName name="TBb0e9de5d_f7a7_4267_a70d_f04ed30161ce" hidden="1">#REF!</definedName>
    <definedName name="TBb0fb16b7_44be_4937_b311_d61e82302121" hidden="1">#REF!</definedName>
    <definedName name="TBb111ed2e_b56f_49e2_a58c_051b32af8c27" hidden="1">#REF!</definedName>
    <definedName name="TBb113b600_4c6d_49ad_8ede_51b04bd742c5" hidden="1">#REF!</definedName>
    <definedName name="TBb115328c_3863_4a18_b99e_e7b15460eb15" hidden="1">#REF!</definedName>
    <definedName name="TBb118fbf3_2f92_4810_94bf_b9bb95811edd" hidden="1">#REF!</definedName>
    <definedName name="TBb135c5d4_2f2b_4a30_8a7e_85dd9b3d9da6" hidden="1">#REF!</definedName>
    <definedName name="TBb137bc51_4e21_4896_baaa_b14358ba9dba" hidden="1">#REF!</definedName>
    <definedName name="TBb137d27c_b889_4881_b2f9_67dddfdc82f9" hidden="1">#REF!</definedName>
    <definedName name="TBb1471447_7af9_409e_9cb6_31bbc4df08a1" hidden="1">#REF!</definedName>
    <definedName name="TBb154855f_529f_4a05_81f2_cadcd71209a5" hidden="1">#REF!</definedName>
    <definedName name="TBb15d724c_f75a_4a99_ae88_ed553a46a7b8" hidden="1">#REF!</definedName>
    <definedName name="TBb15fcdd8_2764_43ca_9966_13cd6163eeb5" hidden="1">#REF!</definedName>
    <definedName name="TBb16816b6_9e29_4ab5_8324_93ac9e658a9d" hidden="1">#REF!</definedName>
    <definedName name="TBb16e7118_6089_4782_84d0_c6320f4e996a" hidden="1">#REF!</definedName>
    <definedName name="TBb1735d2e_26a5_4b46_8a04_c3043399ece9" hidden="1">#REF!</definedName>
    <definedName name="TBb178601e_683c_4b7d_bebf_1a9af183846d" hidden="1">#REF!</definedName>
    <definedName name="TBb17c8ac5_7105_4391_9667_8afebbb8145e" hidden="1">#REF!</definedName>
    <definedName name="TBb17e983c_8fa9_44bd_88b3_8558ff34f617" hidden="1">#REF!</definedName>
    <definedName name="TBb1804d44_a7f3_49c9_bdc0_307e88e090d1" hidden="1">#REF!</definedName>
    <definedName name="TBb1890209_00df_4c4b_badb_03e0757c6224" hidden="1">#REF!</definedName>
    <definedName name="TBb18f5f27_1ca8_4dd2_ba52_fd76db6d9bb4" hidden="1">#REF!</definedName>
    <definedName name="TBb19ee157_88ab_479b_be4f_82a1a530eb18" hidden="1">#REF!</definedName>
    <definedName name="TBb1a4d96a_5d5f_489c_8019_a7a746bf55bd" hidden="1">#REF!</definedName>
    <definedName name="TBb1b37b89_2508_4182_8ad2_d380de8e16e1" hidden="1">#REF!</definedName>
    <definedName name="TBb1bca75f_ac8d_46bf_af9c_8ef9b2bd6962" hidden="1">#REF!</definedName>
    <definedName name="TBb1bfe77a_60b0_4aa2_a9ed_c316d640a6ee" hidden="1">#REF!</definedName>
    <definedName name="TBb1d33d84_df2b_492e_9383_437ee76b00d0" hidden="1">#REF!</definedName>
    <definedName name="TBb1dadcf2_b459_450f_b629_a376ed2cbbd9" hidden="1">#REF!</definedName>
    <definedName name="TBb224e594_faad_407b_82a8_ccf1ffa16919" hidden="1">#REF!</definedName>
    <definedName name="TBb22bb0ce_1eb9_44af_96d4_580365bb27c0" hidden="1">#REF!</definedName>
    <definedName name="TBb2329519_774f_4e9d_a3a6_a23f5235c252" hidden="1">#REF!</definedName>
    <definedName name="TBb236da82_0a5e_482c_a0f8_b1cf8c6fa342" hidden="1">#REF!</definedName>
    <definedName name="TBb23c7245_8b7a_4941_b670_aefaad9e3cd0" hidden="1">#REF!</definedName>
    <definedName name="TBb2412a33_e7e4_4819_9235_d5e75313aa29" hidden="1">#REF!</definedName>
    <definedName name="TBb257299f_9ad1_40af_986b_6c125fe5e09e" hidden="1">#REF!</definedName>
    <definedName name="TBb2624bf5_89d1_46a0_8487_f68142d87210" hidden="1">#REF!</definedName>
    <definedName name="TBb267c3b7_fed9_400e_a3a6_e5799633df9a" hidden="1">#REF!</definedName>
    <definedName name="TBb27cbba6_03ee_4256_af91_9bf459492ab8" hidden="1">#REF!</definedName>
    <definedName name="TBb27d3e80_3c3f_4cbb_8cbd_0f1c1a1157c2" hidden="1">#REF!</definedName>
    <definedName name="TBb27ed636_da83_4a9f_a82f_090d2484218d" hidden="1">#REF!</definedName>
    <definedName name="TBb280e62a_fd67_4eb4_97f5_dd93506393bc" hidden="1">#REF!</definedName>
    <definedName name="TBb281645b_8842_4220_9a28_821dfff9f9ec" hidden="1">#REF!</definedName>
    <definedName name="TBb29047d3_cfe1_4c2b_82f1_807ca62aa74b" hidden="1">#REF!</definedName>
    <definedName name="TBb2967662_3ce9_4cc4_b286_84ab2b6a0300" hidden="1">#REF!</definedName>
    <definedName name="TBb29c2bf5_ca5d_4711_b168_643b50264d59" hidden="1">#REF!</definedName>
    <definedName name="TBb29f2852_10b2_44dd_97db_a6ecc6f27879" hidden="1">#REF!</definedName>
    <definedName name="TBb2a9020c_acc7_49ad_9ab7_8840e8d564b8" hidden="1">#REF!</definedName>
    <definedName name="TBb2a963dd_5541_42c0_a920_af567d6b9fe2" hidden="1">#REF!</definedName>
    <definedName name="TBb2c8c4cc_c329_4999_8c35_b874c1c44a94" hidden="1">#REF!</definedName>
    <definedName name="TBb2cd15c7_657c_4017_a3ef_43c3ddabea94" hidden="1">#REF!</definedName>
    <definedName name="TBb2da6709_917a_4f81_835e_7f38b2f8e9d5" hidden="1">#REF!</definedName>
    <definedName name="TBb2dcf819_5f51_4c75_bec0_82be2a3283fa" hidden="1">#REF!</definedName>
    <definedName name="TBb2efa1aa_29a9_4b00_8858_bcef8ce83b20" hidden="1">#REF!</definedName>
    <definedName name="TBb300e6fa_516c_4de2_b31d_d54e215f55a1" hidden="1">#REF!</definedName>
    <definedName name="TBb3225167_f236_4a01_bfd5_b92d20c4d08d" hidden="1">#REF!</definedName>
    <definedName name="TBb326d9f2_6494_4028_9afb_2435911ff294" hidden="1">#REF!</definedName>
    <definedName name="TBb32c1f89_c956_4028_b312_5466afdf4a95" hidden="1">#REF!</definedName>
    <definedName name="TBb3437e62_1728_473f_bdbc_f0cdfcb4c102" hidden="1">#REF!</definedName>
    <definedName name="TBb34f02f2_e8fc_4f94_953a_3b8b933f2d8e" hidden="1">#REF!</definedName>
    <definedName name="TBb3560816_06fc_4135_aa13_9b50178ee052" hidden="1">#REF!</definedName>
    <definedName name="TBb36ccc6d_f41f_44b2_9581_7b02f709c89b" hidden="1">#REF!</definedName>
    <definedName name="TBb386d362_26b8_4634_9245_90b046a07076" hidden="1">#REF!</definedName>
    <definedName name="TBb3989978_e854_4914_96dd_faf0adcb825a" hidden="1">#REF!</definedName>
    <definedName name="TBb39ba220_8b19_4b8d_b9cb_fb90c27e574e" hidden="1">#REF!</definedName>
    <definedName name="TBb3ae0a9b_1692_4019_8fa1_0fd0ba2b6542" hidden="1">#REF!</definedName>
    <definedName name="TBb3bffe6d_cdb4_4958_a6bc_e2c00b4cefe8" hidden="1">#REF!</definedName>
    <definedName name="TBb3c3f931_308e_4fbf_a061_0089ed92c54c" hidden="1">#REF!</definedName>
    <definedName name="TBb3c615ff_5968_46f7_82f6_37f0fbb961f1" hidden="1">#REF!</definedName>
    <definedName name="TBb3cf2abd_6974_42ea_9573_1708ebf602eb" hidden="1">#REF!</definedName>
    <definedName name="TBb3d6f38e_e197_4ea6_9104_85411339d6fe" hidden="1">#REF!</definedName>
    <definedName name="TBb3dce67a_c254_4091_a0d5_ed99bd120d96" hidden="1">#REF!</definedName>
    <definedName name="TBb3e6d2ec_c6be_4a2d_a671_8cbea34819bc" hidden="1">#REF!</definedName>
    <definedName name="TBb415b0ba_97ba_4704_92ad_46c10995ca7d" hidden="1">#REF!</definedName>
    <definedName name="TBb41c0b92_068d_4777_a197_4ebcbd7e9bcf" hidden="1">#REF!</definedName>
    <definedName name="TBb4230033_5880_4ac2_86d5_ad9d2147db2f" hidden="1">#REF!</definedName>
    <definedName name="TBb42c9e8e_4e0e_407f_b5ca_190305f1f91f" hidden="1">#REF!</definedName>
    <definedName name="TBb43c548f_240b_4d49_b64a_cba901f1b2c9" hidden="1">#REF!</definedName>
    <definedName name="TBb4454476_4bc3_4e0b_b911_0e7d110034e1" hidden="1">#REF!</definedName>
    <definedName name="TBb447d0cf_f293_4ab8_9ec3_d3685fbe9255" hidden="1">#REF!</definedName>
    <definedName name="TBb459efc8_16b2_4157_ba74_ff0be55598f5" hidden="1">#REF!</definedName>
    <definedName name="TBb45cf01c_b494_4372_bf29_051de8450972" hidden="1">#REF!</definedName>
    <definedName name="TBb466a38e_5aef_4768_a2db_3ed0fb356a96" hidden="1">#REF!</definedName>
    <definedName name="TBb4853cde_bdf2_4182_8cf9_0822c56e9f68" hidden="1">#REF!</definedName>
    <definedName name="TBb485b350_5b39_4a09_843f_0691574b802b" hidden="1">#REF!</definedName>
    <definedName name="TBb48e8415_dbd7_4b8c_8e38_c2279b854f4e" hidden="1">#REF!</definedName>
    <definedName name="TBb4935e45_8e9a_44ec_9ac3_3b4a36ffe67d" hidden="1">#REF!</definedName>
    <definedName name="TBb4955691_8ba1_49fa_9efa_d9bb6962923b" hidden="1">#REF!</definedName>
    <definedName name="TBb4b287f9_a14f_47d5_9df5_c97f8e277a6d" hidden="1">#REF!</definedName>
    <definedName name="TBb4bbfd4f_bffb_4bd8_a701_df66b8c5f321" hidden="1">#REF!</definedName>
    <definedName name="TBb4cba2b8_2105_4eaf_8c2c_d7e2a0fa5e6f" hidden="1">#REF!</definedName>
    <definedName name="TBb4daef17_2537_4be4_a2a4_a72c3ee0cb87" hidden="1">#REF!</definedName>
    <definedName name="TBb4e365e2_351b_40be_b263_abf11ecca296" hidden="1">#REF!</definedName>
    <definedName name="TBb4e76c89_32a6_4b41_a9aa_52be66bfb1a1" hidden="1">#REF!</definedName>
    <definedName name="TBb4edd590_79a1_4991_8a94_87c7e9644311" hidden="1">#REF!</definedName>
    <definedName name="TBb5015f73_cd05_4413_af1c_6338675bd9b1" hidden="1">#REF!</definedName>
    <definedName name="TBb507851c_1e72_46d3_bf2a_585ef299c1ed" hidden="1">#REF!</definedName>
    <definedName name="TBb512bbc5_626c_4068_af06_b46430a64ebe" hidden="1">#REF!</definedName>
    <definedName name="TBb517a808_148b_40a0_941f_a9221fd9459e" hidden="1">#REF!</definedName>
    <definedName name="TBb51de4b0_5b85_471c_9c8b_180063414f9b" hidden="1">#REF!</definedName>
    <definedName name="TBb54d02d5_3698_4824_ae26_6e70e1a42288" hidden="1">#REF!</definedName>
    <definedName name="TBb5553a7c_7fa0_40a3_95a0_6ca267ecc950" hidden="1">#REF!</definedName>
    <definedName name="TBb556ac1f_6d61_4e73_9a89_bef4f1cb0fc7" hidden="1">#REF!</definedName>
    <definedName name="TBb5589e6b_05bb_494d_a36f_3c17a36e63f2" hidden="1">#REF!</definedName>
    <definedName name="TBb55cb8f4_18a8_4ede_aade_6723b909dd27" hidden="1">#REF!</definedName>
    <definedName name="TBb57265af_ae7a_4636_ab72_3c2a66aefad6" hidden="1">#REF!</definedName>
    <definedName name="TBb57a9586_b858_4757_b9a2_1c3ebe1b580b" hidden="1">#REF!</definedName>
    <definedName name="TBb591473e_c48a_4fbd_ba17_c741dd59bfb4" hidden="1">#REF!</definedName>
    <definedName name="TBb597ef60_738b_4443_ac61_db8d1ce4a047" hidden="1">#REF!</definedName>
    <definedName name="TBb59e7f85_d623_42ad_9550_dc959005b095" hidden="1">#REF!</definedName>
    <definedName name="TBb5aafb36_7990_4e78_94d0_aefdd8b01fb3" hidden="1">#REF!</definedName>
    <definedName name="TBb5adca6a_338d_431a_8e1c_75ee5cdc297e" hidden="1">#REF!</definedName>
    <definedName name="TBb5b977d4_bf19_4bf1_bc47_36d93d6bf92c" hidden="1">#REF!</definedName>
    <definedName name="TBb5c829bf_c347_494f_9c00_cdac87328865" hidden="1">#REF!</definedName>
    <definedName name="TBb5e7587f_1142_4c12_831b_eb9bd6009918" hidden="1">#REF!</definedName>
    <definedName name="TBb5e86022_b34e_4e51_a44b_494db452adb0" hidden="1">#REF!</definedName>
    <definedName name="TBb5feb252_7dbe_4dd6_be96_fc925b22d5ba" hidden="1">#REF!</definedName>
    <definedName name="TBb600f3c1_750e_416d_8dbe_0cf0b8bb3aa1" hidden="1">#REF!</definedName>
    <definedName name="TBb6012b59_61fd_4761_aceb_08b3f3ca4c54" hidden="1">#REF!</definedName>
    <definedName name="TBb601c716_1203_4432_bc02_9fdb58f940ca" hidden="1">#REF!</definedName>
    <definedName name="TBb60ce302_e266_4d81_b0fa_f80d37bf8fb5" hidden="1">#REF!</definedName>
    <definedName name="TBb60ef3de_7245_432d_a129_fbe2d4bcc947" hidden="1">#REF!</definedName>
    <definedName name="TBb61aab08_35a8_48e3_b974_ee39ca979e01" hidden="1">#REF!</definedName>
    <definedName name="TBb61bf83b_58d2_4e67_9fe0_d114b24b5edc" hidden="1">#REF!</definedName>
    <definedName name="TBb62ec886_58a0_4674_9d25_045cc557f2ac" hidden="1">#REF!</definedName>
    <definedName name="TBb63d6584_a836_4315_a613_2222773007e5" hidden="1">#REF!</definedName>
    <definedName name="TBb677db89_348f_499a_8fbf_60c25f4b2f25" hidden="1">#REF!</definedName>
    <definedName name="TBb685735f_5471_413c_b26f_52929ac09e50" hidden="1">#REF!</definedName>
    <definedName name="TBb68635c8_d3e9_48da_a3b9_64bc51f093bc" hidden="1">#REF!</definedName>
    <definedName name="TBb68ccc50_5327_40bf_bdd9_5d9d0df7d25f" hidden="1">#REF!</definedName>
    <definedName name="TBb695d32c_95b8_463f_b2e7_b7db45cc14a7" hidden="1">#REF!</definedName>
    <definedName name="TBb69eb1fb_1ac3_427a_8e21_4aa8f82c83c8" hidden="1">#REF!</definedName>
    <definedName name="TBb6bc4959_9cf1_4e34_84b5_edb08197860d" hidden="1">#REF!</definedName>
    <definedName name="TBb6c39984_0ee7_4fa1_9914_304d711167f0" hidden="1">#REF!</definedName>
    <definedName name="TBb6d65da2_9829_4004_9266_bcffd9c6822c" hidden="1">#REF!</definedName>
    <definedName name="TBb6f2baba_c909_450c_af4b_00591c2c7e46" hidden="1">#REF!</definedName>
    <definedName name="TBb6fc598c_ede9_48a2_8744_65b3fbd996c6" hidden="1">#REF!</definedName>
    <definedName name="TBb70d4f8f_49ce_4d48_88fd_78e69fac0af5" hidden="1">#REF!</definedName>
    <definedName name="TBb70eec63_1bca_42c6_8d2b_260098607a2d" hidden="1">#REF!</definedName>
    <definedName name="TBb71015a9_6e1e_4086_a609_3db9e8ceff49" hidden="1">#REF!</definedName>
    <definedName name="TBb7151574_04c6_45dc_b55a_f6850c9077a1" hidden="1">#REF!</definedName>
    <definedName name="TBb71912a8_26b1_4752_a27c_ea330b188dc9" hidden="1">#REF!</definedName>
    <definedName name="TBb72318af_880a_4e29_9fbc_97c63e8a115c" hidden="1">#REF!</definedName>
    <definedName name="TBb724ee11_6f99_482c_a77d_f549817c9b57" hidden="1">#REF!</definedName>
    <definedName name="TBb73c1ce1_d0ca_44ca_9383_4628028256f7" hidden="1">#REF!</definedName>
    <definedName name="TBb7575fc5_ea44_411b_a34b_0ffdbe6526de" hidden="1">#REF!</definedName>
    <definedName name="TBb75a48d8_46dc_4f31_bd73_b047686973b1" hidden="1">#REF!</definedName>
    <definedName name="TBb774f782_ca38_40fb_9937_d905441a665c" hidden="1">#REF!</definedName>
    <definedName name="TBb7750af7_c172_4ff8_b899_ec7b216cd097" hidden="1">#REF!</definedName>
    <definedName name="TBb77edd0e_1032_4d9a_88c4_ff47cd6a3d43" hidden="1">#REF!</definedName>
    <definedName name="TBb77fe34e_b015_4547_bfe6_04dc6b0c6e76" hidden="1">#REF!</definedName>
    <definedName name="TBb7812f7f_1778_490e_9d4f_8721245b7ea3" hidden="1">#REF!</definedName>
    <definedName name="TBb78c1ef6_a6a2_4974_8af0_073d9ad0bf39" hidden="1">#REF!</definedName>
    <definedName name="TBb78e1615_be66_4ce2_b0e0_455619bf4347" hidden="1">#REF!</definedName>
    <definedName name="TBb7a0f47e_43bd_4dc2_b54c_39b4db1eb3b1" hidden="1">#REF!</definedName>
    <definedName name="TBb7ab40b6_06cf_4e9e_af68_e5cd31ea7a65" hidden="1">#REF!</definedName>
    <definedName name="TBb7cc8bfc_406c_4545_bf06_800dbfb580db" hidden="1">#REF!</definedName>
    <definedName name="TBb7d819b6_2b6b_4739_9914_511b141422c5" hidden="1">#REF!</definedName>
    <definedName name="TBb7d8322f_ff25_4083_8fae_a584ab9d3fd2" hidden="1">#REF!</definedName>
    <definedName name="TBb7f4265c_5d15_4367_942d_9431cc735ec3" hidden="1">#REF!</definedName>
    <definedName name="TBb810fc15_ee5e_472b_90a1_e4bea9fb8bdc" hidden="1">#REF!</definedName>
    <definedName name="TBb8121313_4adb_4f55_8b90_0757119782f9" hidden="1">#REF!</definedName>
    <definedName name="TBb81cf360_8f33_4f63_bde9_a21352343976" hidden="1">#REF!</definedName>
    <definedName name="TBb81e3a5f_30e5_4af6_8038_9909c8aa386c" hidden="1">#REF!</definedName>
    <definedName name="TBb8234547_d8e7_4902_bd11_f59e5cd98495" hidden="1">#REF!</definedName>
    <definedName name="TBb82d09fc_68d0_4115_99ef_415656e2e31a" hidden="1">#REF!</definedName>
    <definedName name="TBb8319b3e_62f6_4ca3_934a_c6548af453dd" hidden="1">#REF!</definedName>
    <definedName name="TBb833f8fd_387f_4d92_9472_dc0d49233125" hidden="1">#REF!</definedName>
    <definedName name="TBb8452934_cdce_45d2_a809_1342ea907070" hidden="1">#REF!</definedName>
    <definedName name="TBb848ed6e_7059_4149_9001_3657e9c87159" hidden="1">#REF!</definedName>
    <definedName name="TBb84c30da_63f8_47df_ad07_7593b3f54c08" hidden="1">#REF!</definedName>
    <definedName name="TBb857b292_fafd_4918_b53d_c33ec310cf41" hidden="1">#REF!</definedName>
    <definedName name="TBb8590694_76d1_408d_b728_7f825ce456d4" hidden="1">#REF!</definedName>
    <definedName name="TBb869dd55_df4e_4d5e_a565_efcefda47c61" hidden="1">#REF!</definedName>
    <definedName name="TBb870f807_bfc7_4e52_98ee_d028773e0447" hidden="1">#REF!</definedName>
    <definedName name="TBb8772b5a_f41d_4c66_b46e_340157144c00" hidden="1">#REF!</definedName>
    <definedName name="TBb87a6fa3_0af3_4963_a0cc_c49b151a9be6" hidden="1">#REF!</definedName>
    <definedName name="TBb89479ca_ade2_43c3_ac99_56f5fc7d60b8" hidden="1">#REF!</definedName>
    <definedName name="TBb89a793a_1443_4b8b_b3d5_c94a45506a9f" hidden="1">#REF!</definedName>
    <definedName name="TBb89e65d0_5814_4751_b364_182c0cff7dda" hidden="1">#REF!</definedName>
    <definedName name="TBb8aae383_2e9a_4d6e_8507_b4a0ea466f50" hidden="1">#REF!</definedName>
    <definedName name="TBb8af5e74_8245_48a5_b988_03e456fcf4d7" hidden="1">#REF!</definedName>
    <definedName name="TBb8b37715_0bc9_4287_b6ec_7a325a0af593" hidden="1">#REF!</definedName>
    <definedName name="TBb8b7a5ba_13c1_4889_b0ea_d803c6b037e1" hidden="1">#REF!</definedName>
    <definedName name="TBb8c941c7_3ef9_41c3_9063_89afdb7df507" hidden="1">#REF!</definedName>
    <definedName name="TBb8ccfab2_88e9_4915_b7eb_11ad571f749c" hidden="1">#REF!</definedName>
    <definedName name="TBb8dcef18_46fc_4b51_bc18_681622c97d0b" hidden="1">#REF!</definedName>
    <definedName name="TBb8e22ff7_ee40_4057_8283_21afb9b4b116" hidden="1">#REF!</definedName>
    <definedName name="TBb8f93413_555a_4da6_891a_b8b86ae7ed24" hidden="1">#REF!</definedName>
    <definedName name="TBb9014191_ccb6_4f0d_a717_8279b8b36532" hidden="1">#REF!</definedName>
    <definedName name="TBb90ef4fe_e994_42dc_bff9_94f77413def4" hidden="1">#REF!</definedName>
    <definedName name="TBb91450ee_7533_47d5_a7a0_f526ba1a447f" hidden="1">#REF!</definedName>
    <definedName name="TBb922b760_a656_4e39_b6d1_c5fbfc66c036" hidden="1">#REF!</definedName>
    <definedName name="TBb93cbd40_3980_4c75_b8ff_6ceb8544f276" hidden="1">#REF!</definedName>
    <definedName name="TBb9464914_2026_4e42_8cf8_8fe985a14864" hidden="1">#REF!</definedName>
    <definedName name="TBb94a33f6_cdcd_4714_bb32_ad333af6ef9b" hidden="1">#REF!</definedName>
    <definedName name="TBb94e96ea_1a69_4d9e_9987_a39c443311bf" hidden="1">#REF!</definedName>
    <definedName name="TBb9559153_6d1b_4eea_826e_6e576b68c072" hidden="1">#REF!</definedName>
    <definedName name="TBb956be72_ce1b_472b_897c_20d6811d26cf" hidden="1">#REF!</definedName>
    <definedName name="TBb9648151_0217_4939_8308_5c9b711b0c51" hidden="1">#REF!</definedName>
    <definedName name="TBb9688886_4281_4fa5_8eba_c7b8840ff26c" hidden="1">#REF!</definedName>
    <definedName name="TBb96c6ca1_a90f_42bf_8e95_e79f5cd55696" hidden="1">#REF!</definedName>
    <definedName name="TBb985c8ae_2494_4846_b203_6c7c46715bcd" hidden="1">#REF!</definedName>
    <definedName name="TBb98aa465_6a6d_4b6c_8df8_653125e791f8" hidden="1">#REF!</definedName>
    <definedName name="TBb997360e_ce75_4b25_abd3_8cbc61769f39" hidden="1">#REF!</definedName>
    <definedName name="TBb9a9ead2_65a5_4d38_907d_d1617cff3907" hidden="1">#REF!</definedName>
    <definedName name="TBb9abcb26_bfa5_464b_8bef_6ef43dc0512f" hidden="1">#REF!</definedName>
    <definedName name="TBb9b1e697_1600_49ee_8604_62523a2782dd" hidden="1">#REF!</definedName>
    <definedName name="TBb9b3257d_e018_47b5_b616_f948bb7b2fcc" hidden="1">#REF!</definedName>
    <definedName name="TBb9bd6e03_35e7_42bf_94f2_6576d81d5cb7" hidden="1">#REF!</definedName>
    <definedName name="TBb9c2cd1e_0354_47fb_8c8e_c59dc0fc65e0" hidden="1">#REF!</definedName>
    <definedName name="TBb9dd53f4_e896_4c50_b4db_be5dc779d32c" hidden="1">#REF!</definedName>
    <definedName name="TBb9f29ed3_7d11_48f6_afbd_96104684f310" hidden="1">#REF!</definedName>
    <definedName name="TBb9fa1462_4f54_4321_acd2_d9af063dd254" hidden="1">#REF!</definedName>
    <definedName name="TBba02ceb6_4470_4783_8336_1f88148f6d16" hidden="1">#REF!</definedName>
    <definedName name="TBba082293_3b6c_45f6_ad7c_700bb57f725e" hidden="1">#REF!</definedName>
    <definedName name="TBba102bfa_5548_4237_9253_0affee247843" hidden="1">#REF!</definedName>
    <definedName name="TBba244e3b_969c_435e_96a4_7c9e9b4d6f4b" hidden="1">#REF!</definedName>
    <definedName name="TBba2d5c7d_6c38_4275_97de_48d3466edecc" hidden="1">#REF!</definedName>
    <definedName name="TBba3851a8_fbc8_4302_bbd0_34a1cd462fb5" hidden="1">#REF!</definedName>
    <definedName name="TBba3f501d_1e06_4b13_aef9_2a0798776ab0" hidden="1">#REF!</definedName>
    <definedName name="TBba43869e_69e4_421a_8438_3976e1087f80" hidden="1">#REF!</definedName>
    <definedName name="TBba44892e_6fea_452c_bf7d_ab6cb74d035b" hidden="1">#REF!</definedName>
    <definedName name="TBba6431f8_98a0_42d4_9fa2_643ecaa2fcaa" hidden="1">#REF!</definedName>
    <definedName name="TBba6d3dcb_f482_4547_ba77_9f05f1b05c98" hidden="1">#REF!</definedName>
    <definedName name="TBba8fba27_4962_4fe7_9ae3_49744677164b" hidden="1">#REF!</definedName>
    <definedName name="TBba9be7e0_df8a_4fad_b31e_5df3dd94b2c1" hidden="1">#REF!</definedName>
    <definedName name="TBba9bf78d_2d44_4a43_87fb_9c00267aae10" hidden="1">#REF!</definedName>
    <definedName name="TBbaa0bab4_a61c_4356_8e4e_fbb7ebbb40c0" hidden="1">#REF!</definedName>
    <definedName name="TBbaab08b1_11b3_4c0a_9d08_b1580b91b79c" hidden="1">#REF!</definedName>
    <definedName name="TBbaae4b34_5a25_4c2f_ae69_085bba1886d8" hidden="1">#REF!</definedName>
    <definedName name="TBbab2349a_d3ae_4fac_a0f8_53230ad7b8c2" hidden="1">#REF!</definedName>
    <definedName name="TBbac80a3e_ae02_45da_ab41_ddbc68b83412" hidden="1">#REF!</definedName>
    <definedName name="TBbace1c50_a54c_4ddb_a03b_403e67d11ccf" hidden="1">#REF!</definedName>
    <definedName name="TBbaf94e8b_6edc_4faa_a7ca_3e1f4cddd2eb" hidden="1">#REF!</definedName>
    <definedName name="TBbb00388d_b75f_4bce_ad1f_7ed403d24060" hidden="1">#REF!</definedName>
    <definedName name="TBbb021865_67a5_4895_8980_499f11e112bf" hidden="1">#REF!</definedName>
    <definedName name="TBbb033fdd_4969_4ac7_9767_40eb7165cc34" hidden="1">#REF!</definedName>
    <definedName name="TBbb13bcc2_6953_4f88_ba99_ba14c4fbcbd6" hidden="1">#REF!</definedName>
    <definedName name="TBbb1faa3a_2561_4180_90d0_3d01dec17698" hidden="1">#REF!</definedName>
    <definedName name="TBbb20cfb5_0676_42f0_a3b4_08314e5e4e4d" hidden="1">#REF!</definedName>
    <definedName name="TBbb259d8e_ddf7_4bb4_8bc1_bb2e7bff0432" hidden="1">#REF!</definedName>
    <definedName name="TBbb28050b_cdc0_4f3a_a448_a857c84c93e0" hidden="1">#REF!</definedName>
    <definedName name="TBbb29f43c_87a2_4222_a707_e9c003dd347b" hidden="1">#REF!</definedName>
    <definedName name="TBbb3711f9_50e7_494f_97ab_f4a2725bf820" hidden="1">#REF!</definedName>
    <definedName name="TBbb4122ec_cc0f_4eea_9f4b_34490f12404c" hidden="1">#REF!</definedName>
    <definedName name="TBbb461283_27f1_4006_b040_8598d3a67488" hidden="1">#REF!</definedName>
    <definedName name="TBbb552081_bd5a_4515_a6be_2a150efa692b" hidden="1">#REF!</definedName>
    <definedName name="TBbb752a05_6cb8_49f3_92a0_a0e69494c2e0" hidden="1">#REF!</definedName>
    <definedName name="TBbb79d35e_ed78_45a8_b8f8_de0813fc806d" hidden="1">#REF!</definedName>
    <definedName name="TBbb80f2e4_40b5_4e0a_ac96_bae49c9bc049" hidden="1">#REF!</definedName>
    <definedName name="TBbb8747ed_f577_4307_9b19_e74cefa0c52c" hidden="1">#REF!</definedName>
    <definedName name="TBbb94fa1c_10c3_4f06_aa0e_c78d83d4f38c" hidden="1">#REF!</definedName>
    <definedName name="TBbb997001_549a_42ab_a24c_6d92c76735bb" hidden="1">#REF!</definedName>
    <definedName name="TBbb9eb253_4727_434a_b400_f00c5684e07e" hidden="1">#REF!</definedName>
    <definedName name="TBbba7624f_8803_408b_b2f8_2746f1e8647a" hidden="1">#REF!</definedName>
    <definedName name="TBbbb8c043_14e0_40f5_ad96_eaab7cde2954" hidden="1">#REF!</definedName>
    <definedName name="TBbbc6c768_cdf4_4904_958c_17c9596cd5d4" hidden="1">#REF!</definedName>
    <definedName name="TBbc0a8207_0be3_4a03_82d5_5d88db5c62e5" hidden="1">#REF!</definedName>
    <definedName name="TBbc123d11_b8d2_4edf_830d_a2011e3de067" hidden="1">#REF!</definedName>
    <definedName name="TBbc1914f7_0a7f_4317_b7f8_329ec7af05dc" hidden="1">#REF!</definedName>
    <definedName name="TBbc4001fd_a713_4a77_9bb6_1becf7b354a2" hidden="1">#REF!</definedName>
    <definedName name="TBbc48f4b2_e26e_44fe_a456_2fb049537e12" hidden="1">#REF!</definedName>
    <definedName name="TBbc4c8839_7d98_41a5_8118_134c637c1d18" hidden="1">#REF!</definedName>
    <definedName name="TBbc5e5633_c858_4639_af29_3cb5768b927f" hidden="1">#REF!</definedName>
    <definedName name="TBbc6c51e3_17c0_4c79_9a5d_56e5b3e8970e" hidden="1">#REF!</definedName>
    <definedName name="TBbc70ab2d_929a_4abe_8dff_1f7b0b525ba0" hidden="1">#REF!</definedName>
    <definedName name="TBbc8d660c_3789_47c8_a796_bb2ef423100d" hidden="1">#REF!</definedName>
    <definedName name="TBbc914620_2014_4370_a95b_0b9fed7a9be1" hidden="1">#REF!</definedName>
    <definedName name="TBbcb65541_20b4_422b_9327_ed2fc2926665" hidden="1">#REF!</definedName>
    <definedName name="TBbcb82350_71ce_470c_ae56_40e4de81d0d1" hidden="1">#REF!</definedName>
    <definedName name="TBbcb9e83f_53af_4cdf_8c09_e5e764f4d4c1" hidden="1">#REF!</definedName>
    <definedName name="TBbccaf359_3d3e_4331_b40a_7b0423e4b940" hidden="1">#REF!</definedName>
    <definedName name="TBbccf6c19_af94_42d0_8b00_084f63eed5d9" hidden="1">#REF!</definedName>
    <definedName name="TBbcdb8d6a_8f44_422d_9558_ceca2da89af6" hidden="1">#REF!</definedName>
    <definedName name="TBbced1cad_c780_44bc_bcb6_4eccf4e53ab7" hidden="1">#REF!</definedName>
    <definedName name="TBbd0fb5e7_b3fb_470b_8f77_205adbdd1316" hidden="1">#REF!</definedName>
    <definedName name="TBbd11164f_e4f7_4e78_b37f_4e57a3efca81" hidden="1">#REF!</definedName>
    <definedName name="TBbd13c8ba_f7d4_4a29_910b_c667ac16af13" hidden="1">#REF!</definedName>
    <definedName name="TBbd157f44_68f5_4c44_9300_e732f52bd648" hidden="1">#REF!</definedName>
    <definedName name="TBbd1822da_7a7a_42d6_a630_a270d65fdb38" hidden="1">#REF!</definedName>
    <definedName name="TBbd270d3c_627d_4819_a202_aa65dbc1e3e4" hidden="1">#REF!</definedName>
    <definedName name="TBbd311957_7682_44b1_8d3c_b2fc305ec641" hidden="1">#REF!</definedName>
    <definedName name="TBbd46edae_8fa3_4be0_858c_f7274260ce2c" hidden="1">#REF!</definedName>
    <definedName name="TBbd5562ec_5b35_46ce_a2f9_2b6f2cbde0b5" hidden="1">#REF!</definedName>
    <definedName name="TBbd5b4523_a11e_4564_9aea_85df03924abf" hidden="1">#REF!</definedName>
    <definedName name="TBbd5d5d2e_a590_4c67_900e_48df733573ab" hidden="1">#REF!</definedName>
    <definedName name="TBbd61de92_04da_433b_a31d_b900667a5903" hidden="1">#REF!</definedName>
    <definedName name="TBbd6243ec_4833_4c25_8374_29ccffe7a63f" hidden="1">#REF!</definedName>
    <definedName name="TBbd629b9d_dad5_415f_947a_7187bb049dc6" hidden="1">#REF!</definedName>
    <definedName name="TBbd77badb_7519_41a5_a666_c51364226f7f" hidden="1">#REF!</definedName>
    <definedName name="TBbd7c0726_af75_4dc3_9592_ff04222bb0a5" hidden="1">#REF!</definedName>
    <definedName name="TBbd8cd58e_3744_4fbb_899f_68908f8fb426" hidden="1">#REF!</definedName>
    <definedName name="TBbd9b00bc_f9f2_4639_9eeb_c7c3a657b641" hidden="1">#REF!</definedName>
    <definedName name="TBbda4d05c_b98b_4ab1_a05d_4950e59ca641" hidden="1">#REF!</definedName>
    <definedName name="TBbda98bae_7448_4164_85f0_16608a0251fb" hidden="1">#REF!</definedName>
    <definedName name="TBbdd10bde_95ce_42a6_9fc6_3156c11abbac" hidden="1">#REF!</definedName>
    <definedName name="TBbdeb6efe_16ec_4a0c_bb1b_1ea7ae070aee" hidden="1">#REF!</definedName>
    <definedName name="TBbdf2b589_e8e7_4524_b43f_a88649977c85" hidden="1">#REF!</definedName>
    <definedName name="TBbe0f4765_eae4_49ab_937e_a7a139c3cc6d" hidden="1">#REF!</definedName>
    <definedName name="TBbe10601f_5821_4dca_8ba1_7ccd9e8f8bd0" hidden="1">#REF!</definedName>
    <definedName name="TBbe19a65b_5c61_40e6_beeb_f141e01143f7" hidden="1">#REF!</definedName>
    <definedName name="TBbe2409f9_5035_4412_93a2_2ca2a2973523" hidden="1">#REF!</definedName>
    <definedName name="TBbe4fcfe2_955a_4ae8_9e0c_b1c9045baeac" hidden="1">#REF!</definedName>
    <definedName name="TBbe50d508_1be0_4917_8458_530b1679ca8f" hidden="1">#REF!</definedName>
    <definedName name="TBbe5457ab_2459_49fa_856b_409f5d12ceef" hidden="1">#REF!</definedName>
    <definedName name="TBbe562392_4261_4371_bbec_766892152a3c" hidden="1">#REF!</definedName>
    <definedName name="TBbe64e264_fc89_417a_96a9_d49885bdd43a" hidden="1">#REF!</definedName>
    <definedName name="TBbe66bc32_52fb_4861_98ef_98ce3e8cd3ff" hidden="1">#REF!</definedName>
    <definedName name="TBbe889682_bf73_4a57_9c15_f17d338a9444" hidden="1">#REF!</definedName>
    <definedName name="TBbe9951b1_246a_44e5_8385_82a96ff1f3d8" hidden="1">#REF!</definedName>
    <definedName name="TBbea5f3e0_d0fc_423b_8eed_4b6deb758970" hidden="1">#REF!</definedName>
    <definedName name="TBbea8ba9c_f8b4_4fdb_a5b3_fead84bac85b" hidden="1">#REF!</definedName>
    <definedName name="TBbec31ed8_7681_4fb3_9a75_5b1692cd0bca" hidden="1">#REF!</definedName>
    <definedName name="TBbeca2441_758a_49fa_bd1f_12a8a0d696dd" hidden="1">#REF!</definedName>
    <definedName name="TBbecaa240_0a02_4dd6_90ec_2938e704e2bc" hidden="1">#REF!</definedName>
    <definedName name="TBbed186b9_a75b_479c_b4b7_d83b8ca0c326" hidden="1">#REF!</definedName>
    <definedName name="TBbed3f051_ad55_4788_8ff5_98a2f7caa5a2" hidden="1">#REF!</definedName>
    <definedName name="TBbed5193b_b18a_4672_87e5_c2314dd4eb83" hidden="1">#REF!</definedName>
    <definedName name="TBbed8d33a_f1a1_4386_80b8_b25fba9251ed" hidden="1">#REF!</definedName>
    <definedName name="TBbee64254_0573_49de_9fc0_5545138906f9" hidden="1">#REF!</definedName>
    <definedName name="TBbeff57ce_0a2f_46d5_9b97_ddd4a4a4f3f1" hidden="1">#REF!</definedName>
    <definedName name="TBbf00034c_c4f7_4f5f_8bfe_9c5b9b2f69a0" hidden="1">#REF!</definedName>
    <definedName name="TBbf1b4ec6_bc97_4788_89b6_c65662fb9832" hidden="1">#REF!</definedName>
    <definedName name="TBbf2f8fb8_7f22_4a29_893b_cb7d986c0e78" hidden="1">#REF!</definedName>
    <definedName name="TBbf4119f3_bf3c_43dd_8f69_185f5be859c0" hidden="1">#REF!</definedName>
    <definedName name="TBbf4a64a8_ad69_4e33_937b_684f5ad86e5b" hidden="1">#REF!</definedName>
    <definedName name="TBbf66bb61_4585_4f42_9fd8_589798c82f51" hidden="1">#REF!</definedName>
    <definedName name="TBbf6f6266_a31c_48b1_86d8_a6e84869d7ec" hidden="1">#REF!</definedName>
    <definedName name="TBbf76e513_05b1_49db_898f_16406ec822f5" hidden="1">#REF!</definedName>
    <definedName name="TBbf81b027_9804_41ae_982d_3aee15b4ea8c" hidden="1">#REF!</definedName>
    <definedName name="TBbf82242f_651b_453e_bd8a_365a5d696d4f" hidden="1">#REF!</definedName>
    <definedName name="TBbf84e1e3_7c8f_4fcd_9e2f_1c4d42ea5bd7" hidden="1">#REF!</definedName>
    <definedName name="TBbf8d1ab5_42ac_44b8_971f_4d4820d6063e" hidden="1">#REF!</definedName>
    <definedName name="TBbf991048_238d_43a8_bc74_33b3184896a2" hidden="1">#REF!</definedName>
    <definedName name="TBbfa382ab_a0a7_44a3_bd87_0e14486518c5" hidden="1">#REF!</definedName>
    <definedName name="TBbfab21ac_63a4_4857_892f_4b3ad4f09e20" hidden="1">#REF!</definedName>
    <definedName name="TBbfbe06e0_758f_4134_97d8_d86c1c15f4ed" hidden="1">#REF!</definedName>
    <definedName name="TBbfe0bbfc_c999_417a_a6ca_d56943c930b5" hidden="1">#REF!</definedName>
    <definedName name="TBbfeceb03_82e5_43ae_bc64_9cf5d499250d" hidden="1">#REF!</definedName>
    <definedName name="TBbfee5e31_6324_4b8c_8d56_39776f95d547" hidden="1">#REF!</definedName>
    <definedName name="TBbffc0492_9b84_446e_8540_6a1565280b2e" hidden="1">#REF!</definedName>
    <definedName name="TBc019a505_5421_4758_8448_d806c5a35014" hidden="1">#REF!</definedName>
    <definedName name="TBc028c963_0147_4f11_9d69_447bde1168dc" hidden="1">#REF!</definedName>
    <definedName name="TBc03ae02a_71e2_43bb_9d29_a41cce4e4c52" hidden="1">#REF!</definedName>
    <definedName name="TBc0431037_8fe9_46b0_897d_8495f21060b5" hidden="1">#REF!</definedName>
    <definedName name="TBc044d0b0_4047_4806_beea_393ccaa5facd" hidden="1">#REF!</definedName>
    <definedName name="TBc0492d2e_cebd_4642_9420_f9ecfaa045c1" hidden="1">#REF!</definedName>
    <definedName name="TBc04da940_4cbd_406c_844b_b67f251d2af1" hidden="1">#REF!</definedName>
    <definedName name="TBc0505de5_0e8d_4b1e_9953_d401121446b4" hidden="1">#REF!</definedName>
    <definedName name="TBc0880902_a216_4fb1_95ab_2618cc857241" hidden="1">#REF!</definedName>
    <definedName name="TBc08cdffd_3c42_404e_990b_ce544eca84f5" hidden="1">#REF!</definedName>
    <definedName name="TBc096a1ef_fc17_483c_a616_afe3b501f737" hidden="1">#REF!</definedName>
    <definedName name="TBc0b4408f_a0af_442c_a3b0_9e1aa3af17cb" hidden="1">#REF!</definedName>
    <definedName name="TBc0b484d0_b8c8_4401_8fb9_9939257a17b0" hidden="1">#REF!</definedName>
    <definedName name="TBc0d3f643_62ef_4cc1_ac4e_87f6c04c8508" hidden="1">#REF!</definedName>
    <definedName name="TBc0f1cdf7_e5af_4efc_9eb9_8dad89e26852" hidden="1">#REF!</definedName>
    <definedName name="TBc0f3b8a7_f7c4_4bf8_9f91_c955c0f7620e" hidden="1">#REF!</definedName>
    <definedName name="TBc0f52288_3202_48fc_916a_6a4e3315361a" hidden="1">#REF!</definedName>
    <definedName name="TBc110d5ad_8689_4d49_a22e_96d1ca830d04" hidden="1">#REF!</definedName>
    <definedName name="TBc11742e0_eef7_4526_bf01_febd8a11dfde" hidden="1">#REF!</definedName>
    <definedName name="TBc119190e_64f8_4661_a2d9_153aab8b3d12" hidden="1">#REF!</definedName>
    <definedName name="TBc11f302d_1629_4cab_b00c_05fdca6edbad" hidden="1">#REF!</definedName>
    <definedName name="TBc14b9de5_67bd_4447_8335_7ca5f3cef94a" hidden="1">#REF!</definedName>
    <definedName name="TBc156f100_8e55_4677_a592_6a9a99a608a1" hidden="1">#REF!</definedName>
    <definedName name="TBc1575173_aa32_4478_afb2_b6406377db73" hidden="1">#REF!</definedName>
    <definedName name="TBc15adde6_b7ea_4a28_8529_e35f247e1b86" hidden="1">#REF!</definedName>
    <definedName name="TBc1699ad5_2fb4_4a21_9aab_06eb4ebb3d1a" hidden="1">#REF!</definedName>
    <definedName name="TBc16bbc3a_20f9_48df_a5e8_ca140e1bc220" hidden="1">#REF!</definedName>
    <definedName name="TBc171e5e6_2e54_43f2_81f2_193083c01b82" hidden="1">#REF!</definedName>
    <definedName name="TBc18cfe60_810a_4a3f_ae53_47945b77af71" hidden="1">#REF!</definedName>
    <definedName name="TBc1904618_6ad0_4cf8_866a_dc6cd5cc1671" hidden="1">#REF!</definedName>
    <definedName name="TBc199cae8_3ba8_4d99_be95_afc81835b24a" hidden="1">#REF!</definedName>
    <definedName name="TBc19ae64d_bef2_4a0d_a748_1accebb143f1" hidden="1">#REF!</definedName>
    <definedName name="TBc19c81fa_65fa_4860_9781_f970bb4624f0" hidden="1">#REF!</definedName>
    <definedName name="TBc1b7c5d4_3df9_458d_ae91_044177cb9f56" hidden="1">#REF!</definedName>
    <definedName name="TBc1baf5f3_d88a_4486_bf04_106bfe000649" hidden="1">#REF!</definedName>
    <definedName name="TBc1bcaef8_feb1_4eed_8f31_74734219bd82" hidden="1">#REF!</definedName>
    <definedName name="TBc1bd8f9f_6720_4c8b_b850_1934e16ad371" hidden="1">#REF!</definedName>
    <definedName name="TBc1bdd8d8_f636_4300_9816_dba94adc328a" hidden="1">#REF!</definedName>
    <definedName name="TBc1c39d15_25d1_4162_9467_760296cbaa76" hidden="1">#REF!</definedName>
    <definedName name="TBc1da096c_e19f_4340_99ec_6cc89dcbb28f" hidden="1">#REF!</definedName>
    <definedName name="TBc1e936ca_7f7b_43cb_99ae_270fe129b4ac" hidden="1">#REF!</definedName>
    <definedName name="TBc1ef28ae_76cf_493b_82c3_cd5a2d4f2cab" hidden="1">#REF!</definedName>
    <definedName name="TBc1f0a257_d8f8_4af2_8ee2_8ed3af55f731" hidden="1">#REF!</definedName>
    <definedName name="TBc1f5212c_8537_4f60_85b9_98c118ec7787" hidden="1">#REF!</definedName>
    <definedName name="TBc1f77f8a_bbeb_4faf_a382_c82a190d3181" hidden="1">#REF!</definedName>
    <definedName name="TBc1fd9f99_d355_4e01_b3af_f3b463046f23" hidden="1">#REF!</definedName>
    <definedName name="TBc1fe43d8_603d_4b89_a576_9a6946c78f61" hidden="1">#REF!</definedName>
    <definedName name="TBc202a469_702d_4299_beb2_5669b70ca258" hidden="1">#REF!</definedName>
    <definedName name="TBc2151109_6588_40f1_a721_0da23cb69ea0" hidden="1">#REF!</definedName>
    <definedName name="TBc21accca_e5ac_4f82_8715_d8f9d8a26d21" hidden="1">#REF!</definedName>
    <definedName name="TBc21e4593_f828_4254_b463_9017e8a8fe94" hidden="1">#REF!</definedName>
    <definedName name="TBc231fc93_a750_4119_84f6_30db1af7172b" hidden="1">#REF!</definedName>
    <definedName name="TBc23239e3_8400_44df_a0dd_2c0fe3bb8c50" hidden="1">#REF!</definedName>
    <definedName name="TBc23dd426_e412_4028_8370_9c60e8a22962" hidden="1">#REF!</definedName>
    <definedName name="TBc25fd113_cedc_4a25_82c2_9f234bb91130" hidden="1">#REF!</definedName>
    <definedName name="TBc2710b6a_8a41_44a7_bb23_08205aaedb18" hidden="1">#REF!</definedName>
    <definedName name="TBc27d5a44_1241_490d_ab01_28cf3bb850ea" hidden="1">#REF!</definedName>
    <definedName name="TBc287210b_40b7_4873_9bdd_22c3a1f0dcf8" hidden="1">#REF!</definedName>
    <definedName name="TBc2900d0f_f71f_48d3_85ec_2374e952c546" hidden="1">#REF!</definedName>
    <definedName name="TBc2948d21_7409_45ae_aa23_9533f95cd8b2" hidden="1">#REF!</definedName>
    <definedName name="TBc2aea402_f0c4_4c3f_8bdb_533a154fdd64" hidden="1">#REF!</definedName>
    <definedName name="TBc2b15439_0c71_491d_bf72_0cef17a55082" hidden="1">#REF!</definedName>
    <definedName name="TBc2b31fa9_0ca5_4330_926f_5bc6bf31e0a5" hidden="1">#REF!</definedName>
    <definedName name="TBc2d7dedf_3343_4de0_8075_cee6df503a4d" hidden="1">#REF!</definedName>
    <definedName name="TBc2e371db_7acf_478d_899b_98e75cc62871" hidden="1">#REF!</definedName>
    <definedName name="TBc3004ce3_0ce8_42ce_9cf4_0bdefc4a4906" hidden="1">#REF!</definedName>
    <definedName name="TBc3017b59_f772_49d0_96a1_d0a90e49455e" hidden="1">#REF!</definedName>
    <definedName name="TBc30f7cc5_7860_472a_98c6_140be0cc35b2" hidden="1">#REF!</definedName>
    <definedName name="TBc312fa20_f6d6_4612_9fa9_fc13a45861c7" hidden="1">#REF!</definedName>
    <definedName name="TBc3144b2c_1c3a_4732_b36b_c96713860950" hidden="1">#REF!</definedName>
    <definedName name="TBc31ec63e_c1fc_47c4_8caf_d6bc3bb02e9c" hidden="1">#REF!</definedName>
    <definedName name="TBc32fd756_0931_44eb_92b0_c71d3e2d4a5a" hidden="1">#REF!</definedName>
    <definedName name="TBc33676af_bef8_4e69_8353_65d592f036d7" hidden="1">#REF!</definedName>
    <definedName name="TBc3546920_b32f_429c_a2f9_58a33a0ce26b" hidden="1">#REF!</definedName>
    <definedName name="TBc3726178_18c4_434a_9b28_5ca9d29cf623" hidden="1">#REF!</definedName>
    <definedName name="TBc3727cdd_9202_43aa_a36b_bd834186f35e" hidden="1">#REF!</definedName>
    <definedName name="TBc3820e8c_7a4e_46f5_a967_e8074ced4c35" hidden="1">#REF!</definedName>
    <definedName name="TBc387d188_a06f_417a_9b06_1db3cb622491" hidden="1">#REF!</definedName>
    <definedName name="TBc39ed234_2f0c_4c9f_8007_6f6c94114bd2" hidden="1">#REF!</definedName>
    <definedName name="TBc3a0f504_ac8c_4777_8ffc_3874c97c5790" hidden="1">#REF!</definedName>
    <definedName name="TBc3a53eea_caf5_46b2_9de3_c9b301bb06bb" hidden="1">#REF!</definedName>
    <definedName name="TBc3b7a457_11fb_47c1_a0cc_45e9eb4d5ed8" hidden="1">#REF!</definedName>
    <definedName name="TBc3d144d3_bfe7_4fd3_a65f_733931e1ad11" hidden="1">#REF!</definedName>
    <definedName name="TBc3f384a5_c0aa_42d5_9ff5_c34099c58d78" hidden="1">#REF!</definedName>
    <definedName name="TBc3f95697_08f8_4692_86ea_664df4a2bb72" hidden="1">#REF!</definedName>
    <definedName name="TBc3ff729b_864c_4c32_9be7_718bc614b05b" hidden="1">#REF!</definedName>
    <definedName name="TBc4039697_81ca_401d_939a_a3b1564901a6" hidden="1">#REF!</definedName>
    <definedName name="TBc419c875_a386_400c_8194_8a57a90c5364" hidden="1">#REF!</definedName>
    <definedName name="TBc41f03a6_a341_47b2_8f43_2fc2f9603925" hidden="1">#REF!</definedName>
    <definedName name="TBc42a039d_76c5_40b5_9a24_4526806f0722" hidden="1">#REF!</definedName>
    <definedName name="TBc42d6e75_d474_42f5_a48b_00401e71a968" hidden="1">#REF!</definedName>
    <definedName name="TBc4382a96_622a_4249_8543_7168652141b2" hidden="1">#REF!</definedName>
    <definedName name="TBc4458dfd_ec8f_4d6c_a172_025d8517b9a4" hidden="1">#REF!</definedName>
    <definedName name="TBc475c5e6_7c41_49fa_8959_3b8f2700da9e" hidden="1">#REF!</definedName>
    <definedName name="TBc4863fc4_53e6_4201_bb3a_cab5b8499e7b" hidden="1">#REF!</definedName>
    <definedName name="TBc4a06f2c_e115_4379_9348_56b9785c1506" hidden="1">#REF!</definedName>
    <definedName name="TBc4bdba5a_6324_4867_87c5_f895145945e5" hidden="1">#REF!</definedName>
    <definedName name="TBc4c2badf_51fd_4598_9835_61cfcdad3474" hidden="1">#REF!</definedName>
    <definedName name="TBc4c39911_7846_491f_a8c5_d2e6987531ba" hidden="1">#REF!</definedName>
    <definedName name="TBc4cda7a5_4754_4167_baaf_efed2f8f11a5" hidden="1">#REF!</definedName>
    <definedName name="TBc4d2f0b9_835a_4c8a_8ee0_dbbded73474e" hidden="1">#REF!</definedName>
    <definedName name="TBc4d39915_5f8a_4ca7_9511_52d6979b7331" hidden="1">#REF!</definedName>
    <definedName name="TBc4deccd4_3065_4c89_a1c7_dc20554335cd" hidden="1">#REF!</definedName>
    <definedName name="TBc4ec2e87_ab52_4439_a1b6_47ee1f6e4ac7" hidden="1">#REF!</definedName>
    <definedName name="TBc4f94533_d097_44d6_b621_e5ab07aaf58d" hidden="1">#REF!</definedName>
    <definedName name="TBc4fc7dce_c3ce_49a2_9004_6c83778697bc" hidden="1">#REF!</definedName>
    <definedName name="TBc50976d0_98c9_4e37_9636_1ebb3a024592" hidden="1">#REF!</definedName>
    <definedName name="TBc509dc4c_df09_48eb_aee8_919ead7c7545" hidden="1">#REF!</definedName>
    <definedName name="TBc52bdd28_fa25_43aa_b94a_b144d738340a" hidden="1">#REF!</definedName>
    <definedName name="TBc5386444_e9c0_4d43_b19b_a027ba504a7d" hidden="1">#REF!</definedName>
    <definedName name="TBc53a2f7c_e6d5_40ff_95b2_b73224317ffc" hidden="1">#REF!</definedName>
    <definedName name="TBc5408a38_384c_43eb_8911_91867890384a" hidden="1">#REF!</definedName>
    <definedName name="TBc547ebfb_82b0_4d01_ac86_cdfaeb6952fd" hidden="1">#REF!</definedName>
    <definedName name="TBc557aec2_1c67_414a_b7ec_ebc480ca7ebd" hidden="1">#REF!</definedName>
    <definedName name="TBc563f392_9a2d_455b_be7f_4ae726850af9" hidden="1">#REF!</definedName>
    <definedName name="TBc577c667_cb8d_41ae_be8b_8b089a999e38" hidden="1">#REF!</definedName>
    <definedName name="TBc577f8dd_63a1_415a_a960_b7c20be67109" hidden="1">#REF!</definedName>
    <definedName name="TBc5851fce_569c_4700_9ff1_a6c65ab3cb23" hidden="1">#REF!</definedName>
    <definedName name="TBc5a7c9df_9514_418d_a43c_b32a16a93886" hidden="1">#REF!</definedName>
    <definedName name="TBc5ba0064_2841_4dd1_a2ca_68c0379b8614" hidden="1">#REF!</definedName>
    <definedName name="TBc5c3d002_01cf_46f6_a0a2_219253616bdc" hidden="1">#REF!</definedName>
    <definedName name="TBc5c8d8be_c517_40bf_82f4_f21c96885127" hidden="1">#REF!</definedName>
    <definedName name="TBc5ccb1ad_f749_4a1a_923d_06517d8a8f05" hidden="1">#REF!</definedName>
    <definedName name="TBc5d6b6e9_f6db_46b9_a05c_66681d25da91" hidden="1">#REF!</definedName>
    <definedName name="TBc5d94e08_c4f6_4fb4_bca5_95909295be63" hidden="1">#REF!</definedName>
    <definedName name="TBc5db14b3_a158_41a3_ad79_f2db14eff372" hidden="1">#REF!</definedName>
    <definedName name="TBc6105da6_ea87_460d_a11c_b67e077fe3f2" hidden="1">#REF!</definedName>
    <definedName name="TBc61ecd62_0b7e_4f90_9488_28d1132ec70f" hidden="1">#REF!</definedName>
    <definedName name="TBc62553a7_5fe7_4428_aecd_b5679c4f2b73" hidden="1">#REF!</definedName>
    <definedName name="TBc62c0fee_723a_4286_82ee_5083433677e2" hidden="1">#REF!</definedName>
    <definedName name="TBc63ab932_6385_49df_ae87_fa99c0b8fe47" hidden="1">#REF!</definedName>
    <definedName name="TBc6411ff0_e582_4aa7_8c64_d48f8a457148" hidden="1">#REF!</definedName>
    <definedName name="TBc65e393d_9438_4388_9626_507ee41b6e53" hidden="1">#REF!</definedName>
    <definedName name="TBc660dfc2_5299_4c97_baaf_c4043f8745ce" hidden="1">#REF!</definedName>
    <definedName name="TBc663d94a_4e11_4ba8_ad80_929ac6978b3e" hidden="1">#REF!</definedName>
    <definedName name="TBc667f4b1_9473_4c93_a133_036e8f65fe21" hidden="1">#REF!</definedName>
    <definedName name="TBc69bf6ea_ea60_4374_ab02_30a824dfad17" hidden="1">#REF!</definedName>
    <definedName name="TBc69e1e22_8321_468c_92d9_5df7bbe179c2" hidden="1">#REF!</definedName>
    <definedName name="TBc69eab8f_cffe_48bd_93ee_4e6b541fc25a" hidden="1">#REF!</definedName>
    <definedName name="TBc6a2795d_5df1_45b3_8674_1d1ed364925b" hidden="1">#REF!</definedName>
    <definedName name="TBc6b0a416_44c3_474b_a954_1e902b418e69" hidden="1">#REF!</definedName>
    <definedName name="TBc6c4dcb7_5733_47df_9ac0_87e2e5d58dbd" hidden="1">#REF!</definedName>
    <definedName name="TBc6d48365_9c56_4bb7_a505_42f745b397d6" hidden="1">#REF!</definedName>
    <definedName name="TBc6d9794f_b2cd_4375_a0ee_9d0351782efd" hidden="1">#REF!</definedName>
    <definedName name="TBc7039380_af65_4d31_bbce_705d3d585d2c" hidden="1">#REF!</definedName>
    <definedName name="TBc737a57c_0d87_4d50_867e_b1d3f5141f97" hidden="1">#REF!</definedName>
    <definedName name="TBc73ccc9f_a483_4556_bf9e_395cd7402fe4" hidden="1">#REF!</definedName>
    <definedName name="TBc7407f07_b4b2_43bf_8351_2d6ce8a227e0" hidden="1">#REF!</definedName>
    <definedName name="TBc7421bdd_3f29_44ac_a7a2_cf9c3b33f789" hidden="1">#REF!</definedName>
    <definedName name="TBc7423408_2e5a_43f3_9bbd_2831fb74ea89" hidden="1">#REF!</definedName>
    <definedName name="TBc7475626_5554_4a3f_92d7_da1fedad44e3" hidden="1">#REF!</definedName>
    <definedName name="TBc7481641_a173_4422_bd27_1fa28e2cb726" hidden="1">#REF!</definedName>
    <definedName name="TBc7594cc5_9a0b_4b2c_b159_2562a2c9c117" hidden="1">#REF!</definedName>
    <definedName name="TBc75ec7e3_e1b5_4d19_a5f3_f8b9872a36d3" hidden="1">#REF!</definedName>
    <definedName name="TBc7665985_e897_482d_aba9_2f44002ed7e8" hidden="1">#REF!</definedName>
    <definedName name="TBc77c7552_795c_45eb_a92f_64f89d4854e7" hidden="1">#REF!</definedName>
    <definedName name="TBc78524a4_05dd_4d01_b731_746e96d8f1bc" hidden="1">#REF!</definedName>
    <definedName name="TBc78838cf_051c_4d07_a848_4f98049553e9" hidden="1">#REF!</definedName>
    <definedName name="TBc7abb835_ca4a_409e_bce1_66400dbd75da" hidden="1">#REF!</definedName>
    <definedName name="TBc7af61e4_e02e_405a_87ae_95c5662a1250" hidden="1">#REF!</definedName>
    <definedName name="TBc7b5ffd6_b7bb_4520_9661_ca71c8082160" hidden="1">#REF!</definedName>
    <definedName name="TBc7b8bc62_5dde_4702_a114_4375709723db" hidden="1">#REF!</definedName>
    <definedName name="TBc7d3fece_7add_473e_a951_3ba9cc7c670f" hidden="1">#REF!</definedName>
    <definedName name="TBc7e0ef84_f8fc_42f2_9be2_afb857e9de31" hidden="1">#REF!</definedName>
    <definedName name="TBc7f35bb0_f261_47f7_aede_1af356a6e47e" hidden="1">#REF!</definedName>
    <definedName name="TBc7f909e7_f351_4c62_bf01_85aa175f45b3" hidden="1">#REF!</definedName>
    <definedName name="TBc7f9a597_c74d_4bb9_aef5_7d0574932751" hidden="1">#REF!</definedName>
    <definedName name="TBc7fa1377_bfe8_4929_943b_cf8ea4740858" hidden="1">#REF!</definedName>
    <definedName name="TBc8055195_305a_4560_bbe9_c19e507e4c9c" hidden="1">#REF!</definedName>
    <definedName name="TBc807b9c6_c13d_40cb_a1fc_e8704bbe588e" hidden="1">#REF!</definedName>
    <definedName name="TBc814100a_f5bc_4d85_a39a_bb95b73cb888" hidden="1">#REF!</definedName>
    <definedName name="TBc815b728_c21c_4815_83ed_3526de59518c" hidden="1">#REF!</definedName>
    <definedName name="TBc818ee9d_015b_41ef_8f5f_4b52bc92ed7b" hidden="1">#REF!</definedName>
    <definedName name="TBc829126e_689a_4cc9_b053_7ffb2a7ee470" hidden="1">#REF!</definedName>
    <definedName name="TBc830be57_4d3f_4515_94cc_ce08fc1672d4" hidden="1">#REF!</definedName>
    <definedName name="TBc836ff67_dd44_47b2_be03_7c02ea6b9514" hidden="1">#REF!</definedName>
    <definedName name="TBc83edaff_1c20_4f2c_991c_8faddc8d405a" hidden="1">#REF!</definedName>
    <definedName name="TBc840e6cd_7a0a_432e_9fa9_a571a44f7017" hidden="1">#REF!</definedName>
    <definedName name="TBc84170ba_65d2_43c0_82f8_e7c40056f2e1" hidden="1">#REF!</definedName>
    <definedName name="TBc850c356_da7e_4245_a842_0fb94016edad" hidden="1">#REF!</definedName>
    <definedName name="TBc859bed6_c368_455b_9d39_91eecafaafdc" hidden="1">#REF!</definedName>
    <definedName name="TBc865182b_8c71_4391_9190_69da325d7582" hidden="1">#REF!</definedName>
    <definedName name="TBc865ecae_cad0_4b79_9484_a8fe325c963d" hidden="1">#REF!</definedName>
    <definedName name="TBc86c652f_f042_4915_b407_47396b5c14b6" hidden="1">#REF!</definedName>
    <definedName name="TBc874cbed_e65c_4e24_a5c4_e19a862c93f9" hidden="1">#REF!</definedName>
    <definedName name="TBc89c6b0e_c5f4_445e_bdf3_7a39c4b5a514" hidden="1">#REF!</definedName>
    <definedName name="TBc8a57d97_35a0_4cd8_ba2f_6499d0fbe968" hidden="1">#REF!</definedName>
    <definedName name="TBc8a6cf89_bcfb_49fa_932d_fa16d544110e" hidden="1">#REF!</definedName>
    <definedName name="TBc8ad6aba_e499_412b_97f6_20d28840da57" hidden="1">#REF!</definedName>
    <definedName name="TBc8b4e30d_6504_4b8c_b991_21e92e2bf7c7" hidden="1">#REF!</definedName>
    <definedName name="TBc8d542e4_bc93_49ed_8f76_02022190bad0" hidden="1">#REF!</definedName>
    <definedName name="TBc8da55bc_3716_44c2_bb08_b856c0b3c0d7" hidden="1">#REF!</definedName>
    <definedName name="TBc8ef995d_f8ae_4a1d_9741_9e282f8c3b06" hidden="1">#REF!</definedName>
    <definedName name="TBc90488ce_b5d0_4a57_a043_4b7783acb883" hidden="1">#REF!</definedName>
    <definedName name="TBc9048d16_1a03_4163_bd7b_290e6820680b" hidden="1">#REF!</definedName>
    <definedName name="TBc90f4b0a_3529_4b0e_bcbb_fa3800711902" hidden="1">#REF!</definedName>
    <definedName name="TBc9237844_38fd_4c30_bbbb_706b1d81219e" hidden="1">#REF!</definedName>
    <definedName name="TBc932f1d4_d4f7_4668_b54b_e6db37b8ecd4" hidden="1">#REF!</definedName>
    <definedName name="TBc93f7437_b9cc_4b0a_8a53_f8aad772ef3e" hidden="1">#REF!</definedName>
    <definedName name="TBc949eeaa_f8ae_4b57_b22d_1bd098bd6954" hidden="1">#REF!</definedName>
    <definedName name="TBc95296d1_abbc_43b4_803b_64c4fe043883" hidden="1">#REF!</definedName>
    <definedName name="TBc958d1c8_8db4_4ebe_a584_97432dd84b68" hidden="1">#REF!</definedName>
    <definedName name="TBc9593548_eb62_4bf8_b6b8_30b6353214ca" hidden="1">#REF!</definedName>
    <definedName name="TBc9689a69_c0ca_43d8_b9e1_e66a5ca33d29" hidden="1">#REF!</definedName>
    <definedName name="TBc9693a63_9191_460a_9f8b_b39755c7f0d7" hidden="1">#REF!</definedName>
    <definedName name="TBc96b1d6a_dbc5_491f_840e_4f4a40028b04" hidden="1">#REF!</definedName>
    <definedName name="TBc971fb70_8c6f_4174_9399_285624ed6bed" hidden="1">#REF!</definedName>
    <definedName name="TBc9962714_6f96_47c8_b291_f2e7b8a67b45" hidden="1">#REF!</definedName>
    <definedName name="TBc9a3e478_717c_47e7_a174_48ec7afda309" hidden="1">#REF!</definedName>
    <definedName name="TBc9a569a1_0854_4ae8_b9d6_8a015bb2b072" hidden="1">#REF!</definedName>
    <definedName name="TBc9afa0da_b882_4d0a_ac9b_01260e317ca7" hidden="1">#REF!</definedName>
    <definedName name="TBc9e11c69_d09e_489f_89ab_0b970abb5b5b" hidden="1">#REF!</definedName>
    <definedName name="TBc9ed258d_f3d2_4568_bdd1_e5f1f54c3d4b" hidden="1">#REF!</definedName>
    <definedName name="TBc9efb8ed_7d5c_4556_a185_f544daa4c090" hidden="1">#REF!</definedName>
    <definedName name="TBc9f07652_d484_4404_aac0_52286974546f" hidden="1">#REF!</definedName>
    <definedName name="TBc9f40639_c995_41fb_a2b7_cde6bc77ce87" hidden="1">#REF!</definedName>
    <definedName name="TBc9f5f865_e08c_4638_805e_1a7454b5b4ca" hidden="1">#REF!</definedName>
    <definedName name="TBca026de9_7bce_451d_910e_6e976b4d1fb9" hidden="1">#REF!</definedName>
    <definedName name="TBca0c7bd7_727e_4492_9e20_276a8e93b092" hidden="1">#REF!</definedName>
    <definedName name="TBca131c7d_fdb7_4f84_8679_fb1a595f64f8" hidden="1">#REF!</definedName>
    <definedName name="TBca157b5a_099a_4862_be2d_a7e65651010e" hidden="1">#REF!</definedName>
    <definedName name="TBca1dce5c_927d_43f7_846b_75577ed3b685" hidden="1">#REF!</definedName>
    <definedName name="TBca32cd9b_20b8_4d2a_849e_df731019786e" hidden="1">#REF!</definedName>
    <definedName name="TBca36162c_7f9c_45e9_b006_b047538815c3" hidden="1">#REF!</definedName>
    <definedName name="TBca48a5f3_3fc9_41bd_8e84_dd14ac5366ac" hidden="1">#REF!</definedName>
    <definedName name="TBca4acf85_9f32_4a72_b0db_b1b92f95bf87" hidden="1">#REF!</definedName>
    <definedName name="TBca4bed56_49ff_4419_9386_808fbabdeffe" hidden="1">#REF!</definedName>
    <definedName name="TBca51c572_b4aa_4555_b0f3_90335048247c" hidden="1">#REF!</definedName>
    <definedName name="TBca5ac5d5_bbfa_4640_a7f8_995227044f1f" hidden="1">#REF!</definedName>
    <definedName name="TBca642de2_3935_4715_bc78_e19f58876e26" hidden="1">#REF!</definedName>
    <definedName name="TBca72bc67_0838_4424_a9ca_9debf7a4ab3a" hidden="1">#REF!</definedName>
    <definedName name="TBca7cf1c5_c0b7_4f49_8617_e6f3034258e7" hidden="1">#REF!</definedName>
    <definedName name="TBca892b16_f3d3_4ebc_804c_52e8fde9368b" hidden="1">#REF!</definedName>
    <definedName name="TBca9e7b90_20be_4063_bf5e_d6b3cca38073" hidden="1">#REF!</definedName>
    <definedName name="TBcaa8be0c_189a_4e5c_8fdf_b96dec4dac50" hidden="1">#REF!</definedName>
    <definedName name="TBcaac23a9_ae7f_486c_ad3b_fb0f84830b2b" hidden="1">#REF!</definedName>
    <definedName name="TBcab25b83_213e_45f0_bbce_f1611d56d603" hidden="1">#REF!</definedName>
    <definedName name="TBcab90357_9736_4944_87fc_a666a02baa8e" hidden="1">#REF!</definedName>
    <definedName name="TBcac1ca6d_d51e_481d_b2f7_18ea363e6ccf" hidden="1">#REF!</definedName>
    <definedName name="TBcad69ad4_a3fe_4371_8627_88bd05ea75be" hidden="1">#REF!</definedName>
    <definedName name="TBcadc8952_466c_4238_872e_06bd26542a93" hidden="1">#REF!</definedName>
    <definedName name="TBcae8dfba_9590_4ae1_9e41_aa81b5b54a23" hidden="1">#REF!</definedName>
    <definedName name="TBcae9123a_009e_4f6b_83d6_6603096df39e" hidden="1">#REF!</definedName>
    <definedName name="TBcaf8c929_e3df_4cdb_9b35_b841d7fbf746" hidden="1">#REF!</definedName>
    <definedName name="TBcaf96185_7d21_40ee_8e42_d3a3ab0dd7b2" hidden="1">#REF!</definedName>
    <definedName name="TBcafa3374_74a7_45ed_88e7_e2c1928208fd" hidden="1">#REF!</definedName>
    <definedName name="TBcb01a871_ac81_4558_ab0b_bf48a2aaf05c" hidden="1">#REF!</definedName>
    <definedName name="TBcb14349a_d135_4ad5_be2f_c066cf01c5b2" hidden="1">#REF!</definedName>
    <definedName name="TBcb2c1aea_6b8f_4320_a41d_b026156a82c3" hidden="1">#REF!</definedName>
    <definedName name="TBcb3d0785_a23e_40f9_9813_8adbec706ae0" hidden="1">#REF!</definedName>
    <definedName name="TBcb3ee730_e985_4f1c_9df0_cfc4258e7208" hidden="1">#REF!</definedName>
    <definedName name="TBcb3f3852_e698_4324_9b9c_39004533ca54" hidden="1">#REF!</definedName>
    <definedName name="TBcb4c35c4_67e1_4d0d_b680_91cd69cb5446" hidden="1">#REF!</definedName>
    <definedName name="TBcb753c01_6c78_4953_8c1c_5bd026d68d59" hidden="1">#REF!</definedName>
    <definedName name="TBcb75ec38_6a5b_44b8_a2dd_f5dd42a5e015" hidden="1">#REF!</definedName>
    <definedName name="TBcbbbfa32_d160_4bb1_a2f7_41c789fb36eb" hidden="1">#REF!</definedName>
    <definedName name="TBcbbeda72_7183_4999_ba84_8c1405c36ad0" hidden="1">#REF!</definedName>
    <definedName name="TBcbcb216e_e191_4276_8f82_113fe39a5954" hidden="1">#REF!</definedName>
    <definedName name="TBcbe9943a_d14d_4dca_8265_ac63109d846b" hidden="1">#REF!</definedName>
    <definedName name="TBcbf2d34f_c68a_4ab0_b9c0_985ea10fbc55" hidden="1">#REF!</definedName>
    <definedName name="TBcbfb4a23_d3fd_4a1e_8791_2947a1e48e43" hidden="1">#REF!</definedName>
    <definedName name="TBcbfda55d_3cf1_43bf_8c9e_6c45dd9a8cef" hidden="1">#REF!</definedName>
    <definedName name="TBcc01d4d9_da57_4fdb_9977_bceb7566dfe9" hidden="1">#REF!</definedName>
    <definedName name="TBcc0d4325_b759_443d_a173_f11b35487334" hidden="1">#REF!</definedName>
    <definedName name="TBcc0df284_003c_4083_a4b4_b3f737d31ba6" hidden="1">#REF!</definedName>
    <definedName name="TBcc0fa58d_4585_41d5_8bff_86c24b1509ef" hidden="1">#REF!</definedName>
    <definedName name="TBcc1098c2_3cc5_4b10_862b_3e8d857d2c9e" hidden="1">#REF!</definedName>
    <definedName name="TBcc3a35d4_dfe8_428c_a449_e820a8a451bf" hidden="1">#REF!</definedName>
    <definedName name="TBcc3dc2d0_dcdb_464d_9984_8c0ecd3da69b" hidden="1">#REF!</definedName>
    <definedName name="TBcc465e4a_7b00_4044_9578_d1e3184b72a7" hidden="1">#REF!</definedName>
    <definedName name="TBcc57e453_11fb_4fac_a2ab_0cb9ba1cadea" hidden="1">#REF!</definedName>
    <definedName name="TBcc5d27a7_809d_4de6_ad7c_84d5bbc80e12" hidden="1">#REF!</definedName>
    <definedName name="TBcc6611a5_9adf_4a17_afa3_0289462da788" hidden="1">#REF!</definedName>
    <definedName name="TBcc67a248_18f6_4824_a5a7_3fc36c52cc92" hidden="1">#REF!</definedName>
    <definedName name="TBcc85ca84_f0e1_465a_953d_4011503beb9d" hidden="1">#REF!</definedName>
    <definedName name="TBcc8def18_efdf_4259_9514_75b7b89807a7" hidden="1">#REF!</definedName>
    <definedName name="TBcc9445ba_b33b_43ee_950c_6112c51b6f49" hidden="1">#REF!</definedName>
    <definedName name="TBccbb7f9b_1d42_478d_875e_53f246eeefe9" hidden="1">#REF!</definedName>
    <definedName name="TBcccb1f35_cfdb_4b55_986b_356b33e63895" hidden="1">#REF!</definedName>
    <definedName name="TBcccd2978_3925_425c_8d34_bb5f117db4f3" hidden="1">#REF!</definedName>
    <definedName name="TBcce07a5c_da76_4717_b16a_95617d579639" hidden="1">#REF!</definedName>
    <definedName name="TBcce5a7c5_7acc_48ae_b4f1_43612b745927" hidden="1">#REF!</definedName>
    <definedName name="TBcce7dbfd_0367_4125_82af_3a22799576fb" hidden="1">#REF!</definedName>
    <definedName name="TBccffa597_ad39_407b_b6ce_1172f91d38ad" hidden="1">#REF!</definedName>
    <definedName name="TBcd08d66c_40d6_4878_9c93_48b117603cb7" hidden="1">#REF!</definedName>
    <definedName name="TBcd097a50_0d02_4d2e_9ef3_c7fb7a3da467" hidden="1">#REF!</definedName>
    <definedName name="TBcd13ea5d_a397_4396_95a9_343b07314d3a" hidden="1">#REF!</definedName>
    <definedName name="TBcd1c8a28_9047_4298_b3f6_284b89370e45" hidden="1">#REF!</definedName>
    <definedName name="TBcd3618b8_ce98_4803_83c4_80131d4e0504" hidden="1">#REF!</definedName>
    <definedName name="TBcd3a2e8f_b264_4c54_98ed_8443f8daf800" hidden="1">#REF!</definedName>
    <definedName name="TBcd424fdb_1719_4fc3_b262_b34c350d0886" hidden="1">#REF!</definedName>
    <definedName name="TBcd643c81_82bb_493a_a76b_81fcbbcd52d9" hidden="1">#REF!</definedName>
    <definedName name="TBcd788f6a_a586_4039_9256_75da551c9aa9" hidden="1">#REF!</definedName>
    <definedName name="TBcd880cc4_2466_4484_bb77_7abf9977f29f" hidden="1">#REF!</definedName>
    <definedName name="TBcd8dc31e_1a76_4b08_9731_993dd2dcb606" hidden="1">#REF!</definedName>
    <definedName name="TBcd92f139_f105_48bb_bfa0_aa0b46ccf804" hidden="1">#REF!</definedName>
    <definedName name="TBcd9a88a5_e55c_42ea_ba44_d97099cb19e5" hidden="1">#REF!</definedName>
    <definedName name="TBcd9bb7d6_d4e3_41d1_88bd_3c8d6c154725" hidden="1">#REF!</definedName>
    <definedName name="TBcda15f0b_1519_4b11_9c59_824f66af1037" hidden="1">#REF!</definedName>
    <definedName name="TBcda334d1_5fa9_4735_a580_2f0f86bf9157" hidden="1">#REF!</definedName>
    <definedName name="TBcda91247_05fa_42df_8191_c9f6a2dab4e9" hidden="1">#REF!</definedName>
    <definedName name="TBcde9269c_411b_4bbb_a72b_bdcbdf8f32f9" hidden="1">#REF!</definedName>
    <definedName name="TBcdf36693_958e_4e37_9fd8_272a1606cd4f" hidden="1">#REF!</definedName>
    <definedName name="TBcdfca203_9953_4a23_bbb3_b55e9104c82d" hidden="1">#REF!</definedName>
    <definedName name="TBce171da5_6331_4d48_a0a6_71ba9d5fca06" hidden="1">#REF!</definedName>
    <definedName name="TBce1995d9_f98d_498f_8f32_76f036907ce4" hidden="1">#REF!</definedName>
    <definedName name="TBce2ea3eb_1128_4611_bafb_12cb29dc8964" hidden="1">#REF!</definedName>
    <definedName name="TBce3154fa_1198_446a_a02f_ccddb6f2bc44" hidden="1">#REF!</definedName>
    <definedName name="TBce3f4f16_06c0_453d_a01c_dd8a503efe6d" hidden="1">#REF!</definedName>
    <definedName name="TBce4419c8_caf2_434c_affa_cce028ad9777" hidden="1">#REF!</definedName>
    <definedName name="TBce4c1703_2723_4026_8823_0840eb74fdf9" hidden="1">#REF!</definedName>
    <definedName name="TBce557252_e336_4b96_a479_9a45185e4c4c" hidden="1">#REF!</definedName>
    <definedName name="TBce78279d_cd9a_4b36_b474_ff8563aa2014" hidden="1">#REF!</definedName>
    <definedName name="TBce7e2081_3264_4b6d_91a6_17d252779d6a" hidden="1">#REF!</definedName>
    <definedName name="TBce805c63_4aa3_4efd_b898_3ec872afee77" hidden="1">#REF!</definedName>
    <definedName name="TBce817f09_42f4_4843_a4f1_399477b167ba" hidden="1">#REF!</definedName>
    <definedName name="TBce8a9032_5119_4afa_830c_2d292598dad5" hidden="1">#REF!</definedName>
    <definedName name="TBce92f910_f312_4c97_af30_264f581cb408" hidden="1">#REF!</definedName>
    <definedName name="TBce94b2ff_4b4c_4215_89ae_6a980d2e2c3b" hidden="1">#REF!</definedName>
    <definedName name="TBceb63740_0c6f_4abc_a862_477f5dde7a22" hidden="1">#REF!</definedName>
    <definedName name="TBcec1268f_5d7b_4b5f_aefe_33165d6afe6b" hidden="1">#REF!</definedName>
    <definedName name="TBcec22617_aca8_4e30_8025_fe6853b36fda" hidden="1">#REF!</definedName>
    <definedName name="TBcec8670a_dabb_4b6e_97e3_13bacc038754" hidden="1">#REF!</definedName>
    <definedName name="TBceca3483_ff11_4868_b2fb_c34e637f0fae" hidden="1">#REF!</definedName>
    <definedName name="TBced4b3fe_1e19_4ea1_809a_c38bc9d4c3f7" hidden="1">#REF!</definedName>
    <definedName name="TBcee557ee_7062_4ad7_ad05_68fb2f3fa24b" hidden="1">#REF!</definedName>
    <definedName name="TBcef636be_c48b_43a7_bbdf_f5442b68f57c" hidden="1">#REF!</definedName>
    <definedName name="TBcf01f2ad_7cc6_4fdb_bc40_210de5f3bf69" hidden="1">#REF!</definedName>
    <definedName name="TBcf097560_e54a_4913_acff_b7ebf1870ba1" hidden="1">#REF!</definedName>
    <definedName name="TBcf140748_3486_4d15_977e_d135b123aa27" hidden="1">#REF!</definedName>
    <definedName name="TBcf164a15_7766_44a5_ba13_9e28c6f53740" hidden="1">#REF!</definedName>
    <definedName name="TBcf165936_ceaf_4b7c_8b3e_e9a510a419f8" hidden="1">#REF!</definedName>
    <definedName name="TBcf2654af_7a8a_4603_897c_9eade67f1f98" hidden="1">#REF!</definedName>
    <definedName name="TBcf2c4e36_fae5_4c71_8577_bef7336cde19" hidden="1">#REF!</definedName>
    <definedName name="TBcf4fefd3_efae_4bb5_93f4_92bcc639dede" hidden="1">#REF!</definedName>
    <definedName name="TBcf51f38d_8677_4db6_add9_834f6b23d052" hidden="1">#REF!</definedName>
    <definedName name="TBcf7fda38_497a_4d90_a56c_1c42e64b8acd" hidden="1">#REF!</definedName>
    <definedName name="TBcf8195b9_9a68_4193_9657_31d1ac329408" hidden="1">#REF!</definedName>
    <definedName name="TBcf840d17_e20f_4113_9024_1ffc52f072a6" hidden="1">#REF!</definedName>
    <definedName name="TBcf8a2d3a_8ed0_4ef7_ba9b_89ad3e79e873" hidden="1">#REF!</definedName>
    <definedName name="TBcf8e8a15_d253_45b5_a8fd_e99637d0c278" hidden="1">#REF!</definedName>
    <definedName name="TBcf94e050_946b_49b9_aa36_fbbc9fccd466" hidden="1">#REF!</definedName>
    <definedName name="TBcf982031_be12_41aa_a055_02831777d2ab" hidden="1">#REF!</definedName>
    <definedName name="TBcfa19ea9_bab0_4c3a_8a86_de0e2b30231a" hidden="1">#REF!</definedName>
    <definedName name="TBcfa7ed00_6f35_4311_b3f6_4f76077d201a" hidden="1">#REF!</definedName>
    <definedName name="TBcfadeb43_c2d4_4d06_9fd6_9f07d18c0407" hidden="1">#REF!</definedName>
    <definedName name="TBcfaefcdf_f3f8_4623_b7bf_e27eecfcdcee" hidden="1">#REF!</definedName>
    <definedName name="TBcfba737a_f92a_48d1_80a4_d59073335434" hidden="1">#REF!</definedName>
    <definedName name="TBcfc3ecf9_9a89_4a92_b900_70cb6b100377" hidden="1">#REF!</definedName>
    <definedName name="TBcfc414dd_e85d_4d4c_8ce3_7917f4b3cfc7" hidden="1">#REF!</definedName>
    <definedName name="TBcfcfee3d_d9da_4eb7_bf6e_352355dff8fb" hidden="1">#REF!</definedName>
    <definedName name="TBcfdd2edc_625d_45f5_a0af_67f9c3dfd454" hidden="1">#REF!</definedName>
    <definedName name="TBcffb44f4_a3d4_4234_b474_7579478050d4" hidden="1">#REF!</definedName>
    <definedName name="TBd001db5e_454b_4e5a_b13c_51ec8d899a85" hidden="1">#REF!</definedName>
    <definedName name="TBd0035d08_1a51_4e1a_bef2_a684863db24a" hidden="1">#REF!</definedName>
    <definedName name="TBd019c10d_5cad_4ed5_b50d_8b87ee173901" hidden="1">#REF!</definedName>
    <definedName name="TBd01be08e_9ccf_4899_a969_1d243f0589ea" hidden="1">#REF!</definedName>
    <definedName name="TBd0208f5d_9d7c_4f60_836d_067d9a4a4105" hidden="1">#REF!</definedName>
    <definedName name="TBd02d8488_ef5a_40ac_9ca2_1c4dd87a43f4" hidden="1">#REF!</definedName>
    <definedName name="TBd039df9a_9a87_4305_ab5f_ae60cb659bd6" hidden="1">#REF!</definedName>
    <definedName name="TBd042d714_c29d_4bda_ac87_8d31e72271da" hidden="1">#REF!</definedName>
    <definedName name="TBd06aded1_f5ea_4a0c_9b93_e76bc58c9c21" hidden="1">#REF!</definedName>
    <definedName name="TBd07d45c9_1595_4001_ae1c_077348003c1e" hidden="1">#REF!</definedName>
    <definedName name="TBd0a29bd8_963d_424e_86d5_611ad5110c1f" hidden="1">#REF!</definedName>
    <definedName name="TBd0a689bb_2d21_4e75_b2c1_7c8c9c7dc914" hidden="1">#REF!</definedName>
    <definedName name="TBd0ad564c_ed5e_4b53_b858_b2a4e4c15c4f" hidden="1">#REF!</definedName>
    <definedName name="TBd0aee61f_9bb1_4afe_b351_79e3ae1efdbd" hidden="1">#REF!</definedName>
    <definedName name="TBd0c4aaf2_8df2_4dbb_942b_83f4116491a4" hidden="1">#REF!</definedName>
    <definedName name="TBd0ca166a_0b31_4858_8248_86dbeee349e3" hidden="1">#REF!</definedName>
    <definedName name="TBd0f42fa8_338a_4f14_9689_7a0fea3e5ae8" hidden="1">#REF!</definedName>
    <definedName name="TBd0f9e7a7_7e36_42b0_b745_899d057551ac" hidden="1">#REF!</definedName>
    <definedName name="TBd0ff694f_4d27_45c1_8e0c_d7a51d787ea3" hidden="1">#REF!</definedName>
    <definedName name="TBd10995db_33e3_4de9_9fc9_d736fa6d56f6" hidden="1">#REF!</definedName>
    <definedName name="TBd112c421_5435_4e48_a192_c2376b2eb7b0" hidden="1">#REF!</definedName>
    <definedName name="TBd1438e41_64d4_4c85_a1f3_a3da29202a7e" hidden="1">#REF!</definedName>
    <definedName name="TBd14f4159_98b4_4ac3_93a8_784e7fe74f10" hidden="1">#REF!</definedName>
    <definedName name="TBd14f535a_e41f_40b4_a780_47cb33db26f1" hidden="1">#REF!</definedName>
    <definedName name="TBd16a73ee_8d93_4ae0_af4b_b935f15617d1" hidden="1">#REF!</definedName>
    <definedName name="TBd17ae77f_3e6b_4c37_8420_ff9754f1a9df" hidden="1">#REF!</definedName>
    <definedName name="TBd18b446c_b1d8_4df2_8726_98b47f1b3406" hidden="1">#REF!</definedName>
    <definedName name="TBd18e861c_082c_4859_b361_7b3a46ec9dc2" hidden="1">#REF!</definedName>
    <definedName name="TBd19216a6_35a4_4a6f_9e7c_7a64bf2e1385" hidden="1">#REF!</definedName>
    <definedName name="TBd195257a_4557_4c9e_9b0d_1e9684e9d1c4" hidden="1">#REF!</definedName>
    <definedName name="TBd198f974_69d1_4675_ab54_38852b0a09b2" hidden="1">#REF!</definedName>
    <definedName name="TBd19b1715_0ff2_415e_9d82_66df496ae29c" hidden="1">#REF!</definedName>
    <definedName name="TBd1a64a1d_8395_470b_a612_039ab654cf6d" hidden="1">#REF!</definedName>
    <definedName name="TBd1b99601_a67e_4d3a_91ca_5fcebd2c9fa6" hidden="1">#REF!</definedName>
    <definedName name="TBd1bdbcc9_a660_4ffc_944f_68b340818543" hidden="1">#REF!</definedName>
    <definedName name="TBd1c064dc_ce11_4a69_8625_d0b8ea055793" hidden="1">#REF!</definedName>
    <definedName name="TBd1c3f917_1645_45ef_bd94_9c20a5177c3f" hidden="1">#REF!</definedName>
    <definedName name="TBd1c872ac_6531_4120_8d37_d4303f496ad9" hidden="1">#REF!</definedName>
    <definedName name="TBd1d166ae_8d7f_4ad2_a92a_2a7bc4c5fb1c" hidden="1">#REF!</definedName>
    <definedName name="TBd1d3212b_9a98_4666_ba38_0c8ac0f1e1cc" hidden="1">#REF!</definedName>
    <definedName name="TBd1e408c1_522e_4179_baf8_545191bd3b46" hidden="1">#REF!</definedName>
    <definedName name="TBd1ed4835_82d8_4099_a71b_850eda3802ec" hidden="1">#REF!</definedName>
    <definedName name="TBd1eee16d_c61e_4642_9a6c_3d9d11f80030" hidden="1">#REF!</definedName>
    <definedName name="TBd201761e_b1e4_480b_802e_2f06503798e6" hidden="1">#REF!</definedName>
    <definedName name="TBd20ca4de_c1da_42b6_b4dd_ac80f1d697d3" hidden="1">#REF!</definedName>
    <definedName name="TBd217c4a1_2ceb_4cd6_9239_4ca6b81831d1" hidden="1">#REF!</definedName>
    <definedName name="TBd21d0459_dcd2_4bea_8040_64258a700082" hidden="1">#REF!</definedName>
    <definedName name="TBd22b91df_1410_46c1_8830_ca9805bc0ae0" hidden="1">#REF!</definedName>
    <definedName name="TBd22c3e5f_7bda_4faf_8fc8_999074f79daa" hidden="1">#REF!</definedName>
    <definedName name="TBd2376d84_144c_44e6_944b_e6c1f2b0b387" hidden="1">#REF!</definedName>
    <definedName name="TBd23aadac_955f_4df3_9941_bf215445a150" hidden="1">#REF!</definedName>
    <definedName name="TBd23d4af7_4a5b_4061_83f8_971b66eff266" hidden="1">#REF!</definedName>
    <definedName name="TBd246f1ac_3a86_495c_bde6_a3114b0fa488" hidden="1">#REF!</definedName>
    <definedName name="TBd248a413_746f_4e71_ba09_0d37cee6c637" hidden="1">#REF!</definedName>
    <definedName name="TBd250fdfc_e334_4154_9313_0a342330df22" hidden="1">#REF!</definedName>
    <definedName name="TBd25fb433_d53e_4e5d_b60e_d0ea48510850" hidden="1">#REF!</definedName>
    <definedName name="TBd2624b9c_9213_4b13_bb5a_f6744d4d3b3e" hidden="1">#REF!</definedName>
    <definedName name="TBd26804d8_455c_4175_b96b_5f8017252152" hidden="1">#REF!</definedName>
    <definedName name="TBd279afa8_35bb_4a6d_bc23_982670ae9726" hidden="1">#REF!</definedName>
    <definedName name="TBd2928614_4889_46f4_9c5b_ff0c617b770f" hidden="1">#REF!</definedName>
    <definedName name="TBd2a592b0_bba2_4099_bb2c_0748b3ebfa38" hidden="1">#REF!</definedName>
    <definedName name="TBd2b9ab37_5b88_4855_ac1c_52c203e72768" hidden="1">#REF!</definedName>
    <definedName name="TBd2cd9d83_9d6e_42a5_bd36_6bbd0ae08e49" hidden="1">#REF!</definedName>
    <definedName name="TBd2dd2d77_60df_477b_8f35_40a044cd42b1" hidden="1">#REF!</definedName>
    <definedName name="TBd2f76b65_7970_49cc_8c1f_0ee64686c854" hidden="1">#REF!</definedName>
    <definedName name="TBd2ffec2b_7c62_4ce7_8c29_0322d671852c" hidden="1">#REF!</definedName>
    <definedName name="TBd3055bd8_f081_4df9_8f03_b8ff67881f4e" hidden="1">#REF!</definedName>
    <definedName name="TBd31b7366_ded3_4f6f_86d9_09e4d4e52957" hidden="1">#REF!</definedName>
    <definedName name="TBd31bc667_4698_43b7_b917_69e7bba397a0" hidden="1">#REF!</definedName>
    <definedName name="TBd31cded4_5193_49ba_9a30_a6d5d02790ed" hidden="1">#REF!</definedName>
    <definedName name="TBd3394dcf_beca_467e_bdf3_40a09e41f137" hidden="1">#REF!</definedName>
    <definedName name="TBd347e0fd_09d0_427c_84e2_cb2343c6062a" hidden="1">#REF!</definedName>
    <definedName name="TBd34a26e1_9d10_4755_8bc9_56fc4eebf8d7" hidden="1">#REF!</definedName>
    <definedName name="TBd35e5a69_ed4f_419a_8007_96d61e736e97" hidden="1">#REF!</definedName>
    <definedName name="TBd36c18ea_35d7_4c00_a048_05a76830f174" hidden="1">#REF!</definedName>
    <definedName name="TBd37d3320_0fdd_4f00_aedd_67995b2aa6a3" hidden="1">#REF!</definedName>
    <definedName name="TBd3851358_83cc_4d04_b1e2_c71ad490122f" hidden="1">#REF!</definedName>
    <definedName name="TBd38a8e8b_52dd_463f_bff6_63d315be7476" hidden="1">#REF!</definedName>
    <definedName name="TBd3a49dc9_85f8_4fcf_8a36_ac22f572995c" hidden="1">#REF!</definedName>
    <definedName name="TBd3a8b6ae_4472_4c81_a484_c31c2c4e37b6" hidden="1">#REF!</definedName>
    <definedName name="TBd3b49336_0228_401d_8bb9_4142ca3e0ebb" hidden="1">#REF!</definedName>
    <definedName name="TBd3bd6ad3_0834_48b6_a9f9_70b4b2256b33" hidden="1">#REF!</definedName>
    <definedName name="TBd3c47c95_79ab_47c2_a0c7_a452332dac1d" hidden="1">#REF!</definedName>
    <definedName name="TBd3db4791_90ee_4b30_b614_ec73d472c39c" hidden="1">#REF!</definedName>
    <definedName name="TBd3e19bb9_1dfd_40d8_a31f_72ef2d4aae2b" hidden="1">#REF!</definedName>
    <definedName name="TBd3f109d6_d183_4928_8145_6d9070f7d41c" hidden="1">#REF!</definedName>
    <definedName name="TBd3f47a1c_4fab_4d53_9554_88f76661ba78" hidden="1">#REF!</definedName>
    <definedName name="TBd4042d3b_0ad1_49b8_83c9_ac02364241be" hidden="1">#REF!</definedName>
    <definedName name="TBd40ee849_9665_461f_a072_a6f01710285d" hidden="1">#REF!</definedName>
    <definedName name="TBd418ba9d_86b1_4f05_bdb6_99792992bf3e" hidden="1">#REF!</definedName>
    <definedName name="TBd41d1bb9_2a1f_4391_b890_962ac1d454f7" hidden="1">#REF!</definedName>
    <definedName name="TBd41e30ad_383a_4043_be1d_49c43c860f65" hidden="1">#REF!</definedName>
    <definedName name="TBd4237548_1665_49f5_b9a3_95208c9713bf" hidden="1">#REF!</definedName>
    <definedName name="TBd42592dc_3c94_4e21_9029_bed497d632ee" hidden="1">#REF!</definedName>
    <definedName name="TBd434c8a3_347a_4b30_82a0_901dcc4ba073" hidden="1">#REF!</definedName>
    <definedName name="TBd4388228_1c5f_4a20_8e3c_514116ba92d1" hidden="1">#REF!</definedName>
    <definedName name="TBd440fa78_7ec6_4ca3_9fc9_07aa2dfc67d0" hidden="1">#REF!</definedName>
    <definedName name="TBd453dd43_7d69_4a3a_bc29_e285aa219e98" hidden="1">#REF!</definedName>
    <definedName name="TBd4584b8f_8771_429a_8a99_e950be2b82f2" hidden="1">#REF!</definedName>
    <definedName name="TBd467cbee_cdad_422e_9664_c9938044607d" hidden="1">#REF!</definedName>
    <definedName name="TBd4723cd2_472c_4b53_8d01_f2b76fec5716" hidden="1">#REF!</definedName>
    <definedName name="TBd480dfda_8efb_4a09_9d42_0f0e1e75539c" hidden="1">#REF!</definedName>
    <definedName name="TBd484ccec_07b2_4c03_bf9c_fb9a481518cd" hidden="1">#REF!</definedName>
    <definedName name="TBd494c40c_b295_4298_bf94_6c9a5bba7a97" hidden="1">#REF!</definedName>
    <definedName name="TBd4b5428f_26a5_4525_9954_8d46865366c7" hidden="1">#REF!</definedName>
    <definedName name="TBd4b8a31c_a11c_49e6_86d8_3241de52b3d5" hidden="1">#REF!</definedName>
    <definedName name="TBd4bbfcc5_b9ab_4c76_8dcf_a608977c92b3" hidden="1">#REF!</definedName>
    <definedName name="TBd4bc134b_14d9_4ae9_a62e_951e502f939f" hidden="1">#REF!</definedName>
    <definedName name="TBd4c188e1_6997_492a_81f6_87d6a95dd717" hidden="1">#REF!</definedName>
    <definedName name="TBd4c43f1a_c6f4_4eba_8fef_a886bc6fdc09" hidden="1">#REF!</definedName>
    <definedName name="TBd4d019ac_e874_4fac_9d88_b0518358bf23" hidden="1">#REF!</definedName>
    <definedName name="TBd4dadfbe_ce0f_453a_a378_2147093f3542" hidden="1">#REF!</definedName>
    <definedName name="TBd4dd44e6_a0fd_4541_a232_cce21228927f" hidden="1">#REF!</definedName>
    <definedName name="TBd4df5ffd_c915_4526_8425_75f7a6efd73b" hidden="1">#REF!</definedName>
    <definedName name="TBd4e47d4e_93a5_419b_bf71_d287a9690df4" hidden="1">#REF!</definedName>
    <definedName name="TBd4f41e07_db7e_42a8_930a_4b2045ee7b43" hidden="1">#REF!</definedName>
    <definedName name="TBd4f6a327_4443_42f4_9a62_cac61953b77c" hidden="1">#REF!</definedName>
    <definedName name="TBd50e35ba_2a23_4015_ab29_57c8e625496d" hidden="1">#REF!</definedName>
    <definedName name="TBd5177a43_e013_4cbe_8d27_281b10120151" hidden="1">#REF!</definedName>
    <definedName name="TBd51a6841_fa67_410d_ae09_a1e3577ae97e" hidden="1">#REF!</definedName>
    <definedName name="TBd52722ec_c366_476c_a4ec_780f17e07d8e" hidden="1">#REF!</definedName>
    <definedName name="TBd5289bd1_c6a5_46fa_b2e5_43022cbfd52b" hidden="1">#REF!</definedName>
    <definedName name="TBd552b09b_c7ad_43ff_b321_3db9f20eb0f0" hidden="1">#REF!</definedName>
    <definedName name="TBd5590c13_daca_435e_a80e_3e81587a69d4" hidden="1">#REF!</definedName>
    <definedName name="TBd56dacc1_0614_41e9_a8fc_66cf84e0a838" hidden="1">#REF!</definedName>
    <definedName name="TBd57298cf_1f0d_471c_883b_2658dbe16398" hidden="1">#REF!</definedName>
    <definedName name="TBd57a64a4_9a04_44df_871f_beb3621a6e44" hidden="1">#REF!</definedName>
    <definedName name="TBd5806a3e_bb5b_4f66_9748_fda7dacbaec9" hidden="1">#REF!</definedName>
    <definedName name="TBd5832ccf_4aeb_4ed6_bb42_9c2396e604c2" hidden="1">#REF!</definedName>
    <definedName name="TBd596399a_ccb6_4c27_bc08_836ecf4b2d15" hidden="1">#REF!</definedName>
    <definedName name="TBd59d0c4e_1f0c_4b92_a2b1_06248a0e8676" hidden="1">#REF!</definedName>
    <definedName name="TBd5be3d5f_81ff_4adf_9382_0fc648d6fb64" hidden="1">#REF!</definedName>
    <definedName name="TBd5c158e2_f1da_4f71_80b7_593ba350165b" hidden="1">#REF!</definedName>
    <definedName name="TBd5cd6b99_3c19_463b_829e_f379effc094a" hidden="1">#REF!</definedName>
    <definedName name="TBd5d4ec55_ee27_4007_adb9_6626c0e63664" hidden="1">#REF!</definedName>
    <definedName name="TBd5dae3bf_bcdb_494a_9a64_7a3018f44d9a" hidden="1">#REF!</definedName>
    <definedName name="TBd5e4b008_7fba_4620_85e7_292509bab0ed" hidden="1">#REF!</definedName>
    <definedName name="TBd5e5363a_0dce_4597_ac17_38103278f7e4" hidden="1">#REF!</definedName>
    <definedName name="TBd5e62cd6_e91f_49a3_9fe6_ae877af5c8e3" hidden="1">#REF!</definedName>
    <definedName name="TBd6153b3a_9b30_45a2_b934_6670fdb81e55" hidden="1">#REF!</definedName>
    <definedName name="TBd61cf6a6_e352_44d2_a113_b83998f1ecee" hidden="1">#REF!</definedName>
    <definedName name="TBd6363d61_9fe0_46f9_b8c0_1679ad75af99" hidden="1">#REF!</definedName>
    <definedName name="TBd646b6cd_013d_410c_b7f8_c0370419c9ed" hidden="1">#REF!</definedName>
    <definedName name="TBd6472f33_fcb0_4a3e_81f2_165c29fad553" hidden="1">#REF!</definedName>
    <definedName name="TBd64e104e_e16a_4f0a_89ab_22a8bd4a6c8f" hidden="1">#REF!</definedName>
    <definedName name="TBd653945a_2afb_43e7_8d67_733477d78abb" hidden="1">#REF!</definedName>
    <definedName name="TBd6664c1c_f7d8_44ff_9213_e7b845004646" hidden="1">#REF!</definedName>
    <definedName name="TBd67bdb3f_baf8_459f_bc03_79dd244e761b" hidden="1">#REF!</definedName>
    <definedName name="TBd689f9bc_1362_4c3a_9692_472aa616fdb1" hidden="1">#REF!</definedName>
    <definedName name="TBd68c8e17_08b9_4f96_8980_9f3eb5ef06bb" hidden="1">#REF!</definedName>
    <definedName name="TBd698f38f_b2cf_45d8_a3e2_0a63f58f6800" hidden="1">#REF!</definedName>
    <definedName name="TBd6a62763_c0c3_46b2_a69b_856e02822e51" hidden="1">#REF!</definedName>
    <definedName name="TBd6bb91bc_2838_481f_8918_cd7a087b8883" hidden="1">#REF!</definedName>
    <definedName name="TBd6bd2da7_4196_4acc_8969_36f1cabf63ce" hidden="1">#REF!</definedName>
    <definedName name="TBd6c04598_d70c_4fc1_938c_5f07b44e7464" hidden="1">#REF!</definedName>
    <definedName name="TBd6ca3b80_7842_47ab_a8d2_486d51838ec1" hidden="1">#REF!</definedName>
    <definedName name="TBd6cc937d_8acf_4a40_9356_76e05d974e6a" hidden="1">#REF!</definedName>
    <definedName name="TBd6d335ce_89eb_421b_beb1_7243490ce210" hidden="1">#REF!</definedName>
    <definedName name="TBd6e488ed_934e_41bf_9166_0adc0f50528a" hidden="1">#REF!</definedName>
    <definedName name="TBd6e59ead_ef7d_4705_a83d_d1508dfb9168" hidden="1">#REF!</definedName>
    <definedName name="TBd6e9bb30_bdc4_4435_a4be_4e51b3c59845" hidden="1">#REF!</definedName>
    <definedName name="TBd6ef9fbb_8ab5_403c_8a05_6444fcda97ff" hidden="1">#REF!</definedName>
    <definedName name="TBd6f003de_dd52_46f0_a36c_ae3871242b1d" hidden="1">#REF!</definedName>
    <definedName name="TBd703be25_4418_47f9_b796_53440073c37d" hidden="1">#REF!</definedName>
    <definedName name="TBd708fb99_b1de_443f_9680_6acdeea0be16" hidden="1">#REF!</definedName>
    <definedName name="TBd719a11a_cb80_4732_8f59_204c014e7ff1" hidden="1">#REF!</definedName>
    <definedName name="TBd7250a40_3503_4a76_8fb7_e518d20490a2" hidden="1">#REF!</definedName>
    <definedName name="TBd729cf25_966e_4e8f_9763_8dd001b87881" hidden="1">#REF!</definedName>
    <definedName name="TBd730e7b1_7ec6_4ffc_87d3_c5c62cedffbc" hidden="1">#REF!</definedName>
    <definedName name="TBd73daae0_2051_44bc_8d65_e9496d531fa5" hidden="1">#REF!</definedName>
    <definedName name="TBd73f3754_e2cd_4375_b8b9_48213c6263c2" hidden="1">#REF!</definedName>
    <definedName name="TBd749ef34_28d1_4306_8365_53da48b0e38c" hidden="1">#REF!</definedName>
    <definedName name="TBd74d04f9_cd6b_4bd2_baa0_8cc8f44d779d" hidden="1">#REF!</definedName>
    <definedName name="TBd75a9237_d9f8_479f_8cf6_848939794c88" hidden="1">#REF!</definedName>
    <definedName name="TBd75ba5bd_e904_4a31_8eed_6472b5f3ded4" hidden="1">#REF!</definedName>
    <definedName name="TBd75e18a2_dbdf_4269_9dde_75d3929b6d77" hidden="1">#REF!</definedName>
    <definedName name="TBd75fda30_a530_4593_9602_31751b0f3eed" hidden="1">#REF!</definedName>
    <definedName name="TBd77bc497_41a3_43a8_8ee7_bccd3a5be825" hidden="1">#REF!</definedName>
    <definedName name="TBd77c8491_c37f_4e84_bd8a_b1aa5e008e53" hidden="1">#REF!</definedName>
    <definedName name="TBd77c8820_77bd_44ad_bc73_0d609d0044d6" hidden="1">#REF!</definedName>
    <definedName name="TBd77d3e4e_1cbb_431c_aefb_9eaa268fcf86" hidden="1">#REF!</definedName>
    <definedName name="TBd7848ccd_ed91_4003_96d7_34b8a5bcf029" hidden="1">#REF!</definedName>
    <definedName name="TBd7971055_8de8_471b_a215_4046cc66392a" hidden="1">#REF!</definedName>
    <definedName name="TBd79fdf03_ba1b_4bf2_8de7_3c277f54a7a3" hidden="1">#REF!</definedName>
    <definedName name="TBd7a098a8_3ecf_46d4_b8d0_5d2b3c3f18f1" hidden="1">#REF!</definedName>
    <definedName name="TBd7b09a3f_6126_4819_a24b_072189ef19dc" hidden="1">#REF!</definedName>
    <definedName name="TBd7b494af_90b1_4605_a4b6_d5de4e9ace5f" hidden="1">#REF!</definedName>
    <definedName name="TBd7b5173f_709f_4444_9049_d8e337edeecd" hidden="1">#REF!</definedName>
    <definedName name="TBd7d4ed0b_a3da_4b2e_9af2_b8023974e2f9" hidden="1">#REF!</definedName>
    <definedName name="TBd7dc564b_d424_4b86_ade1_d2ac1aaebe89" hidden="1">#REF!</definedName>
    <definedName name="TBd7ecf05f_360f_4b88_b0ac_cdc316789df2" hidden="1">#REF!</definedName>
    <definedName name="TBd7f72751_387b_4764_9c97_96874c33fd0a" hidden="1">#REF!</definedName>
    <definedName name="TBd8104ad9_e1b6_45d4_933a_a4c403866a1c" hidden="1">#REF!</definedName>
    <definedName name="TBd81f1b1a_9a82_448e_8bdc_0a3dd2374287" hidden="1">#REF!</definedName>
    <definedName name="TBd84a659a_5104_446a_8db7_f9feef6b7265" hidden="1">#REF!</definedName>
    <definedName name="TBd84f8e48_b441_4e0d_abf4_94a664b9d398" hidden="1">#REF!</definedName>
    <definedName name="TBd8568b24_4913_47ca_a4f6_84ffe73a838c" hidden="1">#REF!</definedName>
    <definedName name="TBd85bf51c_9e9c_4be6_8157_bbbb4c129ec7" hidden="1">#REF!</definedName>
    <definedName name="TBd861db92_6b7b_4e9d_8a93_58a2c1bbdeb4" hidden="1">#REF!</definedName>
    <definedName name="TBd863140f_b831_4444_9888_b7cc9ce92c8a" hidden="1">#REF!</definedName>
    <definedName name="TBd8864109_95cf_421a_a865_4b309f4d095e" hidden="1">#REF!</definedName>
    <definedName name="TBd887e504_6b9f_4d96_a59d_8057d594657c" hidden="1">#REF!</definedName>
    <definedName name="TBd891a73f_42b7_4852_89f3_d140472e13f1" hidden="1">#REF!</definedName>
    <definedName name="TBd895c65e_7603_48b5_86fc_64d5eba39a4a" hidden="1">#REF!</definedName>
    <definedName name="TBd8a726da_f75a_4389_91be_78e1c890d5a0" hidden="1">#REF!</definedName>
    <definedName name="TBd8ad622b_3068_4028_8fb0_acba11ac0f36" hidden="1">#REF!</definedName>
    <definedName name="TBd8af4af8_c48b_4fc5_bc81_8ad64f83ecfb" hidden="1">#REF!</definedName>
    <definedName name="TBd8b53006_b32b_48f7_9efe_9bce2b63e3fc" hidden="1">#REF!</definedName>
    <definedName name="TBd8bb8cee_a52a_4338_9a01_a00aee37eb71" hidden="1">#REF!</definedName>
    <definedName name="TBd8c69622_67a2_4972_9b39_de25cab992fc" hidden="1">#REF!</definedName>
    <definedName name="TBd8caf26b_9745_4bac_9f49_9fba4068ab16" hidden="1">#REF!</definedName>
    <definedName name="TBd8cfa3a1_f024_4b07_90cc_36d1db47e59a" hidden="1">#REF!</definedName>
    <definedName name="TBd8da6c82_90df_4706_9ea3_baa925cc423f" hidden="1">#REF!</definedName>
    <definedName name="TBd8dd8d23_00f3_4cbf_b9c3_208f124b0d45" hidden="1">#REF!</definedName>
    <definedName name="TBd8e0df4a_351a_4ab0_b538_c1b6faa11a94" hidden="1">#REF!</definedName>
    <definedName name="TBd8ec3a20_d988_4f8f_8767_2d45d6864bf0" hidden="1">#REF!</definedName>
    <definedName name="TBd8f5ba91_7094_4473_a76a_3ee99eb3a9df" hidden="1">#REF!</definedName>
    <definedName name="TBd8f61c77_05ab_449c_9b4f_640844ff5b46" hidden="1">#REF!</definedName>
    <definedName name="TBd90baf7a_6963_4005_9c6c_32bc9597d94c" hidden="1">#REF!</definedName>
    <definedName name="TBd913d1a5_75a9_4fa4_b821_4292b2532b6c" hidden="1">#REF!</definedName>
    <definedName name="TBd920bf2e_3839_40db_b9a9_6fd48ab3a935" hidden="1">#REF!</definedName>
    <definedName name="TBd9285c55_7b76_4855_a526_834e166e6603" hidden="1">#REF!</definedName>
    <definedName name="TBd9380e83_ae95_4fac_a533_7542dbd06d93" hidden="1">#REF!</definedName>
    <definedName name="TBd95915ff_bedf_41c4_8fc9_ff8fa520e9b6" hidden="1">#REF!</definedName>
    <definedName name="TBd96ce657_367c_444e_bc95_94be265b112d" hidden="1">#REF!</definedName>
    <definedName name="TBd9790b77_9ac3_435a_9ed8_79c140372f05" hidden="1">#REF!</definedName>
    <definedName name="TBd9893319_0b22_43e9_91f2_dc8f424f5fdb" hidden="1">#REF!</definedName>
    <definedName name="TBd990d27d_e3e8_491d_8f54_f8d8dc823402" hidden="1">#REF!</definedName>
    <definedName name="TBd991c2c8_a3ae_4bba_af7a_b817b2247117" hidden="1">#REF!</definedName>
    <definedName name="TBd9985c7e_280e_4509_98d7_a3e847872819" hidden="1">#REF!</definedName>
    <definedName name="TBd99a9fa9_7fae_4d77_a7a4_362c0a69d8d1" hidden="1">#REF!</definedName>
    <definedName name="TBd9a13f64_ae95_44a0_af1a_ae28f651cc6a" hidden="1">#REF!</definedName>
    <definedName name="TBd9c3facf_cfb4_4e5e_bbf0_f2a8797b1f68" hidden="1">#REF!</definedName>
    <definedName name="TBd9cee586_552c_4872_82df_fbb31aee8705" hidden="1">#REF!</definedName>
    <definedName name="TBd9d5f4fc_dcfd_4813_8b5a_23c4babac45c" hidden="1">#REF!</definedName>
    <definedName name="TBd9e49eb3_0f34_45a0_979d_475f423dfffc" hidden="1">#REF!</definedName>
    <definedName name="TBd9e4cbf4_029c_4f71_9a47_d28a32933144" hidden="1">#REF!</definedName>
    <definedName name="TBd9f75b1b_b570_4b1c_887a_732d9b689c80" hidden="1">#REF!</definedName>
    <definedName name="TBd9fc5835_61d3_48ce_ba29_531ce2137b77" hidden="1">#REF!</definedName>
    <definedName name="TBda065cb8_2018_45d1_96e0_b5400d8c7ccb" hidden="1">#REF!</definedName>
    <definedName name="TBda0e078c_f146_4e8a_ac70_fd113aec81bb" hidden="1">#REF!</definedName>
    <definedName name="TBda2097a2_eccf_4b7d_8118_c28d49f14226" hidden="1">#REF!</definedName>
    <definedName name="TBda29819e_2654_4b53_bdd3_12069671e425" hidden="1">#REF!</definedName>
    <definedName name="TBda31bef4_8bc9_4f30_b6a4_ec820d43454e" hidden="1">#REF!</definedName>
    <definedName name="TBda438805_da68_4033_865a_7ae2b4331919" hidden="1">#REF!</definedName>
    <definedName name="TBda657f9f_87c4_4249_9e37_b7a161a9e491" hidden="1">#REF!</definedName>
    <definedName name="TBdaa9640d_bb1e_45d9_af41_2a5b3a49be04" hidden="1">#REF!</definedName>
    <definedName name="TBdaaea7c4_94ef_4459_9a24_c8bcf3e77366" hidden="1">#REF!</definedName>
    <definedName name="TBdac1e679_a59d_4592_a53a_4cea069f40ce" hidden="1">#REF!</definedName>
    <definedName name="TBdac87c20_a9f3_4a6b_885b_22f14ad1f041" hidden="1">#REF!</definedName>
    <definedName name="TBdad08428_6604_4b16_9eca_4bd4884220a0" hidden="1">#REF!</definedName>
    <definedName name="TBdad6e158_33a5_4e25_8116_f7a7eda5a389" hidden="1">#REF!</definedName>
    <definedName name="TBdad8937d_51c1_4b0d_890a_4eb675e99498" hidden="1">#REF!</definedName>
    <definedName name="TBdaee517a_0f41_4738_bc11_ea73b3275c40" hidden="1">#REF!</definedName>
    <definedName name="TBdafd8e72_42ca_42fc_a48d_ff81575acf4b" hidden="1">#REF!</definedName>
    <definedName name="TBdb0c6f0d_07a3_4a8a_9788_ac251e7c81ef" hidden="1">#REF!</definedName>
    <definedName name="TBdb14c1fb_827d_4391_b7da_8b2674207970" hidden="1">#REF!</definedName>
    <definedName name="TBdb1f9b2b_2d95_4d26_a6bb_59defca1370e" hidden="1">#REF!</definedName>
    <definedName name="TBdb200678_7cc4_45b8_bee8_ea0630c680a1" hidden="1">#REF!</definedName>
    <definedName name="TBdb22d691_a076_4881_b9c3_24b4f53c4eb9" hidden="1">#REF!</definedName>
    <definedName name="TBdb6762d7_016d_49c7_a0c8_80afd514ca95" hidden="1">#REF!</definedName>
    <definedName name="TBdb6b1b66_e1db_4195_9310_23930c37edb6" hidden="1">#REF!</definedName>
    <definedName name="TBdb6c29bb_1417_41c4_bb30_6602fc7f0c4d" hidden="1">#REF!</definedName>
    <definedName name="TBdb767b55_dd2f_470f_9835_254cff394042" hidden="1">#REF!</definedName>
    <definedName name="TBdb86581d_ffdb_48ff_b14f_25f7c2cd7bf8" hidden="1">#REF!</definedName>
    <definedName name="TBdb95cbec_ac0f_45c1_a508_6520b527bcc1" hidden="1">#REF!</definedName>
    <definedName name="TBdb9696a0_f928_41dc_a075_cd9b81500a99" hidden="1">#REF!</definedName>
    <definedName name="TBdba893fa_cd52_4d24_8839_b08eedda3ad8" hidden="1">#REF!</definedName>
    <definedName name="TBdbbf9bb8_0bf6_4625_b1ea_d5efc8c49dbd" hidden="1">#REF!</definedName>
    <definedName name="TBdbc9abe0_86ee_4ee0_9ba9_2e80ac6d3d93" hidden="1">#REF!</definedName>
    <definedName name="TBdbcbc504_6038_4a50_8424_db3b951325d3" hidden="1">#REF!</definedName>
    <definedName name="TBdbcfbe74_d047_4a18_b4ea_9636c28e262d" hidden="1">#REF!</definedName>
    <definedName name="TBdbd8bbc8_912e_4ab5_b01e_abe44f92c6ee" hidden="1">#REF!</definedName>
    <definedName name="TBdc036b0c_a696_47ad_b4ed_41d822edfae4" hidden="1">#REF!</definedName>
    <definedName name="TBdc0da881_1d3f_4747_aa80_dff9d9183260" hidden="1">#REF!</definedName>
    <definedName name="TBdc10bcb8_ee87_40f3_8671_31669ca94576" hidden="1">#REF!</definedName>
    <definedName name="TBdc21c80e_1ef0_4f35_b42d_8934b072aca1" hidden="1">#REF!</definedName>
    <definedName name="TBdc2a09a8_ef24_4526_adbf_85a218f5ab5f" hidden="1">#REF!</definedName>
    <definedName name="TBdc2e40eb_f19f_4db4_9c1b_fbf3b2c4e578" hidden="1">#REF!</definedName>
    <definedName name="TBdc2e70ac_0534_44f4_b6af_0a86f5de7a02" hidden="1">#REF!</definedName>
    <definedName name="TBdc42cd1f_fe35_4ed8_8ba2_c91c23ab6994" hidden="1">#REF!</definedName>
    <definedName name="TBdc4be3e5_d6e0_44ba_b4ae_d1a2f64f4576" hidden="1">#REF!</definedName>
    <definedName name="TBdc50b94e_4eb6_465d_99f1_9ba543ac24ed" hidden="1">#REF!</definedName>
    <definedName name="TBdc5353b5_7e76_4f68_b17c_4843c6f0c06f" hidden="1">#REF!</definedName>
    <definedName name="TBdc844fcb_5d1b_471c_8bf6_57195f366c55" hidden="1">#REF!</definedName>
    <definedName name="TBdc87a13a_de1d_468b_b20e_552598352c0c" hidden="1">#REF!</definedName>
    <definedName name="TBdc9b5d24_1651_4003_95b2_b7fb767a9c8d" hidden="1">#REF!</definedName>
    <definedName name="TBdca7ae09_32e4_4f4f_9bcf_06cbc39b4508" hidden="1">#REF!</definedName>
    <definedName name="TBdcb8b900_be73_4db2_b786_cb95a47e0d95" hidden="1">#REF!</definedName>
    <definedName name="TBdcc446a1_d875_4ac8_b891_fce1c7f1fac9" hidden="1">#REF!</definedName>
    <definedName name="TBdcedbb68_6d7d_4515_9c52_403d9325ef7c" hidden="1">#REF!</definedName>
    <definedName name="TBdcf99bf0_4fcf_4cc4_8cdf_4789d75f405f" hidden="1">#REF!</definedName>
    <definedName name="TBdcfda75a_0465_4777_b7cb_e7cbb36a0942" hidden="1">#REF!</definedName>
    <definedName name="TBdd032dc5_3b1a_43da_887d_d1ec388ef804" hidden="1">#REF!</definedName>
    <definedName name="TBdd2757f3_756a_4ae9_aed8_7948ce643e27" hidden="1">#REF!</definedName>
    <definedName name="TBdd2fbd83_ee1c_45f1_bf78_58a4be96cd0e" hidden="1">#REF!</definedName>
    <definedName name="TBdd3de1eb_e58a_4fe3_ab04_38f8189dd896" hidden="1">#REF!</definedName>
    <definedName name="TBdd43f0f7_5fab_4856_b2be_7bef6bee01f5" hidden="1">#REF!</definedName>
    <definedName name="TBdd52686e_3f96_4337_81ad_d1c6666eebf5" hidden="1">#REF!</definedName>
    <definedName name="TBdd532fd0_64a7_4c54_bc09_b50f1f16a164" hidden="1">#REF!</definedName>
    <definedName name="TBdd6627ec_eefb_494b_8536_975b42da9015" hidden="1">#REF!</definedName>
    <definedName name="TBdd6e459a_5189_4cea_abb7_c9251d33c656" hidden="1">#REF!</definedName>
    <definedName name="TBdd787e23_2451_4a00_8ca0_9dfb35d14f53" hidden="1">#REF!</definedName>
    <definedName name="TBdd7cb89e_1180_4c8e_8599_7c46dee8b23a" hidden="1">#REF!</definedName>
    <definedName name="TBdd933d2e_c415_4724_85fe_edd327dc6576" hidden="1">#REF!</definedName>
    <definedName name="TBdda2e78c_c68e_4f95_b249_0ef4121d37c0" hidden="1">#REF!</definedName>
    <definedName name="TBddcb23e2_43de_4ade_ad41_09d604205c74" hidden="1">#REF!</definedName>
    <definedName name="TBddd85e5d_12f6_4346_9f82_f1755ab7bd12" hidden="1">#REF!</definedName>
    <definedName name="TBddfbf991_d5ae_412b_bd0f_3f4b291f6f13" hidden="1">#REF!</definedName>
    <definedName name="TBde051ace_39bc_4632_91cf_4e7c69a05e1f" hidden="1">#REF!</definedName>
    <definedName name="TBde063d39_881c_44a7_a80e_6170f866000f" hidden="1">#REF!</definedName>
    <definedName name="TBde0bef9a_0285_4a99_a272_5dd96fdcbda7" hidden="1">#REF!</definedName>
    <definedName name="TBde1638ae_cada_4bdd_851c_d6a58f937dfc" hidden="1">#REF!</definedName>
    <definedName name="TBde1df5fa_ab63_47ba_8b63_0075918c9fa6" hidden="1">#REF!</definedName>
    <definedName name="TBde276c11_5720_4083_96d7_927d583a39ac" hidden="1">#REF!</definedName>
    <definedName name="TBde2b4287_c9e5_4e54_bf3d_9f867490fa88" hidden="1">#REF!</definedName>
    <definedName name="TBde3bb13e_6915_48e1_8266_33216a9c0783" hidden="1">#REF!</definedName>
    <definedName name="TBde489a63_1278_40ff_9e38_2b32223a6613" hidden="1">#REF!</definedName>
    <definedName name="TBde541999_6262_407d_a940_10b3305a00f4" hidden="1">#REF!</definedName>
    <definedName name="TBde587ac6_bf8f_4b1d_a06c_7c993ce39bd9" hidden="1">#REF!</definedName>
    <definedName name="TBde7e85e8_d29a_43b1_9c29_002f045a8180" hidden="1">#REF!</definedName>
    <definedName name="TBde98e209_c6c6_427f_b632_b461f3140a12" hidden="1">#REF!</definedName>
    <definedName name="TBde9a0bd2_ab84_46a7_8728_7bade557f73d" hidden="1">#REF!</definedName>
    <definedName name="TBde9b765b_8740_48c2_831d_45476a2b1c7e" hidden="1">#REF!</definedName>
    <definedName name="TBdec2e0cf_a2d1_41a0_b14b_d1b09b825ead" hidden="1">#REF!</definedName>
    <definedName name="TBdecd2e40_826a_49e7_9aee_06d36ff579ce" hidden="1">#REF!</definedName>
    <definedName name="TBded353a2_8e42_4db0_9038_57db5c27d0d7" hidden="1">#REF!</definedName>
    <definedName name="TBdee172f8_e101_4f6d_be34_c2f72dd29988" hidden="1">#REF!</definedName>
    <definedName name="TBdee3b1a0_764a_4f72_b9eb_5d88adf1e162" hidden="1">#REF!</definedName>
    <definedName name="TBdee6a5f7_053d_4691_b6fe_d4be188effd2" hidden="1">#REF!</definedName>
    <definedName name="TBdee7e1d8_1498_4260_944a_0bedf26c5b73" hidden="1">#REF!</definedName>
    <definedName name="TBdf065e5b_e407_4a0f_937b_55763d404f9e" hidden="1">#REF!</definedName>
    <definedName name="TBdf0845d0_f92f_4427_a15f_0dd8e051b119" hidden="1">#REF!</definedName>
    <definedName name="TBdf173302_2dfb_4698_bb31_cabbf536d3c6" hidden="1">#REF!</definedName>
    <definedName name="TBdf1ce044_098a_40dc_8252_c5390f17c829" hidden="1">#REF!</definedName>
    <definedName name="TBdf2b2a77_238a_4f92_9f80_7c6989111990" hidden="1">#REF!</definedName>
    <definedName name="TBdf60e90c_08df_4649_a912_6ad25c65ac8e" hidden="1">#REF!</definedName>
    <definedName name="TBdf6e55eb_0145_4953_9237_14dbc936d43c" hidden="1">#REF!</definedName>
    <definedName name="TBdf78672d_0732_44dd_a0bd_453a4b0b5c43" hidden="1">#REF!</definedName>
    <definedName name="TBdf848ce8_5199_4520_873f_ce930741cbcb" hidden="1">#REF!</definedName>
    <definedName name="TBdf8a7b67_0ec6_4910_bbc6_3fecbeb153d8" hidden="1">#REF!</definedName>
    <definedName name="TBdf977f2d_d002_41f0_ac72_cb4065bcbc00" hidden="1">#REF!</definedName>
    <definedName name="TBdfbfd610_0972_4c07_9c63_acfdf55d0f4a" hidden="1">#REF!</definedName>
    <definedName name="TBdfc162ea_c03a_479c_890c_997746b20e2e" hidden="1">#REF!</definedName>
    <definedName name="TBdfc6c365_6273_4925_b2bf_d2579742d36d" hidden="1">#REF!</definedName>
    <definedName name="TBdfc7a1ab_22eb_45bf_b417_6329ea687cd0" hidden="1">#REF!</definedName>
    <definedName name="TBdfc8f411_a26f_416a_ba3e_6d93361f1f3b" hidden="1">#REF!</definedName>
    <definedName name="TBdfca37e4_7941_4417_bd1b_02ae991cd283" hidden="1">#REF!</definedName>
    <definedName name="TBdfca4acb_1da3_42a8_9e5f_085360cb20ca" hidden="1">#REF!</definedName>
    <definedName name="TBdfd57dd3_2ee2_448a_9034_ffe859425e86" hidden="1">#REF!</definedName>
    <definedName name="TBdfd5e6c7_946e_46bd_9f70_b6ccbb39324f" hidden="1">#REF!</definedName>
    <definedName name="TBdfd63e93_910c_408b_893b_ca4b5153bf9d" hidden="1">#REF!</definedName>
    <definedName name="TBdfd916d2_bc6a_4f00_b2ff_66e1364d8207" hidden="1">#REF!</definedName>
    <definedName name="TBdfdb5315_dfe7_4b92_96ad_7332fc2a6977" hidden="1">#REF!</definedName>
    <definedName name="TBdfe251f2_5d69_4594_9dc6_2886a2e13e32" hidden="1">#REF!</definedName>
    <definedName name="TBdfeb437e_d803_4c75_8d27_1554e7147d7d" hidden="1">#REF!</definedName>
    <definedName name="TBe0025393_7435_4124_a187_86ef2feb8c50" hidden="1">#REF!</definedName>
    <definedName name="TBe005c9c2_d937_46c0_92bf_2dce62a052e3" hidden="1">#REF!</definedName>
    <definedName name="TBe005e3cb_2269_4668_8212_022251ffb056" hidden="1">#REF!</definedName>
    <definedName name="TBe0141358_ae13_495c_8067_b104c20b41fe" hidden="1">#REF!</definedName>
    <definedName name="TBe0234de4_28a0_4131_883d_f14b5eafb62a" hidden="1">#REF!</definedName>
    <definedName name="TBe0483ea9_1ffa_4f5e_af60_cea2d842e563" hidden="1">#REF!</definedName>
    <definedName name="TBe05014f8_01f8_472e_80e2_4f0631abe8a4" hidden="1">#REF!</definedName>
    <definedName name="TBe0606104_e700_4ac0_9f2f_f4c0b4d947ed" hidden="1">#REF!</definedName>
    <definedName name="TBe06602de_8057_4d70_a84b_01954ba3bd5c" hidden="1">#REF!</definedName>
    <definedName name="TBe067e4d1_94ce_44a7_8542_ba7f8c29cdcd" hidden="1">#REF!</definedName>
    <definedName name="TBe06c43b8_eae0_471a_9d33_3d5c1c04f8e6" hidden="1">#REF!</definedName>
    <definedName name="TBe06cbf2b_822a_43b4_88b8_67c260edcbc2" hidden="1">#REF!</definedName>
    <definedName name="TBe07c2d37_1a94_4798_b8c6_65d6e77952b4" hidden="1">#REF!</definedName>
    <definedName name="TBe08b8b28_1cf4_4947_9af6_33bc142079a2" hidden="1">#REF!</definedName>
    <definedName name="TBe08becff_a5be_40f4_bc2d_930fa11e4c90" hidden="1">#REF!</definedName>
    <definedName name="TBe094e223_dec0_41b3_b125_3604f4e2ed98" hidden="1">#REF!</definedName>
    <definedName name="TBe0a50d94_8674_415c_8a70_b79dd732ab01" hidden="1">#REF!</definedName>
    <definedName name="TBe0b9b503_835d_4931_97e9_a7a4c2adcb7f" hidden="1">#REF!</definedName>
    <definedName name="TBe0c621a1_dae5_4879_b19e_a26770d0578e" hidden="1">#REF!</definedName>
    <definedName name="TBe0c83bb0_46a0_4ed5_8609_e439692df694" hidden="1">#REF!</definedName>
    <definedName name="TBe0cf2aaf_9977_4aa1_bc30_2fcb2e4d4f38" hidden="1">#REF!</definedName>
    <definedName name="TBe0d48074_61f3_4da5_9a86_ea3a7c9c63f1" hidden="1">#REF!</definedName>
    <definedName name="TBe0dcbbea_5fa4_4dd1_853e_5e4273045c33" hidden="1">#REF!</definedName>
    <definedName name="TBe0dfe6d8_c8f0_4ed9_b129_cd4a3f1b1d75" hidden="1">#REF!</definedName>
    <definedName name="TBe0edc095_0d29_419d_b09b_1a4ca81ec20d" hidden="1">#REF!</definedName>
    <definedName name="TBe111d885_dd69_4d75_9964_80013f34ae54" hidden="1">#REF!</definedName>
    <definedName name="TBe117a440_24b0_4294_b603_647f9e6ac412" hidden="1">#REF!</definedName>
    <definedName name="TBe12cdfd0_0933_4116_889b_b57599fb7095" hidden="1">#REF!</definedName>
    <definedName name="TBe13129a7_d266_48cb_9265_5aa2cfcd2b02" hidden="1">#REF!</definedName>
    <definedName name="TBe136a63c_175f_4ec5_8a39_78deb626c648" hidden="1">#REF!</definedName>
    <definedName name="TBe1382eb2_5bc8_4d42_9266_5c06451fb984" hidden="1">#REF!</definedName>
    <definedName name="TBe13c43fb_c7f9_4510_906e_7d480a86ccde" hidden="1">#REF!</definedName>
    <definedName name="TBe13cac86_91a0_4bae_b97c_424083b51fb9" hidden="1">#REF!</definedName>
    <definedName name="TBe148cbe7_de99_4fab_b50f_e3d9c1979e34" hidden="1">#REF!</definedName>
    <definedName name="TBe149ef47_c116_402b_bbdb_6f5f006950cf" hidden="1">#REF!</definedName>
    <definedName name="TBe14cb70a_ce9e_47ca_b6a3_68f5f5e43f9d" hidden="1">#REF!</definedName>
    <definedName name="TBe15aaaf8_fb75_4566_ae5d_8dc9ec483815" hidden="1">#REF!</definedName>
    <definedName name="TBe1628362_0291_4133_9dda_83b41f5764ef" hidden="1">#REF!</definedName>
    <definedName name="TBe165c470_062e_4c53_9a0e_f528966dcbf2" hidden="1">#REF!</definedName>
    <definedName name="TBe16c34cb_37ff_4220_9680_6432c30c9ae0" hidden="1">#REF!</definedName>
    <definedName name="TBe175c867_5348_4421_b9e9_f808418b8c48" hidden="1">#REF!</definedName>
    <definedName name="TBe1813171_8cbd_4f1b_847d_f18937e684e9" hidden="1">#REF!</definedName>
    <definedName name="TBe1885127_35e2_4161_8a6b_4dd7ab47dff2" hidden="1">#REF!</definedName>
    <definedName name="TBe18950fc_15b0_424d_a4f9_aa664431be18" hidden="1">#REF!</definedName>
    <definedName name="TBe18f5951_365a_4d37_842b_1c4dd746a7fb" hidden="1">#REF!</definedName>
    <definedName name="TBe1992f52_c157_4020_ac4b_40dd8428b58b" hidden="1">#REF!</definedName>
    <definedName name="TBe1acd016_f3f2_46b0_b647_8290a430d972" hidden="1">#REF!</definedName>
    <definedName name="TBe1d8abf3_197e_4a71_9fc1_ebba12a16713" hidden="1">#REF!</definedName>
    <definedName name="TBe1e0ebff_73a4_4005_a7d2_a719816ab599" hidden="1">#REF!</definedName>
    <definedName name="TBe1e686b8_9dfa_4bf0_8823_93b3e1c35476" hidden="1">#REF!</definedName>
    <definedName name="TBe1f82919_2166_4aa5_b35b_b05495f06021" hidden="1">#REF!</definedName>
    <definedName name="TBe2086fbf_3d42_4892_8807_836fc8a58351" hidden="1">#REF!</definedName>
    <definedName name="TBe213624f_7630_450d_b58d_f9b88bd25c36" hidden="1">#REF!</definedName>
    <definedName name="TBe21e2367_4847_46db_b937_a3e4ec22288f" hidden="1">#REF!</definedName>
    <definedName name="TBe21fb9e9_647c_4229_a219_40c939350294" hidden="1">#REF!</definedName>
    <definedName name="TBe22d13f4_944e_4b8b_922a_13d80ae66876" hidden="1">#REF!</definedName>
    <definedName name="TBe22dd017_5f6e_4fd9_92f0_c8ed41c16a08" hidden="1">#REF!</definedName>
    <definedName name="TBe22e1b23_988b_4526_a94d_919e0a4d00fc" hidden="1">#REF!</definedName>
    <definedName name="TBe23427f9_134d_45be_9ad4_d44017225ac3" hidden="1">#REF!</definedName>
    <definedName name="TBe23e279b_dc78_450c_87d2_e21134bfee2a" hidden="1">#REF!</definedName>
    <definedName name="TBe2612edd_77b7_4ad2_b7a9_9f9ed26d7809" hidden="1">#REF!</definedName>
    <definedName name="TBe26a27e2_733e_40fe_9895_25dad8c8db85" hidden="1">#REF!</definedName>
    <definedName name="TBe276e146_9c74_4abf_a3fb_987607c2fd35" hidden="1">#REF!</definedName>
    <definedName name="TBe29cb7cf_75fa_481d_84c4_ccdea509a647" hidden="1">#REF!</definedName>
    <definedName name="TBe2b112b3_20eb_4db8_934d_748118afa2ae" hidden="1">#REF!</definedName>
    <definedName name="TBe2bcd2e2_3d08_4a68_9ccd_8174e9f1b4e2" hidden="1">#REF!</definedName>
    <definedName name="TBe2c4372c_7f04_4e6f_b75b_59837bc7bc3e" hidden="1">#REF!</definedName>
    <definedName name="TBe2c81e79_985a_4e6a_b701_713be690f5ba" hidden="1">#REF!</definedName>
    <definedName name="TBe2c9aea0_c0af_430a_a759_33beb9f31496" hidden="1">#REF!</definedName>
    <definedName name="TBe2cfbb11_fd63_4f43_af84_885e41d01965" hidden="1">#REF!</definedName>
    <definedName name="TBe2d1a704_3e57_493b_8898_4f550cd685bc" hidden="1">#REF!</definedName>
    <definedName name="TBe2fae3e0_0daf_4848_b0f8_d284eb35f536" hidden="1">#REF!</definedName>
    <definedName name="TBe304afff_0140_48ac_a184_2d5fc98a2668" hidden="1">#REF!</definedName>
    <definedName name="TBe30616da_697c_415a_b9ee_416020de8a89" hidden="1">#REF!</definedName>
    <definedName name="TBe31339b5_b687_4a8d_bcc0_d936f6571583" hidden="1">#REF!</definedName>
    <definedName name="TBe321cc70_0800_4c3a_8888_f2647b3bba4d" hidden="1">#REF!</definedName>
    <definedName name="TBe325b4ea_984a_4fac_8715_9c843f2b4fa3" hidden="1">#REF!</definedName>
    <definedName name="TBe3350db3_3566_4ab2_8857_3dae5af72163" hidden="1">#REF!</definedName>
    <definedName name="TBe336b804_6713_4866_92ab_692afaa0fdff" hidden="1">#REF!</definedName>
    <definedName name="TBe336e4a1_5f99_4f2d_b492_c0b30077e0f8" hidden="1">#REF!</definedName>
    <definedName name="TBe34655f8_0666_49d6_888b_bd58a12c7c68" hidden="1">#REF!</definedName>
    <definedName name="TBe3513914_9132_49e9_955d_e0d145625859" hidden="1">#REF!</definedName>
    <definedName name="TBe35df4bc_ec6e_4165_bdac_37ab2ac12cfa" hidden="1">#REF!</definedName>
    <definedName name="TBe3650dbd_02b5_4a78_85d5_6d4248bdd630" hidden="1">#REF!</definedName>
    <definedName name="TBe36a5873_7e48_49c2_8724_ab96795252d3" hidden="1">#REF!</definedName>
    <definedName name="TBe378ad00_dbfb_4538_8f22_084ff150c0b1" hidden="1">#REF!</definedName>
    <definedName name="TBe37908d0_a1cf_4d24_881d_038afc90e336" hidden="1">#REF!</definedName>
    <definedName name="TBe395dceb_508a_441e_82e3_865e04f8894e" hidden="1">#REF!</definedName>
    <definedName name="TBe39e4571_0421_4ac1_8647_981ae384f6dd" hidden="1">#REF!</definedName>
    <definedName name="TBe3a0ef1d_950b_40c8_b864_c70902cc361f" hidden="1">#REF!</definedName>
    <definedName name="TBe3a14b38_70d3_46d9_82a7_90e54f2c90b0" hidden="1">#REF!</definedName>
    <definedName name="TBe3a2fd91_9b58_468b_80a0_43ce102542b0" hidden="1">#REF!</definedName>
    <definedName name="TBe3a49967_3ee1_42bb_b615_3b2d0d6be7c8" hidden="1">#REF!</definedName>
    <definedName name="TBe3a71926_83c0_4e6e_bf78_24711a4063c9" hidden="1">#REF!</definedName>
    <definedName name="TBe3b355a6_42e6_4676_bc39_26259c261a37" hidden="1">#REF!</definedName>
    <definedName name="TBe3b838ca_7cd0_40a4_9ba7_37c46e021c29" hidden="1">#REF!</definedName>
    <definedName name="TBe3bb34a3_ce4d_400f_933b_3daa2b64085b" hidden="1">#REF!</definedName>
    <definedName name="TBe3cd5a33_611f_4050_813f_173b43991ab0" hidden="1">#REF!</definedName>
    <definedName name="TBe3e5c3a0_85bf_4e59_85e1_a006b6a923ab" hidden="1">#REF!</definedName>
    <definedName name="TBe3f902a6_c246_4969_8e82_60e68fa0ba22" hidden="1">#REF!</definedName>
    <definedName name="TBe40a36b3_e7ea_4cfd_9521_7655013451a6" hidden="1">#REF!</definedName>
    <definedName name="TBe413edab_7f89_4901_adcf_c44d576c1384" hidden="1">#REF!</definedName>
    <definedName name="TBe416a237_2080_474c_8ff8_7ce20bb411e4" hidden="1">#REF!</definedName>
    <definedName name="TBe41990f4_1436_4a10_8d9d_71a74d5f7424" hidden="1">#REF!</definedName>
    <definedName name="TBe421e03e_c167_4eab_b592_b601410c305d" hidden="1">#REF!</definedName>
    <definedName name="TBe42da7f4_5bff_4372_9e21_d623fe179e6f" hidden="1">#REF!</definedName>
    <definedName name="TBe432c70f_b497_4948_9168_9d66065dd713" hidden="1">#REF!</definedName>
    <definedName name="TBe434d1a4_94c7_437f_8303_32b8bcaad00e" hidden="1">#REF!</definedName>
    <definedName name="TBe4384a9c_195f_4abf_8c84_1bfc44218304" hidden="1">#REF!</definedName>
    <definedName name="TBe4478061_00c9_4f34_875d_a1fbb20f2206" hidden="1">#REF!</definedName>
    <definedName name="TBe44b1a0a_bd3e_4c48_9e34_d2bc4d5fc03a" hidden="1">#REF!</definedName>
    <definedName name="TBe44beb41_fa5a_488c_8c1b_1a89599458f4" hidden="1">#REF!</definedName>
    <definedName name="TBe44e375c_febc_408b_9628_8683fa660285" hidden="1">#REF!</definedName>
    <definedName name="TBe44e53f9_9ff1_4ccf_8206_a0d3e043dd6f" hidden="1">#REF!</definedName>
    <definedName name="TBe4568561_eba1_4ae9_9471_ce029d876ddb" hidden="1">#REF!</definedName>
    <definedName name="TBe47761e2_34ec_4026_8424_953af92f5375" hidden="1">#REF!</definedName>
    <definedName name="TBe47c05bc_22ef_4bda_a7c0_3a00099d7b51" hidden="1">#REF!</definedName>
    <definedName name="TBe491096b_ae63_4876_bbed_432e9ef2fe2f" hidden="1">#REF!</definedName>
    <definedName name="TBe49477aa_edd1_48d8_9ad6_4d536431cb61" hidden="1">#REF!</definedName>
    <definedName name="TBe499c053_75ea_4367_afe0_9429438a9f51" hidden="1">#REF!</definedName>
    <definedName name="TBe49e513c_caa5_4d59_a924_8fe7743f4250" hidden="1">#REF!</definedName>
    <definedName name="TBe4a65f76_1dee_4f81_978f_2d35181c7171" hidden="1">#REF!</definedName>
    <definedName name="TBe4aaf83e_74d7_4a02_8752_108e20d71384" hidden="1">#REF!</definedName>
    <definedName name="TBe4ab03e3_9792_4b80_8ad6_f012a457d26f" hidden="1">#REF!</definedName>
    <definedName name="TBe4aef966_4e4b_4351_abdc_3701e56dde8c" hidden="1">#REF!</definedName>
    <definedName name="TBe4b1a648_f695_4c4a_b48a_389a2008f4b1" hidden="1">#REF!</definedName>
    <definedName name="TBe4c1df22_f0e6_4a6d_88b6_cce4c014298e" hidden="1">#REF!</definedName>
    <definedName name="TBe4def655_0e8b_408e_80af_e48466b439a8" hidden="1">#REF!</definedName>
    <definedName name="TBe4e3f08f_0973_4ca3_9a64_f49b40f68b04" hidden="1">#REF!</definedName>
    <definedName name="TBe4ecfec5_0ed0_4491_be5b_7766003b8bbf" hidden="1">#REF!</definedName>
    <definedName name="TBe4f50660_402f_4cbd_bd64_b90ded100b5a" hidden="1">#REF!</definedName>
    <definedName name="TBe502abad_0e6d_4c8d_976a_53830a7c7eac" hidden="1">#REF!</definedName>
    <definedName name="TBe5068ac6_b531_4bc5_b1c6_b9bee67f8dad" hidden="1">#REF!</definedName>
    <definedName name="TBe5347ade_8b06_4aff_8978_2f3ba89251bf" hidden="1">#REF!</definedName>
    <definedName name="TBe539b7e7_9769_4e41_829c_643cbfcf8ad0" hidden="1">#REF!</definedName>
    <definedName name="TBe55c9ed6_6de6_4df3_b2c1_32ceb99d17bc" hidden="1">#REF!</definedName>
    <definedName name="TBe562ea1e_6163_499f_9084_2fedd9600bb5" hidden="1">#REF!</definedName>
    <definedName name="TBe572b16a_7954_4305_8661_57a50e042891" hidden="1">#REF!</definedName>
    <definedName name="TBe57af8b6_286f_4f9d_99e5_8bf224d57f01" hidden="1">#REF!</definedName>
    <definedName name="TBe58057a6_c1ff_4021_89a1_dd1e70d036cb" hidden="1">#REF!</definedName>
    <definedName name="TBe585db29_ba7d_47d6_9671_11afa712d0dd" hidden="1">#REF!</definedName>
    <definedName name="TBe586dd93_0867_4796_95ca_cd360e2de150" hidden="1">#REF!</definedName>
    <definedName name="TBe59f1789_39a7_4aee_a8d7_855aa5a939b4" hidden="1">#REF!</definedName>
    <definedName name="TBe5a48fd2_a72f_48ba_b477_6c83f9a147de" hidden="1">#REF!</definedName>
    <definedName name="TBe5a4be11_08ca_4c33_bf89_98215da0ecf4" hidden="1">#REF!</definedName>
    <definedName name="TBe5ace831_83e4_4423_a0a0_b1e7ae7e876c" hidden="1">#REF!</definedName>
    <definedName name="TBe5d3970a_1b16_4872_bb20_88340c8c1e1c" hidden="1">#REF!</definedName>
    <definedName name="TBe5f5f304_9741_4d35_a418_eced64b103bb" hidden="1">#REF!</definedName>
    <definedName name="TBe5fedd75_4a02_4079_841b_8b11ef4c8c86" hidden="1">#REF!</definedName>
    <definedName name="TBe60da0be_f491_4af3_bdf3_66f3c2d73f7e" hidden="1">#REF!</definedName>
    <definedName name="TBe648d0f5_94c2_4ae7_a006_a86c2efa0acd" hidden="1">#REF!</definedName>
    <definedName name="TBe64d7559_366b_408e_89e9_04e02b5e7c12" hidden="1">#REF!</definedName>
    <definedName name="TBe65556ce_1dde_4c8c_9fc2_b44185edfc97" hidden="1">#REF!</definedName>
    <definedName name="TBe660867d_de20_4f0e_a4c5_b31416b42645" hidden="1">#REF!</definedName>
    <definedName name="TBe66f5c99_b373_4df6_86dc_f7b41fb64542" hidden="1">#REF!</definedName>
    <definedName name="TBe66fea3a_9f3b_43f6_9675_89f597ac36ae" hidden="1">#REF!</definedName>
    <definedName name="TBe6894d69_d0cd_40ac_9596_dbd0a4ce51cb" hidden="1">#REF!</definedName>
    <definedName name="TBe68a8098_a4ee_4f10_916f_7e4da1cfcb4c" hidden="1">#REF!</definedName>
    <definedName name="TBe68f3158_d856_44b7_ae1a_989a12359e5a" hidden="1">#REF!</definedName>
    <definedName name="TBe6906412_11ea_4344_8cf4_2d0948a69992" hidden="1">#REF!</definedName>
    <definedName name="TBe6920e93_04eb_46dc_b903_45593ad1da32" hidden="1">#REF!</definedName>
    <definedName name="TBe6acf352_ebb7_49c4_8be1_f453c49e5761" hidden="1">#REF!</definedName>
    <definedName name="TBe6ad8ed0_804f_448f_a89f_e6a85e207d01" hidden="1">#REF!</definedName>
    <definedName name="TBe6b3592f_9a3c_4e4e_8ea6_c44ef15eec24" hidden="1">#REF!</definedName>
    <definedName name="TBe6b5d0a5_642e_42cb_8264_27ead337d9ac" hidden="1">#REF!</definedName>
    <definedName name="TBe6bec63f_618e_4143_ade6_e41e06c5d5ad" hidden="1">#REF!</definedName>
    <definedName name="TBe6c8f80a_6d07_485a_9225_857e922b0410" hidden="1">#REF!</definedName>
    <definedName name="TBe6ca6aec_b6e3_4ccd_939b_83fde9a0f36f" hidden="1">#REF!</definedName>
    <definedName name="TBe6ce9d9c_da2d_40f0_87dc_4eca105c01c3" hidden="1">#REF!</definedName>
    <definedName name="TBe6d38f69_00a2_4b4f_9298_c6d55c806ec3" hidden="1">#REF!</definedName>
    <definedName name="TBe6d70684_9f1d_4a5a_952d_3a9351c7ecb8" hidden="1">#REF!</definedName>
    <definedName name="TBe6edd2c1_a5e0_4127_9912_d6b023d40adb" hidden="1">#REF!</definedName>
    <definedName name="TBe713aaf1_fee1_4d21_a8c5_ee2a7eb9487c" hidden="1">#REF!</definedName>
    <definedName name="TBe718673b_9e7c_4e20_adbc_80f258c41069" hidden="1">#REF!</definedName>
    <definedName name="TBe72628cf_1e70_4d74_8c7b_e8be1007e47b" hidden="1">#REF!</definedName>
    <definedName name="TBe73ebbc2_8838_4934_8662_7c343c687f41" hidden="1">#REF!</definedName>
    <definedName name="TBe742df43_5dde_4ad0_832d_83a1c167c527" hidden="1">#REF!</definedName>
    <definedName name="TBe746b106_7ff3_4328_83bf_2727a8fea503" hidden="1">#REF!</definedName>
    <definedName name="TBe74a98fa_7f54_48d5_80d0_e2a95b0390c1" hidden="1">#REF!</definedName>
    <definedName name="TBe74d48cd_daca_4ebc_b701_69377ceaf3b9" hidden="1">#REF!</definedName>
    <definedName name="TBe76acd96_ccd7_42bf_8a7a_702886b45b71" hidden="1">#REF!</definedName>
    <definedName name="TBe774d93a_6fa9_422d_b9a0_1cf37bcf3f9b" hidden="1">#REF!</definedName>
    <definedName name="TBe78ba50d_62be_44f8_a5b6_934fa4be435a" hidden="1">#REF!</definedName>
    <definedName name="TBe79bdb38_dee6_4f77_9485_a5e1986a4d8e" hidden="1">#REF!</definedName>
    <definedName name="TBe7a295ac_e472_448b_b599_4a450a393564" hidden="1">#REF!</definedName>
    <definedName name="TBe7a4ccd7_5bf9_4b4e_9d12_852e24695a4a" hidden="1">#REF!</definedName>
    <definedName name="TBe7ab8181_665b_49b7_a45b_406c8f6c2777" hidden="1">#REF!</definedName>
    <definedName name="TBe7b8d8ee_c21e_4592_8329_923bebe4c6b8" hidden="1">#REF!</definedName>
    <definedName name="TBe7c12397_7bda_4f4d_ba32_cf1922fd48c1" hidden="1">#REF!</definedName>
    <definedName name="TBe7c1df3f_a7f5_40e3_9a90_c52f2f61e70f" hidden="1">#REF!</definedName>
    <definedName name="TBe7c45e91_7a11_483e_81fb_e7eff31f89e7" hidden="1">#REF!</definedName>
    <definedName name="TBe7d6bfd5_9873_46c7_a44a_71cbc38f8840" hidden="1">#REF!</definedName>
    <definedName name="TBe7eb2228_1ce9_4895_8840_d5ceca856e45" hidden="1">#REF!</definedName>
    <definedName name="TBe7eb3ba2_fe30_4018_89bb_8c4a4c710161" hidden="1">#REF!</definedName>
    <definedName name="TBe7f87002_7733_46aa_ad52_3beca8f8f76f" hidden="1">#REF!</definedName>
    <definedName name="TBe7fe77c0_b7e3_4aff_92d4_5cfdd3326e55" hidden="1">#REF!</definedName>
    <definedName name="TBe7ffd017_8d38_4414_a085_141978e274a6" hidden="1">#REF!</definedName>
    <definedName name="TBe810fb09_b19f_4ef3_93b2_ccf20a22ba29" hidden="1">#REF!</definedName>
    <definedName name="TBe811825c_4399_4d9b_a7bb_eacc111d5d1d" hidden="1">#REF!</definedName>
    <definedName name="TBe81c909c_cbcd_450e_930a_e395fc70aae2" hidden="1">#REF!</definedName>
    <definedName name="TBe828b517_b200_46ad_aab1_7327b5d518ae" hidden="1">#REF!</definedName>
    <definedName name="TBe82bc5e4_e7f4_4e38_8434_1f75f260b3d6" hidden="1">#REF!</definedName>
    <definedName name="TBe8327898_4fc2_46a7_9e6b_9e8585bafbaa" hidden="1">#REF!</definedName>
    <definedName name="TBe83b9b33_efea_4655_9cf2_e6f7a4fcd10a" hidden="1">#REF!</definedName>
    <definedName name="TBe83ba365_ad78_48b4_8050_59700706f0b6" hidden="1">#REF!</definedName>
    <definedName name="TBe846cd4f_b704_4ea8_943f_f72a9f3fac82" hidden="1">#REF!</definedName>
    <definedName name="TBe849afe9_4f86_4229_a1ad_bd28cc6294c2" hidden="1">#REF!</definedName>
    <definedName name="TBe87653a2_09b0_45e3_8cbd_35cd83b5d76b" hidden="1">#REF!</definedName>
    <definedName name="TBe87e971a_5ffa_4783_a1cd_6c9d4339c4f1" hidden="1">#REF!</definedName>
    <definedName name="TBe8b43bc6_ec99_4b03_8f0a_94f8e910cf46" hidden="1">#REF!</definedName>
    <definedName name="TBe8bd3895_6c80_4260_b37b_886c507818ac" hidden="1">#REF!</definedName>
    <definedName name="TBe8c23c7c_c349_47a0_b769_4d060fc9223d" hidden="1">#REF!</definedName>
    <definedName name="TBe8cd38c9_57c4_430a_a9c0_6c2cdb254afb" hidden="1">#REF!</definedName>
    <definedName name="TBe8d45e7a_d1bc_44a5_9543_1d3ee926f5e8" hidden="1">#REF!</definedName>
    <definedName name="TBe8f20e9d_3658_4ffa_a553_7d2013dab6a3" hidden="1">#REF!</definedName>
    <definedName name="TBe9032fa6_ecc3_4e4e_819a_971e41fc180b" hidden="1">#REF!</definedName>
    <definedName name="TBe90d7cd7_331a_49f0_9ec9_e4167a53434a" hidden="1">#REF!</definedName>
    <definedName name="TBe918a6c5_139f_4a55_9329_08a2802f8544" hidden="1">#REF!</definedName>
    <definedName name="TBe92244ed_7e70_47ae_803b_bd6e9db670f9" hidden="1">#REF!</definedName>
    <definedName name="TBe9229477_b362_435f_a225_dec813c675cb" hidden="1">#REF!</definedName>
    <definedName name="TBe930e8f2_e13a_47bc_91fe_17f0ace0e930" hidden="1">#REF!</definedName>
    <definedName name="TBe93b568f_e3c3_4d93_9e5f_56de9a88e116" hidden="1">#REF!</definedName>
    <definedName name="TBe93c6671_842a_4a96_b61e_aa0f7bc7d0f3" hidden="1">#REF!</definedName>
    <definedName name="TBe9608c39_2a06_4376_b731_e2e38607df1b" hidden="1">#REF!</definedName>
    <definedName name="TBe96fa09b_2177_44f6_9c11_cb8db26400f5" hidden="1">#REF!</definedName>
    <definedName name="TBe975ddf4_48fe_4685_8aaf_5743b86316fc" hidden="1">#REF!</definedName>
    <definedName name="TBe97924da_5118_4cbe_af24_d819d428458a" hidden="1">#REF!</definedName>
    <definedName name="TBe99ff5af_a9da_4174_8e46_2a70cfb4f0b0" hidden="1">#REF!</definedName>
    <definedName name="TBe9a0f1a1_a666_426b_afeb_3d57a0c2e18e" hidden="1">#REF!</definedName>
    <definedName name="TBe9a14534_354b_4cd3_b769_db99345e2f47" hidden="1">#REF!</definedName>
    <definedName name="TBe9acada3_f32a_493c_a147_678657a83baa" hidden="1">#REF!</definedName>
    <definedName name="TBe9c00896_3032_4928_bb23_537342aef92b" hidden="1">#REF!</definedName>
    <definedName name="TBe9c07bfb_c190_4e4a_83c6_4eebe4f28c81" hidden="1">#REF!</definedName>
    <definedName name="TBe9c260a8_3a09_4000_931b_6bf43491696f" hidden="1">#REF!</definedName>
    <definedName name="TBe9c3d52d_83bb_4bf8_9efc_ec73c110bcc4" hidden="1">#REF!</definedName>
    <definedName name="TBe9c840dc_0088_4f3e_805b_f5e630ec915e" hidden="1">#REF!</definedName>
    <definedName name="TBe9c8b3e1_4a09_4843_a59c_99bbfea50bb1" hidden="1">#REF!</definedName>
    <definedName name="TBe9d37e3c_aef3_4ccd_8d5d_5838695bf910" hidden="1">#REF!</definedName>
    <definedName name="TBe9f4584e_faa7_4616_af5a_00a7d0f2623b" hidden="1">#REF!</definedName>
    <definedName name="TBe9fe05ff_a228_4b46_ac8c_ac3fb368ac1d" hidden="1">#REF!</definedName>
    <definedName name="TBea0114e2_2bc4_426d_8d7b_281e8248b535" hidden="1">#REF!</definedName>
    <definedName name="TBea03e230_c2f7_4f48_bcbe_d1124a2865de" hidden="1">#REF!</definedName>
    <definedName name="TBea0e3f3b_77d6_4ce0_9c75_17964adbb69c" hidden="1">#REF!</definedName>
    <definedName name="TBea116575_2f50_4ddd_8368_985c16fc07e0" hidden="1">#REF!</definedName>
    <definedName name="TBea219d81_679d_4e2b_9f8c_5ac90fcf4ba7" hidden="1">#REF!</definedName>
    <definedName name="TBea286216_0f58_4024_a71a_c07619e98cbf" hidden="1">#REF!</definedName>
    <definedName name="TBea2ccf39_9f4c_4cd1_8b39_eace8b320fe2" hidden="1">#REF!</definedName>
    <definedName name="TBea3600cf_2ec6_479e_a919_10a2937cdbaf" hidden="1">#REF!</definedName>
    <definedName name="TBea4ea328_956e_4bbf_9c3d_e106c1f6f576" hidden="1">#REF!</definedName>
    <definedName name="TBea6d2b48_2086_4031_a34c_7493f479058c" hidden="1">#REF!</definedName>
    <definedName name="TBea6fe05d_3cd3_41bc_8f72_fadcb8d5f617" hidden="1">#REF!</definedName>
    <definedName name="TBea727a8d_3a69_442b_9e3e_e2b9c77b4618" hidden="1">#REF!</definedName>
    <definedName name="TBea9b97b0_f0bd_4a9f_8337_2322c63daf04" hidden="1">#REF!</definedName>
    <definedName name="TBea9ca7af_7b8b_4be5_a942_d64e0c0d5d40" hidden="1">#REF!</definedName>
    <definedName name="TBeaa0093f_ea3a_472e_b988_40c3f22735a2" hidden="1">#REF!</definedName>
    <definedName name="TBeab53a0f_03e4_41c2_ba36_d8ef53bbd489" hidden="1">#REF!</definedName>
    <definedName name="TBeab58cc0_9825_427c_bb7a_06cc76752ea8" hidden="1">#REF!</definedName>
    <definedName name="TBeab63d62_97ee_493b_b2e0_89332239b630" hidden="1">#REF!</definedName>
    <definedName name="TBeab78707_70d8_4904_a5a3_340d84dfadf0" hidden="1">#REF!</definedName>
    <definedName name="TBeacf0e62_1cdc_4c4f_a70b_8e6036020751" hidden="1">#REF!</definedName>
    <definedName name="TBead6fa80_f428_48ca_a76e_6f53439b148c" hidden="1">#REF!</definedName>
    <definedName name="TBeae01545_3929_4bb7_ab42_0cbbcf7ccdab" hidden="1">#REF!</definedName>
    <definedName name="TBeae42ad8_ac59_47ab_94ce_200dcfde50cd" hidden="1">#REF!</definedName>
    <definedName name="TBeaea32cb_4878_44ba_8196_e535acaa51dd" hidden="1">#REF!</definedName>
    <definedName name="TBeb1344cd_acf6_4bbc_92a3_2dc7d24500b6" hidden="1">#REF!</definedName>
    <definedName name="TBeb17c192_b448_45c3_bb0c_a709fac491f6" hidden="1">#REF!</definedName>
    <definedName name="TBeb1b3929_b405_4ada_bdec_b5cfde0c6c2b" hidden="1">#REF!</definedName>
    <definedName name="TBeb331be9_43c2_4c7b_91de_da2699054665" hidden="1">#REF!</definedName>
    <definedName name="TBeb565008_07e4_47a1_a470_ef13c7c3d5af" hidden="1">#REF!</definedName>
    <definedName name="TBeb5867df_51b4_4c02_b04a_ae79bec8eb96" hidden="1">#REF!</definedName>
    <definedName name="TBeb6eb47e_4a2d_42dc_93e7_9008cb510913" hidden="1">#REF!</definedName>
    <definedName name="TBeb7668d5_a148_43e7_8091_d321752b1fa5" hidden="1">#REF!</definedName>
    <definedName name="TBeb9b00cc_4642_4a92_b3cd_f391a37f837f" hidden="1">#REF!</definedName>
    <definedName name="TBeb9b03e4_39dc_4672_a2f2_37f83fe0a7e3" hidden="1">#REF!</definedName>
    <definedName name="TBeb9c3bc4_da2e_4a59_b5f1_b824ffd267e1" hidden="1">#REF!</definedName>
    <definedName name="TBeba3d72c_04c0_4711_825e_cdfde1bb1d98" hidden="1">#REF!</definedName>
    <definedName name="TBeba47a26_c411_499a_b0e2_1d4d7904ff49" hidden="1">#REF!</definedName>
    <definedName name="TBebb74aef_9598_4971_a866_02ce13c8c344" hidden="1">#REF!</definedName>
    <definedName name="TBebc62658_7e32_43a6_855c_0830f5adb8bd" hidden="1">#REF!</definedName>
    <definedName name="TBebd1962c_f6c7_4f3b_bc2b_0d3b9da2c5fc" hidden="1">#REF!</definedName>
    <definedName name="TBebe5603d_8a89_47e2_82bf_e04ef0bdf454" hidden="1">#REF!</definedName>
    <definedName name="TBebe609e9_6e44_46b9_a38e_c7f9068c4937" hidden="1">#REF!</definedName>
    <definedName name="TBebe86723_0bf6_4e88_8e83_9b942166e6b0" hidden="1">#REF!</definedName>
    <definedName name="TBebe91f0e_363c_4bce_9a55_28117f8062c8" hidden="1">#REF!</definedName>
    <definedName name="TBebe9af56_5b43_4e34_b2fa_5d16a420269b" hidden="1">#REF!</definedName>
    <definedName name="TBebecbcf3_c050_46e9_ac1c_8d33fd631c9b" hidden="1">#REF!</definedName>
    <definedName name="TBebf2383c_7e7d_40a7_aa66_6ebd3257b21b" hidden="1">#REF!</definedName>
    <definedName name="TBec1fc423_a035_4946_9891_9bc7caf682ea" hidden="1">#REF!</definedName>
    <definedName name="TBec219318_0bb0_4bf1_9649_35da00007c42" hidden="1">#REF!</definedName>
    <definedName name="TBec24ce07_01be_4fe4_ab00_13bc3b72499d" hidden="1">#REF!</definedName>
    <definedName name="TBec264f10_d1a7_4386_a5fa_3b1e0b2096b8" hidden="1">#REF!</definedName>
    <definedName name="TBec27754d_7784_4b8a_8bce_60b55c84e8b7" hidden="1">#REF!</definedName>
    <definedName name="TBec27e029_fbda_47fb_9879_f7ba8c286913" hidden="1">#REF!</definedName>
    <definedName name="TBec36bf3d_cdbe_418a_a27f_5d08f80bbc12" hidden="1">#REF!</definedName>
    <definedName name="TBec43798b_83e1_44f1_a78c_99edb43a2386" hidden="1">#REF!</definedName>
    <definedName name="TBec454c7c_d558_40b1_bf55_cd3c3e86c17e" hidden="1">#REF!</definedName>
    <definedName name="TBec4e0757_2d96_4bab_b13d_53b2b1cab0da" hidden="1">#REF!</definedName>
    <definedName name="TBec62b661_8b42_41c6_ad43_34452a422bdc" hidden="1">#REF!</definedName>
    <definedName name="TBec63a90e_433f_4103_9e80_4c72b71d3ed7" hidden="1">#REF!</definedName>
    <definedName name="TBec696f34_016c_43a6_9216_e1ccbeefe3bd" hidden="1">#REF!</definedName>
    <definedName name="TBec79073f_b94d_49c2_ba6f_0dbc7098244f" hidden="1">#REF!</definedName>
    <definedName name="TBec804fe3_b9c7_4d7e_9aa7_c2f7be4a11be" hidden="1">#REF!</definedName>
    <definedName name="TBec98bdf6_6849_45d6_a269_13ac92c55d02" hidden="1">#REF!</definedName>
    <definedName name="TBec9c3a4f_e8d9_4fc8_b866_3be0e304d61e" hidden="1">#REF!</definedName>
    <definedName name="TBecb893d5_6029_425b_8e05_2bf4238a961a" hidden="1">#REF!</definedName>
    <definedName name="TBecbc88eb_94ac_4142_a4c7_3bc6c980a23f" hidden="1">#REF!</definedName>
    <definedName name="TBeccbd2cb_13a1_4163_95e6_854492c43019" hidden="1">#REF!</definedName>
    <definedName name="TBecd21249_3cf9_48d8_9e26_7b288fc0f9aa" hidden="1">#REF!</definedName>
    <definedName name="TBece0f959_b5a0_4efd_a680_acff501ae6be" hidden="1">#REF!</definedName>
    <definedName name="TBece1142b_bdab_4730_8e12_41bb7d276beb" hidden="1">#REF!</definedName>
    <definedName name="TBece3de20_5ea1_4455_a5fe_49520cd3e164" hidden="1">#REF!</definedName>
    <definedName name="TBeceba3cf_29f1_4554_a64d_09343a4731b3" hidden="1">#REF!</definedName>
    <definedName name="TBed01758f_dcc8_4a44_9f0f_f5cb123771e2" hidden="1">#REF!</definedName>
    <definedName name="TBed064fa9_105d_4b07_9bde_78c1d517c989" hidden="1">#REF!</definedName>
    <definedName name="TBed067316_78e1_4126_bbce_24f40addbc9a" hidden="1">#REF!</definedName>
    <definedName name="TBed0888f8_61e4_4365_8014_2b4757c0c51b" hidden="1">#REF!</definedName>
    <definedName name="TBed0ecc71_276c_4f81_9491_1fddee54f7c7" hidden="1">#REF!</definedName>
    <definedName name="TBed1361ca_87fe_4090_a644_adece0189003" hidden="1">#REF!</definedName>
    <definedName name="TBed280245_0a9c_4ab7_bffc_ba3c44e7f7cf" hidden="1">#REF!</definedName>
    <definedName name="TBed32749e_6841_417f_8d12_57788d47062e" hidden="1">#REF!</definedName>
    <definedName name="TBed335906_476c_49fe_b47e_fa4d09c00490" hidden="1">#REF!</definedName>
    <definedName name="TBed41577f_62be_4263_88b0_cca07de9a598" hidden="1">#REF!</definedName>
    <definedName name="TBed486458_2432_4ed7_86c8_b51c3f0edc5c" hidden="1">#REF!</definedName>
    <definedName name="TBed4b257c_eb95_41f6_90f0_ca3676f22522" hidden="1">#REF!</definedName>
    <definedName name="TBed51b927_d9ca_4190_8055_25503110ea5e" hidden="1">#REF!</definedName>
    <definedName name="TBed5d3ae9_a1fa_4721_8add_a6e693fcc229" hidden="1">#REF!</definedName>
    <definedName name="TBed68a780_9109_42cf_8b80_9f870db6c4f9" hidden="1">#REF!</definedName>
    <definedName name="TBed73bf69_5fd7_4127_9171_78854f1e2e4b" hidden="1">#REF!</definedName>
    <definedName name="TBed841bea_8ca7_4502_b776_345a8ae7a5df" hidden="1">#REF!</definedName>
    <definedName name="TBed84e66b_fb53_4fa4_ad29_9158026888d8" hidden="1">#REF!</definedName>
    <definedName name="TBed925420_7d0f_4a68_b407_298131a84287" hidden="1">#REF!</definedName>
    <definedName name="TBed9a42a3_c235_42ee_b142_a06180399d95" hidden="1">#REF!</definedName>
    <definedName name="TBeda58381_2476_492e_8ee2_80b077f48d09" hidden="1">#REF!</definedName>
    <definedName name="TBeda666e8_06b3_491f_ac86_dd89b26f2051" hidden="1">#REF!</definedName>
    <definedName name="TBedac27be_f1d8_47f2_9d74_a2b2cab15c9f" hidden="1">#REF!</definedName>
    <definedName name="TBedc24b93_5b79_43df_8718_6a73dac05403" hidden="1">#REF!</definedName>
    <definedName name="TBeddd5b37_2ea1_43a0_ad0e_4262c8b269ce" hidden="1">#REF!</definedName>
    <definedName name="TBede53b09_02b7_44ea_9a8a_dd8eb70cc7c3" hidden="1">#REF!</definedName>
    <definedName name="TBedf73359_2b2b_41ba_83f7_f03db4df4e92" hidden="1">#REF!</definedName>
    <definedName name="TBee0d0896_f573_47b3_a514_be9aa4e4ee4b" hidden="1">#REF!</definedName>
    <definedName name="TBee0f7fee_a14b_4786_91b0_cc198a5098b5" hidden="1">#REF!</definedName>
    <definedName name="TBee15da79_007d_4614_b4ce_09f94e6fd90d" hidden="1">#REF!</definedName>
    <definedName name="TBee1b24f8_bd06_4a0f_a8cd_a1b32600329d" hidden="1">#REF!</definedName>
    <definedName name="TBee2d1ca3_db80_49c3_bedd_4cc12bd2ea9a" hidden="1">#REF!</definedName>
    <definedName name="TBee313ef7_ecf0_4797_8484_d21b3f5d9653" hidden="1">#REF!</definedName>
    <definedName name="TBee32ba49_6dab_4933_a55b_d100ec75007b" hidden="1">#REF!</definedName>
    <definedName name="TBee3865fa_536a_4c84_a222_90432e5801e6" hidden="1">#REF!</definedName>
    <definedName name="TBee476507_aaa0_4e79_9395_0cf8947c66d2" hidden="1">#REF!</definedName>
    <definedName name="TBee4b532b_9605_474f_a887_8655437d21bb" hidden="1">#REF!</definedName>
    <definedName name="TBee4b6aee_f81a_4a60_a3c8_db21e5118ff0" hidden="1">#REF!</definedName>
    <definedName name="TBee678405_5bc9_4f31_9285_2f1b27ccd648" hidden="1">#REF!</definedName>
    <definedName name="TBee6a8470_97bd_4d1f_ac90_f707e295f94c" hidden="1">#REF!</definedName>
    <definedName name="TBee702087_6e8c_408c_b301_f0239e9c8a3f" hidden="1">#REF!</definedName>
    <definedName name="TBee7d8240_a24d_48c1_8392_780cb2f2df04" hidden="1">#REF!</definedName>
    <definedName name="TBee9228c1_c7c3_4cb5_a141_96c60ede3ecd" hidden="1">#REF!</definedName>
    <definedName name="TBeeac639a_9673_4ea2_adbb_9df94f5543a9" hidden="1">#REF!</definedName>
    <definedName name="TBeeb32677_ec79_458f_9e02_f64d9da6c7ab" hidden="1">#REF!</definedName>
    <definedName name="TBeeb9cb06_9b69_409f_a772_b8a96ccaed2d" hidden="1">#REF!</definedName>
    <definedName name="TBeec5272e_19e4_4c82_b551_925404ed52dd" hidden="1">#REF!</definedName>
    <definedName name="TBeed09a2d_2d9b_4c09_9d86_a90ae8d74c30" hidden="1">#REF!</definedName>
    <definedName name="TBeed2f2ab_0f2b_4544_a038_b8999a62186f" hidden="1">#REF!</definedName>
    <definedName name="TBeedb79ed_e011_420f_82f7_098cc891bfa5" hidden="1">#REF!</definedName>
    <definedName name="TBeef13851_4f4f_46b4_9db3_3504b92930b7" hidden="1">#REF!</definedName>
    <definedName name="TBeefa25e4_a274_452e_af48_a38ec9c0658f" hidden="1">#REF!</definedName>
    <definedName name="TBeefe3d3f_837c_4248_b8e2_e5dcd5c5d27f" hidden="1">#REF!</definedName>
    <definedName name="TBef055ebd_c457_46bf_9515_9119a26ffe94" hidden="1">#REF!</definedName>
    <definedName name="TBef088240_1ec2_430d_aea5_8f57df3510e7" hidden="1">#REF!</definedName>
    <definedName name="TBef174a3a_f40d_4de9_ab24_80516f39dee6" hidden="1">#REF!</definedName>
    <definedName name="TBef27f8f9_39f0_44e2_b242_39204012af92" hidden="1">#REF!</definedName>
    <definedName name="TBef5b105d_89c1_411c_8138_4ad9a778d9f8" hidden="1">#REF!</definedName>
    <definedName name="TBef65ef14_63e3_43d9_acc7_6c8a90547211" hidden="1">#REF!</definedName>
    <definedName name="TBef6ddd6f_c90c_4bb8_981b_ee1d4e4b06f4" hidden="1">#REF!</definedName>
    <definedName name="TBef770162_c19d_4503_9128_c0122a7e330d" hidden="1">#REF!</definedName>
    <definedName name="TBef7eb1b9_5931_45ad_9ed5_a03d7d9b8fae" hidden="1">#REF!</definedName>
    <definedName name="TBef87b8e7_4a7d_4a9f_ab13_443b26ceeba0" hidden="1">#REF!</definedName>
    <definedName name="TBef964ce1_fa1e_4bee_bce9_feed2cf63abc" hidden="1">#REF!</definedName>
    <definedName name="TBefa4b936_db52_4284_a20b_c41b42dd0ef1" hidden="1">#REF!</definedName>
    <definedName name="TBefabe08d_fc72_4fba_be4c_1055045fb5df" hidden="1">#REF!</definedName>
    <definedName name="TBefac37b8_aabc_4fd6_bc51_0ce3d9d5eab5" hidden="1">#REF!</definedName>
    <definedName name="TBefaf22c8_fd20_42bc_b506_90eadb0d90a1" hidden="1">#REF!</definedName>
    <definedName name="TBefbe55dc_9be9_40a6_9537_afc66b49c938" hidden="1">#REF!</definedName>
    <definedName name="TBefc14352_f914_4452_b079_11647c8ddb8f" hidden="1">#REF!</definedName>
    <definedName name="TBefc885f5_85fd_4cea_82a9_4172632433d1" hidden="1">#REF!</definedName>
    <definedName name="TBefd3662f_c69d_4a37_8478_1008530aef92" hidden="1">#REF!</definedName>
    <definedName name="TBefe007dc_91cf_4860_8c43_6912b51c5e6c" hidden="1">#REF!</definedName>
    <definedName name="TBefe4fce5_5d41_401a_b9ff_605fb7c309a7" hidden="1">#REF!</definedName>
    <definedName name="TBefeb9ed2_d01f_46e1_8519_171bee699c72" hidden="1">#REF!</definedName>
    <definedName name="TBeff27909_2b18_46fd_a8a9_3ceedf9ef62c" hidden="1">#REF!</definedName>
    <definedName name="TBf0196962_1387_47b7_bf83_5628ab23d9bb" hidden="1">#REF!</definedName>
    <definedName name="TBf01cb709_9435_443f_875f_326bec9e6be6" hidden="1">#REF!</definedName>
    <definedName name="TBf01cfd84_65ab_49b9_9666_a912fdada147" hidden="1">#REF!</definedName>
    <definedName name="TBf038df3e_6364_4b22_b59f_9b3491e77b33" hidden="1">#REF!</definedName>
    <definedName name="TBf03acdcf_500c_4ce3_887e_f0660b8bc0b1" hidden="1">#REF!</definedName>
    <definedName name="TBf03d2594_1635_4fe0_9c60_120237548179" hidden="1">#REF!</definedName>
    <definedName name="TBf04159f6_6929_40c1_bfed_6146fe65237f" hidden="1">#REF!</definedName>
    <definedName name="TBf0422caf_ee99_4654_8132_4ef12dbda261" hidden="1">#REF!</definedName>
    <definedName name="TBf04b7258_608a_4df4_b037_2c98db1a7782" hidden="1">#REF!</definedName>
    <definedName name="TBf05f913b_554b_44e5_bd80_7649a7f89267" hidden="1">#REF!</definedName>
    <definedName name="TBf064fd9f_91fa_46b5_a85d_ccf876301e5f" hidden="1">#REF!</definedName>
    <definedName name="TBf068f374_7f38_462e_9d35_97235e095057" hidden="1">#REF!</definedName>
    <definedName name="TBf06a24a0_5f32_4174_8ce2_942a8bd76622" hidden="1">#REF!</definedName>
    <definedName name="TBf07bc788_502b_47fd_9588_6e9a1b32d887" hidden="1">#REF!</definedName>
    <definedName name="TBf08c997d_dce5_47ee_a0bb_9b2bf31d425b" hidden="1">#REF!</definedName>
    <definedName name="TBf08f93dd_5c80_471a_ab2e_a77f864dd92c" hidden="1">#REF!</definedName>
    <definedName name="TBf0937bba_c429_459e_bff1_fccf94c90cba" hidden="1">#REF!</definedName>
    <definedName name="TBf09398f6_fa01_477d_9323_afbca68f9ce3" hidden="1">#REF!</definedName>
    <definedName name="TBf0a90986_7d6c_4bf5_8518_1de716a3c04f" hidden="1">#REF!</definedName>
    <definedName name="TBf0c081c0_c9bf_4e29_9d62_3958159d44f7" hidden="1">#REF!</definedName>
    <definedName name="TBf0c0b741_935e_4510_967b_25c088b14383" hidden="1">#REF!</definedName>
    <definedName name="TBf0c814c6_7144_49e4_91a4_7732560e67dc" hidden="1">#REF!</definedName>
    <definedName name="TBf0ca977e_8ea2_4420_8c53_0082ca49ff02" hidden="1">#REF!</definedName>
    <definedName name="TBf0cc29bd_7002_443d_9b4e_8ef6a1eebfbb" hidden="1">#REF!</definedName>
    <definedName name="TBf0e6b7f8_23f6_41bb_a369_f355ff7df14e" hidden="1">#REF!</definedName>
    <definedName name="TBf0e8e3a8_3a39_4f9f_897c_d35da2ce206f" hidden="1">#REF!</definedName>
    <definedName name="TBf0e92a95_c107_4d48_8c42_1db774c06b0d" hidden="1">#REF!</definedName>
    <definedName name="TBf0ee7171_2de3_4c0c_8b82_61a239a2aa3d" hidden="1">#REF!</definedName>
    <definedName name="TBf0f2a892_0c73_4ef9_b38a_c98a899865f7" hidden="1">#REF!</definedName>
    <definedName name="TBf0f4fba7_854b_4f24_8926_b32f4f398d93" hidden="1">#REF!</definedName>
    <definedName name="TBf0fae6ce_bc7e_44a9_b76d_67cfee42030a" hidden="1">#REF!</definedName>
    <definedName name="TBf0fe3fd1_0e03_422e_8eeb_ff49352a5ad0" hidden="1">#REF!</definedName>
    <definedName name="TBf1018c37_9394_4589_8f6d_5ddd357c3a62" hidden="1">#REF!</definedName>
    <definedName name="TBf106627a_399c_492d_b384_bd619f3810e1" hidden="1">#REF!</definedName>
    <definedName name="TBf10680f6_4542_4b34_9b94_4c6cb38a7d14" hidden="1">#REF!</definedName>
    <definedName name="TBf10ee9e4_7f81_49b6_bb3e_203b467cd041" hidden="1">#REF!</definedName>
    <definedName name="TBf10ef47d_6bd8_4292_8389_2337e15b74d0" hidden="1">#REF!</definedName>
    <definedName name="TBf11eef3e_b821_4f2c_9f6b_8e542bd0c416" hidden="1">#REF!</definedName>
    <definedName name="TBf1234792_a43e_4dcf_b8b3_0fd44566e9ae" hidden="1">#REF!</definedName>
    <definedName name="TBf12d6d8a_d1f6_43a4_8bdc_a3f462bf291e" hidden="1">#REF!</definedName>
    <definedName name="TBf130209e_1831_4b5a_9847_73c889bec14a" hidden="1">#REF!</definedName>
    <definedName name="TBf13fd5ba_107c_4b66_a9aa_1a9a408c5e06" hidden="1">#REF!</definedName>
    <definedName name="TBf14c1b3b_74a8_4b2e_91ee_392f50b2f132" hidden="1">#REF!</definedName>
    <definedName name="TBf159cefe_c81b_44f7_a9f6_bbc6751da63d" hidden="1">#REF!</definedName>
    <definedName name="TBf15ef0ad_4e44_45ff_903d_37b17bf0cd30" hidden="1">#REF!</definedName>
    <definedName name="TBf1652209_1229_428d_8898_766c64d97337" hidden="1">#REF!</definedName>
    <definedName name="TBf16f3d11_6d56_4df9_8c4e_38f0f4611bcb" hidden="1">#REF!</definedName>
    <definedName name="TBf17938c3_9e51_4ab3_b7c4_6750c291562e" hidden="1">#REF!</definedName>
    <definedName name="TBf17cd8cd_6b1c_44be_a490_1577da1aa495" hidden="1">#REF!</definedName>
    <definedName name="TBf180758a_fd28_4668_88f1_f98feb64ddd3" hidden="1">#REF!</definedName>
    <definedName name="TBf191e3e8_f91d_4d0a_88eb_b381a182f6c4" hidden="1">#REF!</definedName>
    <definedName name="TBf1a27347_5da1_428e_bb67_bcccc83508a9" hidden="1">#REF!</definedName>
    <definedName name="TBf1a355b4_ce8b_4ca6_a775_ef5ebb2b6e58" hidden="1">#REF!</definedName>
    <definedName name="TBf1e84c3e_32b9_4303_a5f5_4e86c5ba420f" hidden="1">#REF!</definedName>
    <definedName name="TBf1e898ad_2a5e_444e_b308_3ba38f198c1d" hidden="1">#REF!</definedName>
    <definedName name="TBf1e96ff5_04b6_472d_b41a_448d4463c424" hidden="1">#REF!</definedName>
    <definedName name="TBf1f10447_795e_4af0_ac07_488dfbdbc783" hidden="1">#REF!</definedName>
    <definedName name="TBf1f6e955_b22b_4138_a166_96cc32ba9e76" hidden="1">#REF!</definedName>
    <definedName name="TBf1fa1bbf_834e_465b_8bd8_e36056d87db1" hidden="1">#REF!</definedName>
    <definedName name="TBf2016b13_9e95_4b2f_aac0_0b0076eddb22" hidden="1">#REF!</definedName>
    <definedName name="TBf21160d9_39e4_4e9b_8571_a987a03fec4b" hidden="1">#REF!</definedName>
    <definedName name="TBf230ea34_8918_4467_a973_eacf32ee1c55" hidden="1">#REF!</definedName>
    <definedName name="TBf23aa6c8_dccd_42d0_a06a_39e1becb0e43" hidden="1">#REF!</definedName>
    <definedName name="TBf24bb99a_37e8_46d7_979e_9113a8185ef1" hidden="1">#REF!</definedName>
    <definedName name="TBf24ea2a9_a618_4404_b3bb_e6b7cb014ab1" hidden="1">#REF!</definedName>
    <definedName name="TBf26265f7_f663_4282_94d9_b9d9a4ddfa30" hidden="1">#REF!</definedName>
    <definedName name="TBf26e9d15_e553_485a_8d30_69580d96e80a" hidden="1">#REF!</definedName>
    <definedName name="TBf270698c_857a_4e90_9c03_8bb1ea8f6013" hidden="1">#REF!</definedName>
    <definedName name="TBf282c30f_45ca_4a63_a331_ff220f78bff4" hidden="1">#REF!</definedName>
    <definedName name="TBf2884073_cd65_4580_8841_6823e91bd972" hidden="1">#REF!</definedName>
    <definedName name="TBf2a2d9ed_a298_4d1c_8913_4ec6a85525ab" hidden="1">#REF!</definedName>
    <definedName name="TBf2a427a1_d9e4_4906_a229_2ab7c7fed94e" hidden="1">#REF!</definedName>
    <definedName name="TBf2ca214b_c7be_4951_b10e_3a938f89d4ee" hidden="1">#REF!</definedName>
    <definedName name="TBf2d76699_03bc_40e3_95c9_619410138704" hidden="1">#REF!</definedName>
    <definedName name="TBf2d8bbda_0632_4098_8a3b_14ea91e03af5" hidden="1">#REF!</definedName>
    <definedName name="TBf2dc384b_90f4_4a73_89af_482366a079b7" hidden="1">#REF!</definedName>
    <definedName name="TBf2ea6ed4_0b75_4ef5_b561_c1692fde7e8e" hidden="1">#REF!</definedName>
    <definedName name="TBf2fdff80_4b6f_4539_9f6a_b4982dec62d3" hidden="1">#REF!</definedName>
    <definedName name="TBf310d9d7_805e_42ef_9ced_b1cd64a166ce" hidden="1">#REF!</definedName>
    <definedName name="TBf314b905_ecad_47bb_b153_7e39ca24d9f4" hidden="1">#REF!</definedName>
    <definedName name="TBf33f728c_26ef_4280_a3ee_102ba1b9b50a" hidden="1">#REF!</definedName>
    <definedName name="TBf354d051_8063_4573_b993_97d27dd7ddef" hidden="1">#REF!</definedName>
    <definedName name="TBf356da85_1345_408a_9525_f3d56aaa67d2" hidden="1">#REF!</definedName>
    <definedName name="TBf3678ebb_b86c_4f26_aa8b_4b269167c234" hidden="1">#REF!</definedName>
    <definedName name="TBf375cc39_c351_4519_a086_f0428c490d77" hidden="1">#REF!</definedName>
    <definedName name="TBf387895d_de9e_4d28_ab5b_83a3a9fd4964" hidden="1">#REF!</definedName>
    <definedName name="TBf38d3de8_70f7_49c2_a17b_e91c24eb08de" hidden="1">#REF!</definedName>
    <definedName name="TBf394d783_10ff_4f08_b5da_23bc494df971" hidden="1">#REF!</definedName>
    <definedName name="TBf398e263_802e_4306_b674_36e143babf4f" hidden="1">#REF!</definedName>
    <definedName name="TBf39d8d13_bd0c_4118_8248_57a645b9a4ca" hidden="1">#REF!</definedName>
    <definedName name="TBf3bec67c_665b_4443_9db5_25b22448caed" hidden="1">#REF!</definedName>
    <definedName name="TBf3c1dad3_1794_4462_b81b_8fc51970bf35" hidden="1">#REF!</definedName>
    <definedName name="TBf3cb591a_3407_43b3_a4f1_5371feccd37d" hidden="1">#REF!</definedName>
    <definedName name="TBf3e963ac_0626_471f_ae97_8ca2d7187515" hidden="1">#REF!</definedName>
    <definedName name="TBf3f7c077_57c5_47ba_9f24_263240e69c63" hidden="1">#REF!</definedName>
    <definedName name="TBf3fcec6d_266b_41d2_972c_d7aa66718589" hidden="1">#REF!</definedName>
    <definedName name="TBf404500e_78ef_4552_97a3_acc7539c4606" hidden="1">#REF!</definedName>
    <definedName name="TBf40dcfc0_81cb_4894_b30e_59b5b42d223d" hidden="1">#REF!</definedName>
    <definedName name="TBf414e4ce_0888_4da6_a75a_569fb8318600" hidden="1">#REF!</definedName>
    <definedName name="TBf41a9b68_b1c8_49fd_9cc2_de1033071326" hidden="1">#REF!</definedName>
    <definedName name="TBf420a524_2e5c_4887_baf2_f33a55d69516" hidden="1">#REF!</definedName>
    <definedName name="TBf42a12f1_4b58_4156_a614_903a0125f560" hidden="1">#REF!</definedName>
    <definedName name="TBf433d8c7_9026_4caa_9150_962e430fe0fe" hidden="1">#REF!</definedName>
    <definedName name="TBf4550ace_9b42_43d3_b8ad_129201aa5842" hidden="1">#REF!</definedName>
    <definedName name="TBf46a4efd_c283_4652_a935_57c14e9c0619" hidden="1">#REF!</definedName>
    <definedName name="TBf47d7684_be45_4869_917a_307abdc4189b" hidden="1">#REF!</definedName>
    <definedName name="TBf4815f10_c349_44f4_9028_f97eb13e6b9a" hidden="1">#REF!</definedName>
    <definedName name="TBf48d44d1_9029_4efa_9679_a056cda93dd3" hidden="1">#REF!</definedName>
    <definedName name="TBf4943f1d_6919_4dae_8419_5c8d63d4fc62" hidden="1">#REF!</definedName>
    <definedName name="TBf49afe10_8ccf_4ae5_afcc_5f4bcb2f52ee" hidden="1">#REF!</definedName>
    <definedName name="TBf4a804d7_7402_4727_889c_5c4e3f38b416" hidden="1">#REF!</definedName>
    <definedName name="TBf4aca3c6_2cca_404e_b557_44486dbf831a" hidden="1">#REF!</definedName>
    <definedName name="TBf4b1fcef_5417_4fae_a03a_1bec8c667309" hidden="1">#REF!</definedName>
    <definedName name="TBf4e04811_9a31_4309_b36d_a4e0327aca35" hidden="1">#REF!</definedName>
    <definedName name="TBf4e15aea_ac97_4b43_9a67_1bb475600ee5" hidden="1">#REF!</definedName>
    <definedName name="TBf4e3f436_c7c0_4009_b162_6ecb36a23a0f" hidden="1">#REF!</definedName>
    <definedName name="TBf4e6ba2d_20a6_4c37_9ed3_541ca9e195ed" hidden="1">#REF!</definedName>
    <definedName name="TBf4ef249c_5743_49a3_b9b2_7cf3cd27bfa2" hidden="1">#REF!</definedName>
    <definedName name="TBf4f274b5_7e9c_496c_94e7_9f7c21be9cb0" hidden="1">#REF!</definedName>
    <definedName name="TBf4f407b2_997b_4418_8440_e0adf4d07b5e" hidden="1">#REF!</definedName>
    <definedName name="TBf4f5dc16_ead3_43e3_b99b_6e3b34fffb39" hidden="1">#REF!</definedName>
    <definedName name="TBf4ffc96e_657d_4420_87bb_ab47a2a2a849" hidden="1">#REF!</definedName>
    <definedName name="TBf510cfdf_77bd_4604_ad9c_f442b2fb8ede" hidden="1">#REF!</definedName>
    <definedName name="TBf51f9b9a_d8c3_4c07_9302_24e7adc92756" hidden="1">#REF!</definedName>
    <definedName name="TBf52552aa_c53c_4e89_8ace_9638a8cee55b" hidden="1">#REF!</definedName>
    <definedName name="TBf5283572_d2eb_4fc3_b154_2233527129d1" hidden="1">#REF!</definedName>
    <definedName name="TBf53329ba_3028_45fe_8953_36a7d95c1b6b" hidden="1">#REF!</definedName>
    <definedName name="TBf5334cea_a4f4_4057_bb6f_4776939dfd78" hidden="1">#REF!</definedName>
    <definedName name="TBf5368f94_bfe9_4e0f_a5aa_a28ca5b99f31" hidden="1">#REF!</definedName>
    <definedName name="TBf54d9536_5988_4765_a5a3_8266a745f1e4" hidden="1">#REF!</definedName>
    <definedName name="TBf55b4c80_1680_4af1_8f0b_eae4f5f5cc54" hidden="1">#REF!</definedName>
    <definedName name="TBf56475b9_1dde_46cf_afa3_28c1c02fef02" hidden="1">#REF!</definedName>
    <definedName name="TBf572ad43_0dbc_4ae7_bd47_78bcd9647215" hidden="1">#REF!</definedName>
    <definedName name="TBf57f198b_de0b_4315_98f8_5df6c6eeed10" hidden="1">#REF!</definedName>
    <definedName name="TBf586e6da_246d_4976_9f49_b9b4ac1f155a" hidden="1">#REF!</definedName>
    <definedName name="TBf5953202_7a6d_4892_bfbe_14e783b26cbf" hidden="1">#REF!</definedName>
    <definedName name="TBf59b352d_cd55_4b71_8276_6f703ca547b7" hidden="1">#REF!</definedName>
    <definedName name="TBf5a818e5_05c4_47e7_bf83_a68bdf23be54" hidden="1">#REF!</definedName>
    <definedName name="TBf5ad61a3_b59a_4e33_bc61_36ca548cfbca" hidden="1">#REF!</definedName>
    <definedName name="TBf5b6daef_e7be_4109_a706_2cfb9f356dc1" hidden="1">#REF!</definedName>
    <definedName name="TBf5c26eab_2db3_41c4_aed4_465f3ca94a39" hidden="1">#REF!</definedName>
    <definedName name="TBf5c92aa0_a9b0_4ab8_8715_e195cb591480" hidden="1">#REF!</definedName>
    <definedName name="TBf5ca16c9_fce4_4acd_8f00_a0ae49f2a078" hidden="1">#REF!</definedName>
    <definedName name="TBf5d4f4ff_ac88_42e9_9e57_0ddcc772547f" hidden="1">#REF!</definedName>
    <definedName name="TBf5dfc162_9df1_46eb_b3d0_1823b4ac3d76" hidden="1">#REF!</definedName>
    <definedName name="TBf5e818c3_7789_4a83_baf0_23047e76b4e3" hidden="1">#REF!</definedName>
    <definedName name="TBf5edc505_dd87_472c_83a2_f064b45429a5" hidden="1">#REF!</definedName>
    <definedName name="TBf5f5efc9_c658_41d6_8dcc_72923dfc1b10" hidden="1">#REF!</definedName>
    <definedName name="TBf6015637_14a8_4f9e_aadd_5be035677232" hidden="1">#REF!</definedName>
    <definedName name="TBf6110acf_8937_48c5_8219_53553f1e07ac" hidden="1">#REF!</definedName>
    <definedName name="TBf62014ae_d48b_4f54_8802_dcf0731cbd1f" hidden="1">#REF!</definedName>
    <definedName name="TBf6239af1_a686_4843_8a5d_7f2e1c8bb4a3" hidden="1">#REF!</definedName>
    <definedName name="TBf626f04e_6a6b_487b_87c1_4725cf8c6fbc" hidden="1">#REF!</definedName>
    <definedName name="TBf62a137a_daa0_4a0d_a970_a1f23c9f3e0a" hidden="1">#REF!</definedName>
    <definedName name="TBf62cc2cb_356d_4ceb_a0db_eb25868a8a1a" hidden="1">#REF!</definedName>
    <definedName name="TBf63854a8_e421_4a0e_841e_0a7e6f0f0a2e" hidden="1">#REF!</definedName>
    <definedName name="TBf638975c_8d3c_45aa_86fe_1b9990860144" hidden="1">#REF!</definedName>
    <definedName name="TBf655aeb4_bf20_4dda_9041_fc7b5ed3b747" hidden="1">#REF!</definedName>
    <definedName name="TBf65d16d4_7a3a_485b_b863_1b5e896c32d5" hidden="1">#REF!</definedName>
    <definedName name="TBf6610b79_6bc5_4946_9b5a_72dc8d65955b" hidden="1">#REF!</definedName>
    <definedName name="TBf66aecd0_98e7_4f92_be2d_f75b8c956850" hidden="1">#REF!</definedName>
    <definedName name="TBf673adad_4077_4287_8396_26e3ce646415" hidden="1">#REF!</definedName>
    <definedName name="TBf678ee59_b9bd_4575_a172_36fa608ef7c3" hidden="1">#REF!</definedName>
    <definedName name="TBf6862efd_f2b0_4ce8_a67d_b661774243ce" hidden="1">#REF!</definedName>
    <definedName name="TBf6b8a021_1e4e_4926_8f0e_7c1fac07750b" hidden="1">#REF!</definedName>
    <definedName name="TBf6bb0798_db0e_4e0e_a746_dc9f3899b5a4" hidden="1">#REF!</definedName>
    <definedName name="TBf6bb88b0_03d0_4216_9820_7ffe66f27eef" hidden="1">#REF!</definedName>
    <definedName name="TBf6c11ff6_cdce_454a_8eb3_03b0841fd4fe" hidden="1">#REF!</definedName>
    <definedName name="TBf6c21b42_d692_4d5a_94ac_dbb46116afc4" hidden="1">#REF!</definedName>
    <definedName name="TBf6c6d12f_3d88_44b9_9b38_d33ad503c4bc" hidden="1">#REF!</definedName>
    <definedName name="TBf6d51852_2575_47f8_9125_6c47d2d36e73" hidden="1">#REF!</definedName>
    <definedName name="TBf6e30f30_11b8_4c07_87dd_da48200db261" hidden="1">#REF!</definedName>
    <definedName name="TBf6e8f2b5_008a_47bd_806b_7f01f3b2cce6" hidden="1">#REF!</definedName>
    <definedName name="TBf6ea34fd_3150_4138_8491_bf0d6bed965a" hidden="1">#REF!</definedName>
    <definedName name="TBf6ee8807_f6f5_4e6e_81bd_b7c8e3e0245f" hidden="1">#REF!</definedName>
    <definedName name="TBf6ef07ec_4e2a_4981_812d_4b70cfd8594a" hidden="1">#REF!</definedName>
    <definedName name="TBf708a2ac_08a7_47da_8602_bd22a41b9846" hidden="1">#REF!</definedName>
    <definedName name="TBf709bdd6_7c78_4db8_802a_733b332cbd2e" hidden="1">#REF!</definedName>
    <definedName name="TBf71bc7f5_9086_40e6_b08b_118c8f9c1465" hidden="1">#REF!</definedName>
    <definedName name="TBf71c3dad_8878_43af_93c8_e8177b92c2cd" hidden="1">#REF!</definedName>
    <definedName name="TBf7362f13_52e6_46a7_a77f_634836f2ffd3" hidden="1">#REF!</definedName>
    <definedName name="TBf737df3c_28e9_4bbe_9973_3de852ad35d8" hidden="1">#REF!</definedName>
    <definedName name="TBf749814e_6abe_439b_b857_933446916d71" hidden="1">#REF!</definedName>
    <definedName name="TBf754caa3_dd69_4d9c_93e1_93fe9291631a" hidden="1">#REF!</definedName>
    <definedName name="TBf7669d50_6c54_4748_820a_3fad05727240" hidden="1">#REF!</definedName>
    <definedName name="TBf76c08d9_9bc9_4e2b_8ce5_9c30be943810" hidden="1">#REF!</definedName>
    <definedName name="TBf775e7ea_1ca8_4133_8743_3cf599166fa3" hidden="1">#REF!</definedName>
    <definedName name="TBf791cf30_2597_4992_a44c_1c3e11f13f1b" hidden="1">#REF!</definedName>
    <definedName name="TBf79eb87f_eb63_4428_8fd5_7ab3544526e3" hidden="1">#REF!</definedName>
    <definedName name="TBf7a2860b_47d6_4d87_b32c_e43933ef91a5" hidden="1">#REF!</definedName>
    <definedName name="TBf7a286e7_4831_47fc_b257_783222d536e3" hidden="1">#REF!</definedName>
    <definedName name="TBf7a9e8a7_c703_4b03_b099_2b35f026795c" hidden="1">#REF!</definedName>
    <definedName name="TBf7c099c6_3353_451e_968c_dd7ab93c05e2" hidden="1">#REF!</definedName>
    <definedName name="TBf7c98026_192a_430a_be03_3ef7eb6db74c" hidden="1">#REF!</definedName>
    <definedName name="TBf7cdcedb_166d_4fc2_a7e4_5f23ea227923" hidden="1">#REF!</definedName>
    <definedName name="TBf7d41659_6032_4391_bf0a_1dbaf3d30e24" hidden="1">#REF!</definedName>
    <definedName name="TBf7e648fa_e062_430a_a786_660015fb927f" hidden="1">#REF!</definedName>
    <definedName name="TBf7e8f121_2e86_4952_b23a_a398df38c3f4" hidden="1">#REF!</definedName>
    <definedName name="TBf7ed348c_bb81_42c2_bd89_f62d3c0bbcdd" hidden="1">#REF!</definedName>
    <definedName name="TBf7ef6ef4_02fe_4c44_b948_439a04e5afb4" hidden="1">#REF!</definedName>
    <definedName name="TBf7efdaca_0cc7_4e35_a1b9_002265f276b6" hidden="1">#REF!</definedName>
    <definedName name="TBf7fb74f5_b10d_4b28_a77f_de47ebbaef40" hidden="1">#REF!</definedName>
    <definedName name="TBf7fb8337_d251_4b9b_ba19_d5d563b6cb5e" hidden="1">#REF!</definedName>
    <definedName name="TBf7ff51bd_6ed6_4681_8527_0e5b8bc28707" hidden="1">#REF!</definedName>
    <definedName name="TBf80012d4_49e3_4153_8b01_6c54c1eec22a" hidden="1">#REF!</definedName>
    <definedName name="TBf8180f46_4aef_4d4c_b2c7_34c50ade4487" hidden="1">#REF!</definedName>
    <definedName name="TBf82133c2_0da0_4856_bcf1_2da954c9868f" hidden="1">#REF!</definedName>
    <definedName name="TBf827b1cd_6db9_493a_9f42_947baf7df51d" hidden="1">#REF!</definedName>
    <definedName name="TBf83dbe85_5243_45e9_89c9_83c3e42ee3e6" hidden="1">#REF!</definedName>
    <definedName name="TBf847b6f2_444f_4e7c_9808_b006a1e36ec7" hidden="1">#REF!</definedName>
    <definedName name="TBf857f028_1d7d_4ef0_8401_bbdb6b54462a" hidden="1">#REF!</definedName>
    <definedName name="TBf8599d38_253d_4ac0_beeb_04f167f8ebfa" hidden="1">#REF!</definedName>
    <definedName name="TBf8601277_3195_473d_a930_a04472974c94" hidden="1">#REF!</definedName>
    <definedName name="TBf86fd24a_75fa_4471_9f2e_afb6629b1961" hidden="1">#REF!</definedName>
    <definedName name="TBf874f60a_c57e_4bfa_903f_aee7a6bf7f58" hidden="1">#REF!</definedName>
    <definedName name="TBf87a2e11_396e_44b2_addf_bc57d0269dd7" hidden="1">#REF!</definedName>
    <definedName name="TBf8b7c20f_dbbc_473c_b748_d8ce63f24a65" hidden="1">#REF!</definedName>
    <definedName name="TBf8b928cd_e237_4f24_87bf_fcb792064ef3" hidden="1">#REF!</definedName>
    <definedName name="TBf8bd4a2e_8df2_4b68_8dca_3089acaee1b9" hidden="1">#REF!</definedName>
    <definedName name="TBf8cefff3_a71e_4b82_8dfb_48b8711a12c8" hidden="1">#REF!</definedName>
    <definedName name="TBf8d0875a_4cf9_4f21_82a0_d740a31f030b" hidden="1">#REF!</definedName>
    <definedName name="TBf8f45494_7c62_4e9b_85b9_69b01c3b1498" hidden="1">#REF!</definedName>
    <definedName name="TBf8fa26f0_0d0b_4b93_88ce_29af8474c3cb" hidden="1">#REF!</definedName>
    <definedName name="TBf8fa7c8f_7b2b_4837_b6de_a6355ae2b572" hidden="1">#REF!</definedName>
    <definedName name="TBf90635f6_dfd2_48d8_b7bf_95382a789ffd" hidden="1">#REF!</definedName>
    <definedName name="TBf916cbce_1123_4364_bbe0_3c3f35d47c8f" hidden="1">#REF!</definedName>
    <definedName name="TBf920e940_0fd0_4777_b189_8364a7b81dbf" hidden="1">#REF!</definedName>
    <definedName name="TBf9350799_db26_4a1b_9be8_30549a338998" hidden="1">#REF!</definedName>
    <definedName name="TBf943141a_3ab1_4e8f_9f51_bf9212874c49" hidden="1">#REF!</definedName>
    <definedName name="TBf955d885_4caf_4d33_8bb7_b92ac38eeab0" hidden="1">#REF!</definedName>
    <definedName name="TBf95eb670_bf18_4676_89bc_6ba0722926c3" hidden="1">#REF!</definedName>
    <definedName name="TBf95f07cc_55d7_42ee_a52c_736233cfa5a2" hidden="1">#REF!</definedName>
    <definedName name="TBf96c310b_be90_4a75_91e3_aec646f73ee1" hidden="1">#REF!</definedName>
    <definedName name="TBf9798ac0_17d0_4d40_be8d_50e08d3d0f3d" hidden="1">#REF!</definedName>
    <definedName name="TBf9874bcd_b46c_4e1c_a0fc_cb6d148c7c31" hidden="1">#REF!</definedName>
    <definedName name="TBf992e4b5_ed52_4765_828b_3ca206196fdf" hidden="1">#REF!</definedName>
    <definedName name="TBf9971e3b_7209_4f6b_8d3f_4e6e732b8fe6" hidden="1">#REF!</definedName>
    <definedName name="TBf9a04bd8_2830_46ee_8a8d_231bef1ed8f9" hidden="1">#REF!</definedName>
    <definedName name="TBf9a394b7_5e31_4c5f_a1a3_f9bc83b8baec" hidden="1">#REF!</definedName>
    <definedName name="TBf9bd36ea_b1ec_4f3e_8333_d687bb36bde3" hidden="1">#REF!</definedName>
    <definedName name="TBf9c7ad31_e602_41c6_a60d_176ee73acf27" hidden="1">#REF!</definedName>
    <definedName name="TBf9cbfdf7_feca_4241_b062_eb3600ffc92f" hidden="1">#REF!</definedName>
    <definedName name="TBfa098145_3698_472e_8bd4_84e53c8e62fa" hidden="1">#REF!</definedName>
    <definedName name="TBfa0cc661_1c18_443d_a5bf_7771ff4232d9" hidden="1">#REF!</definedName>
    <definedName name="TBfa0d3966_4aa4_4950_bd2f_4f50775648e8" hidden="1">#REF!</definedName>
    <definedName name="TBfa0f70a2_00d9_4a89_9643_2f20104cb93e" hidden="1">#REF!</definedName>
    <definedName name="TBfa1de1e0_57ae_40ac_be74_181900d80b56" hidden="1">#REF!</definedName>
    <definedName name="TBfa296363_223d_4da8_83af_65cf8e9a8e51" hidden="1">#REF!</definedName>
    <definedName name="TBfa532f7d_46f5_4d3f_baea_db934cca6f77" hidden="1">#REF!</definedName>
    <definedName name="TBfa539ddc_7a3b_4c35_8215_729b61b410fb" hidden="1">#REF!</definedName>
    <definedName name="TBfa56c22a_80dc_451a_af14_98521d152763" hidden="1">#REF!</definedName>
    <definedName name="TBfa5fbc98_1133_4658_8b7b_d6897531171f" hidden="1">#REF!</definedName>
    <definedName name="TBfa6d7e1b_889c_4018_82cd_f664800b405d" hidden="1">#REF!</definedName>
    <definedName name="TBfa75800e_8581_415d_a01a_e9afb2ca3367" hidden="1">#REF!</definedName>
    <definedName name="TBfa86e974_85be_4f68_8ee5_62e45f586126" hidden="1">#REF!</definedName>
    <definedName name="TBfa8ea897_1348_4f4d_9070_787bc9e14efa" hidden="1">#REF!</definedName>
    <definedName name="TBfaa33bbc_9833_4bc2_83ca_8b2602604b42" hidden="1">#REF!</definedName>
    <definedName name="TBfaa35781_5d0e_4109_9349_2a4cd5f84249" hidden="1">#REF!</definedName>
    <definedName name="TBfaa82511_5fa6_46b3_85a9_39915caa664b" hidden="1">#REF!</definedName>
    <definedName name="TBfab565cc_5400_475c_8382_a269fa68949d" hidden="1">#REF!</definedName>
    <definedName name="TBfab7c6c5_db57_4b56_a1be_d95959acc12e" hidden="1">#REF!</definedName>
    <definedName name="TBfae1a41f_55ee_4a69_8253_0f91257ff4f5" hidden="1">#REF!</definedName>
    <definedName name="TBfae2f701_1784_4b85_9fd4_08c708b5d125" hidden="1">#REF!</definedName>
    <definedName name="TBfae33bee_950f_4265_8fa4_2d783c2ef8ea" hidden="1">#REF!</definedName>
    <definedName name="TBfae76c71_1af4_4af7_86ae_a6d7050358d2" hidden="1">#REF!</definedName>
    <definedName name="TBfafa3af3_a3d6_49d4_a214_a60c36f4c851" hidden="1">#REF!</definedName>
    <definedName name="TBfb0da717_7df2_4752_8d46_9995c7319d69" hidden="1">#REF!</definedName>
    <definedName name="TBfb1c2250_1b03_461a_971f_7fdf3d5ba327" hidden="1">#REF!</definedName>
    <definedName name="TBfb38def5_27b7_4239_bee7_e17462f43098" hidden="1">#REF!</definedName>
    <definedName name="TBfb3d7dea_f047_4f3f_a46e_599f7b595b96" hidden="1">#REF!</definedName>
    <definedName name="TBfb43db32_764a_4165_906c_113385f6ae8b" hidden="1">#REF!</definedName>
    <definedName name="TBfb4da969_ad67_4e03_8177_3271d4fcc719" hidden="1">#REF!</definedName>
    <definedName name="TBfb5acb63_247f_4c6c_a937_1f45785d0411" hidden="1">#REF!</definedName>
    <definedName name="TBfb600fa5_43b8_46d0_a05e_cd1f257c37a6" hidden="1">#REF!</definedName>
    <definedName name="TBfb625ad0_1bd7_4ce0_8cb5_5b9328b7a263" hidden="1">#REF!</definedName>
    <definedName name="TBfb692fe3_cbd7_4934_989d_6dffcb44aa16" hidden="1">#REF!</definedName>
    <definedName name="TBfb828b71_8ce6_42e0_9ee5_441bbceab639" hidden="1">#REF!</definedName>
    <definedName name="TBfb9e6542_b63d_483f_887b_ccaec06b5bcf" hidden="1">#REF!</definedName>
    <definedName name="TBfba64622_6d92_437e_951e_8273fe8e7d53" hidden="1">#REF!</definedName>
    <definedName name="TBfba91a5d_3e86_4ad2_9f74_25367a201e14" hidden="1">#REF!</definedName>
    <definedName name="TBfbccdc57_ae87_4cbd_a06d_8f064bc7561d" hidden="1">#REF!</definedName>
    <definedName name="TBfbd254aa_4087_4669_a3bb_e36c44f1cbb4" hidden="1">#REF!</definedName>
    <definedName name="TBfbe0885d_aa1c_4720_a15a_d66aee25e4d5" hidden="1">#REF!</definedName>
    <definedName name="TBfbe4b54b_9f03_4513_8911_06bbff561a2a" hidden="1">#REF!</definedName>
    <definedName name="TBfbf43f07_cc7c_4a06_b727_c64fa67b2df3" hidden="1">#REF!</definedName>
    <definedName name="TBfbf60e20_565c_4956_8bf5_b9a7820f92f0" hidden="1">#REF!</definedName>
    <definedName name="TBfc006a5a_82d1_4e36_b7a2_a3a241b79a0a" hidden="1">#REF!</definedName>
    <definedName name="TBfc02cd25_f82a_493d_bf41_af6f23b7ec7f" hidden="1">#REF!</definedName>
    <definedName name="TBfc08e0b4_3f08_4838_a53f_9aa9de092140" hidden="1">#REF!</definedName>
    <definedName name="TBfc25da01_0180_4d39_930b_19f18cc0aaac" hidden="1">#REF!</definedName>
    <definedName name="TBfc272eb3_4d63_483d_9e65_d63047a2d5c1" hidden="1">#REF!</definedName>
    <definedName name="TBfc28ee81_f53f_4eb9_b3d1_d3e1684e38be" hidden="1">#REF!</definedName>
    <definedName name="TBfc29c7fe_cd27_4ed7_85da_902d3bef0b3d" hidden="1">#REF!</definedName>
    <definedName name="TBfc2c31a3_426a_4ab3_8858_a3ad37dcbdb7" hidden="1">#REF!</definedName>
    <definedName name="TBfc33a7bc_f6cc_4c56_a192_176ed87546d2" hidden="1">#REF!</definedName>
    <definedName name="TBfc6dce90_0edd_44a5_a6dd_e79b02f66007" hidden="1">#REF!</definedName>
    <definedName name="TBfc6e5174_8dea_41cb_bc6a_1dc3971e9e3f" hidden="1">#REF!</definedName>
    <definedName name="TBfc77c0af_79cc_4912_8df3_dc22388a29f1" hidden="1">#REF!</definedName>
    <definedName name="TBfc78e4e8_14d0_48e2_be11_31511f1bf7ab" hidden="1">#REF!</definedName>
    <definedName name="TBfc91a859_4de0_4ef7_9799_6be343543fab" hidden="1">#REF!</definedName>
    <definedName name="TBfcb756ea_4590_449e_9c50_c5751f2d1add" hidden="1">#REF!</definedName>
    <definedName name="TBfcc32501_d1e3_49e4_bcac_b5d61b4fde29" hidden="1">#REF!</definedName>
    <definedName name="TBfcc9e1c6_f15b_499f_a707_12673809d1d7" hidden="1">#REF!</definedName>
    <definedName name="TBfcc9f7af_1348_4325_bb78_c2aa11d4d487" hidden="1">#REF!</definedName>
    <definedName name="TBfcf03254_14b6_4e2e_8cd9_8c9e16689737" hidden="1">#REF!</definedName>
    <definedName name="TBfd0f18bf_9e60_48f7_8780_9df41d027c68" hidden="1">#REF!</definedName>
    <definedName name="TBfd0f4a3e_073c_4564_9dd7_8ae44594d545" hidden="1">#REF!</definedName>
    <definedName name="TBfd0f7d89_369a_43b2_af7d_fe1b4dc7a8c3" hidden="1">#REF!</definedName>
    <definedName name="TBfd1633db_b051_416a_a6a5_ae40f62d4cdd" hidden="1">#REF!</definedName>
    <definedName name="TBfd2c0872_1d5e_4369_a772_638f66f2f029" hidden="1">#REF!</definedName>
    <definedName name="TBfd3ad1e0_19ca_4b33_bdcd_bccc81a175f5" hidden="1">#REF!</definedName>
    <definedName name="TBfd3ce1cd_fcb0_43ea_9890_6cceeed8cd30" hidden="1">#REF!</definedName>
    <definedName name="TBfd3eaa09_21db_46b2_9e5c_902f00226b45" hidden="1">#REF!</definedName>
    <definedName name="TBfd44522c_5ce6_4182_b913_cff7c262263a" hidden="1">#REF!</definedName>
    <definedName name="TBfd4837d7_5dfe_401b_af78_f61736d643a5" hidden="1">#REF!</definedName>
    <definedName name="TBfd48aa9c_fd7f_4f88_b581_0e39d1d62dd1" hidden="1">#REF!</definedName>
    <definedName name="TBfd4a121f_2a5f_49f7_9d6c_4b87141dad99" hidden="1">#REF!</definedName>
    <definedName name="TBfd5ecec8_ca50_475f_b406_dde1038d997b" hidden="1">#REF!</definedName>
    <definedName name="TBfd6c047b_9b2e_4791_8215_c87a640c44c5" hidden="1">#REF!</definedName>
    <definedName name="TBfd771225_2109_47ad_b7f2_6678a87b60b0" hidden="1">#REF!</definedName>
    <definedName name="TBfd7fcc70_edee_4768_aa66_777987358846" hidden="1">#REF!</definedName>
    <definedName name="TBfd80dbad_b25b_48fa_a801_767b2cd50360" hidden="1">#REF!</definedName>
    <definedName name="TBfd85b5c4_e885_4798_ba67_c5f6b19f3cde" hidden="1">#REF!</definedName>
    <definedName name="TBfd993b2d_4f0e_4825_820a_c31c4dbd9950" hidden="1">#REF!</definedName>
    <definedName name="TBfdaaadbe_3912_4305_a5e1_06001630db9e" hidden="1">#REF!</definedName>
    <definedName name="TBfdaf1973_5cad_4cd8_b1c1_5a126ba7aba2" hidden="1">#REF!</definedName>
    <definedName name="TBfdbf5407_d125_437a_982b_fe6813bec454" hidden="1">#REF!</definedName>
    <definedName name="TBfe0094ee_3096_4aba_a1e3_893aba7498fe" hidden="1">#REF!</definedName>
    <definedName name="TBfe1bcc23_c93d_4979_8e02_4fd8b6b5a179" hidden="1">#REF!</definedName>
    <definedName name="TBfe2cc99f_2cad_4f0c_b537_3c6050abecd5" hidden="1">#REF!</definedName>
    <definedName name="TBfe496992_4696_40e5_b1e8_703cdf179fe4" hidden="1">#REF!</definedName>
    <definedName name="TBfe4c917a_8598_47d7_98e0_dc29a986112b" hidden="1">#REF!</definedName>
    <definedName name="TBfe53db87_d657_4b96_972e_7cb070a3be35" hidden="1">#REF!</definedName>
    <definedName name="TBfe5e4f0f_0b6d_4e0b_8452_95af8a486f1f" hidden="1">#REF!</definedName>
    <definedName name="TBfe6dbb19_cbd4_420a_a985_db2550be00ac" hidden="1">#REF!</definedName>
    <definedName name="TBfe76ba0d_8388_48c3_9baf_2eac6648cfbf" hidden="1">#REF!</definedName>
    <definedName name="TBfe86f519_0ef4_488c_8c9b_e3a6dd6743c4" hidden="1">#REF!</definedName>
    <definedName name="TBfe8b9aec_6557_415e_a7c6_9e93c372789f" hidden="1">#REF!</definedName>
    <definedName name="TBfe9732bc_8ace_4185_a14f_5ee4f5059a7a" hidden="1">#REF!</definedName>
    <definedName name="TBfeaa3c0a_5af0_4c4b_8384_aa37fad491da" hidden="1">#REF!</definedName>
    <definedName name="TBfeaf5be0_52c2_4d72_85ea_857cc0512a39" hidden="1">#REF!</definedName>
    <definedName name="TBfed66431_5007_440e_974c_e27a11e6209b" hidden="1">#REF!</definedName>
    <definedName name="TBfee2fd5c_1b0f_47dd_b00a_5c4cbcf37b75" hidden="1">#REF!</definedName>
    <definedName name="TBff179245_59b8_4fad_99da_231f71bb8c5f" hidden="1">#REF!</definedName>
    <definedName name="TBff2826f1_094e_47e6_9554_daea7b133f40" hidden="1">#REF!</definedName>
    <definedName name="TBff347d1d_eb62_489a_9a61_ec357b19a3b8" hidden="1">#REF!</definedName>
    <definedName name="TBff373ca8_34cf_4b54_b95f_cbaae2ef1171" hidden="1">#REF!</definedName>
    <definedName name="TBff3db583_eee7_4184_93ba_37cd28800315" hidden="1">#REF!</definedName>
    <definedName name="TBff416fb2_97b7_48d0_83c4_7e5d27e2a177" hidden="1">#REF!</definedName>
    <definedName name="TBff4a19f0_7dbf_4e99_a869_707ae22f811b" hidden="1">#REF!</definedName>
    <definedName name="TBff56e322_4cc0_48d2_9ee3_b06b58efd06d" hidden="1">#REF!</definedName>
    <definedName name="TBff58f6b6_a8b7_4728_8aa5_719d5c1477ab" hidden="1">#REF!</definedName>
    <definedName name="TBff643041_4769_464a_bf78_7fca949f3346" hidden="1">#REF!</definedName>
    <definedName name="TBff7af4a2_9a70_4c4f_aa60_efc7157b1dac" hidden="1">#REF!</definedName>
    <definedName name="TBff98c054_3879_496f_8895_799518ad6cf1" hidden="1">#REF!</definedName>
    <definedName name="TBff9a14dc_7ddf_4bb2_9d27_b12ed3c5905e" hidden="1">#REF!</definedName>
    <definedName name="TBffacfd96_0a56_4d5b_adcb_21f5a155c386" hidden="1">#REF!</definedName>
    <definedName name="TBffc3b534_a3bf_41b2_9b14_79dd35dbe16b" hidden="1">#REF!</definedName>
    <definedName name="TBffca4fcc_c1c3_45c8_89b6_6ad67c9f7769" hidden="1">#REF!</definedName>
    <definedName name="TBffd863ec_a7f7_4d5e_ad45_3e5a16657389" hidden="1">#REF!</definedName>
    <definedName name="TBffe09bd3_e0bc_4c7c_95ba_59d458439fd3" hidden="1">#REF!</definedName>
    <definedName name="TBffe8a769_d499_4690_924d_229252b6bc25" hidden="1">#REF!</definedName>
    <definedName name="TBffeca04c_d467_47eb_ae98_713da0a723e9" hidden="1">#REF!</definedName>
    <definedName name="TBffed7a6a_15ab_4806_8144_68192009e5c4" hidden="1">#REF!</definedName>
    <definedName name="TBfff3acc3_a51c_4fc7_b9c8_5587fe741822" hidden="1">#REF!</definedName>
    <definedName name="tbl_ProdInfo" hidden="1">#REF!</definedName>
    <definedName name="tc" hidden="1">{#N/A,#N/A,FALSE,"단축1";#N/A,#N/A,FALSE,"단축2";#N/A,#N/A,FALSE,"단축3";#N/A,#N/A,FALSE,"장축";#N/A,#N/A,FALSE,"4WD"}</definedName>
    <definedName name="tci" hidden="1">{#N/A,#N/A,FALSE,"단축1";#N/A,#N/A,FALSE,"단축2";#N/A,#N/A,FALSE,"단축3";#N/A,#N/A,FALSE,"장축";#N/A,#N/A,FALSE,"4WD"}</definedName>
    <definedName name="TCM" hidden="1">{#N/A,#N/A,FALSE,"P.V.C 9월 압출 CAPA";#N/A,#N/A,FALSE,"P.V.C 10월 압출 CAPA ";#N/A,#N/A,FALSE,"P.V.C 11월 압출 CAPA ";#N/A,#N/A,FALSE,"P.V.C 12월 압출 CAPA "}</definedName>
    <definedName name="TEAST" hidden="1">#REF!,#REF!</definedName>
    <definedName name="teeee" hidden="1">{"Hadley v Fcst",#N/A,FALSE,"CI PROJECTS"}</definedName>
    <definedName name="temp" hidden="1">{#N/A,#N/A,FALSE,"PL MAR";#N/A,#N/A,FALSE,"Trend99";#N/A,#N/A,FALSE,"Bal Sheets ";#N/A,#N/A,FALSE,"YTD"}</definedName>
    <definedName name="temp." hidden="1">{#N/A,#N/A,TRUE,"KEY DATA";#N/A,#N/A,TRUE,"KEY DATA Base Case";#N/A,#N/A,TRUE,"JULY";#N/A,#N/A,TRUE,"AUG";#N/A,#N/A,TRUE,"SEPT";#N/A,#N/A,TRUE,"3Q"}</definedName>
    <definedName name="temp12" hidden="1">{#N/A,#N/A,TRUE,"KEY DATA";#N/A,#N/A,TRUE,"KEY DATA Base Case";#N/A,#N/A,TRUE,"JULY";#N/A,#N/A,TRUE,"AUG";#N/A,#N/A,TRUE,"SEPT";#N/A,#N/A,TRUE,"3Q"}</definedName>
    <definedName name="temp12." hidden="1">{#N/A,#N/A,TRUE,"KEY DATA";#N/A,#N/A,TRUE,"KEY DATA Base Case";#N/A,#N/A,TRUE,"JULY";#N/A,#N/A,TRUE,"AUG";#N/A,#N/A,TRUE,"SEPT";#N/A,#N/A,TRUE,"3Q"}</definedName>
    <definedName name="TemplateVersion" hidden="1">#REF!</definedName>
    <definedName name="test"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test1" hidden="1">{#N/A,#N/A,TRUE,"MAIN FT TERM";#N/A,#N/A,TRUE,"MCI  FT TERM ";#N/A,#N/A,TRUE,"OC12 EQV"}</definedName>
    <definedName name="test2" hidden="1">{"Summary",#N/A,TRUE,"Sheet1";"Returns",#N/A,TRUE,"Sheet1";"IS",#N/A,TRUE,"Sheet1";"BS",#N/A,TRUE,"Sheet1";"CF",#N/A,TRUE,"Sheet1";"Cover6",#N/A,TRUE,"Sheet1";"WC7",#N/A,TRUE,"Sheet1";"Debt8",#N/A,TRUE,"Sheet1";"Tax9",#N/A,TRUE,"Sheet1"}</definedName>
    <definedName name="test2_1" hidden="1">{"Summary",#N/A,TRUE,"Sheet1";"Returns",#N/A,TRUE,"Sheet1";"IS",#N/A,TRUE,"Sheet1";"BS",#N/A,TRUE,"Sheet1";"CF",#N/A,TRUE,"Sheet1";"Cover6",#N/A,TRUE,"Sheet1";"WC7",#N/A,TRUE,"Sheet1";"Debt8",#N/A,TRUE,"Sheet1";"Tax9",#N/A,TRUE,"Sheet1"}</definedName>
    <definedName name="test2_2" hidden="1">{"Summary",#N/A,TRUE,"Sheet1";"Returns",#N/A,TRUE,"Sheet1";"IS",#N/A,TRUE,"Sheet1";"BS",#N/A,TRUE,"Sheet1";"CF",#N/A,TRUE,"Sheet1";"Cover6",#N/A,TRUE,"Sheet1";"WC7",#N/A,TRUE,"Sheet1";"Debt8",#N/A,TRUE,"Sheet1";"Tax9",#N/A,TRUE,"Sheet1"}</definedName>
    <definedName name="test2_3" hidden="1">{"Summary",#N/A,TRUE,"Sheet1";"Returns",#N/A,TRUE,"Sheet1";"IS",#N/A,TRUE,"Sheet1";"BS",#N/A,TRUE,"Sheet1";"CF",#N/A,TRUE,"Sheet1";"Cover6",#N/A,TRUE,"Sheet1";"WC7",#N/A,TRUE,"Sheet1";"Debt8",#N/A,TRUE,"Sheet1";"Tax9",#N/A,TRUE,"Sheet1"}</definedName>
    <definedName name="test2_4" hidden="1">{"Summary",#N/A,TRUE,"Sheet1";"Returns",#N/A,TRUE,"Sheet1";"IS",#N/A,TRUE,"Sheet1";"BS",#N/A,TRUE,"Sheet1";"CF",#N/A,TRUE,"Sheet1";"Cover6",#N/A,TRUE,"Sheet1";"WC7",#N/A,TRUE,"Sheet1";"Debt8",#N/A,TRUE,"Sheet1";"Tax9",#N/A,TRUE,"Sheet1"}</definedName>
    <definedName name="test2_5" hidden="1">{"Summary",#N/A,TRUE,"Sheet1";"Returns",#N/A,TRUE,"Sheet1";"IS",#N/A,TRUE,"Sheet1";"BS",#N/A,TRUE,"Sheet1";"CF",#N/A,TRUE,"Sheet1";"Cover6",#N/A,TRUE,"Sheet1";"WC7",#N/A,TRUE,"Sheet1";"Debt8",#N/A,TRUE,"Sheet1";"Tax9",#N/A,TRUE,"Sheet1"}</definedName>
    <definedName name="test3" hidden="1">{#N/A,#N/A,TRUE,"Summary";#N/A,#N/A,TRUE,"Financials";#N/A,#N/A,TRUE,"Assumptions";#N/A,#N/A,TRUE,"Pro Forma";#N/A,#N/A,TRUE,"Debt";#N/A,#N/A,TRUE,"Amortization";#N/A,#N/A,TRUE,"GG Returns"}</definedName>
    <definedName name="test4" hidden="1">{#N/A,#N/A,TRUE,"Summary";#N/A,#N/A,TRUE,"Assumptions";#N/A,#N/A,TRUE,"Comparison";#N/A,#N/A,TRUE,"Financials";#N/A,#N/A,TRUE,"Plan v. Act"}</definedName>
    <definedName name="test4_1" hidden="1">{#N/A,#N/A,TRUE,"Summary";#N/A,#N/A,TRUE,"Assumptions";#N/A,#N/A,TRUE,"Comparison";#N/A,#N/A,TRUE,"Financials";#N/A,#N/A,TRUE,"Plan v. Act"}</definedName>
    <definedName name="test4_2" hidden="1">{#N/A,#N/A,TRUE,"Summary";#N/A,#N/A,TRUE,"Assumptions";#N/A,#N/A,TRUE,"Comparison";#N/A,#N/A,TRUE,"Financials";#N/A,#N/A,TRUE,"Plan v. Act"}</definedName>
    <definedName name="test4_3" hidden="1">{#N/A,#N/A,TRUE,"Summary";#N/A,#N/A,TRUE,"Assumptions";#N/A,#N/A,TRUE,"Comparison";#N/A,#N/A,TRUE,"Financials";#N/A,#N/A,TRUE,"Plan v. Act"}</definedName>
    <definedName name="test4_4" hidden="1">{#N/A,#N/A,TRUE,"Summary";#N/A,#N/A,TRUE,"Assumptions";#N/A,#N/A,TRUE,"Comparison";#N/A,#N/A,TRUE,"Financials";#N/A,#N/A,TRUE,"Plan v. Act"}</definedName>
    <definedName name="test4_5" hidden="1">{#N/A,#N/A,TRUE,"Summary";#N/A,#N/A,TRUE,"Assumptions";#N/A,#N/A,TRUE,"Comparison";#N/A,#N/A,TRUE,"Financials";#N/A,#N/A,TRUE,"Plan v. Act"}</definedName>
    <definedName name="testtest" hidden="1">{"Senn Tews Detail",#N/A,FALSE,"CI PROJECTS"}</definedName>
    <definedName name="tet" hidden="1">{"Product Mgr Summary",#N/A,FALSE,"CI PROJECTS"}</definedName>
    <definedName name="TEWR" hidden="1">{#N/A,#N/A,TRUE,"Y생산";#N/A,#N/A,TRUE,"Y판매";#N/A,#N/A,TRUE,"Y총물량";#N/A,#N/A,TRUE,"Y능력";#N/A,#N/A,TRUE,"YKD"}</definedName>
    <definedName name="teww" hidden="1">#N/A</definedName>
    <definedName name="TextRefCopyRangeCount" hidden="1">1</definedName>
    <definedName name="tggf" hidden="1">#N/A</definedName>
    <definedName name="THEME2" hidden="1">{#N/A,#N/A,FALSE,"96 3월물량표";#N/A,#N/A,FALSE,"96 4월물량표";#N/A,#N/A,FALSE,"96 5월물량표"}</definedName>
    <definedName name="THEME2_1" hidden="1">{#N/A,#N/A,FALSE,"96 3월물량표";#N/A,#N/A,FALSE,"96 4월물량표";#N/A,#N/A,FALSE,"96 5월물량표"}</definedName>
    <definedName name="thierry" hidden="1">{"Totax",#N/A,FALSE,"Sheet1";#N/A,#N/A,FALSE,"Law Output"}</definedName>
    <definedName name="THJ" hidden="1">{"'매출계획'!$D$2"}</definedName>
    <definedName name="thsdorlsf" hidden="1">{"'분양원가'!$B$1:$F$113"}</definedName>
    <definedName name="TI_CLAD" hidden="1">{#N/A,#N/A,FALSE,"Sheet1"}</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LE5" hidden="1">{#N/A,#N/A,FALSE,"기술료 비교"}</definedName>
    <definedName name="TITLE5_1" hidden="1">{#N/A,#N/A,FALSE,"기술료 비교"}</definedName>
    <definedName name="T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AUDLWS" hidden="1">{#N/A,#N/A,TRUE,"Y생산";#N/A,#N/A,TRUE,"Y판매";#N/A,#N/A,TRUE,"Y총물량";#N/A,#N/A,TRUE,"Y능력";#N/A,#N/A,TRUE,"YKD"}</definedName>
    <definedName name="TJAUDLWS_1" hidden="1">{#N/A,#N/A,TRUE,"Y생산";#N/A,#N/A,TRUE,"Y판매";#N/A,#N/A,TRUE,"Y총물량";#N/A,#N/A,TRUE,"Y능력";#N/A,#N/A,TRUE,"YKD"}</definedName>
    <definedName name="tjrudxor" hidden="1">#REF!</definedName>
    <definedName name="TK" hidden="1">{#N/A,#N/A,FALSE,"인원";#N/A,#N/A,FALSE,"비용2";#N/A,#N/A,FALSE,"비용1";#N/A,#N/A,FALSE,"비용";#N/A,#N/A,FALSE,"보증2";#N/A,#N/A,FALSE,"보증1";#N/A,#N/A,FALSE,"보증";#N/A,#N/A,FALSE,"손익1";#N/A,#N/A,FALSE,"손익";#N/A,#N/A,FALSE,"부서별매출";#N/A,#N/A,FALSE,"매출"}</definedName>
    <definedName name="TKR" hidden="1">{#N/A,#N/A,FALSE,"HOT RU TEM";#N/A,#N/A,FALSE,"HOT RU TEM";#N/A,#N/A,FALSE,"HOT RU TEM"}</definedName>
    <definedName name="TKTKTK" hidden="1">{"'미착금액'!$A$4:$G$14"}</definedName>
    <definedName name="TKTKTK_1" hidden="1">{"'미착금액'!$A$4:$G$14"}</definedName>
    <definedName name="TLF" hidden="1">{"'10_03일자별'!$A$2:$H$31"}</definedName>
    <definedName name="TLS" hidden="1">{#N/A,#N/A,FALSE,"단축1";#N/A,#N/A,FALSE,"단축2";#N/A,#N/A,FALSE,"단축3";#N/A,#N/A,FALSE,"장축";#N/A,#N/A,FALSE,"4WD"}</definedName>
    <definedName name="tlsgmdtjq" hidden="1">{"FORM17",#N/A,FALSE,"Commission1";"FORM17.1",#N/A,FALSE,"Commission2"}</definedName>
    <definedName name="tmp" hidden="1">{#N/A,#N/A,FALSE,"회선임차현황"}</definedName>
    <definedName name="tnwj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to" hidden="1">{#N/A,#N/A,FALSE,"표지";#N/A,#N/A,FALSE,"전제";#N/A,#N/A,FALSE,"손익-자 (2)";#N/A,#N/A,FALSE,"손익-자";#N/A,#N/A,FALSE,"손익-마 (2)";#N/A,#N/A,FALSE,"손익-마";#N/A,#N/A,FALSE,"총손최종"}</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RSION" hidden="1">{#N/A,#N/A,FALSE,"단축1";#N/A,#N/A,FALSE,"단축2";#N/A,#N/A,FALSE,"단축3";#N/A,#N/A,FALSE,"장축";#N/A,#N/A,FALSE,"4WD"}</definedName>
    <definedName name="TORSION_1" hidden="1">{#N/A,#N/A,FALSE,"단축1";#N/A,#N/A,FALSE,"단축2";#N/A,#N/A,FALSE,"단축3";#N/A,#N/A,FALSE,"장축";#N/A,#N/A,FALSE,"4WD"}</definedName>
    <definedName name="TOTAL" hidden="1">{#N/A,#N/A,TRUE,"일정"}</definedName>
    <definedName name="totcap" hidden="1">#REF!,#REF!,#REF!,#REF!</definedName>
    <definedName name="TOUT"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p" hidden="1">{#N/A,#N/A,FALSE,"주요여수신";#N/A,#N/A,FALSE,"수신금리";#N/A,#N/A,FALSE,"대출금리";#N/A,#N/A,FALSE,"신규대출";#N/A,#N/A,FALSE,"총액대출"}</definedName>
    <definedName name="tr" hidden="1">{"'Sheet1'!$A$1:$H$36"}</definedName>
    <definedName name="train" hidden="1">{#N/A,#N/A,FALSE,"단축1";#N/A,#N/A,FALSE,"단축2";#N/A,#N/A,FALSE,"단축3";#N/A,#N/A,FALSE,"장축";#N/A,#N/A,FALSE,"4WD"}</definedName>
    <definedName name="treach" hidden="1">{"FORM17",#N/A,FALSE,"Commission1";"FORM17.1",#N/A,FALSE,"Commission2"}</definedName>
    <definedName name="treeList" hidden="1">"11100000000000000000000000000000000000000000000000000000000000000000000000000000000000000000000000000000000000000000000000000000000000000000000000000000000000000000000000000000000000000000000000000000"</definedName>
    <definedName name="tree수정" hidden="1">{#N/A,#N/A,FALSE,"지침";#N/A,#N/A,FALSE,"환경분석";#N/A,#N/A,FALSE,"Sheet16"}</definedName>
    <definedName name="trend" hidden="1">{#N/A,#N/A,FALSE,"Aging Summary";#N/A,#N/A,FALSE,"Ratio Analysis";#N/A,#N/A,FALSE,"Test 120 Day Accts";#N/A,#N/A,FALSE,"Tickmarks"}</definedName>
    <definedName name="tretrw" hidden="1">{"'Sheet1'!$A$1:$H$36"}</definedName>
    <definedName name="trim" hidden="1">#REF!</definedName>
    <definedName name="trim1" hidden="1">#REF!</definedName>
    <definedName name="TRIPLE현상" hidden="1">{#N/A,#N/A,FALSE,"단축1";#N/A,#N/A,FALSE,"단축2";#N/A,#N/A,FALSE,"단축3";#N/A,#N/A,FALSE,"장축";#N/A,#N/A,FALSE,"4WD"}</definedName>
    <definedName name="trqt" hidden="1">{#N/A,#N/A,FALSE,"PHOTO5";#N/A,#N/A,FALSE,"ETCH5";#N/A,#N/A,FALSE,"DIFF5";#N/A,#N/A,FALSE,"CVD5";#N/A,#N/A,FALSE,"I5";#N/A,#N/A,FALSE,"METAL5";#N/A,#N/A,FALSE,"PHOTO6";#N/A,#N/A,FALSE,"ETCH6";#N/A,#N/A,FALSE,"DIFF6";#N/A,#N/A,FALSE,"CVD6";#N/A,#N/A,FALSE,"I6";#N/A,#N/A,FALSE,"METAL6"}</definedName>
    <definedName name="TRRT" hidden="1">{#N/A,#N/A,FALSE,"지침";#N/A,#N/A,FALSE,"환경분석";#N/A,#N/A,FALSE,"Sheet16"}</definedName>
    <definedName name="trt" hidden="1">{"'Sheet1'!$A$1:$H$36"}</definedName>
    <definedName name="trtr" hidden="1">{"'Sheet1'!$A$1:$H$36"}</definedName>
    <definedName name="trwt4w5y455" hidden="1">{#N/A,#N/A,FALSE,"손익표지";#N/A,#N/A,FALSE,"손익계산";#N/A,#N/A,FALSE,"일반관리비";#N/A,#N/A,FALSE,"영업외수익";#N/A,#N/A,FALSE,"영업외비용";#N/A,#N/A,FALSE,"매출액";#N/A,#N/A,FALSE,"요약손익";#N/A,#N/A,FALSE,"요약대차";#N/A,#N/A,FALSE,"매출채권현황";#N/A,#N/A,FALSE,"매출채권명세"}</definedName>
    <definedName name="trwy6w" hidden="1">{#N/A,#N/A,FALSE,"BS";#N/A,#N/A,FALSE,"PL";#N/A,#N/A,FALSE,"A";#N/A,#N/A,FALSE,"B";#N/A,#N/A,FALSE,"B1";#N/A,#N/A,FALSE,"C";#N/A,#N/A,FALSE,"C1";#N/A,#N/A,FALSE,"C2";#N/A,#N/A,FALSE,"D";#N/A,#N/A,FALSE,"E";#N/A,#N/A,FALSE,"F";#N/A,#N/A,FALSE,"AA";#N/A,#N/A,FALSE,"BB";#N/A,#N/A,FALSE,"CC";#N/A,#N/A,FALSE,"DD";#N/A,#N/A,FALSE,"EE";#N/A,#N/A,FALSE,"FF";#N/A,#N/A,FALSE,"PL10";#N/A,#N/A,FALSE,"PL20";#N/A,#N/A,FALSE,"PL30"}</definedName>
    <definedName name="try" hidden="1">{"ThermalCladPL",#N/A,FALSE,"Thermal Pdts. P &amp; L"}</definedName>
    <definedName name="TRYR" hidden="1">{#N/A,#N/A,FALSE,"지침";#N/A,#N/A,FALSE,"환경분석";#N/A,#N/A,FALSE,"Sheet16"}</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t" hidden="1">{#N/A,#N/A,FALSE,"FA_1";#N/A,#N/A,FALSE,"Dep'n SE";#N/A,#N/A,FALSE,"Dep'n FC"}</definedName>
    <definedName name="TT_1" hidden="1">{#N/A,#N/A,FALSE,"UNIT";#N/A,#N/A,FALSE,"UNIT";#N/A,#N/A,FALSE,"계정"}</definedName>
    <definedName name="tt_BALANCE_CODE" hidden="1">#REF!</definedName>
    <definedName name="tt_BALANCE_ID" hidden="1">#REF!</definedName>
    <definedName name="tt_BALANCE_NAME" hidden="1">#REF!</definedName>
    <definedName name="tt_BALANCE_NOTE" hidden="1">#REF!</definedName>
    <definedName name="tt_BASE_CALC_CODE" hidden="1">#REF!</definedName>
    <definedName name="tt_BASE_CALC_ID" hidden="1">#REF!</definedName>
    <definedName name="tt_BASE_CALC_NAME" hidden="1">#REF!</definedName>
    <definedName name="tt_BASE_SCENARIO_CODE" hidden="1">#REF!</definedName>
    <definedName name="tt_BASE_SCENARIO_ID" hidden="1">#REF!</definedName>
    <definedName name="tt_BASE_SCENARIO_NAME" hidden="1">#REF!</definedName>
    <definedName name="tt_BASE_SCENARIO_NOTE" hidden="1">#REF!</definedName>
    <definedName name="tt_BEG_DATE" hidden="1">#REF!</definedName>
    <definedName name="tt_BINDING_CODE" hidden="1">#REF!</definedName>
    <definedName name="tt_BINDING_ID" hidden="1">#REF!</definedName>
    <definedName name="tt_BINDING_NAME" hidden="1">#REF!</definedName>
    <definedName name="tt_BINDING_NOTE" hidden="1">#REF!</definedName>
    <definedName name="tt_BONUS_CODE" hidden="1">#REF!</definedName>
    <definedName name="tt_BONUS_ID" hidden="1">#REF!</definedName>
    <definedName name="tt_BONUS_NAME" hidden="1">#REF!</definedName>
    <definedName name="tt_BONUS_NOTE" hidden="1">#REF!</definedName>
    <definedName name="tt_CHANGE_DATE" hidden="1">#REF!</definedName>
    <definedName name="tt_CODE" hidden="1">#REF!</definedName>
    <definedName name="tt_CREATE_DATE" hidden="1">#REF!</definedName>
    <definedName name="tt_CUSTOM_CODE" hidden="1">#REF!</definedName>
    <definedName name="tt_CUSTOM_ID" hidden="1">#REF!</definedName>
    <definedName name="tt_CUSTOM_NAME" hidden="1">#REF!</definedName>
    <definedName name="tt_CUSTOM_NOTE" hidden="1">#REF!</definedName>
    <definedName name="tt_DEMAND_CODE" hidden="1">#REF!</definedName>
    <definedName name="tt_DEMAND_ID" hidden="1">#REF!</definedName>
    <definedName name="tt_DEMAND_NAME" hidden="1">#REF!</definedName>
    <definedName name="tt_DEMAND_NOTE" hidden="1">#REF!</definedName>
    <definedName name="tt_END_DATE" hidden="1">#REF!</definedName>
    <definedName name="tt_EPOCH_COUNT" hidden="1">#REF!</definedName>
    <definedName name="tt_EPOCH_INTERVAL_NAME" hidden="1">#REF!</definedName>
    <definedName name="tt_FIXCOST_CODE" hidden="1">#REF!</definedName>
    <definedName name="tt_FIXCOST_ID" hidden="1">#REF!</definedName>
    <definedName name="tt_FIXCOST_NAME" hidden="1">#REF!</definedName>
    <definedName name="tt_FIXCOST_NOTE" hidden="1">#REF!</definedName>
    <definedName name="tt_FOLDER_ID" hidden="1">#REF!</definedName>
    <definedName name="tt_FOLDER_NAME" hidden="1">#REF!</definedName>
    <definedName name="tt_FOLDER_PARENT_ID" hidden="1">#REF!</definedName>
    <definedName name="tt_FORECAST_CODE" hidden="1">#REF!</definedName>
    <definedName name="tt_FORECAST_ID" hidden="1">#REF!</definedName>
    <definedName name="tt_FORECAST_NAME" hidden="1">#REF!</definedName>
    <definedName name="tt_FORECAST_NOTE" hidden="1">#REF!</definedName>
    <definedName name="tt_FREIGHT_CODE" hidden="1">#REF!</definedName>
    <definedName name="tt_FREIGHT_ID" hidden="1">#REF!</definedName>
    <definedName name="tt_FREIGHT_NAME" hidden="1">#REF!</definedName>
    <definedName name="tt_FREIGHT_NOTE" hidden="1">#REF!</definedName>
    <definedName name="tt_ID" hidden="1">#REF!</definedName>
    <definedName name="tt_IS_BASE" hidden="1">#REF!</definedName>
    <definedName name="tt_IS_READ_ONLY" hidden="1">#REF!</definedName>
    <definedName name="tt_MARKET_CODE" hidden="1">#REF!</definedName>
    <definedName name="tt_MARKET_ID" hidden="1">#REF!</definedName>
    <definedName name="tt_MARKET_NAME" hidden="1">#REF!</definedName>
    <definedName name="tt_MARKET_TOTE" hidden="1">#REF!</definedName>
    <definedName name="tt_NAME" hidden="1">#REF!</definedName>
    <definedName name="tt_NOTE" hidden="1">#REF!</definedName>
    <definedName name="tt_OPTIMEX_CODE" hidden="1">#REF!</definedName>
    <definedName name="tt_OPTIMEX_ID" hidden="1">#REF!</definedName>
    <definedName name="tt_OPTIMEX_NAME" hidden="1">#REF!</definedName>
    <definedName name="tt_OWNER_ID" hidden="1">#REF!</definedName>
    <definedName name="tt_OWNER_NAME" hidden="1">#REF!</definedName>
    <definedName name="tt_OWNER_USER" hidden="1">#REF!</definedName>
    <definedName name="tt_PARITY_CODE" hidden="1">#REF!</definedName>
    <definedName name="tt_PARITY_ID" hidden="1">#REF!</definedName>
    <definedName name="tt_PARITY_NAME" hidden="1">#REF!</definedName>
    <definedName name="tt_PARITY_NOTE" hidden="1">#REF!</definedName>
    <definedName name="tt_PRICING_CODE" hidden="1">#REF!</definedName>
    <definedName name="tt_PRICING_ID" hidden="1">#REF!</definedName>
    <definedName name="tt_PRICING_NAME" hidden="1">#REF!</definedName>
    <definedName name="tt_PRICING_NOTE" hidden="1">#REF!</definedName>
    <definedName name="tt_ROUTE_CODE" hidden="1">#REF!</definedName>
    <definedName name="tt_ROUTE_ID" hidden="1">#REF!</definedName>
    <definedName name="tt_ROUTE_NAME" hidden="1">#REF!</definedName>
    <definedName name="tt_ROUTE_NOTE" hidden="1">#REF!</definedName>
    <definedName name="tt_SENSITIVITY_CODE" hidden="1">#REF!</definedName>
    <definedName name="tt_SENSITIVITY_ID" hidden="1">#REF!</definedName>
    <definedName name="tt_SENSITIVITY_NAME" hidden="1">#REF!</definedName>
    <definedName name="tt_SENSITIVITY_NOTE" hidden="1">#REF!</definedName>
    <definedName name="tt_SPENDING_CODE" hidden="1">#REF!</definedName>
    <definedName name="tt_SPENDING_ID" hidden="1">#REF!</definedName>
    <definedName name="tt_SPENDING_NAME" hidden="1">#REF!</definedName>
    <definedName name="tt_SPENDING_NOTE" hidden="1">#REF!</definedName>
    <definedName name="tt_TRANCHE_CODE" hidden="1">#REF!</definedName>
    <definedName name="tt_TRANCHE_ID" hidden="1">#REF!</definedName>
    <definedName name="tt_TRANCHE_NAME" hidden="1">#REF!</definedName>
    <definedName name="tt_TRANCHE_NOTE" hidden="1">#REF!</definedName>
    <definedName name="tt_TRANSFERT_CODE" hidden="1">#REF!</definedName>
    <definedName name="tt_TRANSFERT_ID" hidden="1">#REF!</definedName>
    <definedName name="tt_TRANSFERT_NAME" hidden="1">#REF!</definedName>
    <definedName name="tt_TRANSFERT_NOTE" hidden="1">#REF!</definedName>
    <definedName name="ttetu" hidden="1">{"TPMaterialLaborCosts",#N/A,FALSE,"Thermal Pdts. P &amp; L"}</definedName>
    <definedName name="tthh" hidden="1">#N/A</definedName>
    <definedName name="TT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 hidden="1">{"'Sheet1'!$A$1:$H$36"}</definedName>
    <definedName name="ttt_BALANCE_CODE" hidden="1">#REF!</definedName>
    <definedName name="ttt_BALANCE_ID" hidden="1">#REF!</definedName>
    <definedName name="ttt_BALANCE_NAME" hidden="1">#REF!</definedName>
    <definedName name="ttt_BALANCE_NOTE" hidden="1">#REF!</definedName>
    <definedName name="ttt_BASE_CALC_CODE" hidden="1">#REF!</definedName>
    <definedName name="ttt_BASE_CALC_ID" hidden="1">#REF!</definedName>
    <definedName name="ttt_BASE_CALC_NAME" hidden="1">#REF!</definedName>
    <definedName name="ttt_BASE_SCENARIO_CODE" hidden="1">#REF!</definedName>
    <definedName name="ttt_BASE_SCENARIO_ID" hidden="1">#REF!</definedName>
    <definedName name="ttt_BASE_SCENARIO_NAME" hidden="1">#REF!</definedName>
    <definedName name="ttt_BASE_SCENARIO_NOTE" hidden="1">#REF!</definedName>
    <definedName name="ttt_BEG_DATE" hidden="1">#REF!</definedName>
    <definedName name="ttt_BINDING_CODE" hidden="1">#REF!</definedName>
    <definedName name="ttt_BINDING_ID" hidden="1">#REF!</definedName>
    <definedName name="ttt_BINDING_NAME" hidden="1">#REF!</definedName>
    <definedName name="ttt_BINDING_NOTE" hidden="1">#REF!</definedName>
    <definedName name="ttt_BONUS_CODE" hidden="1">#REF!</definedName>
    <definedName name="ttt_BONUS_ID" hidden="1">#REF!</definedName>
    <definedName name="ttt_BONUS_NAME" hidden="1">#REF!</definedName>
    <definedName name="ttt_BONUS_NOTE" hidden="1">#REF!</definedName>
    <definedName name="ttt_CHANGE_DATE" hidden="1">#REF!</definedName>
    <definedName name="ttt_CODE" hidden="1">#REF!</definedName>
    <definedName name="ttt_CREATE_DATE" hidden="1">#REF!</definedName>
    <definedName name="ttt_CUSTOM_CODE" hidden="1">#REF!</definedName>
    <definedName name="ttt_CUSTOM_ID" hidden="1">#REF!</definedName>
    <definedName name="ttt_CUSTOM_NAME" hidden="1">#REF!</definedName>
    <definedName name="ttt_CUSTOM_NOTE" hidden="1">#REF!</definedName>
    <definedName name="ttt_DEMAND_CODE" hidden="1">#REF!</definedName>
    <definedName name="ttt_DEMAND_ID" hidden="1">#REF!</definedName>
    <definedName name="ttt_DEMAND_NAME" hidden="1">#REF!</definedName>
    <definedName name="ttt_DEMAND_NOTE" hidden="1">#REF!</definedName>
    <definedName name="ttt_END_DATE" hidden="1">#REF!</definedName>
    <definedName name="ttt_EPOCH_COUNT" hidden="1">#REF!</definedName>
    <definedName name="ttt_EPOCH_INTERVAL_NAME" hidden="1">#REF!</definedName>
    <definedName name="ttt_FIXCOST_CODE" hidden="1">#REF!</definedName>
    <definedName name="ttt_FIXCOST_ID" hidden="1">#REF!</definedName>
    <definedName name="ttt_FIXCOST_NAME" hidden="1">#REF!</definedName>
    <definedName name="ttt_FIXCOST_NOTE" hidden="1">#REF!</definedName>
    <definedName name="ttt_FOLDER_ID" hidden="1">#REF!</definedName>
    <definedName name="ttt_FOLDER_NAME" hidden="1">#REF!</definedName>
    <definedName name="ttt_FOLDER_PARENT_ID" hidden="1">#REF!</definedName>
    <definedName name="ttt_FORECAST_CODE" hidden="1">#REF!</definedName>
    <definedName name="ttt_FORECAST_ID" hidden="1">#REF!</definedName>
    <definedName name="ttt_FORECAST_NAME" hidden="1">#REF!</definedName>
    <definedName name="ttt_FORECAST_NOTE" hidden="1">#REF!</definedName>
    <definedName name="ttt_FREIGHT_CODE" hidden="1">#REF!</definedName>
    <definedName name="ttt_FREIGHT_ID" hidden="1">#REF!</definedName>
    <definedName name="ttt_FREIGHT_NAME" hidden="1">#REF!</definedName>
    <definedName name="ttt_FREIGHT_NOTE" hidden="1">#REF!</definedName>
    <definedName name="ttt_ID" hidden="1">#REF!</definedName>
    <definedName name="ttt_IS_BASE" hidden="1">#REF!</definedName>
    <definedName name="ttt_IS_READ_ONLY" hidden="1">#REF!</definedName>
    <definedName name="ttt_MARKET_CODE" hidden="1">#REF!</definedName>
    <definedName name="ttt_MARKET_ID" hidden="1">#REF!</definedName>
    <definedName name="ttt_MARKET_NAME" hidden="1">#REF!</definedName>
    <definedName name="ttt_MARKET_TOTE" hidden="1">#REF!</definedName>
    <definedName name="ttt_NAME" hidden="1">#REF!</definedName>
    <definedName name="ttt_NOTE" hidden="1">#REF!</definedName>
    <definedName name="ttt_OPTIMEX_CODE" hidden="1">#REF!</definedName>
    <definedName name="ttt_OPTIMEX_ID" hidden="1">#REF!</definedName>
    <definedName name="ttt_OPTIMEX_NAME" hidden="1">#REF!</definedName>
    <definedName name="ttt_OWNER_ID" hidden="1">#REF!</definedName>
    <definedName name="ttt_OWNER_NAME" hidden="1">#REF!</definedName>
    <definedName name="ttt_OWNER_USER" hidden="1">#REF!</definedName>
    <definedName name="ttt_PARITY_CODE" hidden="1">#REF!</definedName>
    <definedName name="ttt_PARITY_ID" hidden="1">#REF!</definedName>
    <definedName name="ttt_PARITY_NAME" hidden="1">#REF!</definedName>
    <definedName name="ttt_PARITY_NOTE" hidden="1">#REF!</definedName>
    <definedName name="ttt_PRICING_CODE" hidden="1">#REF!</definedName>
    <definedName name="ttt_PRICING_ID" hidden="1">#REF!</definedName>
    <definedName name="ttt_PRICING_NAME" hidden="1">#REF!</definedName>
    <definedName name="ttt_PRICING_NOTE" hidden="1">#REF!</definedName>
    <definedName name="ttt_ROUTE_CODE" hidden="1">#REF!</definedName>
    <definedName name="ttt_ROUTE_ID" hidden="1">#REF!</definedName>
    <definedName name="ttt_ROUTE_NAME" hidden="1">#REF!</definedName>
    <definedName name="ttt_ROUTE_NOTE" hidden="1">#REF!</definedName>
    <definedName name="ttt_SENSITIVITY_CODE" hidden="1">#REF!</definedName>
    <definedName name="ttt_SENSITIVITY_ID" hidden="1">#REF!</definedName>
    <definedName name="ttt_SENSITIVITY_NAME" hidden="1">#REF!</definedName>
    <definedName name="ttt_SENSITIVITY_NOTE" hidden="1">#REF!</definedName>
    <definedName name="ttt_SPENDING_CODE" hidden="1">#REF!</definedName>
    <definedName name="ttt_SPENDING_ID" hidden="1">#REF!</definedName>
    <definedName name="ttt_SPENDING_NAME" hidden="1">#REF!</definedName>
    <definedName name="ttt_SPENDING_NOTE" hidden="1">#REF!</definedName>
    <definedName name="ttt_TRANCHE_CODE" hidden="1">#REF!</definedName>
    <definedName name="ttt_TRANCHE_ID" hidden="1">#REF!</definedName>
    <definedName name="ttt_TRANCHE_NAME" hidden="1">#REF!</definedName>
    <definedName name="ttt_TRANCHE_NOTE" hidden="1">#REF!</definedName>
    <definedName name="ttt_TRANSFERT_CODE" hidden="1">#REF!</definedName>
    <definedName name="ttt_TRANSFERT_ID" hidden="1">#REF!</definedName>
    <definedName name="ttt_TRANSFERT_NAME" hidden="1">#REF!</definedName>
    <definedName name="ttt_TRANSFERT_NOTE" hidden="1">#REF!</definedName>
    <definedName name="tttq"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tttt" hidden="1">{#N/A,#N/A,FALSE,"Report Data";#N/A,#N/A,FALSE,"COMP POOL";#N/A,#N/A,FALSE,"COMP POOL NB95";#N/A,#N/A,FALSE,"COMP POOL NB94"}</definedName>
    <definedName name="ttttt" hidden="1">{#N/A,#N/A,FALSE,"지침";#N/A,#N/A,FALSE,"환경분석";#N/A,#N/A,FALSE,"Sheet16"}</definedName>
    <definedName name="ttttt_1" hidden="1">{#N/A,#N/A,FALSE,"지침";#N/A,#N/A,FALSE,"환경분석";#N/A,#N/A,FALSE,"Sheet16"}</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tttt" hidden="1">#REF!</definedName>
    <definedName name="tttttttttttt" hidden="1">{#N/A,#N/A,FALSE,"손익표지";#N/A,#N/A,FALSE,"손익계산";#N/A,#N/A,FALSE,"일반관리비";#N/A,#N/A,FALSE,"영업외수익";#N/A,#N/A,FALSE,"영업외비용";#N/A,#N/A,FALSE,"매출액";#N/A,#N/A,FALSE,"요약손익";#N/A,#N/A,FALSE,"요약대차";#N/A,#N/A,FALSE,"매출채권현황";#N/A,#N/A,FALSE,"매출채권명세"}</definedName>
    <definedName name="Tulsa" hidden="1">{#N/A,#N/A,FALSE,"Report Data";#N/A,#N/A,FALSE,"COMP POOL";#N/A,#N/A,FALSE,"COMP POOL NB95";#N/A,#N/A,FALSE,"COMP POOL NB94"}</definedName>
    <definedName name="TU연습" hidden="1">{#N/A,#N/A,FALSE,"3가";#N/A,#N/A,FALSE,"3나";#N/A,#N/A,FALSE,"3다"}</definedName>
    <definedName name="tw"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twrqt" hidden="1">{"'Sheet1'!$A$1:$H$36"}</definedName>
    <definedName name="TX" hidden="1">#REF!</definedName>
    <definedName name="ty" hidden="1">{"'Sheet1'!$A$1:$H$36"}</definedName>
    <definedName name="TYERTY" hidden="1">{#N/A,#N/A,FALSE,"지침";#N/A,#N/A,FALSE,"환경분석";#N/A,#N/A,FALSE,"Sheet16"}</definedName>
    <definedName name="tyht" hidden="1">{#N/A,#N/A,FALSE,"지침";#N/A,#N/A,FALSE,"환경분석";#N/A,#N/A,FALSE,"Sheet16"}</definedName>
    <definedName name="TYRUI" hidden="1">{#N/A,#N/A,FALSE,"단축1";#N/A,#N/A,FALSE,"단축2";#N/A,#N/A,FALSE,"단축3";#N/A,#N/A,FALSE,"장축";#N/A,#N/A,FALSE,"4WD"}</definedName>
    <definedName name="tyu" hidden="1">{#N/A,#N/A,FALSE,"Год 99."}</definedName>
    <definedName name="tyuiiut" hidden="1">{#N/A,#N/A,TRUE,"Assumptions";#N/A,#N/A,TRUE,"Sources of Revenue";#N/A,#N/A,TRUE,"P&amp;L";#N/A,#N/A,TRUE,"Bal. Sheet";#N/A,#N/A,TRUE,"Rights Issue &amp; X Adjustment";#N/A,#N/A,TRUE,"Transaction Model"}</definedName>
    <definedName name="tyuiryudadf" hidden="1">{#N/A,#N/A,TRUE,"Assumptions";#N/A,#N/A,TRUE,"Sources of Revenue";#N/A,#N/A,TRUE,"P&amp;L";#N/A,#N/A,TRUE,"Bal. Sheet";#N/A,#N/A,TRUE,"Rights Issue &amp; X Adjustment";#N/A,#N/A,TRUE,"Transaction Model"}</definedName>
    <definedName name="TYUITYUITYUI" hidden="1">{#N/A,#N/A,TRUE,"Assumptions";#N/A,#N/A,TRUE,"Sources of Revenue";#N/A,#N/A,TRUE,"P&amp;L";#N/A,#N/A,TRUE,"Bal. Sheet";#N/A,#N/A,TRUE,"Rights Issue &amp; X Adjustment";#N/A,#N/A,TRUE,"Transaction Model"}</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ywe" hidden="1">{"'Sheet1'!$A$1:$H$36"}</definedName>
    <definedName name="TYYTT" hidden="1">{#N/A,#N/A,FALSE,"지침";#N/A,#N/A,FALSE,"환경분석";#N/A,#N/A,FALSE,"Sheet16"}</definedName>
    <definedName name="TYYYYY" hidden="1">{#N/A,#N/A,FALSE,"단축1";#N/A,#N/A,FALSE,"단축2";#N/A,#N/A,FALSE,"단축3";#N/A,#N/A,FALSE,"장축";#N/A,#N/A,FALSE,"4WD"}</definedName>
    <definedName name="u" hidden="1">{#N/A,#N/A,FALSE,"PART-1234-8-12-9(41)";#N/A,#N/A,FALSE,"PARTS-2(3)";#N/A,#N/A,FALSE,"VAN SYSTEM";#N/A,#N/A,FALSE,"PARTS-10(26)";#N/A,#N/A,FALSE,"PART-5-6-7-11(14)";#N/A,#N/A,FALSE,"PARTS-4(3)";#N/A,#N/A,FALSE,"PCLASS"}</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a" hidden="1">{#N/A,#N/A,FALSE,"Aging Summary";#N/A,#N/A,FALSE,"Ratio Analysis";#N/A,#N/A,FALSE,"Test 120 Day Accts";#N/A,#N/A,FALSE,"Tickmarks"}</definedName>
    <definedName name="ud절감1차" hidden="1">{#N/A,#N/A,FALSE,"전제";#N/A,#N/A,FALSE,"표지";#N/A,#N/A,FALSE,"6D16";#N/A,#N/A,FALSE,"6D22";#N/A,#N/A,FALSE,"6D22-T";#N/A,#N/A,FALSE,"Q-DEG";#N/A,#N/A,FALSE,"총손";#N/A,#N/A,FALSE,"대당";#N/A,#N/A,FALSE,"가공비"}</definedName>
    <definedName name="ud절감2차" hidden="1">{#N/A,#N/A,FALSE,"전제";#N/A,#N/A,FALSE,"표지";#N/A,#N/A,FALSE,"6D16";#N/A,#N/A,FALSE,"6D22";#N/A,#N/A,FALSE,"6D22-T";#N/A,#N/A,FALSE,"Q-DEG";#N/A,#N/A,FALSE,"총손";#N/A,#N/A,FALSE,"대당";#N/A,#N/A,FALSE,"가공비"}</definedName>
    <definedName name="ueruru" hidden="1">{"ThermalProductsPL",#N/A,FALSE,"Thermal Pdts. P &amp; L"}</definedName>
    <definedName name="ui" hidden="1">#REF!</definedName>
    <definedName name="uighkj" hidden="1">{#N/A,#N/A,TRUE,"Assumptions";#N/A,#N/A,TRUE,"Sources of Revenue";#N/A,#N/A,TRUE,"P&amp;L";#N/A,#N/A,TRUE,"Bal. Sheet";#N/A,#N/A,TRUE,"Rights Issue &amp; X Adjustment";#N/A,#N/A,TRUE,"Transaction Model"}</definedName>
    <definedName name="uio" hidden="1">{#N/A,#N/A,TRUE,"Assumptions";#N/A,#N/A,TRUE,"Sources of Revenue";#N/A,#N/A,TRUE,"P&amp;L";#N/A,#N/A,TRUE,"Bal. Sheet";#N/A,#N/A,TRUE,"Rights Issue &amp; X Adjustment";#N/A,#N/A,TRUE,"Transaction Model"}</definedName>
    <definedName name="uiop" hidden="1">{#N/A,#N/A,FALSE,"단축1";#N/A,#N/A,FALSE,"단축2";#N/A,#N/A,FALSE,"단축3";#N/A,#N/A,FALSE,"장축";#N/A,#N/A,FALSE,"4WD"}</definedName>
    <definedName name="UIP" hidden="1">{#N/A,#N/A,FALSE,"단축1";#N/A,#N/A,FALSE,"단축2";#N/A,#N/A,FALSE,"단축3";#N/A,#N/A,FALSE,"장축";#N/A,#N/A,FALSE,"4WD"}</definedName>
    <definedName name="UIY" hidden="1">{#N/A,#N/A,FALSE,"지침";#N/A,#N/A,FALSE,"환경분석";#N/A,#N/A,FALSE,"Sheet16"}</definedName>
    <definedName name="under" hidden="1">{#N/A,#N/A,FALSE,"Adj2BS";#N/A,#N/A,FALSE,"AdjBS";#N/A,#N/A,FALSE,"AdjBS_CS"}</definedName>
    <definedName name="unf.Leist" hidden="1">{"Alles",#N/A,FALSE,"H A Ü"}</definedName>
    <definedName name="Unfert.Leist" hidden="1">{"Saldenliste",#N/A,FALSE,"H A Ü"}</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known" hidden="1">{#N/A,#N/A,FALSE,"Sheet2"}</definedName>
    <definedName name="up" hidden="1">{#N/A,#N/A,FALSE,"지침";#N/A,#N/A,FALSE,"환경분석";#N/A,#N/A,FALSE,"Sheet16"}</definedName>
    <definedName name="USANCE평가" hidden="1">#REF!</definedName>
    <definedName name="ut" hidden="1">#REF!</definedName>
    <definedName name="uu" hidden="1">{#N/A,#N/A,FALSE,"9612";#N/A,#N/A,FALSE,"9612"}</definedName>
    <definedName name="UUU" hidden="1">{#N/A,#N/A,FALSE,"단축1";#N/A,#N/A,FALSE,"단축2";#N/A,#N/A,FALSE,"단축3";#N/A,#N/A,FALSE,"장축";#N/A,#N/A,FALSE,"4WD"}</definedName>
    <definedName name="uuui"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 hidden="1">{#N/A,#N/A,FALSE,"지침";#N/A,#N/A,FALSE,"환경분석";#N/A,#N/A,FALSE,"Sheet16"}</definedName>
    <definedName name="uuuuuuuuu" hidden="1">#REF!</definedName>
    <definedName name="uuuuuuuuuuu"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uuuuuuuuuuu" hidden="1">#REF!</definedName>
    <definedName name="uwe" hidden="1">{"Alles",#N/A,FALSE,"H A Ü"}</definedName>
    <definedName name="U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YR" hidden="1">{#N/A,#N/A,FALSE,"단축1";#N/A,#N/A,FALSE,"단축2";#N/A,#N/A,FALSE,"단축3";#N/A,#N/A,FALSE,"장축";#N/A,#N/A,FALSE,"4WD"}</definedName>
    <definedName name="UYTRC" hidden="1">{#N/A,#N/A,FALSE,"단축1";#N/A,#N/A,FALSE,"단축2";#N/A,#N/A,FALSE,"단축3";#N/A,#N/A,FALSE,"장축";#N/A,#N/A,FALSE,"4WD"}</definedName>
    <definedName name="v" hidden="1">{#N/A,#N/A,FALSE,"BS";#N/A,#N/A,FALSE,"PL";#N/A,#N/A,FALSE,"처분";#N/A,#N/A,FALSE,"현금";#N/A,#N/A,FALSE,"매출";#N/A,#N/A,FALSE,"원가";#N/A,#N/A,FALSE,"경영"}</definedName>
    <definedName name="V100ACU" hidden="1">{#N/A,#N/A,FALSE,"HOT RU TEM";#N/A,#N/A,FALSE,"HOT RU TEM";#N/A,#N/A,FALSE,"HOT RU TEM"}</definedName>
    <definedName name="v220724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alue1" hidden="1">{#N/A,#N/A,FALSE,"Cashflow Analysis";#N/A,#N/A,FALSE,"Sensitivity Analysis";#N/A,#N/A,FALSE,"PV";#N/A,#N/A,FALSE,"Pro Forma"}</definedName>
    <definedName name="vb" hidden="1">{"'Sheet1'!$A$1:$H$36"}</definedName>
    <definedName name="vbn" hidden="1">{#N/A,#N/A,TRUE,"Assumptions";#N/A,#N/A,TRUE,"Sources of Revenue";#N/A,#N/A,TRUE,"P&amp;L";#N/A,#N/A,TRUE,"Bal. Sheet";#N/A,#N/A,TRUE,"Rights Issue &amp; X Adjustment";#N/A,#N/A,TRUE,"Transaction Model"}</definedName>
    <definedName name="VBNMVBN" hidden="1">{#N/A,#N/A,FALSE,"지침";#N/A,#N/A,FALSE,"환경분석";#N/A,#N/A,FALSE,"Sheet16"}</definedName>
    <definedName name="VBNV" hidden="1">{#N/A,#N/A,FALSE,"지침";#N/A,#N/A,FALSE,"환경분석";#N/A,#N/A,FALSE,"Sheet16"}</definedName>
    <definedName name="vcd" hidden="1">{"PL",#N/A,FALSE,"MRO"}</definedName>
    <definedName name="VCN" hidden="1">{#N/A,#N/A,FALSE,"지침";#N/A,#N/A,FALSE,"환경분석";#N/A,#N/A,FALSE,"Sheet16"}</definedName>
    <definedName name="vcx" hidden="1">{#N/A,#N/A,FALSE,"거주자";#N/A,#N/A,FALSE,"증투F"}</definedName>
    <definedName name="vdfgwfwef" hidden="1">#REF!</definedName>
    <definedName name="vdfvrfrw3" hidden="1">#REF!</definedName>
    <definedName name="vds" hidden="1">{"'買掛金'!$J$6"}</definedName>
    <definedName name="VDSAG" hidden="1">{#N/A,#N/A,TRUE,"일정"}</definedName>
    <definedName name="VersionNumber" hidden="1">"4.5.5708"</definedName>
    <definedName name="vfdf" hidden="1">{#N/A,#N/A,TRUE,"Assumptions";#N/A,#N/A,TRUE,"Sources of Revenue";#N/A,#N/A,TRUE,"P&amp;L";#N/A,#N/A,TRUE,"Bal. Sheet";#N/A,#N/A,TRUE,"Rights Issue &amp; X Adjustment";#N/A,#N/A,TRUE,"Transaction Model"}</definedName>
    <definedName name="VFDFDGFFDDDDDDG" hidden="1">{#N/A,#N/A,FALSE,"단축1";#N/A,#N/A,FALSE,"단축2";#N/A,#N/A,FALSE,"단축3";#N/A,#N/A,FALSE,"장축";#N/A,#N/A,FALSE,"4WD"}</definedName>
    <definedName name="vfdfrgr" hidden="1">#REF!</definedName>
    <definedName name="VFDS" hidden="1">{#N/A,#N/A,FALSE,"단축1";#N/A,#N/A,FALSE,"단축2";#N/A,#N/A,FALSE,"단축3";#N/A,#N/A,FALSE,"장축";#N/A,#N/A,FALSE,"4WD"}</definedName>
    <definedName name="VHALD" hidden="1">{#N/A,#N/A,FALSE,"등록현황";#N/A,#N/A,FALSE,"등록현황"}</definedName>
    <definedName name="VI" hidden="1">#REF!</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JigTool" hidden="1">#REF!</definedName>
    <definedName name="VOCDIDTLR2" hidden="1">#REF!</definedName>
    <definedName name="VoIP" hidden="1">{"'사직서'!$A$1:$H$9"}</definedName>
    <definedName name="VS" hidden="1">{"'매출계획'!$D$2"}</definedName>
    <definedName name="vv" hidden="1">{"contributory1",#N/A,FALSE,"Contributory Assets Detail";"contributory2",#N/A,FALSE,"Contributory Assets Detail"}</definedName>
    <definedName name="vvv" hidden="1">{"FC",#N/A,FALSE,"MRO"}</definedName>
    <definedName name="VVVV" hidden="1">{#N/A,#N/A,FALSE,"지침";#N/A,#N/A,FALSE,"환경분석";#N/A,#N/A,FALSE,"Sheet16"}</definedName>
    <definedName name="vvvv4" hidden="1">#REF!</definedName>
    <definedName name="vvvvv"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vvvvvv" hidden="1">{#N/A,#N/A,TRUE,"Fiber_Optic_Cable_Input ";#N/A,#N/A,TRUE,"Specialty_Fiber_Devices_Input";#N/A,#N/A,TRUE,"Optical_Fiber_Apparatus_Input"}</definedName>
    <definedName name="vvvvvvv" hidden="1">{#N/A,#N/A,TRUE,"Falcons_Standalone";#N/A,#N/A,TRUE,"Target_Input";#N/A,#N/A,TRUE,"Target_Calendarized"}</definedName>
    <definedName name="vvvvvvvv" hidden="1">{#N/A,#N/A,TRUE,"FOC_Product_Assumptions"}</definedName>
    <definedName name="vvvvvvvvv" hidden="1">{#N/A,#N/A,FALSE,"Consolidated Shipley";#N/A,#N/A,FALSE,"Consolidated PWB";#N/A,#N/A,FALSE,"Consolidated Micro"}</definedName>
    <definedName name="vvvvvvvvvv" hidden="1">{#N/A,#N/A,FALSE,"Consolidated Shipley";#N/A,#N/A,FALSE,"Consolidated PWB";#N/A,#N/A,FALSE,"Consolidated Micro"}</definedName>
    <definedName name="vvvvvvvvvvv" hidden="1">#REF!</definedName>
    <definedName name="vxccx" hidden="1">{"'買掛金'!$J$6"}</definedName>
    <definedName name="VYVY" hidden="1">{#N/A,#N/A,FALSE,"단축1";#N/A,#N/A,FALSE,"단축2";#N/A,#N/A,FALSE,"단축3";#N/A,#N/A,FALSE,"장축";#N/A,#N/A,FALSE,"4WD"}</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 hidden="1">{#N/A,#N/A,FALSE,"UNIT";#N/A,#N/A,FALSE,"UNIT";#N/A,#N/A,FALSE,"계정"}</definedName>
    <definedName name="w.forecast" hidden="1">{#N/A,#N/A,FALSE,"model"}</definedName>
    <definedName name="w_1" hidden="1">{#N/A,#N/A,FALSE,"UNIT";#N/A,#N/A,FALSE,"UNIT";#N/A,#N/A,FALSE,"계정"}</definedName>
    <definedName name="w_2" hidden="1">{#N/A,#N/A,FALSE,"UNIT";#N/A,#N/A,FALSE,"UNIT";#N/A,#N/A,FALSE,"계정"}</definedName>
    <definedName name="w_3" hidden="1">{#N/A,#N/A,FALSE,"UNIT";#N/A,#N/A,FALSE,"UNIT";#N/A,#N/A,FALSE,"계정"}</definedName>
    <definedName name="w_4" hidden="1">{#N/A,#N/A,FALSE,"UNIT";#N/A,#N/A,FALSE,"UNIT";#N/A,#N/A,FALSE,"계정"}</definedName>
    <definedName name="w_5" hidden="1">{#N/A,#N/A,FALSE,"UNIT";#N/A,#N/A,FALSE,"UNIT";#N/A,#N/A,FALSE,"계정"}</definedName>
    <definedName name="WA" hidden="1">{#N/A,#N/A,FALSE,"초도품";#N/A,#N/A,FALSE,"초도품 (2)";#N/A,#N/A,FALSE,"초도품 (3)";#N/A,#N/A,FALSE,"초도품 (4)";#N/A,#N/A,FALSE,"초도품 (5)";#N/A,#N/A,FALSE,"초도품 (6)"}</definedName>
    <definedName name="Wally" hidden="1">{"Coventry H1",#N/A,FALSE,"IMPORT WHSE";"Coventry H2",#N/A,FALSE,"IMPORT WHSE";"Daventry H1",#N/A,FALSE,"IMPORT WHSE";"Daventry H2",#N/A,FALSE,"IMPORT WHSE";"NDC H1",#N/A,FALSE,"IMPORT WHSE";"NDC H2",#N/A,FALSE,"IMPORT WHSE";"IW h1",#N/A,FALSE,"Wharf Costs";"IW h2",#N/A,FALSE,"Wharf Costs"}</definedName>
    <definedName name="wasd" hidden="1">{#N/A,#N/A,FALSE,"KMC최종회의(7월) 자료"}</definedName>
    <definedName name="wasdf" hidden="1">{#N/A,#N/A,FALSE,"KMC최종회의(7월) 자료"}</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wsss" hidden="1">{#N/A,#N/A,FALSE,"KMC최종회의(7월) 자료"}</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d" hidden="1">#REF!</definedName>
    <definedName name="wdd" hidden="1">{#N/A,#N/A,FALSE,"UNIT";#N/A,#N/A,FALSE,"UNIT";#N/A,#N/A,FALSE,"계정"}</definedName>
    <definedName name="wddw" hidden="1">{#N/A,#N/A,FALSE,"지침";#N/A,#N/A,FALSE,"환경분석";#N/A,#N/A,FALSE,"Sheet16"}</definedName>
    <definedName name="wddw_1" hidden="1">{#N/A,#N/A,FALSE,"지침";#N/A,#N/A,FALSE,"환경분석";#N/A,#N/A,FALSE,"Sheet16"}</definedName>
    <definedName name="WDKRN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e" hidden="1">{"'Sheet1'!$A$1:$H$36"}</definedName>
    <definedName name="WE_1" hidden="1">{#N/A,#N/A,FALSE,"인원";#N/A,#N/A,FALSE,"비용2";#N/A,#N/A,FALSE,"비용1";#N/A,#N/A,FALSE,"비용";#N/A,#N/A,FALSE,"보증2";#N/A,#N/A,FALSE,"보증1";#N/A,#N/A,FALSE,"보증";#N/A,#N/A,FALSE,"손익1";#N/A,#N/A,FALSE,"손익";#N/A,#N/A,FALSE,"부서별매출";#N/A,#N/A,FALSE,"매출"}</definedName>
    <definedName name="WEARF" hidden="1">{#N/A,#N/A,TRUE,"Y생산";#N/A,#N/A,TRUE,"Y판매";#N/A,#N/A,TRUE,"Y총물량";#N/A,#N/A,TRUE,"Y능력";#N/A,#N/A,TRUE,"YKD"}</definedName>
    <definedName name="WEARF_1" hidden="1">{#N/A,#N/A,TRUE,"Y생산";#N/A,#N/A,TRUE,"Y판매";#N/A,#N/A,TRUE,"Y총물량";#N/A,#N/A,TRUE,"Y능력";#N/A,#N/A,TRUE,"YKD"}</definedName>
    <definedName name="weas" hidden="1">{#N/A,#N/A,FALSE,"KMC최종회의(7월) 자료"}</definedName>
    <definedName name="WED" hidden="1">{#N/A,#N/A,FALSE,"96자동차사 계획";#N/A,#N/A,FALSE,"96자동차사 계획"}</definedName>
    <definedName name="wedfr" hidden="1">{#N/A,#N/A,FALSE,"단축1";#N/A,#N/A,FALSE,"단축2";#N/A,#N/A,FALSE,"단축3";#N/A,#N/A,FALSE,"장축";#N/A,#N/A,FALSE,"4WD"}</definedName>
    <definedName name="weee"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eeeee" hidden="1">{"AdministrationExpenses",#N/A,FALSE,"Admin. Exp.";"AdministrationAllocation",#N/A,FALSE,"Admin. Exp."}</definedName>
    <definedName name="wef" hidden="1">{#N/A,#N/A,FALSE,"Performance Flash Report"}</definedName>
    <definedName name="wefg"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EFRWE" hidden="1">{#N/A,#N/A,FALSE,"단축1";#N/A,#N/A,FALSE,"단축2";#N/A,#N/A,FALSE,"단축3";#N/A,#N/A,FALSE,"장축";#N/A,#N/A,FALSE,"4WD"}</definedName>
    <definedName name="WEGEWRG" hidden="1">{"'7-2지역별'!$A$1:$R$44"}</definedName>
    <definedName name="WEQ" hidden="1">{#N/A,#N/A,FALSE,"단축1";#N/A,#N/A,FALSE,"단축2";#N/A,#N/A,FALSE,"단축3";#N/A,#N/A,FALSE,"장축";#N/A,#N/A,FALSE,"4WD"}</definedName>
    <definedName name="wer" hidden="1">{#N/A,#N/A,FALSE,"단축1";#N/A,#N/A,FALSE,"단축2";#N/A,#N/A,FALSE,"단축3";#N/A,#N/A,FALSE,"장축";#N/A,#N/A,FALSE,"4WD"}</definedName>
    <definedName name="were" hidden="1">{#N/A,#N/A,FALSE,"KMC최종회의(7월) 자료"}</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t" hidden="1">{#N/A,#N/A,FALSE,"단축1";#N/A,#N/A,FALSE,"단축2";#N/A,#N/A,FALSE,"단축3";#N/A,#N/A,FALSE,"장축";#N/A,#N/A,FALSE,"4WD"}</definedName>
    <definedName name="wertw" hidden="1">{"'Sheet1'!$A$1:$H$36"}</definedName>
    <definedName name="WERTY" hidden="1">{#N/A,#N/A,FALSE,"단축1";#N/A,#N/A,FALSE,"단축2";#N/A,#N/A,FALSE,"단축3";#N/A,#N/A,FALSE,"장축";#N/A,#N/A,FALSE,"4WD"}</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tr" hidden="1">{#N/A,#N/A,TRUE,"Assumptions";#N/A,#N/A,TRUE,"Sources of Revenue";#N/A,#N/A,TRUE,"P&amp;L";#N/A,#N/A,TRUE,"Bal. Sheet";#N/A,#N/A,TRUE,"Rights Issue &amp; X Adjustment";#N/A,#N/A,TRUE,"Transaction Model"}</definedName>
    <definedName name="wetrwet" hidden="1">{#N/A,#N/A,TRUE,"Assumptions";#N/A,#N/A,TRUE,"Sources of Revenue";#N/A,#N/A,TRUE,"P&amp;L";#N/A,#N/A,TRUE,"Bal. Sheet";#N/A,#N/A,TRUE,"Rights Issue &amp; X Adjustment";#N/A,#N/A,TRUE,"Transaction Model"}</definedName>
    <definedName name="wetwet" hidden="1">{"'Sheet1'!$A$1:$H$36"}</definedName>
    <definedName name="WETY" hidden="1">{#N/A,#N/A,FALSE,"단축1";#N/A,#N/A,FALSE,"단축2";#N/A,#N/A,FALSE,"단축3";#N/A,#N/A,FALSE,"장축";#N/A,#N/A,FALSE,"4WD"}</definedName>
    <definedName name="wew" hidden="1">#REF!</definedName>
    <definedName name="wewdew" hidden="1">{#N/A,#N/A,FALSE,"UNIT";#N/A,#N/A,FALSE,"UNIT";#N/A,#N/A,FALSE,"계정"}</definedName>
    <definedName name="wewe" hidden="1">{"'4월수지'!$A$1:$AE$45"}</definedName>
    <definedName name="WEWERT" hidden="1">{#N/A,#N/A,FALSE,"지침";#N/A,#N/A,FALSE,"환경분석";#N/A,#N/A,FALSE,"Sheet16"}</definedName>
    <definedName name="wewewew" hidden="1">{#N/A,#N/A,FALSE,"UNIT";#N/A,#N/A,FALSE,"UNIT";#N/A,#N/A,FALSE,"계정"}</definedName>
    <definedName name="wewewewewwww" hidden="1">{#N/A,#N/A,FALSE,"UNIT";#N/A,#N/A,FALSE,"UNIT";#N/A,#N/A,FALSE,"계정"}</definedName>
    <definedName name="wewewewwwww" hidden="1">{#N/A,#N/A,FALSE,"UNIT";#N/A,#N/A,FALSE,"UNIT";#N/A,#N/A,FALSE,"계정"}</definedName>
    <definedName name="wewrre" hidden="1">#REF!</definedName>
    <definedName name="WFTRSDGW" hidden="1">{#N/A,#N/A,FALSE,"단축1";#N/A,#N/A,FALSE,"단축2";#N/A,#N/A,FALSE,"단축3";#N/A,#N/A,FALSE,"장축";#N/A,#N/A,FALSE,"4WD"}</definedName>
    <definedName name="wh" hidden="1">{#N/A,#N/A,FALSE,"단축1";#N/A,#N/A,FALSE,"단축2";#N/A,#N/A,FALSE,"단축3";#N/A,#N/A,FALSE,"장축";#N/A,#N/A,FALSE,"4WD"}</definedName>
    <definedName name="what" hidden="1">{"CostData",#N/A,FALSE,"Ethylene Price Model";"CostData2",#N/A,FALSE,"Input Assumptions"}</definedName>
    <definedName name="what_asdf2" hidden="1">{#N/A,#N/A,FALSE,"OperatingAssumptions"}</definedName>
    <definedName name="WHRL" hidden="1">{#N/A,#N/A,FALSE,"단축1";#N/A,#N/A,FALSE,"단축2";#N/A,#N/A,FALSE,"단축3";#N/A,#N/A,FALSE,"장축";#N/A,#N/A,FALSE,"4WD"}</definedName>
    <definedName name="win" hidden="1">{#N/A,#N/A,FALSE,"지침";#N/A,#N/A,FALSE,"환경분석";#N/A,#N/A,FALSE,"Sheet16"}</definedName>
    <definedName name="win.교육참가" hidden="1">{#N/A,#N/A,FALSE,"당사재고";#N/A,#N/A,FALSE,"당사출고";#N/A,#N/A,FALSE,"당사입고";#N/A,#N/A,FALSE,"당사현황";#N/A,#N/A,FALSE,"팀,지군판매내수";#N/A,#N/A,FALSE,"팀,지군판매 (2)";#N/A,#N/A,FALSE,"팀판매내수";#N/A,#N/A,FALSE,"팀,지군판매";#N/A,#N/A,FALSE,"팀실적 (2)";#N/A,#N/A,FALSE,"팀실적";#N/A,#N/A,FALSE,"수금실적";#N/A,#N/A,FALSE,"표지"}</definedName>
    <definedName name="Wire_Chart" hidden="1">{"Wire Charts",#N/A,TRUE,"Wires"}</definedName>
    <definedName name="wjd" hidden="1">#REF!</definedName>
    <definedName name="WJRCL" hidden="1">{#N/A,#N/A,FALSE,"군산원가";#N/A,#N/A,FALSE,"팀별월별";#N/A,#N/A,FALSE,"타공정대체";#N/A,#N/A,FALSE,"기타경비";#N/A,#N/A,FALSE,"원료";#N/A,#N/A,FALSE,"연료"}</definedName>
    <definedName name="wjs" hidden="1">{#N/A,#N/A,TRUE,"경전'96(1)";#N/A,#N/A,TRUE,"경전'96 (2)"}</definedName>
    <definedName name="wkd" hidden="1">{#N/A,#N/A,FALSE,"3가";#N/A,#N/A,FALSE,"3나";#N/A,#N/A,FALSE,"3다"}</definedName>
    <definedName name="wkf" hidden="1">{#N/A,#N/A,FALSE,"단축1";#N/A,#N/A,FALSE,"단축2";#N/A,#N/A,FALSE,"단축3";#N/A,#N/A,FALSE,"장축";#N/A,#N/A,FALSE,"4WD"}</definedName>
    <definedName name="wkgk" hidden="1">{#N/A,#N/A,FALSE,"BS";#N/A,#N/A,FALSE,"PL";#N/A,#N/A,FALSE,"처분";#N/A,#N/A,FALSE,"현금";#N/A,#N/A,FALSE,"매출";#N/A,#N/A,FALSE,"원가";#N/A,#N/A,FALSE,"경영"}</definedName>
    <definedName name="wkworhgk" hidden="1">{#N/A,#N/A,TRUE,"Y생산";#N/A,#N/A,TRUE,"Y판매";#N/A,#N/A,TRUE,"Y총물량";#N/A,#N/A,TRUE,"Y능력";#N/A,#N/A,TRUE,"YKD"}</definedName>
    <definedName name="WKWWOKNGKLN" hidden="1">{#N/A,#N/A,FALSE,"2월입도";#N/A,#N/A,FALSE,"1월입도";#N/A,#N/A,FALSE,"3월입도"}</definedName>
    <definedName name="WLPP" hidden="1">{#N/A,#N/A,FALSE,"인원";#N/A,#N/A,FALSE,"비용2";#N/A,#N/A,FALSE,"비용1";#N/A,#N/A,FALSE,"비용";#N/A,#N/A,FALSE,"보증2";#N/A,#N/A,FALSE,"보증1";#N/A,#N/A,FALSE,"보증";#N/A,#N/A,FALSE,"손익1";#N/A,#N/A,FALSE,"손익";#N/A,#N/A,FALSE,"부서별매출";#N/A,#N/A,FALSE,"매출"}</definedName>
    <definedName name="WLQ" hidden="1">{#N/A,#N/A,FALSE,"Sheet1"}</definedName>
    <definedName name="WLR" hidden="1">{#N/A,#N/A,FALSE,"단축1";#N/A,#N/A,FALSE,"단축2";#N/A,#N/A,FALSE,"단축3";#N/A,#N/A,FALSE,"장축";#N/A,#N/A,FALSE,"4WD"}</definedName>
    <definedName name="WLS" hidden="1">{"'7'!$B$15:$D$32"}</definedName>
    <definedName name="wm"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nd" hidden="1">{#N/A,#N/A,TRUE,"Y생산";#N/A,#N/A,TRUE,"Y판매";#N/A,#N/A,TRUE,"Y총물량";#N/A,#N/A,TRUE,"Y능력";#N/A,#N/A,TRUE,"YKD"}</definedName>
    <definedName name="WNDY" hidden="1">{#N/A,#N/A,FALSE,"PART-1234-8-12-9(41)";#N/A,#N/A,FALSE,"PARTS-2(3)";#N/A,#N/A,FALSE,"VAN SYSTEM";#N/A,#N/A,FALSE,"PARTS-10(26)";#N/A,#N/A,FALSE,"PART-5-6-7-11(14)";#N/A,#N/A,FALSE,"PARTS-4(3)";#N/A,#N/A,FALSE,"PCLASS"}</definedName>
    <definedName name="wnkllwk" hidden="1">{"'Sheet1'!$A$1:$H$36"}</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재료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o" hidden="1">{#N/A,#N/A,FALSE,"지침";#N/A,#N/A,FALSE,"환경분석";#N/A,#N/A,FALSE,"Sheet16"}</definedName>
    <definedName name="work" hidden="1">{#N/A,#N/A,FALSE,"KMC최종회의(7월) 자료"}</definedName>
    <definedName name="wp" hidden="1">{#N/A,#N/A,FALSE,"BS";#N/A,#N/A,FALSE,"PL";#N/A,#N/A,FALSE,"처분";#N/A,#N/A,FALSE,"현금";#N/A,#N/A,FALSE,"매출";#N/A,#N/A,FALSE,"원가";#N/A,#N/A,FALSE,"경영"}</definedName>
    <definedName name="wp2dks" hidden="1">{#N/A,#N/A,TRUE,"매출진척-1";#N/A,#N/A,TRUE,"매출진척-2";#N/A,#N/A,TRUE,"제품실적";#N/A,#N/A,TRUE,"RAC";#N/A,#N/A,TRUE,"PAC ";#N/A,#N/A,TRUE,"재고현황";#N/A,#N/A,TRUE,"공지사항"}</definedName>
    <definedName name="WPL" hidden="1">{#N/A,#N/A,FALSE,"BS";#N/A,#N/A,FALSE,"PL";#N/A,#N/A,FALSE,"처분";#N/A,#N/A,FALSE,"현금";#N/A,#N/A,FALSE,"매출";#N/A,#N/A,FALSE,"원가";#N/A,#N/A,FALSE,"경영"}</definedName>
    <definedName name="WP투자사업개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 hidden="1">{#N/A,#N/A,FALSE,"을지 (4)";#N/A,#N/A,FALSE,"을지 (5)";#N/A,#N/A,FALSE,"을지 (6)"}</definedName>
    <definedName name="wqasd" hidden="1">{#N/A,#N/A,FALSE,"KMC최종회의(7월) 자료"}</definedName>
    <definedName name="wqeq" hidden="1">{"'4월수지'!$A$1:$AE$45"}</definedName>
    <definedName name="WQWQQW" hidden="1">{#N/A,#N/A,FALSE,"단축1";#N/A,#N/A,FALSE,"단축2";#N/A,#N/A,FALSE,"단축3";#N/A,#N/A,FALSE,"장축";#N/A,#N/A,FALSE,"4WD"}</definedName>
    <definedName name="WQWQQWQEQEE" hidden="1">{#N/A,#N/A,FALSE,"단축1";#N/A,#N/A,FALSE,"단축2";#N/A,#N/A,FALSE,"단축3";#N/A,#N/A,FALSE,"장축";#N/A,#N/A,FALSE,"4WD"}</definedName>
    <definedName name="wr" hidden="1">{#N/A,#N/A,FALSE,"Aging Summary";#N/A,#N/A,FALSE,"Ratio Analysis";#N/A,#N/A,FALSE,"Test 120 Day Accts";#N/A,#N/A,FALSE,"Tickmarks"}</definedName>
    <definedName name="wret"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ITE" hidden="1">{#N/A,#N/A,FALSE,"CCTV"}</definedName>
    <definedName name="wrm" hidden="1">{#N/A,#N/A,TRUE,"BTX splitter";#N/A,#N/A,TRUE,"MSTDP";#N/A,#N/A,TRUE,"ISOMAR";#N/A,#N/A,TRUE,"Capacity";#N/A,#N/A,TRUE,"Flow Rates"}</definedName>
    <definedName name="wrn" hidden="1">{"CEOReportPart1",#N/A,FALSE,"Quarterly";"CEOReportPart2",#N/A,FALSE,"Quarterly";"CEOReportPart3",#N/A,FALSE,"Allocations"}</definedName>
    <definedName name="wrn." hidden="1">{#N/A,#N/A,FALSE,"Japan 2003";#N/A,#N/A,FALSE,"Sheet2"}</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 hidden="1">{#N/A,#N/A,FALSE,"2000";#N/A,#N/A,FALSE,"1999_1998"}</definedName>
    <definedName name="wrn.1." hidden="1">{"konoplin - Личное представление",#N/A,TRUE,"ФинПлан_1кв";"konoplin - Личное представление",#N/A,TRUE,"ФинПлан_2кв"}</definedName>
    <definedName name="wrn.111." hidden="1">{#N/A,#N/A,FALSE,"제목"}</definedName>
    <definedName name="wrn.12345." hidden="1">{#N/A,#N/A,FALSE,"부도";#N/A,#N/A,FALSE,"미수금";#N/A,#N/A,FALSE,"상하";#N/A,#N/A,FALSE,"회전기일";#N/A,#N/A,FALSE,"Sheet1 (3)";#N/A,#N/A,FALSE,"Sheet1 (2)";#N/A,#N/A,FALSE,"Sheet1"}</definedName>
    <definedName name="wrn.1996._.BUDGET." hidden="1">{"SUMMARY",#N/A,TRUE,"SUMMARY";"compare",#N/A,TRUE,"Vs. Bus Plan";"ratios",#N/A,TRUE,"Ratios";"REVENUE",#N/A,TRUE,"Revenue";"expenses",#N/A,TRUE,"1996 budget";"payroll",#N/A,TRUE,"Payroll"}</definedName>
    <definedName name="wrn.1996._.Budget._.Support._.Schedules." hidden="1">{#N/A,#N/A,FALSE,"Revenue";#N/A,#N/A,FALSE,"Scientific Consult and Collabor";#N/A,#N/A,FALSE,"Development costs";#N/A,#N/A,FALSE,"Lab Supl. Alloc";#N/A,#N/A,FALSE,"Facilities Expense";#N/A,#N/A,FALSE,"Equip Exp";#N/A,#N/A,FALSE,"T&amp;E";#N/A,#N/A,FALSE,"Prof fees";#N/A,#N/A,FALSE,"Capex accounts";#N/A,#N/A,FALSE,"Capex list"}</definedName>
    <definedName name="wrn.1996._.Budget._.Support._.Schedules._1" hidden="1">{#N/A,#N/A,FALSE,"Revenue";#N/A,#N/A,FALSE,"Scientific Consult and Collabor";#N/A,#N/A,FALSE,"Development costs";#N/A,#N/A,FALSE,"Lab Supl. Alloc";#N/A,#N/A,FALSE,"Facilities Expense";#N/A,#N/A,FALSE,"Equip Exp";#N/A,#N/A,FALSE,"T&amp;E";#N/A,#N/A,FALSE,"Prof fees";#N/A,#N/A,FALSE,"Capex accounts";#N/A,#N/A,FALSE,"Capex list"}</definedName>
    <definedName name="wrn.1996._.Budget._.Support._.Schedules._2" hidden="1">{#N/A,#N/A,FALSE,"Revenue";#N/A,#N/A,FALSE,"Scientific Consult and Collabor";#N/A,#N/A,FALSE,"Development costs";#N/A,#N/A,FALSE,"Lab Supl. Alloc";#N/A,#N/A,FALSE,"Facilities Expense";#N/A,#N/A,FALSE,"Equip Exp";#N/A,#N/A,FALSE,"T&amp;E";#N/A,#N/A,FALSE,"Prof fees";#N/A,#N/A,FALSE,"Capex accounts";#N/A,#N/A,FALSE,"Capex list"}</definedName>
    <definedName name="wrn.1996._.Budget._.Support._.Schedules._3" hidden="1">{#N/A,#N/A,FALSE,"Revenue";#N/A,#N/A,FALSE,"Scientific Consult and Collabor";#N/A,#N/A,FALSE,"Development costs";#N/A,#N/A,FALSE,"Lab Supl. Alloc";#N/A,#N/A,FALSE,"Facilities Expense";#N/A,#N/A,FALSE,"Equip Exp";#N/A,#N/A,FALSE,"T&amp;E";#N/A,#N/A,FALSE,"Prof fees";#N/A,#N/A,FALSE,"Capex accounts";#N/A,#N/A,FALSE,"Capex list"}</definedName>
    <definedName name="wrn.1996._.Budget._.Support._.Schedules._4" hidden="1">{#N/A,#N/A,FALSE,"Revenue";#N/A,#N/A,FALSE,"Scientific Consult and Collabor";#N/A,#N/A,FALSE,"Development costs";#N/A,#N/A,FALSE,"Lab Supl. Alloc";#N/A,#N/A,FALSE,"Facilities Expense";#N/A,#N/A,FALSE,"Equip Exp";#N/A,#N/A,FALSE,"T&amp;E";#N/A,#N/A,FALSE,"Prof fees";#N/A,#N/A,FALSE,"Capex accounts";#N/A,#N/A,FALSE,"Capex list"}</definedName>
    <definedName name="wrn.1996._.Budget._.Support._.Schedules._5" hidden="1">{#N/A,#N/A,FALSE,"Revenue";#N/A,#N/A,FALSE,"Scientific Consult and Collabor";#N/A,#N/A,FALSE,"Development costs";#N/A,#N/A,FALSE,"Lab Supl. Alloc";#N/A,#N/A,FALSE,"Facilities Expense";#N/A,#N/A,FALSE,"Equip Exp";#N/A,#N/A,FALSE,"T&amp;E";#N/A,#N/A,FALSE,"Prof fees";#N/A,#N/A,FALSE,"Capex accounts";#N/A,#N/A,FALSE,"Capex list"}</definedName>
    <definedName name="wrn.1996._.BUDGET.1"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_.pagers." hidden="1">{"Cover",#N/A,FALSE,"Cover";"Summary",#N/A,FALSE,"Summarpage"}</definedName>
    <definedName name="wrn.2000년._.업무계획." hidden="1">{#N/A,#N/A,FALSE,"표지";#N/A,#N/A,FALSE,"1.자금수지";#N/A,#N/A,FALSE,"2. 차입금 현황";#N/A,#N/A,FALSE,"3.조달방안";#N/A,#N/A,FALSE,"업무분장"}</definedName>
    <definedName name="wrn.228CAMDENPASSAGE." hidden="1">{#N/A,#N/A,TRUE,"704C";#N/A,#N/A,TRUE,"WTB";#N/A,#N/A,TRUE,"TAJE";#N/A,#N/A,TRUE,"752";#N/A,#N/A,TRUE,"704B";#N/A,#N/A,TRUE,"P&amp;LALLOC";#N/A,#N/A,TRUE,"7522"}</definedName>
    <definedName name="wrn.2번." hidden="1">{#N/A,#N/A,FALSE,"2~8번"}</definedName>
    <definedName name="wrn.3_4분기._.양식." hidden="1">{#N/A,#N/A,FALSE,"표지";#N/A,#N/A,FALSE,"목차";#N/A,#N/A,FALSE,"손익현황";#N/A,#N/A,FALSE,"재무현황";#N/A,#N/A,FALSE,"자금운용";#N/A,#N/A,FALSE,"현금흐름";#N/A,#N/A,FALSE,"판매현황";#N/A,#N/A,FALSE,"수주현황";#N/A,#N/A,FALSE,"생산현황";#N/A,#N/A,FALSE,"기성현황";#N/A,#N/A,FALSE,"손익분석";#N/A,#N/A,FALSE,"판매분석";#N/A,#N/A,FALSE,"수주분석";#N/A,#N/A,FALSE,"생산분석";#N/A,#N/A,FALSE,"기성분석";#N/A,#N/A,FALSE,"원가절감"}</definedName>
    <definedName name="wrn.345." hidden="1">{#N/A,#N/A,FALSE,"96 3월물량표";#N/A,#N/A,FALSE,"96 4월물량표";#N/A,#N/A,FALSE,"96 5월물량표"}</definedName>
    <definedName name="wrn.345._1" hidden="1">{#N/A,#N/A,FALSE,"96 3월물량표";#N/A,#N/A,FALSE,"96 4월물량표";#N/A,#N/A,FALSE,"96 5월물량표"}</definedName>
    <definedName name="wrn.399." hidden="1">{#N/A,#N/A,FALSE,"A";#N/A,#N/A,FALSE,"C"}</definedName>
    <definedName name="wrn.5월사장단회의." hidden="1">{#N/A,#N/A,FALSE,"9905";#N/A,#N/A,FALSE,"5누적";#N/A,#N/A,FALSE,"99년trim (2)";#N/A,#N/A,FALSE,"Loss1(5)";#N/A,#N/A,FALSE,"Yield(5)";#N/A,#N/A,FALSE,"Sheet2"}</definedName>
    <definedName name="wrn.8월회의." hidden="1">{#N/A,#N/A,TRUE,"생산";#N/A,#N/A,TRUE,"표지"}</definedName>
    <definedName name="wrn.95기술개발실적보고." hidden="1">{#N/A,#N/A,TRUE,"목차";#N/A,#N/A,TRUE,"1.";#N/A,#N/A,TRUE,"2.";#N/A,#N/A,TRUE,"3.";#N/A,#N/A,TRUE,"4-1";#N/A,#N/A,TRUE,"-2";#N/A,#N/A,TRUE,"-3";#N/A,#N/A,TRUE,"-4";#N/A,#N/A,TRUE,"5-1";#N/A,#N/A,TRUE,"5-2";#N/A,#N/A,TRUE,"6-1";#N/A,#N/A,TRUE,"6-2";#N/A,#N/A,TRUE,"7-1";#N/A,#N/A,TRUE,"7-2";#N/A,#N/A,TRUE,"8.";#N/A,#N/A,TRUE,"9."}</definedName>
    <definedName name="wrn.96_model." hidden="1">{"qtr_is_94_95",#N/A,FALSE,"MA";"ann_is_96",#N/A,FALSE,"MA";"seg_sales_96",#N/A,FALSE,"MA";"seg_inc_96",#N/A,FALSE,"MA";"divisional_91_95",#N/A,FALSE,"MA";"ann_bs_96",#N/A,FALSE,"MA";"ann_cf_96",#N/A,FALSE,"MA"}</definedName>
    <definedName name="wrn.96매출." hidden="1">{#N/A,#N/A,FALSE,"96매출보고현황"}</definedName>
    <definedName name="wrn.96사업계획." hidden="1">{#N/A,#N/A,FALSE,"96자동차사 계획";#N/A,#N/A,FALSE,"96자동차사 계획"}</definedName>
    <definedName name="wrn.96생산성검토현황." hidden="1">{#N/A,#N/A,TRUE,"96"}</definedName>
    <definedName name="wrn.97." hidden="1">{#N/A,#N/A,FALSE,"지침";#N/A,#N/A,FALSE,"환경분석";#N/A,#N/A,FALSE,"Sheet16"}</definedName>
    <definedName name="wrn.97._1" hidden="1">{#N/A,#N/A,FALSE,"지침";#N/A,#N/A,FALSE,"환경분석";#N/A,#N/A,FALSE,"Sheet16"}</definedName>
    <definedName name="wrn.97년._.투자계획." hidden="1">{#N/A,#N/A,FALSE,"97년 투자계획 세부내역 "}</definedName>
    <definedName name="WRN.98." hidden="1">{#N/A,#N/A,FALSE,"지침";#N/A,#N/A,FALSE,"환경분석";#N/A,#N/A,FALSE,"Sheet16"}</definedName>
    <definedName name="wrn.98A."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BUDGET."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ESC." hidden="1">{#N/A,#N/A,FALSE,"ope";#N/A,#N/A,FALSE,"ret";#N/A,#N/A,FALSE,"expenses";#N/A,#N/A,FALSE,"BankExpenses";#N/A,#N/A,FALSE,"TennExpenses";#N/A,#N/A,FALSE,"Occupancy"}</definedName>
    <definedName name="wrn.98결산서." hidden="1">{#N/A,#N/A,TRUE,"대차대조"}</definedName>
    <definedName name="wrn.99경영계획양식." hidden="1">{#N/A,#N/A,TRUE,"1.환경분석_목표";#N/A,#N/A,TRUE,"2.원가절감";#N/A,#N/A,TRUE,"3.경영계획총괄";#N/A,#N/A,TRUE,"4.손익계획";#N/A,#N/A,TRUE,"5.재무계획";#N/A,#N/A,TRUE,"6-1.차임금현황";#N/A,#N/A,TRUE,"6-2현금흐름";#N/A,#N/A,TRUE,"7-1.생산계획";#N/A,#N/A,TRUE,"7-2.판매계획";#N/A,#N/A,TRUE,"8-1.유형별투자";#N/A,#N/A,TRUE,"8-2.내역별투자";#N/A,#N/A,TRUE,"8-3.연구개발";#N/A,#N/A,TRUE,"9.인력운용";#N/A,#N/A,TRUE,"10.조직도";#N/A,#N/A,TRUE,"11.교육훈련계획";#N/A,#N/A,TRUE,"12.홍보계획";#N/A,#N/A,TRUE,"13.보유부동산현황";#N/A,#N/A,TRUE,"표지";#N/A,#N/A,TRUE,"목차"}</definedName>
    <definedName name="wrn.A_VALUATION." hidden="1">{#N/A,#N/A,FALSE,"A_D";#N/A,#N/A,FALSE,"WACC";#N/A,#N/A,FALSE,"DCF";#N/A,#N/A,FALSE,"A";#N/A,#N/A,FALSE,"LBO";#N/A,#N/A,FALSE,"C";#N/A,#N/A,FALSE,"impd";#N/A,#N/A,FALSE,"comps"}</definedName>
    <definedName name="wrn.aa." hidden="1">{#N/A,#N/A,FALSE,"UNIT";#N/A,#N/A,FALSE,"UNIT";#N/A,#N/A,FALSE,"계정"}</definedName>
    <definedName name="wrn.aa._1" hidden="1">{#N/A,#N/A,FALSE,"UNIT";#N/A,#N/A,FALSE,"UNIT";#N/A,#N/A,FALSE,"계정"}</definedName>
    <definedName name="wrn.aa._2" hidden="1">{#N/A,#N/A,FALSE,"UNIT";#N/A,#N/A,FALSE,"UNIT";#N/A,#N/A,FALSE,"계정"}</definedName>
    <definedName name="wrn.aa._3" hidden="1">{#N/A,#N/A,FALSE,"UNIT";#N/A,#N/A,FALSE,"UNIT";#N/A,#N/A,FALSE,"계정"}</definedName>
    <definedName name="wrn.aa._4" hidden="1">{#N/A,#N/A,FALSE,"UNIT";#N/A,#N/A,FALSE,"UNIT";#N/A,#N/A,FALSE,"계정"}</definedName>
    <definedName name="wrn.aa._5" hidden="1">{#N/A,#N/A,FALSE,"UNIT";#N/A,#N/A,FALSE,"UNIT";#N/A,#N/A,FALSE,"계정"}</definedName>
    <definedName name="WRN.AAA." hidden="1">{#N/A,#N/A,FALSE,"단축1";#N/A,#N/A,FALSE,"단축2";#N/A,#N/A,FALSE,"단축3";#N/A,#N/A,FALSE,"장축";#N/A,#N/A,FALSE,"4WD"}</definedName>
    <definedName name="wrn.ACCEL._.PERF." hidden="1">{#N/A,#N/A,FALSE,"입력SHT"}</definedName>
    <definedName name="wrn.Accr_Dil." hidden="1">{#N/A,#N/A,FALSE,"Debt Accr";#N/A,#N/A,FALSE,"Stock Accr";#N/A,#N/A,FALSE,"Debt Stock Accr"}</definedName>
    <definedName name="wrn.ACCTRECONS." hidden="1">{#N/A,#N/A,FALSE,"1110";#N/A,#N/A,FALSE,"1120";#N/A,#N/A,FALSE,"1140";#N/A,#N/A,FALSE,"1150";#N/A,#N/A,FALSE,"chalmers";#N/A,#N/A,FALSE,"gentner";#N/A,#N/A,FALSE,"1230";#N/A,#N/A,FALSE,"PPD INS";#N/A,#N/A,FALSE,"1260";#N/A,#N/A,FALSE,"PPD SVC";#N/A,#N/A,FALSE,"1950";#N/A,#N/A,FALSE,"1960";#N/A,#N/A,FALSE,"2040";#N/A,#N/A,FALSE,"2165";#N/A,#N/A,FALSE,"2200";#N/A,#N/A,FALSE,"2300-2590";#N/A,#N/A,FALSE,"2410";#N/A,#N/A,FALSE,"2600";#N/A,#N/A,FALSE,"3030";#N/A,#N/A,FALSE,"3-31 Adj";#N/A,#N/A,FALSE,"3800";#N/A,#N/A,FALSE,"3850 (REG D)";#N/A,#N/A,FALSE,"3850 (IPO)";#N/A,#N/A,FALSE,"3910-1000";#N/A,#N/A,FALSE,"3950";#N/A,#N/A,FALSE,"3-31 Adj";#N/A,#N/A,FALSE,"Consult and Colab";#N/A,#N/A,FALSE,"Seminars and Cont Ed";#N/A,#N/A,FALSE,"LEASES"}</definedName>
    <definedName name="wrn.ACCTRECONS._1" hidden="1">{#N/A,#N/A,FALSE,"1110";#N/A,#N/A,FALSE,"1120";#N/A,#N/A,FALSE,"1140";#N/A,#N/A,FALSE,"1150";#N/A,#N/A,FALSE,"chalmers";#N/A,#N/A,FALSE,"gentner";#N/A,#N/A,FALSE,"1230";#N/A,#N/A,FALSE,"PPD INS";#N/A,#N/A,FALSE,"1260";#N/A,#N/A,FALSE,"PPD SVC";#N/A,#N/A,FALSE,"1950";#N/A,#N/A,FALSE,"1960";#N/A,#N/A,FALSE,"2040";#N/A,#N/A,FALSE,"2165";#N/A,#N/A,FALSE,"2200";#N/A,#N/A,FALSE,"2300-2590";#N/A,#N/A,FALSE,"2410";#N/A,#N/A,FALSE,"2600";#N/A,#N/A,FALSE,"3030";#N/A,#N/A,FALSE,"3-31 Adj";#N/A,#N/A,FALSE,"3800";#N/A,#N/A,FALSE,"3850 (REG D)";#N/A,#N/A,FALSE,"3850 (IPO)";#N/A,#N/A,FALSE,"3910-1000";#N/A,#N/A,FALSE,"3950";#N/A,#N/A,FALSE,"3-31 Adj";#N/A,#N/A,FALSE,"Consult and Colab";#N/A,#N/A,FALSE,"Seminars and Cont Ed";#N/A,#N/A,FALSE,"LEASES"}</definedName>
    <definedName name="wrn.ACCTRECONS._2" hidden="1">{#N/A,#N/A,FALSE,"1110";#N/A,#N/A,FALSE,"1120";#N/A,#N/A,FALSE,"1140";#N/A,#N/A,FALSE,"1150";#N/A,#N/A,FALSE,"chalmers";#N/A,#N/A,FALSE,"gentner";#N/A,#N/A,FALSE,"1230";#N/A,#N/A,FALSE,"PPD INS";#N/A,#N/A,FALSE,"1260";#N/A,#N/A,FALSE,"PPD SVC";#N/A,#N/A,FALSE,"1950";#N/A,#N/A,FALSE,"1960";#N/A,#N/A,FALSE,"2040";#N/A,#N/A,FALSE,"2165";#N/A,#N/A,FALSE,"2200";#N/A,#N/A,FALSE,"2300-2590";#N/A,#N/A,FALSE,"2410";#N/A,#N/A,FALSE,"2600";#N/A,#N/A,FALSE,"3030";#N/A,#N/A,FALSE,"3-31 Adj";#N/A,#N/A,FALSE,"3800";#N/A,#N/A,FALSE,"3850 (REG D)";#N/A,#N/A,FALSE,"3850 (IPO)";#N/A,#N/A,FALSE,"3910-1000";#N/A,#N/A,FALSE,"3950";#N/A,#N/A,FALSE,"3-31 Adj";#N/A,#N/A,FALSE,"Consult and Colab";#N/A,#N/A,FALSE,"Seminars and Cont Ed";#N/A,#N/A,FALSE,"LEASES"}</definedName>
    <definedName name="wrn.ACCTRECONS._3" hidden="1">{#N/A,#N/A,FALSE,"1110";#N/A,#N/A,FALSE,"1120";#N/A,#N/A,FALSE,"1140";#N/A,#N/A,FALSE,"1150";#N/A,#N/A,FALSE,"chalmers";#N/A,#N/A,FALSE,"gentner";#N/A,#N/A,FALSE,"1230";#N/A,#N/A,FALSE,"PPD INS";#N/A,#N/A,FALSE,"1260";#N/A,#N/A,FALSE,"PPD SVC";#N/A,#N/A,FALSE,"1950";#N/A,#N/A,FALSE,"1960";#N/A,#N/A,FALSE,"2040";#N/A,#N/A,FALSE,"2165";#N/A,#N/A,FALSE,"2200";#N/A,#N/A,FALSE,"2300-2590";#N/A,#N/A,FALSE,"2410";#N/A,#N/A,FALSE,"2600";#N/A,#N/A,FALSE,"3030";#N/A,#N/A,FALSE,"3-31 Adj";#N/A,#N/A,FALSE,"3800";#N/A,#N/A,FALSE,"3850 (REG D)";#N/A,#N/A,FALSE,"3850 (IPO)";#N/A,#N/A,FALSE,"3910-1000";#N/A,#N/A,FALSE,"3950";#N/A,#N/A,FALSE,"3-31 Adj";#N/A,#N/A,FALSE,"Consult and Colab";#N/A,#N/A,FALSE,"Seminars and Cont Ed";#N/A,#N/A,FALSE,"LEASES"}</definedName>
    <definedName name="wrn.ACCTRECONS._4" hidden="1">{#N/A,#N/A,FALSE,"1110";#N/A,#N/A,FALSE,"1120";#N/A,#N/A,FALSE,"1140";#N/A,#N/A,FALSE,"1150";#N/A,#N/A,FALSE,"chalmers";#N/A,#N/A,FALSE,"gentner";#N/A,#N/A,FALSE,"1230";#N/A,#N/A,FALSE,"PPD INS";#N/A,#N/A,FALSE,"1260";#N/A,#N/A,FALSE,"PPD SVC";#N/A,#N/A,FALSE,"1950";#N/A,#N/A,FALSE,"1960";#N/A,#N/A,FALSE,"2040";#N/A,#N/A,FALSE,"2165";#N/A,#N/A,FALSE,"2200";#N/A,#N/A,FALSE,"2300-2590";#N/A,#N/A,FALSE,"2410";#N/A,#N/A,FALSE,"2600";#N/A,#N/A,FALSE,"3030";#N/A,#N/A,FALSE,"3-31 Adj";#N/A,#N/A,FALSE,"3800";#N/A,#N/A,FALSE,"3850 (REG D)";#N/A,#N/A,FALSE,"3850 (IPO)";#N/A,#N/A,FALSE,"3910-1000";#N/A,#N/A,FALSE,"3950";#N/A,#N/A,FALSE,"3-31 Adj";#N/A,#N/A,FALSE,"Consult and Colab";#N/A,#N/A,FALSE,"Seminars and Cont Ed";#N/A,#N/A,FALSE,"LEASES"}</definedName>
    <definedName name="wrn.ACCTRECONS._5" hidden="1">{#N/A,#N/A,FALSE,"1110";#N/A,#N/A,FALSE,"1120";#N/A,#N/A,FALSE,"1140";#N/A,#N/A,FALSE,"1150";#N/A,#N/A,FALSE,"chalmers";#N/A,#N/A,FALSE,"gentner";#N/A,#N/A,FALSE,"1230";#N/A,#N/A,FALSE,"PPD INS";#N/A,#N/A,FALSE,"1260";#N/A,#N/A,FALSE,"PPD SVC";#N/A,#N/A,FALSE,"1950";#N/A,#N/A,FALSE,"1960";#N/A,#N/A,FALSE,"2040";#N/A,#N/A,FALSE,"2165";#N/A,#N/A,FALSE,"2200";#N/A,#N/A,FALSE,"2300-2590";#N/A,#N/A,FALSE,"2410";#N/A,#N/A,FALSE,"2600";#N/A,#N/A,FALSE,"3030";#N/A,#N/A,FALSE,"3-31 Adj";#N/A,#N/A,FALSE,"3800";#N/A,#N/A,FALSE,"3850 (REG D)";#N/A,#N/A,FALSE,"3850 (IPO)";#N/A,#N/A,FALSE,"3910-1000";#N/A,#N/A,FALSE,"3950";#N/A,#N/A,FALSE,"3-31 Adj";#N/A,#N/A,FALSE,"Consult and Colab";#N/A,#N/A,FALSE,"Seminars and Cont Ed";#N/A,#N/A,FALSE,"LEASES"}</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quisition_matrix." hidden="1">{"Acq_matrix",#N/A,FALSE,"Acquisition Matrix"}</definedName>
    <definedName name="wrn.Acquistion._.Status." hidden="1">{#N/A,#N/A,FALSE,"zm III";#N/A,#N/A,FALSE,"deal flow";#N/A,#N/A,FALSE,"Pending deals"}</definedName>
    <definedName name="wrn.ADD_INFO." hidden="1">{"ADD_INFO",#N/A,FALSE,"MRO"}</definedName>
    <definedName name="wrn.adj95." hidden="1">{"adj95mult",#N/A,FALSE,"COMPCO";"adj95est",#N/A,FALSE,"COMPCO"}</definedName>
    <definedName name="wrn.Administration._.Expenses." hidden="1">{"AdministrationExpenses",#N/A,FALSE,"Admin. Exp.";"AdministrationAllocation",#N/A,FALSE,"Admin. Exp."}</definedName>
    <definedName name="wrn.AG._.Kosten." hidden="1">{#N/A,#N/A,FALSE,"AG";#N/A,#N/A,FALSE,"GB-I";#N/A,#N/A,FALSE,"GB--SR_K";#N/A,#N/A,FALSE,"GB-SR_B";#N/A,#N/A,FALSE,"GB-KS";#N/A,#N/A,FALSE,"Kammerer";#N/A,#N/A,FALSE,"Kienzle"}</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ging.and._Trend._.Analysis.2" hidden="1">{#N/A,#N/A,FALSE,"Aging Summary";#N/A,#N/A,FALSE,"Ratio Analysis";#N/A,#N/A,FALSE,"Test 120 Day Accts";#N/A,#N/A,FALSE,"Tickmarks"}</definedName>
    <definedName name="wrn.AGN._.MODELS." hidden="1">{"QTRINC1",#N/A,FALSE,"QTRINC";"QTRINC2",#N/A,FALSE,"QTRINC";"QTRSALES",#N/A,FALSE,"QTRSALES";"ANNSALES",#N/A,FALSE,"ANNSALES";"CASHFLOW",#N/A,FALSE,"CASHFLOW"}</definedName>
    <definedName name="wrn.AirTools." hidden="1">{#N/A,"AirToolsTOTAL",FALSE,"P&amp;L";#N/A,"AirToolsUK",FALSE,"P&amp;L";#N/A,"AirToolsFrance",FALSE,"P&amp;L";#N/A,"AirToolsGermany",FALSE,"P&amp;L";#N/A,"AirToolsItaly",FALSE,"P&amp;L"}</definedName>
    <definedName name="wrn.ALL." hidden="1">{#N/A,#N/A,FALSE,"מאזן";#N/A,#N/A,FALSE,"רווהפ";#N/A,#N/A,FALSE,"שינויים בהון";#N/A,#N/A,FALSE,"תזרים";#N/A,#N/A,FALSE,"נספח - התאמות";#N/A,#N/A,FALSE,"ני""ע לתזרים";#N/A,#N/A,FALSE,"פירוטים לדוחות"}</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s." hidden="1">{#N/A,#N/A,FALSE,"Primary";#N/A,#N/A,FALSE,"Secondary";#N/A,#N/A,FALSE,"Latent";#N/A,#N/A,FALSE,"Demand Inputs";#N/A,#N/A,FALSE,"Supply Addn";#N/A,#N/A,FALSE,"Mkt Pen"}</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heets." hidden="1">{#N/A,#N/A,FALSE,"6405";#N/A,#N/A,FALSE,"6406";#N/A,#N/A,FALSE,"6409";#N/A,#N/A,FALSE,"6425";#N/A,#N/A,FALSE,"6426";#N/A,#N/A,FALSE,"6427";#N/A,#N/A,FALSE,"6440";#N/A,#N/A,FALSE,"6441";#N/A,#N/A,FALSE,"6442";#N/A,#N/A,FALSE,"6443"}</definedName>
    <definedName name="wrn.All._.Sheets._1" hidden="1">{#N/A,#N/A,FALSE,"6405";#N/A,#N/A,FALSE,"6406";#N/A,#N/A,FALSE,"6409";#N/A,#N/A,FALSE,"6425";#N/A,#N/A,FALSE,"6426";#N/A,#N/A,FALSE,"6427";#N/A,#N/A,FALSE,"6440";#N/A,#N/A,FALSE,"6441";#N/A,#N/A,FALSE,"6442";#N/A,#N/A,FALSE,"6443"}</definedName>
    <definedName name="wrn.All._.Sheets._2" hidden="1">{#N/A,#N/A,FALSE,"6405";#N/A,#N/A,FALSE,"6406";#N/A,#N/A,FALSE,"6409";#N/A,#N/A,FALSE,"6425";#N/A,#N/A,FALSE,"6426";#N/A,#N/A,FALSE,"6427";#N/A,#N/A,FALSE,"6440";#N/A,#N/A,FALSE,"6441";#N/A,#N/A,FALSE,"6442";#N/A,#N/A,FALSE,"6443"}</definedName>
    <definedName name="wrn.All._.Sheets._3" hidden="1">{#N/A,#N/A,FALSE,"6405";#N/A,#N/A,FALSE,"6406";#N/A,#N/A,FALSE,"6409";#N/A,#N/A,FALSE,"6425";#N/A,#N/A,FALSE,"6426";#N/A,#N/A,FALSE,"6427";#N/A,#N/A,FALSE,"6440";#N/A,#N/A,FALSE,"6441";#N/A,#N/A,FALSE,"6442";#N/A,#N/A,FALSE,"6443"}</definedName>
    <definedName name="wrn.All._.Sheets._4" hidden="1">{#N/A,#N/A,FALSE,"6405";#N/A,#N/A,FALSE,"6406";#N/A,#N/A,FALSE,"6409";#N/A,#N/A,FALSE,"6425";#N/A,#N/A,FALSE,"6426";#N/A,#N/A,FALSE,"6427";#N/A,#N/A,FALSE,"6440";#N/A,#N/A,FALSE,"6441";#N/A,#N/A,FALSE,"6442";#N/A,#N/A,FALSE,"6443"}</definedName>
    <definedName name="wrn.All._.Sheets._5" hidden="1">{#N/A,#N/A,FALSE,"6405";#N/A,#N/A,FALSE,"6406";#N/A,#N/A,FALSE,"6409";#N/A,#N/A,FALSE,"6425";#N/A,#N/A,FALSE,"6426";#N/A,#N/A,FALSE,"6427";#N/A,#N/A,FALSE,"6440";#N/A,#N/A,FALSE,"6441";#N/A,#N/A,FALSE,"6442";#N/A,#N/A,FALSE,"6443"}</definedName>
    <definedName name="wrn.All._.Tabs._.for._.Ken." hidden="1">{#N/A,#N/A,FALSE,"CW Summary";#N/A,#N/A,FALSE,"Weekly Tracking";#N/A,#N/A,FALSE,"MSA";#N/A,#N/A,FALSE,"Parts";#N/A,#N/A,FALSE,"RS";#N/A,#N/A,FALSE,"Mods";#N/A,#N/A,FALSE,"GEVISA";#N/A,#N/A,FALSE,"HQ"}</definedName>
    <definedName name="wrn.All._.Thermal._.Products._.PL." hidden="1">{"ThermalProductsPL",#N/A,FALSE,"Thermal Pdts. P &amp; L";"ThermalProductsIntercoElim",#N/A,FALSE,"Thermal Pdts. P &amp; L";"SilPadPL",#N/A,FALSE,"Thermal Pdts. P &amp; L";"BondPlyPL",#N/A,FALSE,"Thermal Pdts. P &amp; L";"GreaseReplacementPL",#N/A,FALSE,"Thermal Pdts. P &amp; L";"ThermalCladPL",#N/A,FALSE,"Thermal Pdts. P &amp; L";"ITCPL",#N/A,FALSE,"Thermal Pdts. P &amp; L";"UKPL",#N/A,FALSE,"Thermal Pdts. P &amp; L";"TPMaterialLaborCosts",#N/A,FALSE,"Thermal Pdts. P &amp; L"}</definedName>
    <definedName name="wrn.ALL._1" hidden="1">{#N/A,#N/A,FALSE,"מאזן";#N/A,#N/A,FALSE,"רווהפ";#N/A,#N/A,FALSE,"שינויים בהון";#N/A,#N/A,FALSE,"תזרים";#N/A,#N/A,FALSE,"נספח - התאמות";#N/A,#N/A,FALSE,"ני""ע לתזרים";#N/A,#N/A,FALSE,"פירוטים לדוחות"}</definedName>
    <definedName name="wrn.ALL._2" hidden="1">{#N/A,#N/A,FALSE,"מאזן";#N/A,#N/A,FALSE,"רווהפ";#N/A,#N/A,FALSE,"שינויים בהון";#N/A,#N/A,FALSE,"תזרים";#N/A,#N/A,FALSE,"נספח - התאמות";#N/A,#N/A,FALSE,"ני""ע לתזרים";#N/A,#N/A,FALSE,"פירוטים לדוחות"}</definedName>
    <definedName name="wrn.ALL._3" hidden="1">{#N/A,#N/A,FALSE,"מאזן";#N/A,#N/A,FALSE,"רווהפ";#N/A,#N/A,FALSE,"שינויים בהון";#N/A,#N/A,FALSE,"תזרים";#N/A,#N/A,FALSE,"נספח - התאמות";#N/A,#N/A,FALSE,"ני""ע לתזרים";#N/A,#N/A,FALSE,"פירוטים לדוחות"}</definedName>
    <definedName name="wrn.ALL._4" hidden="1">{#N/A,#N/A,FALSE,"מאזן";#N/A,#N/A,FALSE,"רווהפ";#N/A,#N/A,FALSE,"שינויים בהון";#N/A,#N/A,FALSE,"תזרים";#N/A,#N/A,FALSE,"נספח - התאמות";#N/A,#N/A,FALSE,"ני""ע לתזרים";#N/A,#N/A,FALSE,"פירוטים לדוחות"}</definedName>
    <definedName name="wrn.ALL._5" hidden="1">{#N/A,#N/A,FALSE,"מאזן";#N/A,#N/A,FALSE,"רווהפ";#N/A,#N/A,FALSE,"שינויים בהון";#N/A,#N/A,FALSE,"תזרים";#N/A,#N/A,FALSE,"נספח - התאמות";#N/A,#N/A,FALSE,"ני""ע לתזרים";#N/A,#N/A,FALSE,"פירוטים לדוחות"}</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1" hidden="1">{"P&amp;L",#N/A,TRUE,"HC";"P&amp;L Percents",#N/A,TRUE,"P&amp;L";"M&amp;A3 P&amp;L",#N/A,TRUE,"HC";"M&amp;A3 Pipeline",#N/A,TRUE,"HC";"Franchises",#N/A,TRUE,"HC";"CF&amp;BS",#N/A,TRUE,"HC"}</definedName>
    <definedName name="wrn.all3" hidden="1">{#N/A,#N/A,FALSE,"assumptions";#N/A,#N/A,FALSE,"v_projcy";#N/A,#N/A,FALSE,"tar_proj";#N/A,#N/A,FALSE,"contrib_annual";#N/A,#N/A,FALSE,"Proforma";#N/A,#N/A,FALSE,"purc_97";#N/A,#N/A,FALSE,"syn_purc_97";#N/A,#N/A,FALSE,"pool_97";#N/A,#N/A,FALSE,"syn_pool_97";#N/A,#N/A,FALSE,"pool1_FY2"}</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es." hidden="1">{"Alles",#N/A,FALSE,"H A Ü"}</definedName>
    <definedName name="wrn.AllModels." hidden="1">{#N/A,#N/A,FALSE,"AD_Purchase";#N/A,#N/A,FALSE,"Credit";#N/A,#N/A,FALSE,"PF Acquisition";#N/A,#N/A,FALSE,"PF Offering"}</definedName>
    <definedName name="wrn.ALLOCATIONS." hidden="1">{"ALLOCATIONS",#N/A,FALSE,"ALLOCATIONS"}</definedName>
    <definedName name="wrn.allpages." hidden="1">{#N/A,#N/A,TRUE,"Historicals";#N/A,#N/A,TRUE,"Charts";#N/A,#N/A,TRUE,"Forecasts"}</definedName>
    <definedName name="wrn.AMORTIZATION." hidden="1">{"amortization",#N/A,FALSE,"Amort-Dep"}</definedName>
    <definedName name="wrn.Annual._.Recap." hidden="1">{"Annual Recap",#N/A,FALSE,"Annual Recap"}</definedName>
    <definedName name="wrn.AnnualRentRoll" hidden="1">{"AnnualRentRoll",#N/A,FALSE,"RentRoll"}</definedName>
    <definedName name="wrn.AnnualRentRoll." hidden="1">{"AnnualRentRoll",#N/A,FALSE,"RentRoll"}</definedName>
    <definedName name="wrn.annualrentroll2" hidden="1">{"AnnualRentRoll",#N/A,FALSE,"RentRoll"}</definedName>
    <definedName name="wrn.APPROPRIATION." hidden="1">{"appropriation",#N/A,FALSE,"APPROP"}</definedName>
    <definedName name="wrn.AQUIROR._.DCF." hidden="1">{"AQUIRORDCF",#N/A,FALSE,"Merger consequences";"Acquirorassns",#N/A,FALSE,"Merger consequences"}</definedName>
    <definedName name="wrn.asg." hidden="1">{#N/A,#N/A,FALSE,"Exh 1";#N/A,#N/A,FALSE,"Exh 2";#N/A,#N/A,FALSE,"Exh 2a";#N/A,#N/A,FALSE,"Exh 3";#N/A,#N/A,FALSE,"Exhib 4";#N/A,#N/A,FALSE,"eh 5";#N/A,#N/A,FALSE,"Exh 6"}</definedName>
    <definedName name="wrn.ASN." hidden="1">{#N/A,#N/A,FALSE,"ASN YTD";#N/A,#N/A,FALSE,"122 DOS MD HP HMO";#N/A,#N/A,FALSE,"122 UR MD HP HMO";#N/A,#N/A,FALSE,"123 DOS MD HP TPA";#N/A,#N/A,FALSE,"123 UR MD HP TPA";#N/A,#N/A,FALSE,"124 DOS MD HP Medicaid";#N/A,#N/A,FALSE,"124 UR MD HP Medicaid";#N/A,#N/A,FALSE,"131 DOS MD HP HMO-OON";#N/A,#N/A,FALSE,"131 UR MD HP HMO-OON";#N/A,#N/A,FALSE,"133 DOS MD HP WC";#N/A,#N/A,FALSE,"133 UR MD HP WC";#N/A,#N/A,FALSE,"135 DOS MD HP TPA-OON";#N/A,#N/A,FALSE,"135 UR MD HP TPA-OON";#N/A,#N/A,FALSE,"136 DOS MD HP Medicaid-OON";#N/A,#N/A,FALSE,"136 UR MD HP Medicaid-OON";#N/A,#N/A,FALSE,"141 DOS MD HP POS OON";#N/A,#N/A,FALSE,"141 UR MD HP POS OON";#N/A,#N/A,FALSE,"142 DOS MD HP Indemnity";#N/A,#N/A,FALSE,"142 UR MD HP Indemnity"}</definedName>
    <definedName name="wrn.ASN._1" hidden="1">{#N/A,#N/A,FALSE,"ASN YTD";#N/A,#N/A,FALSE,"122 DOS MD HP HMO";#N/A,#N/A,FALSE,"122 UR MD HP HMO";#N/A,#N/A,FALSE,"123 DOS MD HP TPA";#N/A,#N/A,FALSE,"123 UR MD HP TPA";#N/A,#N/A,FALSE,"124 DOS MD HP Medicaid";#N/A,#N/A,FALSE,"124 UR MD HP Medicaid";#N/A,#N/A,FALSE,"131 DOS MD HP HMO-OON";#N/A,#N/A,FALSE,"131 UR MD HP HMO-OON";#N/A,#N/A,FALSE,"133 DOS MD HP WC";#N/A,#N/A,FALSE,"133 UR MD HP WC";#N/A,#N/A,FALSE,"135 DOS MD HP TPA-OON";#N/A,#N/A,FALSE,"135 UR MD HP TPA-OON";#N/A,#N/A,FALSE,"136 DOS MD HP Medicaid-OON";#N/A,#N/A,FALSE,"136 UR MD HP Medicaid-OON";#N/A,#N/A,FALSE,"141 DOS MD HP POS OON";#N/A,#N/A,FALSE,"141 UR MD HP POS OON";#N/A,#N/A,FALSE,"142 DOS MD HP Indemnity";#N/A,#N/A,FALSE,"142 UR MD HP Indemnity"}</definedName>
    <definedName name="wrn.ASN._2" hidden="1">{#N/A,#N/A,FALSE,"ASN YTD";#N/A,#N/A,FALSE,"122 DOS MD HP HMO";#N/A,#N/A,FALSE,"122 UR MD HP HMO";#N/A,#N/A,FALSE,"123 DOS MD HP TPA";#N/A,#N/A,FALSE,"123 UR MD HP TPA";#N/A,#N/A,FALSE,"124 DOS MD HP Medicaid";#N/A,#N/A,FALSE,"124 UR MD HP Medicaid";#N/A,#N/A,FALSE,"131 DOS MD HP HMO-OON";#N/A,#N/A,FALSE,"131 UR MD HP HMO-OON";#N/A,#N/A,FALSE,"133 DOS MD HP WC";#N/A,#N/A,FALSE,"133 UR MD HP WC";#N/A,#N/A,FALSE,"135 DOS MD HP TPA-OON";#N/A,#N/A,FALSE,"135 UR MD HP TPA-OON";#N/A,#N/A,FALSE,"136 DOS MD HP Medicaid-OON";#N/A,#N/A,FALSE,"136 UR MD HP Medicaid-OON";#N/A,#N/A,FALSE,"141 DOS MD HP POS OON";#N/A,#N/A,FALSE,"141 UR MD HP POS OON";#N/A,#N/A,FALSE,"142 DOS MD HP Indemnity";#N/A,#N/A,FALSE,"142 UR MD HP Indemnity"}</definedName>
    <definedName name="wrn.ASN._3" hidden="1">{#N/A,#N/A,FALSE,"ASN YTD";#N/A,#N/A,FALSE,"122 DOS MD HP HMO";#N/A,#N/A,FALSE,"122 UR MD HP HMO";#N/A,#N/A,FALSE,"123 DOS MD HP TPA";#N/A,#N/A,FALSE,"123 UR MD HP TPA";#N/A,#N/A,FALSE,"124 DOS MD HP Medicaid";#N/A,#N/A,FALSE,"124 UR MD HP Medicaid";#N/A,#N/A,FALSE,"131 DOS MD HP HMO-OON";#N/A,#N/A,FALSE,"131 UR MD HP HMO-OON";#N/A,#N/A,FALSE,"133 DOS MD HP WC";#N/A,#N/A,FALSE,"133 UR MD HP WC";#N/A,#N/A,FALSE,"135 DOS MD HP TPA-OON";#N/A,#N/A,FALSE,"135 UR MD HP TPA-OON";#N/A,#N/A,FALSE,"136 DOS MD HP Medicaid-OON";#N/A,#N/A,FALSE,"136 UR MD HP Medicaid-OON";#N/A,#N/A,FALSE,"141 DOS MD HP POS OON";#N/A,#N/A,FALSE,"141 UR MD HP POS OON";#N/A,#N/A,FALSE,"142 DOS MD HP Indemnity";#N/A,#N/A,FALSE,"142 UR MD HP Indemnity"}</definedName>
    <definedName name="wrn.ASN._4" hidden="1">{#N/A,#N/A,FALSE,"ASN YTD";#N/A,#N/A,FALSE,"122 DOS MD HP HMO";#N/A,#N/A,FALSE,"122 UR MD HP HMO";#N/A,#N/A,FALSE,"123 DOS MD HP TPA";#N/A,#N/A,FALSE,"123 UR MD HP TPA";#N/A,#N/A,FALSE,"124 DOS MD HP Medicaid";#N/A,#N/A,FALSE,"124 UR MD HP Medicaid";#N/A,#N/A,FALSE,"131 DOS MD HP HMO-OON";#N/A,#N/A,FALSE,"131 UR MD HP HMO-OON";#N/A,#N/A,FALSE,"133 DOS MD HP WC";#N/A,#N/A,FALSE,"133 UR MD HP WC";#N/A,#N/A,FALSE,"135 DOS MD HP TPA-OON";#N/A,#N/A,FALSE,"135 UR MD HP TPA-OON";#N/A,#N/A,FALSE,"136 DOS MD HP Medicaid-OON";#N/A,#N/A,FALSE,"136 UR MD HP Medicaid-OON";#N/A,#N/A,FALSE,"141 DOS MD HP POS OON";#N/A,#N/A,FALSE,"141 UR MD HP POS OON";#N/A,#N/A,FALSE,"142 DOS MD HP Indemnity";#N/A,#N/A,FALSE,"142 UR MD HP Indemnity"}</definedName>
    <definedName name="wrn.ASN._5" hidden="1">{#N/A,#N/A,FALSE,"ASN YTD";#N/A,#N/A,FALSE,"122 DOS MD HP HMO";#N/A,#N/A,FALSE,"122 UR MD HP HMO";#N/A,#N/A,FALSE,"123 DOS MD HP TPA";#N/A,#N/A,FALSE,"123 UR MD HP TPA";#N/A,#N/A,FALSE,"124 DOS MD HP Medicaid";#N/A,#N/A,FALSE,"124 UR MD HP Medicaid";#N/A,#N/A,FALSE,"131 DOS MD HP HMO-OON";#N/A,#N/A,FALSE,"131 UR MD HP HMO-OON";#N/A,#N/A,FALSE,"133 DOS MD HP WC";#N/A,#N/A,FALSE,"133 UR MD HP WC";#N/A,#N/A,FALSE,"135 DOS MD HP TPA-OON";#N/A,#N/A,FALSE,"135 UR MD HP TPA-OON";#N/A,#N/A,FALSE,"136 DOS MD HP Medicaid-OON";#N/A,#N/A,FALSE,"136 UR MD HP Medicaid-OON";#N/A,#N/A,FALSE,"141 DOS MD HP POS OON";#N/A,#N/A,FALSE,"141 UR MD HP POS OON";#N/A,#N/A,FALSE,"142 DOS MD HP Indemnity";#N/A,#N/A,FALSE,"142 UR MD HP Indemnity"}</definedName>
    <definedName name="wrn.ASO." hidden="1">{"ASO 1996",#N/A,FALSE,"DOS YTD";#N/A,#N/A,FALSE,"19-20-21-39-47 DOS MetLife";#N/A,#N/A,FALSE,"19-20-21-39-47 UR MetLife";#N/A,#N/A,FALSE,"24 DOS PacifiCare of CA PPO";#N/A,#N/A,FALSE,"24 UR PacifiCare of CA PPO";#N/A,#N/A,FALSE,"25 DOS Lincoln Hospital";#N/A,#N/A,FALSE,"25 UR Lincoln Hospital";#N/A,#N/A,FALSE,"31 DOS Blue Cross Rural";#N/A,#N/A,FALSE,"31 UR Blue Cross Rural";#N/A,#N/A,FALSE,"40 DOS Intel";#N/A,#N/A,FALSE,"40 UR Intel";#N/A,#N/A,FALSE,"41 DOS Intel";#N/A,#N/A,FALSE,"41 UR Intel";#N/A,#N/A,FALSE,"43 DOS Blue Cross-Metro";#N/A,#N/A,FALSE,"43 UR Blue Cross-Metro";#N/A,#N/A,FALSE,"46 DOS E &amp; E Trust";#N/A,#N/A,FALSE,"46 UR E &amp; E Trust";#N/A,#N/A,FALSE,"64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Nationwide";#N/A,#N/A,FALSE,"102 DOS CIGNA for Seniors";#N/A,#N/A,FALSE,"102 UR CIGNA for Seniors";#N/A,#N/A,FALSE,"111 DOS Prudential PG&amp;E";#N/A,#N/A,FALSE,"111 UR Prudential PG&amp;E";#N/A,#N/A,FALSE,"114 DOS CA Firefighters";#N/A,#N/A,FALSE,"114 UR CA Firefighters";#N/A,#N/A,FALSE,"121 DOS HPR Plus";#N/A,#N/A,FALSE,"121 UR HPR Plus";#N/A,#N/A,FALSE,"163 DOS Sceet-Blue Cross";#N/A,#N/A,FALSE,"163 UR Sceet-Blue Cross";#N/A,#N/A,FALSE,"164 DOS Prudential Healthcare";#N/A,#N/A,FALSE,"164 UR Prudential Healthcare"}</definedName>
    <definedName name="wrn.ASO._1" hidden="1">{"ASO 1996",#N/A,FALSE,"DOS YTD";#N/A,#N/A,FALSE,"19-20-21-39-47 DOS MetLife";#N/A,#N/A,FALSE,"19-20-21-39-47 UR MetLife";#N/A,#N/A,FALSE,"24 DOS PacifiCare of CA PPO";#N/A,#N/A,FALSE,"24 UR PacifiCare of CA PPO";#N/A,#N/A,FALSE,"25 DOS Lincoln Hospital";#N/A,#N/A,FALSE,"25 UR Lincoln Hospital";#N/A,#N/A,FALSE,"31 DOS Blue Cross Rural";#N/A,#N/A,FALSE,"31 UR Blue Cross Rural";#N/A,#N/A,FALSE,"40 DOS Intel";#N/A,#N/A,FALSE,"40 UR Intel";#N/A,#N/A,FALSE,"41 DOS Intel";#N/A,#N/A,FALSE,"41 UR Intel";#N/A,#N/A,FALSE,"43 DOS Blue Cross-Metro";#N/A,#N/A,FALSE,"43 UR Blue Cross-Metro";#N/A,#N/A,FALSE,"46 DOS E &amp; E Trust";#N/A,#N/A,FALSE,"46 UR E &amp; E Trust";#N/A,#N/A,FALSE,"64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Nationwide";#N/A,#N/A,FALSE,"102 DOS CIGNA for Seniors";#N/A,#N/A,FALSE,"102 UR CIGNA for Seniors";#N/A,#N/A,FALSE,"111 DOS Prudential PG&amp;E";#N/A,#N/A,FALSE,"111 UR Prudential PG&amp;E";#N/A,#N/A,FALSE,"114 DOS CA Firefighters";#N/A,#N/A,FALSE,"114 UR CA Firefighters";#N/A,#N/A,FALSE,"121 DOS HPR Plus";#N/A,#N/A,FALSE,"121 UR HPR Plus";#N/A,#N/A,FALSE,"163 DOS Sceet-Blue Cross";#N/A,#N/A,FALSE,"163 UR Sceet-Blue Cross";#N/A,#N/A,FALSE,"164 DOS Prudential Healthcare";#N/A,#N/A,FALSE,"164 UR Prudential Healthcare"}</definedName>
    <definedName name="wrn.ASO._2" hidden="1">{"ASO 1996",#N/A,FALSE,"DOS YTD";#N/A,#N/A,FALSE,"19-20-21-39-47 DOS MetLife";#N/A,#N/A,FALSE,"19-20-21-39-47 UR MetLife";#N/A,#N/A,FALSE,"24 DOS PacifiCare of CA PPO";#N/A,#N/A,FALSE,"24 UR PacifiCare of CA PPO";#N/A,#N/A,FALSE,"25 DOS Lincoln Hospital";#N/A,#N/A,FALSE,"25 UR Lincoln Hospital";#N/A,#N/A,FALSE,"31 DOS Blue Cross Rural";#N/A,#N/A,FALSE,"31 UR Blue Cross Rural";#N/A,#N/A,FALSE,"40 DOS Intel";#N/A,#N/A,FALSE,"40 UR Intel";#N/A,#N/A,FALSE,"41 DOS Intel";#N/A,#N/A,FALSE,"41 UR Intel";#N/A,#N/A,FALSE,"43 DOS Blue Cross-Metro";#N/A,#N/A,FALSE,"43 UR Blue Cross-Metro";#N/A,#N/A,FALSE,"46 DOS E &amp; E Trust";#N/A,#N/A,FALSE,"46 UR E &amp; E Trust";#N/A,#N/A,FALSE,"64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Nationwide";#N/A,#N/A,FALSE,"102 DOS CIGNA for Seniors";#N/A,#N/A,FALSE,"102 UR CIGNA for Seniors";#N/A,#N/A,FALSE,"111 DOS Prudential PG&amp;E";#N/A,#N/A,FALSE,"111 UR Prudential PG&amp;E";#N/A,#N/A,FALSE,"114 DOS CA Firefighters";#N/A,#N/A,FALSE,"114 UR CA Firefighters";#N/A,#N/A,FALSE,"121 DOS HPR Plus";#N/A,#N/A,FALSE,"121 UR HPR Plus";#N/A,#N/A,FALSE,"163 DOS Sceet-Blue Cross";#N/A,#N/A,FALSE,"163 UR Sceet-Blue Cross";#N/A,#N/A,FALSE,"164 DOS Prudential Healthcare";#N/A,#N/A,FALSE,"164 UR Prudential Healthcare"}</definedName>
    <definedName name="wrn.ASO._3" hidden="1">{"ASO 1996",#N/A,FALSE,"DOS YTD";#N/A,#N/A,FALSE,"19-20-21-39-47 DOS MetLife";#N/A,#N/A,FALSE,"19-20-21-39-47 UR MetLife";#N/A,#N/A,FALSE,"24 DOS PacifiCare of CA PPO";#N/A,#N/A,FALSE,"24 UR PacifiCare of CA PPO";#N/A,#N/A,FALSE,"25 DOS Lincoln Hospital";#N/A,#N/A,FALSE,"25 UR Lincoln Hospital";#N/A,#N/A,FALSE,"31 DOS Blue Cross Rural";#N/A,#N/A,FALSE,"31 UR Blue Cross Rural";#N/A,#N/A,FALSE,"40 DOS Intel";#N/A,#N/A,FALSE,"40 UR Intel";#N/A,#N/A,FALSE,"41 DOS Intel";#N/A,#N/A,FALSE,"41 UR Intel";#N/A,#N/A,FALSE,"43 DOS Blue Cross-Metro";#N/A,#N/A,FALSE,"43 UR Blue Cross-Metro";#N/A,#N/A,FALSE,"46 DOS E &amp; E Trust";#N/A,#N/A,FALSE,"46 UR E &amp; E Trust";#N/A,#N/A,FALSE,"64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Nationwide";#N/A,#N/A,FALSE,"102 DOS CIGNA for Seniors";#N/A,#N/A,FALSE,"102 UR CIGNA for Seniors";#N/A,#N/A,FALSE,"111 DOS Prudential PG&amp;E";#N/A,#N/A,FALSE,"111 UR Prudential PG&amp;E";#N/A,#N/A,FALSE,"114 DOS CA Firefighters";#N/A,#N/A,FALSE,"114 UR CA Firefighters";#N/A,#N/A,FALSE,"121 DOS HPR Plus";#N/A,#N/A,FALSE,"121 UR HPR Plus";#N/A,#N/A,FALSE,"163 DOS Sceet-Blue Cross";#N/A,#N/A,FALSE,"163 UR Sceet-Blue Cross";#N/A,#N/A,FALSE,"164 DOS Prudential Healthcare";#N/A,#N/A,FALSE,"164 UR Prudential Healthcare"}</definedName>
    <definedName name="wrn.ASO._4" hidden="1">{"ASO 1996",#N/A,FALSE,"DOS YTD";#N/A,#N/A,FALSE,"19-20-21-39-47 DOS MetLife";#N/A,#N/A,FALSE,"19-20-21-39-47 UR MetLife";#N/A,#N/A,FALSE,"24 DOS PacifiCare of CA PPO";#N/A,#N/A,FALSE,"24 UR PacifiCare of CA PPO";#N/A,#N/A,FALSE,"25 DOS Lincoln Hospital";#N/A,#N/A,FALSE,"25 UR Lincoln Hospital";#N/A,#N/A,FALSE,"31 DOS Blue Cross Rural";#N/A,#N/A,FALSE,"31 UR Blue Cross Rural";#N/A,#N/A,FALSE,"40 DOS Intel";#N/A,#N/A,FALSE,"40 UR Intel";#N/A,#N/A,FALSE,"41 DOS Intel";#N/A,#N/A,FALSE,"41 UR Intel";#N/A,#N/A,FALSE,"43 DOS Blue Cross-Metro";#N/A,#N/A,FALSE,"43 UR Blue Cross-Metro";#N/A,#N/A,FALSE,"46 DOS E &amp; E Trust";#N/A,#N/A,FALSE,"46 UR E &amp; E Trust";#N/A,#N/A,FALSE,"64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Nationwide";#N/A,#N/A,FALSE,"102 DOS CIGNA for Seniors";#N/A,#N/A,FALSE,"102 UR CIGNA for Seniors";#N/A,#N/A,FALSE,"111 DOS Prudential PG&amp;E";#N/A,#N/A,FALSE,"111 UR Prudential PG&amp;E";#N/A,#N/A,FALSE,"114 DOS CA Firefighters";#N/A,#N/A,FALSE,"114 UR CA Firefighters";#N/A,#N/A,FALSE,"121 DOS HPR Plus";#N/A,#N/A,FALSE,"121 UR HPR Plus";#N/A,#N/A,FALSE,"163 DOS Sceet-Blue Cross";#N/A,#N/A,FALSE,"163 UR Sceet-Blue Cross";#N/A,#N/A,FALSE,"164 DOS Prudential Healthcare";#N/A,#N/A,FALSE,"164 UR Prudential Healthcare"}</definedName>
    <definedName name="wrn.ASO._5" hidden="1">{"ASO 1996",#N/A,FALSE,"DOS YTD";#N/A,#N/A,FALSE,"19-20-21-39-47 DOS MetLife";#N/A,#N/A,FALSE,"19-20-21-39-47 UR MetLife";#N/A,#N/A,FALSE,"24 DOS PacifiCare of CA PPO";#N/A,#N/A,FALSE,"24 UR PacifiCare of CA PPO";#N/A,#N/A,FALSE,"25 DOS Lincoln Hospital";#N/A,#N/A,FALSE,"25 UR Lincoln Hospital";#N/A,#N/A,FALSE,"31 DOS Blue Cross Rural";#N/A,#N/A,FALSE,"31 UR Blue Cross Rural";#N/A,#N/A,FALSE,"40 DOS Intel";#N/A,#N/A,FALSE,"40 UR Intel";#N/A,#N/A,FALSE,"41 DOS Intel";#N/A,#N/A,FALSE,"41 UR Intel";#N/A,#N/A,FALSE,"43 DOS Blue Cross-Metro";#N/A,#N/A,FALSE,"43 UR Blue Cross-Metro";#N/A,#N/A,FALSE,"46 DOS E &amp; E Trust";#N/A,#N/A,FALSE,"46 UR E &amp; E Trust";#N/A,#N/A,FALSE,"64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Nationwide";#N/A,#N/A,FALSE,"102 DOS CIGNA for Seniors";#N/A,#N/A,FALSE,"102 UR CIGNA for Seniors";#N/A,#N/A,FALSE,"111 DOS Prudential PG&amp;E";#N/A,#N/A,FALSE,"111 UR Prudential PG&amp;E";#N/A,#N/A,FALSE,"114 DOS CA Firefighters";#N/A,#N/A,FALSE,"114 UR CA Firefighters";#N/A,#N/A,FALSE,"121 DOS HPR Plus";#N/A,#N/A,FALSE,"121 UR HPR Plus";#N/A,#N/A,FALSE,"163 DOS Sceet-Blue Cross";#N/A,#N/A,FALSE,"163 UR Sceet-Blue Cross";#N/A,#N/A,FALSE,"164 DOS Prudential Healthcare";#N/A,#N/A,FALSE,"164 UR Prudential Healthcare"}</definedName>
    <definedName name="wrn.ASO1." hidden="1">{"ASO",#N/A,FALSE,"1995 YTD";#N/A,#N/A,FALSE,"20-39-47 DOS MetLife";#N/A,#N/A,FALSE,"20-39-47 UR MetLife";#N/A,#N/A,FALSE,"25 DOS Lincoln Hospital";#N/A,#N/A,FALSE,"25 UR Lincoln Hospital";#N/A,#N/A,FALSE,"31 DOS Blue Cross Rural";#N/A,#N/A,FALSE,"31 UR Blue Cross Rural";#N/A,#N/A,FALSE,"33 DOS Pacificare";#N/A,#N/A,FALSE,"33 UR PacifiCare";#N/A,#N/A,FALSE,"40 DOS Intel";#N/A,#N/A,FALSE,"40 UR Intel";#N/A,#N/A,FALSE,"41 DOS Intel";#N/A,#N/A,FALSE,"41 UR Intel";#N/A,#N/A,FALSE,"43 DOS Blue Cross-Metro";#N/A,#N/A,FALSE,"43 UR Blue Cross-Metro";#N/A,#N/A,FALSE,"46 DOS E &amp; E Trust";#N/A,#N/A,FALSE,"46 UR E &amp; E Trust";#N/A,#N/A,FALSE,"50 DOS CIGNA AZ Flex";#N/A,#N/A,FALSE,"50 UR CIGNA AZ Flex";#N/A,#N/A,FALSE,"51 DOS Mid Americare";#N/A,#N/A,FALSE,"51 UR Mid Americare";#N/A,#N/A,FALSE,"60 DOS Prudential";#N/A,#N/A,FALSE,"60 UR Prudential";#N/A,#N/A,FALSE,"62 DOS NWNL";#N/A,#N/A,FALSE,"62 UR NWNL";#N/A,#N/A,FALSE,"63 DOS Samaritan Plus";#N/A,#N/A,FALSE,"63 UR Samaritan Plus";#N/A,#N/A,FALSE,"64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Nationwide";#N/A,#N/A,FALSE,"90 DOS Aetna PPO";#N/A,#N/A,FALSE,"90 UR Aetna PPO";#N/A,#N/A,FALSE,"91 DOS Aetna POS";#N/A,#N/A,FALSE,"91 UR Aetna POS";#N/A,#N/A,FALSE,"94 DOS Aetna Amdahl";#N/A,#N/A,FALSE,"94 UR Aetna Amdahl";#N/A,#N/A,FALSE,"102 DOS CIGNA for Seniors";#N/A,#N/A,FALSE,"102 UR CIGNA for Seniors";#N/A,#N/A,FALSE,"111 DOS Prudential PG&amp;E";#N/A,#N/A,FALSE,"111 UR Prudential PG&amp;E";#N/A,#N/A,FALSE,"114 DOS CA Firefighters";#N/A,#N/A,FALSE,"114 UR CA Firefighters"}</definedName>
    <definedName name="wrn.ASO1._1" hidden="1">{"ASO",#N/A,FALSE,"1995 YTD";#N/A,#N/A,FALSE,"20-39-47 DOS MetLife";#N/A,#N/A,FALSE,"20-39-47 UR MetLife";#N/A,#N/A,FALSE,"25 DOS Lincoln Hospital";#N/A,#N/A,FALSE,"25 UR Lincoln Hospital";#N/A,#N/A,FALSE,"31 DOS Blue Cross Rural";#N/A,#N/A,FALSE,"31 UR Blue Cross Rural";#N/A,#N/A,FALSE,"33 DOS Pacificare";#N/A,#N/A,FALSE,"33 UR PacifiCare";#N/A,#N/A,FALSE,"40 DOS Intel";#N/A,#N/A,FALSE,"40 UR Intel";#N/A,#N/A,FALSE,"41 DOS Intel";#N/A,#N/A,FALSE,"41 UR Intel";#N/A,#N/A,FALSE,"43 DOS Blue Cross-Metro";#N/A,#N/A,FALSE,"43 UR Blue Cross-Metro";#N/A,#N/A,FALSE,"46 DOS E &amp; E Trust";#N/A,#N/A,FALSE,"46 UR E &amp; E Trust";#N/A,#N/A,FALSE,"50 DOS CIGNA AZ Flex";#N/A,#N/A,FALSE,"50 UR CIGNA AZ Flex";#N/A,#N/A,FALSE,"51 DOS Mid Americare";#N/A,#N/A,FALSE,"51 UR Mid Americare";#N/A,#N/A,FALSE,"60 DOS Prudential";#N/A,#N/A,FALSE,"60 UR Prudential";#N/A,#N/A,FALSE,"62 DOS NWNL";#N/A,#N/A,FALSE,"62 UR NWNL";#N/A,#N/A,FALSE,"63 DOS Samaritan Plus";#N/A,#N/A,FALSE,"63 UR Samaritan Plus";#N/A,#N/A,FALSE,"64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Nationwide";#N/A,#N/A,FALSE,"90 DOS Aetna PPO";#N/A,#N/A,FALSE,"90 UR Aetna PPO";#N/A,#N/A,FALSE,"91 DOS Aetna POS";#N/A,#N/A,FALSE,"91 UR Aetna POS";#N/A,#N/A,FALSE,"94 DOS Aetna Amdahl";#N/A,#N/A,FALSE,"94 UR Aetna Amdahl";#N/A,#N/A,FALSE,"102 DOS CIGNA for Seniors";#N/A,#N/A,FALSE,"102 UR CIGNA for Seniors";#N/A,#N/A,FALSE,"111 DOS Prudential PG&amp;E";#N/A,#N/A,FALSE,"111 UR Prudential PG&amp;E";#N/A,#N/A,FALSE,"114 DOS CA Firefighters";#N/A,#N/A,FALSE,"114 UR CA Firefighters"}</definedName>
    <definedName name="wrn.ASO1._2" hidden="1">{"ASO",#N/A,FALSE,"1995 YTD";#N/A,#N/A,FALSE,"20-39-47 DOS MetLife";#N/A,#N/A,FALSE,"20-39-47 UR MetLife";#N/A,#N/A,FALSE,"25 DOS Lincoln Hospital";#N/A,#N/A,FALSE,"25 UR Lincoln Hospital";#N/A,#N/A,FALSE,"31 DOS Blue Cross Rural";#N/A,#N/A,FALSE,"31 UR Blue Cross Rural";#N/A,#N/A,FALSE,"33 DOS Pacificare";#N/A,#N/A,FALSE,"33 UR PacifiCare";#N/A,#N/A,FALSE,"40 DOS Intel";#N/A,#N/A,FALSE,"40 UR Intel";#N/A,#N/A,FALSE,"41 DOS Intel";#N/A,#N/A,FALSE,"41 UR Intel";#N/A,#N/A,FALSE,"43 DOS Blue Cross-Metro";#N/A,#N/A,FALSE,"43 UR Blue Cross-Metro";#N/A,#N/A,FALSE,"46 DOS E &amp; E Trust";#N/A,#N/A,FALSE,"46 UR E &amp; E Trust";#N/A,#N/A,FALSE,"50 DOS CIGNA AZ Flex";#N/A,#N/A,FALSE,"50 UR CIGNA AZ Flex";#N/A,#N/A,FALSE,"51 DOS Mid Americare";#N/A,#N/A,FALSE,"51 UR Mid Americare";#N/A,#N/A,FALSE,"60 DOS Prudential";#N/A,#N/A,FALSE,"60 UR Prudential";#N/A,#N/A,FALSE,"62 DOS NWNL";#N/A,#N/A,FALSE,"62 UR NWNL";#N/A,#N/A,FALSE,"63 DOS Samaritan Plus";#N/A,#N/A,FALSE,"63 UR Samaritan Plus";#N/A,#N/A,FALSE,"64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Nationwide";#N/A,#N/A,FALSE,"90 DOS Aetna PPO";#N/A,#N/A,FALSE,"90 UR Aetna PPO";#N/A,#N/A,FALSE,"91 DOS Aetna POS";#N/A,#N/A,FALSE,"91 UR Aetna POS";#N/A,#N/A,FALSE,"94 DOS Aetna Amdahl";#N/A,#N/A,FALSE,"94 UR Aetna Amdahl";#N/A,#N/A,FALSE,"102 DOS CIGNA for Seniors";#N/A,#N/A,FALSE,"102 UR CIGNA for Seniors";#N/A,#N/A,FALSE,"111 DOS Prudential PG&amp;E";#N/A,#N/A,FALSE,"111 UR Prudential PG&amp;E";#N/A,#N/A,FALSE,"114 DOS CA Firefighters";#N/A,#N/A,FALSE,"114 UR CA Firefighters"}</definedName>
    <definedName name="wrn.ASO1._3" hidden="1">{"ASO",#N/A,FALSE,"1995 YTD";#N/A,#N/A,FALSE,"20-39-47 DOS MetLife";#N/A,#N/A,FALSE,"20-39-47 UR MetLife";#N/A,#N/A,FALSE,"25 DOS Lincoln Hospital";#N/A,#N/A,FALSE,"25 UR Lincoln Hospital";#N/A,#N/A,FALSE,"31 DOS Blue Cross Rural";#N/A,#N/A,FALSE,"31 UR Blue Cross Rural";#N/A,#N/A,FALSE,"33 DOS Pacificare";#N/A,#N/A,FALSE,"33 UR PacifiCare";#N/A,#N/A,FALSE,"40 DOS Intel";#N/A,#N/A,FALSE,"40 UR Intel";#N/A,#N/A,FALSE,"41 DOS Intel";#N/A,#N/A,FALSE,"41 UR Intel";#N/A,#N/A,FALSE,"43 DOS Blue Cross-Metro";#N/A,#N/A,FALSE,"43 UR Blue Cross-Metro";#N/A,#N/A,FALSE,"46 DOS E &amp; E Trust";#N/A,#N/A,FALSE,"46 UR E &amp; E Trust";#N/A,#N/A,FALSE,"50 DOS CIGNA AZ Flex";#N/A,#N/A,FALSE,"50 UR CIGNA AZ Flex";#N/A,#N/A,FALSE,"51 DOS Mid Americare";#N/A,#N/A,FALSE,"51 UR Mid Americare";#N/A,#N/A,FALSE,"60 DOS Prudential";#N/A,#N/A,FALSE,"60 UR Prudential";#N/A,#N/A,FALSE,"62 DOS NWNL";#N/A,#N/A,FALSE,"62 UR NWNL";#N/A,#N/A,FALSE,"63 DOS Samaritan Plus";#N/A,#N/A,FALSE,"63 UR Samaritan Plus";#N/A,#N/A,FALSE,"64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Nationwide";#N/A,#N/A,FALSE,"90 DOS Aetna PPO";#N/A,#N/A,FALSE,"90 UR Aetna PPO";#N/A,#N/A,FALSE,"91 DOS Aetna POS";#N/A,#N/A,FALSE,"91 UR Aetna POS";#N/A,#N/A,FALSE,"94 DOS Aetna Amdahl";#N/A,#N/A,FALSE,"94 UR Aetna Amdahl";#N/A,#N/A,FALSE,"102 DOS CIGNA for Seniors";#N/A,#N/A,FALSE,"102 UR CIGNA for Seniors";#N/A,#N/A,FALSE,"111 DOS Prudential PG&amp;E";#N/A,#N/A,FALSE,"111 UR Prudential PG&amp;E";#N/A,#N/A,FALSE,"114 DOS CA Firefighters";#N/A,#N/A,FALSE,"114 UR CA Firefighters"}</definedName>
    <definedName name="wrn.ASO1._4" hidden="1">{"ASO",#N/A,FALSE,"1995 YTD";#N/A,#N/A,FALSE,"20-39-47 DOS MetLife";#N/A,#N/A,FALSE,"20-39-47 UR MetLife";#N/A,#N/A,FALSE,"25 DOS Lincoln Hospital";#N/A,#N/A,FALSE,"25 UR Lincoln Hospital";#N/A,#N/A,FALSE,"31 DOS Blue Cross Rural";#N/A,#N/A,FALSE,"31 UR Blue Cross Rural";#N/A,#N/A,FALSE,"33 DOS Pacificare";#N/A,#N/A,FALSE,"33 UR PacifiCare";#N/A,#N/A,FALSE,"40 DOS Intel";#N/A,#N/A,FALSE,"40 UR Intel";#N/A,#N/A,FALSE,"41 DOS Intel";#N/A,#N/A,FALSE,"41 UR Intel";#N/A,#N/A,FALSE,"43 DOS Blue Cross-Metro";#N/A,#N/A,FALSE,"43 UR Blue Cross-Metro";#N/A,#N/A,FALSE,"46 DOS E &amp; E Trust";#N/A,#N/A,FALSE,"46 UR E &amp; E Trust";#N/A,#N/A,FALSE,"50 DOS CIGNA AZ Flex";#N/A,#N/A,FALSE,"50 UR CIGNA AZ Flex";#N/A,#N/A,FALSE,"51 DOS Mid Americare";#N/A,#N/A,FALSE,"51 UR Mid Americare";#N/A,#N/A,FALSE,"60 DOS Prudential";#N/A,#N/A,FALSE,"60 UR Prudential";#N/A,#N/A,FALSE,"62 DOS NWNL";#N/A,#N/A,FALSE,"62 UR NWNL";#N/A,#N/A,FALSE,"63 DOS Samaritan Plus";#N/A,#N/A,FALSE,"63 UR Samaritan Plus";#N/A,#N/A,FALSE,"64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Nationwide";#N/A,#N/A,FALSE,"90 DOS Aetna PPO";#N/A,#N/A,FALSE,"90 UR Aetna PPO";#N/A,#N/A,FALSE,"91 DOS Aetna POS";#N/A,#N/A,FALSE,"91 UR Aetna POS";#N/A,#N/A,FALSE,"94 DOS Aetna Amdahl";#N/A,#N/A,FALSE,"94 UR Aetna Amdahl";#N/A,#N/A,FALSE,"102 DOS CIGNA for Seniors";#N/A,#N/A,FALSE,"102 UR CIGNA for Seniors";#N/A,#N/A,FALSE,"111 DOS Prudential PG&amp;E";#N/A,#N/A,FALSE,"111 UR Prudential PG&amp;E";#N/A,#N/A,FALSE,"114 DOS CA Firefighters";#N/A,#N/A,FALSE,"114 UR CA Firefighters"}</definedName>
    <definedName name="wrn.ASO1._5" hidden="1">{"ASO",#N/A,FALSE,"1995 YTD";#N/A,#N/A,FALSE,"20-39-47 DOS MetLife";#N/A,#N/A,FALSE,"20-39-47 UR MetLife";#N/A,#N/A,FALSE,"25 DOS Lincoln Hospital";#N/A,#N/A,FALSE,"25 UR Lincoln Hospital";#N/A,#N/A,FALSE,"31 DOS Blue Cross Rural";#N/A,#N/A,FALSE,"31 UR Blue Cross Rural";#N/A,#N/A,FALSE,"33 DOS Pacificare";#N/A,#N/A,FALSE,"33 UR PacifiCare";#N/A,#N/A,FALSE,"40 DOS Intel";#N/A,#N/A,FALSE,"40 UR Intel";#N/A,#N/A,FALSE,"41 DOS Intel";#N/A,#N/A,FALSE,"41 UR Intel";#N/A,#N/A,FALSE,"43 DOS Blue Cross-Metro";#N/A,#N/A,FALSE,"43 UR Blue Cross-Metro";#N/A,#N/A,FALSE,"46 DOS E &amp; E Trust";#N/A,#N/A,FALSE,"46 UR E &amp; E Trust";#N/A,#N/A,FALSE,"50 DOS CIGNA AZ Flex";#N/A,#N/A,FALSE,"50 UR CIGNA AZ Flex";#N/A,#N/A,FALSE,"51 DOS Mid Americare";#N/A,#N/A,FALSE,"51 UR Mid Americare";#N/A,#N/A,FALSE,"60 DOS Prudential";#N/A,#N/A,FALSE,"60 UR Prudential";#N/A,#N/A,FALSE,"62 DOS NWNL";#N/A,#N/A,FALSE,"62 UR NWNL";#N/A,#N/A,FALSE,"63 DOS Samaritan Plus";#N/A,#N/A,FALSE,"63 UR Samaritan Plus";#N/A,#N/A,FALSE,"64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Nationwide";#N/A,#N/A,FALSE,"90 DOS Aetna PPO";#N/A,#N/A,FALSE,"90 UR Aetna PPO";#N/A,#N/A,FALSE,"91 DOS Aetna POS";#N/A,#N/A,FALSE,"91 UR Aetna POS";#N/A,#N/A,FALSE,"94 DOS Aetna Amdahl";#N/A,#N/A,FALSE,"94 UR Aetna Amdahl";#N/A,#N/A,FALSE,"102 DOS CIGNA for Seniors";#N/A,#N/A,FALSE,"102 UR CIGNA for Seniors";#N/A,#N/A,FALSE,"111 DOS Prudential PG&amp;E";#N/A,#N/A,FALSE,"111 UR Prudential PG&amp;E";#N/A,#N/A,FALSE,"114 DOS CA Firefighters";#N/A,#N/A,FALSE,"114 UR CA Firefighters"}</definedName>
    <definedName name="wrn.Assembly._.Tech." hidden="1">{#N/A,"Assembly Tech UK",FALSE,"P&amp;L";#N/A,"Assembly Tech France",FALSE,"P&amp;L";#N/A,"Assembly Tech Germany",FALSE,"P&amp;L";#N/A,"Assembly tech Italy",FALSE,"P&amp;L";#N/A,"Assembly tech TOTAL",FALSE,"P&amp;L"}</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GUST." hidden="1">{"p&amp;lSUM",#N/A,FALSE,"P&amp;L";"DETAIL",#N/A,FALSE,"P&amp;L";"% revenue",#N/A,FALSE,"P&amp;L";"% growth",#N/A,FALSE,"P&amp;L";"summary",#N/A,FALSE,"Summary";"chart",#N/A,FALSE,"Summary"}</definedName>
    <definedName name="wrn.august1" hidden="1">{"p&amp;lSUM",#N/A,FALSE,"P&amp;L";"DETAIL",#N/A,FALSE,"P&amp;L";"% revenue",#N/A,FALSE,"P&amp;L";"% growth",#N/A,FALSE,"P&amp;L";"summary",#N/A,FALSE,"Summary";"chart",#N/A,FALSE,"Summary"}</definedName>
    <definedName name="wrn.AuºIAI¼a." hidden="1">{#N/A,#N/A,FALSE,"´UA";#N/A,#N/A,FALSE,"´UA";#N/A,#N/A,FALSE,"´UA";#N/A,#N/A,FALSE,"Aa";#N/A,#N/A,FALSE,"4WD"}</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ventis._.Analysis." hidden="1">{"P&amp;Lforaventis",#N/A,FALSE,"Franchises";"aventisP&amp;L",#N/A,FALSE,"Franchises";"inflam franchise",#N/A,FALSE,"Franchises"}</definedName>
    <definedName name="wrn.aventis._.analysis.1" hidden="1">{"P&amp;Lforaventis",#N/A,FALSE,"Franchises";"aventisP&amp;L",#N/A,FALSE,"Franchises";"inflam franchise",#N/A,FALSE,"Franchises"}</definedName>
    <definedName name="wrn.BALANCE._.SHEET." hidden="1">{#N/A,#N/A,FALSE,"Balance Sheet"}</definedName>
    <definedName name="wrn.BALANCE._.SHEET._.ALL." hidden="1">{"balance sheet us",#N/A,FALSE,"Bal. Sht.- Work Cap";"balance sheet ex",#N/A,FALSE,"Bal. Sht.- Work Cap";"balance sheet other",#N/A,FALSE,"Bal. Sht.- Work Cap";"balance sheet ww",#N/A,FALSE,"Bal. Sht.- Work Cap"}</definedName>
    <definedName name="wrn.BALANCE._.SHEET._.EX._.US." hidden="1">{"balance sheet ex",#N/A,FALSE,"Bal. Sht.- Work Cap"}</definedName>
    <definedName name="wrn.BALANCE._.SHEET._.OTHER." hidden="1">{"balance sheet other",#N/A,FALSE,"Bal. Sht.- Work Cap"}</definedName>
    <definedName name="wrn.BALANCE._.SHEET._.US." hidden="1">{"balance sheet us",#N/A,FALSE,"Bal. Sht.- Work Cap"}</definedName>
    <definedName name="wrn.BALANCE._.SHEET._.WW." hidden="1">{"balance sheet ww",#N/A,FALSE,"Bal. Sht.- Work Cap"}</definedName>
    <definedName name="wrn.Balcor."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rthelet._.resp._.profit" hidden="1">{"barthelet detail",#N/A,FALSE,"96 plan Q1";"barthelet summ",#N/A,FALSE,"96 plan Q1"}</definedName>
    <definedName name="wrn.barthelet._.resp._.profit." hidden="1">{"barthelet detail",#N/A,FALSE,"96 plan Q1";"barthelet summ",#N/A,FALSE,"96 plan Q1"}</definedName>
    <definedName name="wrn.BaseYearDemand." hidden="1">{"Base Year Demand",#N/A,FALSE,"Demand-Base Year"}</definedName>
    <definedName name="wrn.Basic._.Report." hidden="1">{#N/A,#N/A,FALSE,"New Depr Sch-150% DB";#N/A,#N/A,FALSE,"Cash Flows RLP";#N/A,#N/A,FALSE,"IRR";#N/A,#N/A,FALSE,"Proforma IS";#N/A,#N/A,FALSE,"Assumptions"}</definedName>
    <definedName name="wrn.basicfin." hidden="1">{"assets",#N/A,FALSE,"historicBS";"liab",#N/A,FALSE,"historicBS";"is",#N/A,FALSE,"historicIS";"ratios",#N/A,FALSE,"ratios"}</definedName>
    <definedName name="wrn.basicfin.2" hidden="1">{"assets",#N/A,FALSE,"historicBS";"liab",#N/A,FALSE,"historicBS";"is",#N/A,FALSE,"historicIS";"ratios",#N/A,FALSE,"ratios"}</definedName>
    <definedName name="wrn.basics." hidden="1">{#N/A,#N/A,FALSE,"TSUM";#N/A,#N/A,FALSE,"shares";#N/A,#N/A,FALSE,"earnout";#N/A,#N/A,FALSE,"Heaty";#N/A,#N/A,FALSE,"self-tend";#N/A,#N/A,FALSE,"self-sum"}</definedName>
    <definedName name="wrn.bbb." hidden="1">{#N/A,#N/A,FALSE,"단축1";#N/A,#N/A,FALSE,"단축2";#N/A,#N/A,FALSE,"단축3";#N/A,#N/A,FALSE,"장축";#N/A,#N/A,FALSE,"4WD"}</definedName>
    <definedName name="wrn.BiPolar." hidden="1">{#N/A,#N/A,FALSE,"Bi-Polar"}</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ackWhite." hidden="1">{#N/A,#N/A,FALSE,"NNN sum";#N/A,#N/A,FALSE,"10-yr Opt. A Sum";#N/A,#N/A,FALSE,"10-yr Opt A Other Costs";#N/A,#N/A,FALSE,"Purchase Sum";#N/A,#N/A,FALSE,"Purchase Other Costs"}</definedName>
    <definedName name="wrn.BM." hidden="1">{#N/A,#N/A,FALSE,"CCTV"}</definedName>
    <definedName name="wrn.boardPackage."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m." hidden="1">{#N/A,#N/A,FALSE,"Tank BOM Page 1";#N/A,#N/A,FALSE,"Tank BOM Page 2"}</definedName>
    <definedName name="wrn.Bond._.Ply._.PL." hidden="1">{"BondPlyPL",#N/A,FALSE,"Thermal Pdts. P &amp; L"}</definedName>
    <definedName name="wrn.BOOK2." hidden="1">{#N/A,#N/A,FALSE,"Sheet9";#N/A,#N/A,FALSE,"Sheet8";#N/A,#N/A,FALSE,"Sheet7";#N/A,#N/A,FALSE,"Sheet6";#N/A,#N/A,FALSE,"Sheet5";#N/A,#N/A,FALSE,"Sheet4";#N/A,#N/A,FALSE,"Sheet3";#N/A,#N/A,FALSE,"Sheet2";#N/A,#N/A,FALSE,"Sheet1"}</definedName>
    <definedName name="wrn.Both._.Outputs." hidden="1">{"LTV Output",#N/A,FALSE,"Output";"DCR Output",#N/A,FALSE,"Output"}</definedName>
    <definedName name="wrn.BOV." hidden="1">{#N/A,#N/A,FALSE,"Pricing Matrix";#N/A,#N/A,FALSE,"Assumptions";#N/A,#N/A,FALSE,"Year One Pro Forma";#N/A,#N/A,FALSE,"Operating Stmts";#N/A,#N/A,FALSE,"Cash Flow Projections";#N/A,#N/A,FALSE,"Rent Roll Summary";#N/A,#N/A,FALSE,"Market Rent Detail";#N/A,#N/A,FALSE,"Effective Rental Income Detail"}</definedName>
    <definedName name="wrn.BS." hidden="1">{"BS",#N/A,FALSE,"MRO"}</definedName>
    <definedName name="wrn.BSAnnualModel." hidden="1">{"BSAnnualModel",#N/A,FALSE,"BS"}</definedName>
    <definedName name="wrn.BT._.Sch._.M._.Detail." hidden="1">{"Sch M Detail",#N/A,FALSE,"Sch M Detail"}</definedName>
    <definedName name="wrn.BT._.Sch._.M._.Detail._1" hidden="1">{"Sch M Detail",#N/A,FALSE,"Sch M Detail"}</definedName>
    <definedName name="wrn.BT._.Sch._.M._.Detail._2" hidden="1">{"Sch M Detail",#N/A,FALSE,"Sch M Detail"}</definedName>
    <definedName name="wrn.BT._.Sch._.M._.Detail._3" hidden="1">{"Sch M Detail",#N/A,FALSE,"Sch M Detail"}</definedName>
    <definedName name="wrn.BT._.Sch._.M._.Detail._4" hidden="1">{"Sch M Detail",#N/A,FALSE,"Sch M Detail"}</definedName>
    <definedName name="wrn.BT._.Sch._.M._.Detail._5" hidden="1">{"Sch M Detail",#N/A,FALSE,"Sch M Detail"}</definedName>
    <definedName name="wrn.BTX._.Splitter._.Model." hidden="1">{#N/A,#N/A,TRUE,"BTX splitter";#N/A,#N/A,TRUE,"MSTDP";#N/A,#N/A,TRUE,"ISOMAR";#N/A,#N/A,TRUE,"Capacity";#N/A,#N/A,TRUE,"Flow Rates"}</definedName>
    <definedName name="wrn.Budget." hidden="1">{"Spread Dollars",#N/A,FALSE,"Budget";"Spread Ratios",#N/A,FALSE,"Budget";"Target Comparison",#N/A,FALSE,"Summary"}</definedName>
    <definedName name="wrn.budget2." hidden="1">{"Spread Dollars",#N/A,FALSE,"Budget";"Spread Ratios",#N/A,FALSE,"Budget";"Target Comparison",#N/A,FALSE,"Summary"}</definedName>
    <definedName name="wrn.Budget3." hidden="1">{"Spread Dollars",#N/A,FALSE,"Budget";"Spread Ratios",#N/A,FALSE,"Budget";"Target Comparison",#N/A,FALSE,"Summary"}</definedName>
    <definedName name="wrn.bullshit1." hidden="1">{#N/A,#N/A,FALSE,"Sheet1";#N/A,#N/A,FALSE,"Summary";#N/A,#N/A,FALSE,"proj1";#N/A,#N/A,FALSE,"proj2"}</definedName>
    <definedName name="wrn.By._.Depot." hidden="1">{"Coventry H1",#N/A,FALSE,"IMPORT WHSE";"Coventry H2",#N/A,FALSE,"IMPORT WHSE";"Daventry H1",#N/A,FALSE,"IMPORT WHSE";"Daventry H2",#N/A,FALSE,"IMPORT WHSE";"NDC H1",#N/A,FALSE,"IMPORT WHSE";"NDC H2",#N/A,FALSE,"IMPORT WHSE";"IW h1",#N/A,FALSE,"Wharf Costs";"IW h2",#N/A,FALSE,"Wharf Costs"}</definedName>
    <definedName name="wrn.c" hidden="1">{"p&amp;lSUM",#N/A,FALSE,"P&amp;L";"DETAIL",#N/A,FALSE,"P&amp;L";"% revenue",#N/A,FALSE,"P&amp;L";"% growth",#N/A,FALSE,"P&amp;L";"summary",#N/A,FALSE,"Summary";"chart",#N/A,FALSE,"Summary"}</definedName>
    <definedName name="wrn.Calcs._.and._.Exhbts." hidden="1">{#N/A,#N/A,FALSE,"AdjFA";#N/A,#N/A,FALSE,"IncApp";#N/A,#N/A,FALSE,"Incappexh";#N/A,#N/A,FALSE,"WACC_Mults_Other Inputs 97";#N/A,#N/A,FALSE,"SuppInc App";#N/A,#N/A,FALSE,"AsstApp";#N/A,#N/A,FALSE,"MktApp";#N/A,#N/A,FALSE,"Crltn";#N/A,#N/A,FALSE,"Amort"}</definedName>
    <definedName name="wrn.CAPA." hidden="1">{#N/A,#N/A,FALSE,"상재GS";#N/A,#N/A,FALSE,"상재GM";#N/A,#N/A,FALSE,"건재";#N/A,#N/A,FALSE,"SBR";#N/A,#N/A,FALSE,"부품";#N/A,#N/A,FALSE,"기능자재";#N/A,#N/A,FALSE,"특수"}</definedName>
    <definedName name="wrn.CAPA2." hidden="1">{#N/A,#N/A,FALSE,"보고";#N/A,#N/A,FALSE,"유첨"}</definedName>
    <definedName name="wrn.CapersPlotter." hidden="1">{#N/A,#N/A,FALSE,"DI 2 YEAR MASTER SCHEDULE"}</definedName>
    <definedName name="wrn.Capital._.Plan._.Report." hidden="1">{"Capital Plan CA Schedule",#N/A,TRUE,"Capital Plan";"Capital Plan Summary",#N/A,TRUE,"Capital Plan"}</definedName>
    <definedName name="wrn.Capitated." hidden="1">{"HMO",#N/A,FALSE,"1995 YTD";#N/A,#N/A,FALSE,"1995 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definedName>
    <definedName name="wrn.Capitated._1" hidden="1">{"HMO",#N/A,FALSE,"1995 YTD";#N/A,#N/A,FALSE,"1995 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definedName>
    <definedName name="wrn.Capitated._2" hidden="1">{"HMO",#N/A,FALSE,"1995 YTD";#N/A,#N/A,FALSE,"1995 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definedName>
    <definedName name="wrn.Capitated._3" hidden="1">{"HMO",#N/A,FALSE,"1995 YTD";#N/A,#N/A,FALSE,"1995 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definedName>
    <definedName name="wrn.Capitated._4" hidden="1">{"HMO",#N/A,FALSE,"1995 YTD";#N/A,#N/A,FALSE,"1995 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definedName>
    <definedName name="wrn.Capitated._5" hidden="1">{"HMO",#N/A,FALSE,"1995 YTD";#N/A,#N/A,FALSE,"1995 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definedName>
    <definedName name="wrn.CAPREIT." hidden="1">{#N/A,#N/A,FALSE,"CAPREIT"}</definedName>
    <definedName name="wrn.CAPREIT2" hidden="1">{#N/A,#N/A,FALSE,"CAPREIT"}</definedName>
    <definedName name="wrn.CASH." hidden="1">{#N/A,#N/A,FALSE,"Sheet5"}</definedName>
    <definedName name="wrn.CASH._.FLOW._.ALL." hidden="1">{"cash flow ww",#N/A,FALSE,"Cash Flow";"cash flow other",#N/A,FALSE,"Cash Flow";"cash flow ex",#N/A,FALSE,"Cash Flow";"cash flow us",#N/A,FALSE,"Cash Flow"}</definedName>
    <definedName name="wrn.CASH._.FLOW._.EX._.US." hidden="1">{"cash flow ex",#N/A,FALSE,"Cash Flow"}</definedName>
    <definedName name="wrn.CASH._.FLOW._.OTHER." hidden="1">{"cash flow other",#N/A,FALSE,"Cash Flow"}</definedName>
    <definedName name="wrn.CASH._.FLOW._.US." hidden="1">{"cash flow us",#N/A,FALSE,"Cash Flow"}</definedName>
    <definedName name="wrn.CASH._.FLOW._.WW." hidden="1">{"cash flow ww",#N/A,FALSE,"Cash Flow"}</definedName>
    <definedName name="wrn.CCC." hidden="1">{#N/A,#N/A,FALSE,"A";#N/A,#N/A,FALSE,"B"}</definedName>
    <definedName name="wrn.CCC._.OPEX."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EOReport." hidden="1">{"CEOReportPart1",#N/A,FALSE,"Quarterly";"CEOReportPart2",#N/A,FALSE,"Quarterly";"CEOReportPart3",#N/A,FALSE,"Allocations"}</definedName>
    <definedName name="wrn.CEOReport._1" hidden="1">{"CEOReportPart1",#N/A,FALSE,"Quarterly";"CEOReportPart2",#N/A,FALSE,"Quarterly";"CEOReportPart3",#N/A,FALSE,"Allocations"}</definedName>
    <definedName name="wrn.CEOReport._2" hidden="1">{"CEOReportPart1",#N/A,FALSE,"Quarterly";"CEOReportPart2",#N/A,FALSE,"Quarterly";"CEOReportPart3",#N/A,FALSE,"Allocations"}</definedName>
    <definedName name="wrn.CEOReport._3" hidden="1">{"CEOReportPart1",#N/A,FALSE,"Quarterly";"CEOReportPart2",#N/A,FALSE,"Quarterly";"CEOReportPart3",#N/A,FALSE,"Allocations"}</definedName>
    <definedName name="wrn.CEOReport._4" hidden="1">{"CEOReportPart1",#N/A,FALSE,"Quarterly";"CEOReportPart2",#N/A,FALSE,"Quarterly";"CEOReportPart3",#N/A,FALSE,"Allocations"}</definedName>
    <definedName name="wrn.CEOReport._5" hidden="1">{"CEOReportPart1",#N/A,FALSE,"Quarterly";"CEOReportPart2",#N/A,FALSE,"Quarterly";"CEOReportPart3",#N/A,FALSE,"Allocations"}</definedName>
    <definedName name="wrn.CF." hidden="1">{"CF",#N/A,FALSE,"MRO"}</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SModel." hidden="1">{"CFSModel",#N/A,FALSE,"CFS"}</definedName>
    <definedName name="wrn.CHART." hidden="1">{"CHART",#N/A,FALSE,"Arch Communications"}</definedName>
    <definedName name="wrn.Charts." hidden="1">{"Revenue chart",#N/A,FALSE,"Charts";"ExpenseChart",#N/A,FALSE,"Charts";"Netincomechart",#N/A,FALSE,"Charts"}</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 hidden="1">{#N/A,#N/A,FALSE,"FAB VENDORS";"BUD SUM",#N/A,FALSE,"BUD SUM WO TEX"}</definedName>
    <definedName name="wrn.cns"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co"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ded._.IAS._.FS." hidden="1">{"IASTrail",#N/A,FALSE,"IAS"}</definedName>
    <definedName name="wrn.COLLECTION._.HISTORY._.REPORT." hidden="1">{#N/A,#N/A,FALSE,"COL-HIS"}</definedName>
    <definedName name="wrn.COLLECTION._.HISTORY._.REPORT._1" hidden="1">{#N/A,#N/A,FALSE,"COL-HIS"}</definedName>
    <definedName name="wrn.COMBINED." hidden="1">{#N/A,#N/A,FALSE,"INPUTS";#N/A,#N/A,FALSE,"PROFORMA BSHEET";#N/A,#N/A,FALSE,"COMBINED";#N/A,#N/A,FALSE,"HIGH YIELD";#N/A,#N/A,FALSE,"COMB_GRAPHS"}</definedName>
    <definedName name="wrn.COMMISSION." hidden="1">{"FORM17",#N/A,FALSE,"Commission1";"FORM17.1",#N/A,FALSE,"Commission2"}</definedName>
    <definedName name="wrn.COMMISSION._1" hidden="1">{"FORM17",#N/A,FALSE,"Commission1";"FORM17.1",#N/A,FALSE,"Commission2"}</definedName>
    <definedName name="wrn.compco." hidden="1">{"mult96",#N/A,FALSE,"PETCOMP";"est96",#N/A,FALSE,"PETCOMP";"mult95",#N/A,FALSE,"PETCOMP";"est95",#N/A,FALSE,"PETCOMP";"multltm",#N/A,FALSE,"PETCOMP";"resultltm",#N/A,FALSE,"PETCOMP"}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bud." hidden="1">{#N/A,#N/A,FALSE,"INC STMT";#N/A,#N/A,FALSE,"SOCF";#N/A,#N/A,FALSE,"OTHER"}</definedName>
    <definedName name="wrn.consbud._1" hidden="1">{#N/A,#N/A,FALSE,"INC STMT";#N/A,#N/A,FALSE,"SOCF";#N/A,#N/A,FALSE,"OTHER"}</definedName>
    <definedName name="wrn.consbud._2" hidden="1">{#N/A,#N/A,FALSE,"INC STMT";#N/A,#N/A,FALSE,"SOCF";#N/A,#N/A,FALSE,"OTHER"}</definedName>
    <definedName name="wrn.consbud._3" hidden="1">{#N/A,#N/A,FALSE,"INC STMT";#N/A,#N/A,FALSE,"SOCF";#N/A,#N/A,FALSE,"OTHER"}</definedName>
    <definedName name="wrn.consbud._4" hidden="1">{#N/A,#N/A,FALSE,"INC STMT";#N/A,#N/A,FALSE,"SOCF";#N/A,#N/A,FALSE,"OTHER"}</definedName>
    <definedName name="wrn.consbud._5" hidden="1">{#N/A,#N/A,FALSE,"INC STMT";#N/A,#N/A,FALSE,"SOCF";#N/A,#N/A,FALSE,"OTHER"}</definedName>
    <definedName name="wrn.Consolidated._.PL." hidden="1">{"ConsolidatedPL",#N/A,FALSE,"Consolidated PL";"InterestExpense",#N/A,FALSE,"Consolidated PL";"Contributions",#N/A,FALSE,"Consolidated PL"}</definedName>
    <definedName name="wrn.contributory._.asset._.charges." hidden="1">{"contributory1",#N/A,FALSE,"Contributory Assets Detail";"contributory2",#N/A,FALSE,"Contributory Assets Detail"}</definedName>
    <definedName name="wrn.contributory._.asset._.charges._1" hidden="1">{"contributory1",#N/A,FALSE,"Contributory Assets Detail";"contributory2",#N/A,FALSE,"Contributory Assets Detail"}</definedName>
    <definedName name="wrn.contributory._.asset._.charges._2" hidden="1">{"contributory1",#N/A,FALSE,"Contributory Assets Detail";"contributory2",#N/A,FALSE,"Contributory Assets Detail"}</definedName>
    <definedName name="wrn.contributory._.asset._.charges._3" hidden="1">{"contributory1",#N/A,FALSE,"Contributory Assets Detail";"contributory2",#N/A,FALSE,"Contributory Assets Detail"}</definedName>
    <definedName name="wrn.contributory._.asset._.charges._4" hidden="1">{"contributory1",#N/A,FALSE,"Contributory Assets Detail";"contributory2",#N/A,FALSE,"Contributory Assets Detail"}</definedName>
    <definedName name="wrn.contributory._.asset._.charges._5" hidden="1">{"contributory1",#N/A,FALSE,"Contributory Assets Detail";"contributory2",#N/A,FALSE,"Contributory Assets Detail"}</definedName>
    <definedName name="wrn.COSA._.FS._.국문."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co"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t._.Inputs." hidden="1">{"CostData",#N/A,FALSE,"Ethylene Price Model";"CostData2",#N/A,FALSE,"Input Assumptions"}</definedName>
    <definedName name="wrn.COST._.OF._.GOODS._.SOLD." hidden="1">{"cogs",#N/A,FALSE,"Cost Of Goods Sold"}</definedName>
    <definedName name="wrn.cotop." hidden="1">{"ReportTop",#N/A,FALSE,"report top"}</definedName>
    <definedName name="wrn.cp1monthly"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1monthly_1"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1monthly_2"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1monthly_3"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1monthly_4"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1monthly_5"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1quarterly" hidden="1">{"Quarterly",#N/A,FALSE,"Quarterly"}</definedName>
    <definedName name="wrn.cp1quarterly_1" hidden="1">{"Quarterly",#N/A,FALSE,"Quarterly"}</definedName>
    <definedName name="wrn.cp1quarterly_2" hidden="1">{"Quarterly",#N/A,FALSE,"Quarterly"}</definedName>
    <definedName name="wrn.cp1quarterly_3" hidden="1">{"Quarterly",#N/A,FALSE,"Quarterly"}</definedName>
    <definedName name="wrn.cp1quarterly_4" hidden="1">{"Quarterly",#N/A,FALSE,"Quarterly"}</definedName>
    <definedName name="wrn.cp1quarterly_5" hidden="1">{"Quarterly",#N/A,FALSE,"Quarterly"}</definedName>
    <definedName name="wrn.cp1shareholder" hidden="1">{#N/A,#N/A,TRUE,"Highlights";#N/A,#N/A,TRUE,"Cmp to PY";#N/A,#N/A,TRUE,"Top Level P&amp;L";#N/A,#N/A,TRUE,"P&amp;L by BU";#N/A,#N/A,TRUE,"% OF SALES";#N/A,#N/A,TRUE,"Curr Mon Sum";#N/A,#N/A,TRUE,"Current Month";#N/A,#N/A,TRUE,"Balance Sheet"}</definedName>
    <definedName name="wrn.cp1shareholder_1" hidden="1">{#N/A,#N/A,TRUE,"Highlights";#N/A,#N/A,TRUE,"Cmp to PY";#N/A,#N/A,TRUE,"Top Level P&amp;L";#N/A,#N/A,TRUE,"P&amp;L by BU";#N/A,#N/A,TRUE,"% OF SALES";#N/A,#N/A,TRUE,"Curr Mon Sum";#N/A,#N/A,TRUE,"Current Month";#N/A,#N/A,TRUE,"Balance Sheet"}</definedName>
    <definedName name="wrn.cp1shareholder_2" hidden="1">{#N/A,#N/A,TRUE,"Highlights";#N/A,#N/A,TRUE,"Cmp to PY";#N/A,#N/A,TRUE,"Top Level P&amp;L";#N/A,#N/A,TRUE,"P&amp;L by BU";#N/A,#N/A,TRUE,"% OF SALES";#N/A,#N/A,TRUE,"Curr Mon Sum";#N/A,#N/A,TRUE,"Current Month";#N/A,#N/A,TRUE,"Balance Sheet"}</definedName>
    <definedName name="wrn.cp1shareholder_3" hidden="1">{#N/A,#N/A,TRUE,"Highlights";#N/A,#N/A,TRUE,"Cmp to PY";#N/A,#N/A,TRUE,"Top Level P&amp;L";#N/A,#N/A,TRUE,"P&amp;L by BU";#N/A,#N/A,TRUE,"% OF SALES";#N/A,#N/A,TRUE,"Curr Mon Sum";#N/A,#N/A,TRUE,"Current Month";#N/A,#N/A,TRUE,"Balance Sheet"}</definedName>
    <definedName name="wrn.cp1shareholder_4" hidden="1">{#N/A,#N/A,TRUE,"Highlights";#N/A,#N/A,TRUE,"Cmp to PY";#N/A,#N/A,TRUE,"Top Level P&amp;L";#N/A,#N/A,TRUE,"P&amp;L by BU";#N/A,#N/A,TRUE,"% OF SALES";#N/A,#N/A,TRUE,"Curr Mon Sum";#N/A,#N/A,TRUE,"Current Month";#N/A,#N/A,TRUE,"Balance Sheet"}</definedName>
    <definedName name="wrn.cp1shareholder_5" hidden="1">{#N/A,#N/A,TRUE,"Highlights";#N/A,#N/A,TRUE,"Cmp to PY";#N/A,#N/A,TRUE,"Top Level P&amp;L";#N/A,#N/A,TRUE,"P&amp;L by BU";#N/A,#N/A,TRUE,"% OF SALES";#N/A,#N/A,TRUE,"Curr Mon Sum";#N/A,#N/A,TRUE,"Current Month";#N/A,#N/A,TRUE,"Balance Sheet"}</definedName>
    <definedName name="wrn.cp1year._.End."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1year._.End._1"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1year._.End._2"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1year._.End._3"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1year._.End._4"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1year._.End._5"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2ceoreport" hidden="1">{"CEOReportPart1",#N/A,FALSE,"Quarterly";"CEOReportPart2",#N/A,FALSE,"Quarterly";"CEOReportPart3",#N/A,FALSE,"Allocations"}</definedName>
    <definedName name="wrn.cp2ceoreport_1" hidden="1">{"CEOReportPart1",#N/A,FALSE,"Quarterly";"CEOReportPart2",#N/A,FALSE,"Quarterly";"CEOReportPart3",#N/A,FALSE,"Allocations"}</definedName>
    <definedName name="wrn.cp2ceoreport_2" hidden="1">{"CEOReportPart1",#N/A,FALSE,"Quarterly";"CEOReportPart2",#N/A,FALSE,"Quarterly";"CEOReportPart3",#N/A,FALSE,"Allocations"}</definedName>
    <definedName name="wrn.cp2ceoreport_3" hidden="1">{"CEOReportPart1",#N/A,FALSE,"Quarterly";"CEOReportPart2",#N/A,FALSE,"Quarterly";"CEOReportPart3",#N/A,FALSE,"Allocations"}</definedName>
    <definedName name="wrn.cp2ceoreport_4" hidden="1">{"CEOReportPart1",#N/A,FALSE,"Quarterly";"CEOReportPart2",#N/A,FALSE,"Quarterly";"CEOReportPart3",#N/A,FALSE,"Allocations"}</definedName>
    <definedName name="wrn.cp2ceoreport_5" hidden="1">{"CEOReportPart1",#N/A,FALSE,"Quarterly";"CEOReportPart2",#N/A,FALSE,"Quarterly";"CEOReportPart3",#N/A,FALSE,"Allocations"}</definedName>
    <definedName name="wrn.cp2monthly"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2monthly_1"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2monthly_2"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2monthly_3"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2monthly_4"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2monthly_5"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2quarterly" hidden="1">{"Quarterly",#N/A,FALSE,"Quarterly"}</definedName>
    <definedName name="wrn.cp2quarterly_1" hidden="1">{"Quarterly",#N/A,FALSE,"Quarterly"}</definedName>
    <definedName name="wrn.cp2quarterly_2" hidden="1">{"Quarterly",#N/A,FALSE,"Quarterly"}</definedName>
    <definedName name="wrn.cp2quarterly_3" hidden="1">{"Quarterly",#N/A,FALSE,"Quarterly"}</definedName>
    <definedName name="wrn.cp2quarterly_4" hidden="1">{"Quarterly",#N/A,FALSE,"Quarterly"}</definedName>
    <definedName name="wrn.cp2quarterly_5" hidden="1">{"Quarterly",#N/A,FALSE,"Quarterly"}</definedName>
    <definedName name="wrn.cp2shareholder" hidden="1">{#N/A,#N/A,TRUE,"Highlights";#N/A,#N/A,TRUE,"Cmp to PY";#N/A,#N/A,TRUE,"Top Level P&amp;L";#N/A,#N/A,TRUE,"P&amp;L by BU";#N/A,#N/A,TRUE,"% OF SALES";#N/A,#N/A,TRUE,"Curr Mon Sum";#N/A,#N/A,TRUE,"Current Month";#N/A,#N/A,TRUE,"Balance Sheet"}</definedName>
    <definedName name="wrn.cp2shareholder_1" hidden="1">{#N/A,#N/A,TRUE,"Highlights";#N/A,#N/A,TRUE,"Cmp to PY";#N/A,#N/A,TRUE,"Top Level P&amp;L";#N/A,#N/A,TRUE,"P&amp;L by BU";#N/A,#N/A,TRUE,"% OF SALES";#N/A,#N/A,TRUE,"Curr Mon Sum";#N/A,#N/A,TRUE,"Current Month";#N/A,#N/A,TRUE,"Balance Sheet"}</definedName>
    <definedName name="wrn.cp2shareholder_2" hidden="1">{#N/A,#N/A,TRUE,"Highlights";#N/A,#N/A,TRUE,"Cmp to PY";#N/A,#N/A,TRUE,"Top Level P&amp;L";#N/A,#N/A,TRUE,"P&amp;L by BU";#N/A,#N/A,TRUE,"% OF SALES";#N/A,#N/A,TRUE,"Curr Mon Sum";#N/A,#N/A,TRUE,"Current Month";#N/A,#N/A,TRUE,"Balance Sheet"}</definedName>
    <definedName name="wrn.cp2shareholder_3" hidden="1">{#N/A,#N/A,TRUE,"Highlights";#N/A,#N/A,TRUE,"Cmp to PY";#N/A,#N/A,TRUE,"Top Level P&amp;L";#N/A,#N/A,TRUE,"P&amp;L by BU";#N/A,#N/A,TRUE,"% OF SALES";#N/A,#N/A,TRUE,"Curr Mon Sum";#N/A,#N/A,TRUE,"Current Month";#N/A,#N/A,TRUE,"Balance Sheet"}</definedName>
    <definedName name="wrn.cp2shareholder_4" hidden="1">{#N/A,#N/A,TRUE,"Highlights";#N/A,#N/A,TRUE,"Cmp to PY";#N/A,#N/A,TRUE,"Top Level P&amp;L";#N/A,#N/A,TRUE,"P&amp;L by BU";#N/A,#N/A,TRUE,"% OF SALES";#N/A,#N/A,TRUE,"Curr Mon Sum";#N/A,#N/A,TRUE,"Current Month";#N/A,#N/A,TRUE,"Balance Sheet"}</definedName>
    <definedName name="wrn.cp2shareholder_5" hidden="1">{#N/A,#N/A,TRUE,"Highlights";#N/A,#N/A,TRUE,"Cmp to PY";#N/A,#N/A,TRUE,"Top Level P&amp;L";#N/A,#N/A,TRUE,"P&amp;L by BU";#N/A,#N/A,TRUE,"% OF SALES";#N/A,#N/A,TRUE,"Curr Mon Sum";#N/A,#N/A,TRUE,"Current Month";#N/A,#N/A,TRUE,"Balance Sheet"}</definedName>
    <definedName name="wrn.cp2year._.end."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2year._.end._1"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2year._.end._2"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2year._.end._3"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2year._.end._4"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2year._.end._5"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3.monthly"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3.monthly_1"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3.monthly_2"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3.monthly_3"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3.monthly_4"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3.monthly_5"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3ceoreport" hidden="1">{"CEOReportPart1",#N/A,FALSE,"Quarterly";"CEOReportPart2",#N/A,FALSE,"Quarterly";"CEOReportPart3",#N/A,FALSE,"Allocations"}</definedName>
    <definedName name="wrn.cp3ceoreport_1" hidden="1">{"CEOReportPart1",#N/A,FALSE,"Quarterly";"CEOReportPart2",#N/A,FALSE,"Quarterly";"CEOReportPart3",#N/A,FALSE,"Allocations"}</definedName>
    <definedName name="wrn.cp3ceoreport_2" hidden="1">{"CEOReportPart1",#N/A,FALSE,"Quarterly";"CEOReportPart2",#N/A,FALSE,"Quarterly";"CEOReportPart3",#N/A,FALSE,"Allocations"}</definedName>
    <definedName name="wrn.cp3ceoreport_3" hidden="1">{"CEOReportPart1",#N/A,FALSE,"Quarterly";"CEOReportPart2",#N/A,FALSE,"Quarterly";"CEOReportPart3",#N/A,FALSE,"Allocations"}</definedName>
    <definedName name="wrn.cp3ceoreport_4" hidden="1">{"CEOReportPart1",#N/A,FALSE,"Quarterly";"CEOReportPart2",#N/A,FALSE,"Quarterly";"CEOReportPart3",#N/A,FALSE,"Allocations"}</definedName>
    <definedName name="wrn.cp3ceoreport_5" hidden="1">{"CEOReportPart1",#N/A,FALSE,"Quarterly";"CEOReportPart2",#N/A,FALSE,"Quarterly";"CEOReportPart3",#N/A,FALSE,"Allocations"}</definedName>
    <definedName name="wrn.cp3quarterly" hidden="1">{"Quarterly",#N/A,FALSE,"Quarterly"}</definedName>
    <definedName name="wrn.cp3quarterly_1" hidden="1">{"Quarterly",#N/A,FALSE,"Quarterly"}</definedName>
    <definedName name="wrn.cp3quarterly_2" hidden="1">{"Quarterly",#N/A,FALSE,"Quarterly"}</definedName>
    <definedName name="wrn.cp3quarterly_3" hidden="1">{"Quarterly",#N/A,FALSE,"Quarterly"}</definedName>
    <definedName name="wrn.cp3quarterly_4" hidden="1">{"Quarterly",#N/A,FALSE,"Quarterly"}</definedName>
    <definedName name="wrn.cp3quarterly_5" hidden="1">{"Quarterly",#N/A,FALSE,"Quarterly"}</definedName>
    <definedName name="wrn.cp3shareholder" hidden="1">{#N/A,#N/A,TRUE,"Highlights";#N/A,#N/A,TRUE,"Cmp to PY";#N/A,#N/A,TRUE,"Top Level P&amp;L";#N/A,#N/A,TRUE,"P&amp;L by BU";#N/A,#N/A,TRUE,"% OF SALES";#N/A,#N/A,TRUE,"Curr Mon Sum";#N/A,#N/A,TRUE,"Current Month";#N/A,#N/A,TRUE,"Balance Sheet"}</definedName>
    <definedName name="wrn.cp3shareholder_1" hidden="1">{#N/A,#N/A,TRUE,"Highlights";#N/A,#N/A,TRUE,"Cmp to PY";#N/A,#N/A,TRUE,"Top Level P&amp;L";#N/A,#N/A,TRUE,"P&amp;L by BU";#N/A,#N/A,TRUE,"% OF SALES";#N/A,#N/A,TRUE,"Curr Mon Sum";#N/A,#N/A,TRUE,"Current Month";#N/A,#N/A,TRUE,"Balance Sheet"}</definedName>
    <definedName name="wrn.cp3shareholder_2" hidden="1">{#N/A,#N/A,TRUE,"Highlights";#N/A,#N/A,TRUE,"Cmp to PY";#N/A,#N/A,TRUE,"Top Level P&amp;L";#N/A,#N/A,TRUE,"P&amp;L by BU";#N/A,#N/A,TRUE,"% OF SALES";#N/A,#N/A,TRUE,"Curr Mon Sum";#N/A,#N/A,TRUE,"Current Month";#N/A,#N/A,TRUE,"Balance Sheet"}</definedName>
    <definedName name="wrn.cp3shareholder_3" hidden="1">{#N/A,#N/A,TRUE,"Highlights";#N/A,#N/A,TRUE,"Cmp to PY";#N/A,#N/A,TRUE,"Top Level P&amp;L";#N/A,#N/A,TRUE,"P&amp;L by BU";#N/A,#N/A,TRUE,"% OF SALES";#N/A,#N/A,TRUE,"Curr Mon Sum";#N/A,#N/A,TRUE,"Current Month";#N/A,#N/A,TRUE,"Balance Sheet"}</definedName>
    <definedName name="wrn.cp3shareholder_4" hidden="1">{#N/A,#N/A,TRUE,"Highlights";#N/A,#N/A,TRUE,"Cmp to PY";#N/A,#N/A,TRUE,"Top Level P&amp;L";#N/A,#N/A,TRUE,"P&amp;L by BU";#N/A,#N/A,TRUE,"% OF SALES";#N/A,#N/A,TRUE,"Curr Mon Sum";#N/A,#N/A,TRUE,"Current Month";#N/A,#N/A,TRUE,"Balance Sheet"}</definedName>
    <definedName name="wrn.cp3shareholder_5" hidden="1">{#N/A,#N/A,TRUE,"Highlights";#N/A,#N/A,TRUE,"Cmp to PY";#N/A,#N/A,TRUE,"Top Level P&amp;L";#N/A,#N/A,TRUE,"P&amp;L by BU";#N/A,#N/A,TRUE,"% OF SALES";#N/A,#N/A,TRUE,"Curr Mon Sum";#N/A,#N/A,TRUE,"Current Month";#N/A,#N/A,TRUE,"Balance Sheet"}</definedName>
    <definedName name="wrn.cp3year._.end."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3year._.end._1"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3year._.end._2"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3year._.end._3"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3year._.end._4"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3year._.end._5"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ceoreport" hidden="1">{"CEOReportPart1",#N/A,FALSE,"Quarterly";"CEOReportPart2",#N/A,FALSE,"Quarterly";"CEOReportPart3",#N/A,FALSE,"Allocations"}</definedName>
    <definedName name="wrn.cpceoreport_1" hidden="1">{"CEOReportPart1",#N/A,FALSE,"Quarterly";"CEOReportPart2",#N/A,FALSE,"Quarterly";"CEOReportPart3",#N/A,FALSE,"Allocations"}</definedName>
    <definedName name="wrn.cpceoreport_2" hidden="1">{"CEOReportPart1",#N/A,FALSE,"Quarterly";"CEOReportPart2",#N/A,FALSE,"Quarterly";"CEOReportPart3",#N/A,FALSE,"Allocations"}</definedName>
    <definedName name="wrn.cpceoreport_3" hidden="1">{"CEOReportPart1",#N/A,FALSE,"Quarterly";"CEOReportPart2",#N/A,FALSE,"Quarterly";"CEOReportPart3",#N/A,FALSE,"Allocations"}</definedName>
    <definedName name="wrn.cpceoreport_4" hidden="1">{"CEOReportPart1",#N/A,FALSE,"Quarterly";"CEOReportPart2",#N/A,FALSE,"Quarterly";"CEOReportPart3",#N/A,FALSE,"Allocations"}</definedName>
    <definedName name="wrn.cpceoreport_5" hidden="1">{"CEOReportPart1",#N/A,FALSE,"Quarterly";"CEOReportPart2",#N/A,FALSE,"Quarterly";"CEOReportPart3",#N/A,FALSE,"Allocations"}</definedName>
    <definedName name="wrn.cpmonthly"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monthly_1"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monthly_2"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monthly_3"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monthly_4"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monthly_5"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quarterly" hidden="1">{"Quarterly",#N/A,FALSE,"Quarterly"}</definedName>
    <definedName name="wrn.cpquarterly_1" hidden="1">{"Quarterly",#N/A,FALSE,"Quarterly"}</definedName>
    <definedName name="wrn.cpquarterly_2" hidden="1">{"Quarterly",#N/A,FALSE,"Quarterly"}</definedName>
    <definedName name="wrn.cpquarterly_3" hidden="1">{"Quarterly",#N/A,FALSE,"Quarterly"}</definedName>
    <definedName name="wrn.cpquarterly_4" hidden="1">{"Quarterly",#N/A,FALSE,"Quarterly"}</definedName>
    <definedName name="wrn.cpquarterly_5" hidden="1">{"Quarterly",#N/A,FALSE,"Quarterly"}</definedName>
    <definedName name="wrn.cpshareholder" hidden="1">{#N/A,#N/A,TRUE,"Highlights";#N/A,#N/A,TRUE,"Cmp to PY";#N/A,#N/A,TRUE,"Top Level P&amp;L";#N/A,#N/A,TRUE,"P&amp;L by BU";#N/A,#N/A,TRUE,"% OF SALES";#N/A,#N/A,TRUE,"Curr Mon Sum";#N/A,#N/A,TRUE,"Current Month";#N/A,#N/A,TRUE,"Balance Sheet"}</definedName>
    <definedName name="wrn.cpshareholder_1" hidden="1">{#N/A,#N/A,TRUE,"Highlights";#N/A,#N/A,TRUE,"Cmp to PY";#N/A,#N/A,TRUE,"Top Level P&amp;L";#N/A,#N/A,TRUE,"P&amp;L by BU";#N/A,#N/A,TRUE,"% OF SALES";#N/A,#N/A,TRUE,"Curr Mon Sum";#N/A,#N/A,TRUE,"Current Month";#N/A,#N/A,TRUE,"Balance Sheet"}</definedName>
    <definedName name="wrn.cpshareholder_2" hidden="1">{#N/A,#N/A,TRUE,"Highlights";#N/A,#N/A,TRUE,"Cmp to PY";#N/A,#N/A,TRUE,"Top Level P&amp;L";#N/A,#N/A,TRUE,"P&amp;L by BU";#N/A,#N/A,TRUE,"% OF SALES";#N/A,#N/A,TRUE,"Curr Mon Sum";#N/A,#N/A,TRUE,"Current Month";#N/A,#N/A,TRUE,"Balance Sheet"}</definedName>
    <definedName name="wrn.cpshareholder_3" hidden="1">{#N/A,#N/A,TRUE,"Highlights";#N/A,#N/A,TRUE,"Cmp to PY";#N/A,#N/A,TRUE,"Top Level P&amp;L";#N/A,#N/A,TRUE,"P&amp;L by BU";#N/A,#N/A,TRUE,"% OF SALES";#N/A,#N/A,TRUE,"Curr Mon Sum";#N/A,#N/A,TRUE,"Current Month";#N/A,#N/A,TRUE,"Balance Sheet"}</definedName>
    <definedName name="wrn.cpshareholder_4" hidden="1">{#N/A,#N/A,TRUE,"Highlights";#N/A,#N/A,TRUE,"Cmp to PY";#N/A,#N/A,TRUE,"Top Level P&amp;L";#N/A,#N/A,TRUE,"P&amp;L by BU";#N/A,#N/A,TRUE,"% OF SALES";#N/A,#N/A,TRUE,"Curr Mon Sum";#N/A,#N/A,TRUE,"Current Month";#N/A,#N/A,TRUE,"Balance Sheet"}</definedName>
    <definedName name="wrn.cpshareholder_5" hidden="1">{#N/A,#N/A,TRUE,"Highlights";#N/A,#N/A,TRUE,"Cmp to PY";#N/A,#N/A,TRUE,"Top Level P&amp;L";#N/A,#N/A,TRUE,"P&amp;L by BU";#N/A,#N/A,TRUE,"% OF SALES";#N/A,#N/A,TRUE,"Curr Mon Sum";#N/A,#N/A,TRUE,"Current Month";#N/A,#N/A,TRUE,"Balance Sheet"}</definedName>
    <definedName name="wrn.cpyear._.End."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year._.End._1"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year._.End._2"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year._.End._3"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year._.End._4"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year._.End._5"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riteria.95p." hidden="1">{#N/A,#N/A,FALSE,"1.CRITERIA";#N/A,#N/A,FALSE,"2.IS";#N/A,#N/A,FALSE,"3.BS";#N/A,#N/A,FALSE,"4.PER PL";#N/A,#N/A,FALSE,"5.INVESTMENT";#N/A,#N/A,FALSE,"6.공문";#N/A,#N/A,FALSE,"7.netinvest"}</definedName>
    <definedName name="wrn.crom._.4cast." hidden="1">{#N/A,#N/A,TRUE,"TOTAL Roll-up";#N/A,#N/A,TRUE,"Launch timing assumptions"}</definedName>
    <definedName name="wrn.croma._.forecast." hidden="1">{#N/A,#N/A,TRUE,"TOTAL Roll-up";#N/A,#N/A,TRUE,"Launch timing assumptions"}</definedName>
    <definedName name="wrn.CS._.Flash._.Test." hidden="1">{#N/A,#N/A,FALSE,"Performance Flash Report"}</definedName>
    <definedName name="wrn.CSN._.M._.Detail." hidden="1">{"CSN M Detail",#N/A,FALSE,"Sch M Detail"}</definedName>
    <definedName name="wrn.CSN._.M._.Detail._1" hidden="1">{"CSN M Detail",#N/A,FALSE,"Sch M Detail"}</definedName>
    <definedName name="wrn.CSN._.M._.Detail._2" hidden="1">{"CSN M Detail",#N/A,FALSE,"Sch M Detail"}</definedName>
    <definedName name="wrn.CSN._.M._.Detail._3" hidden="1">{"CSN M Detail",#N/A,FALSE,"Sch M Detail"}</definedName>
    <definedName name="wrn.CSN._.M._.Detail._4" hidden="1">{"CSN M Detail",#N/A,FALSE,"Sch M Detail"}</definedName>
    <definedName name="wrn.CSN._.M._.Detail._5" hidden="1">{"CSN M Detail",#N/A,FALSE,"Sch M Detail"}</definedName>
    <definedName name="wrn.Customer_base." hidden="1">{"customer base",#N/A,FALSE,"customer_base";"customer base perf estimates",#N/A,FALSE,"customer_base"}</definedName>
    <definedName name="wrn.Customer_base._1" hidden="1">{"customer base",#N/A,FALSE,"customer_base";"customer base perf estimates",#N/A,FALSE,"customer_base"}</definedName>
    <definedName name="wrn.Customer_base._2" hidden="1">{"customer base",#N/A,FALSE,"customer_base";"customer base perf estimates",#N/A,FALSE,"customer_base"}</definedName>
    <definedName name="wrn.Customer_base._3" hidden="1">{"customer base",#N/A,FALSE,"customer_base";"customer base perf estimates",#N/A,FALSE,"customer_base"}</definedName>
    <definedName name="wrn.Customer_base._4" hidden="1">{"customer base",#N/A,FALSE,"customer_base";"customer base perf estimates",#N/A,FALSE,"customer_base"}</definedName>
    <definedName name="wrn.Customer_base._5" hidden="1">{"customer base",#N/A,FALSE,"customer_base";"customer base perf estimates",#N/A,FALSE,"customer_base"}</definedName>
    <definedName name="wrn.CUTS." hidden="1">{"REVENUE1",#N/A,FALSE,"REVPIVOT";"EXP1",#N/A,FALSE,"REVPIVOT";"EXP2",#N/A,FALSE,"REVPIVOT";"EXP4",#N/A,FALSE,"REVPIVOT";"EXP5",#N/A,FALSE,"REVPIVOT";"PIPELINE1",#N/A,FALSE,"REVPIVOT";"PIPELINE3",#N/A,FALSE,"REVPIVOT";"PIPELINE4",#N/A,FALSE,"REVPIVOT";"hc1",#N/A,FALSE,"REVPIVOT";"hc2",#N/A,FALSE,"REVPIVOT";"HC3",#N/A,FALSE,"REVPIVOT"}</definedName>
    <definedName name="wrn.CW." hidden="1">{#N/A,#N/A,FALSE,"FAB VENDORS";"BUD SUM",#N/A,FALSE,"BUD SUM WO TEX"}</definedName>
    <definedName name="wrn.DACOM._.광전송장치._.투찰가._.검토." hidden="1">{#N/A,#N/A,FALSE,"DAOCM 2차 검토"}</definedName>
    <definedName name="wrn.data." hidden="1">{"data",#N/A,FALSE,"INPUT"}</definedName>
    <definedName name="wrn.Dauerlauf._.Messprotokolle._.0._.Std.."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wrn.dcf." hidden="1">{"mgmt forecast",#N/A,FALSE,"Mgmt Forecast";"dcf table",#N/A,FALSE,"Mgmt Forecast";"sensitivity",#N/A,FALSE,"Mgmt Forecast";"table inputs",#N/A,FALSE,"Mgmt Forecast";"calculations",#N/A,FALSE,"Mgmt Forecast"}</definedName>
    <definedName name="wrn.DCF._.Valuation." hidden="1">{"value box",#N/A,TRUE,"DPL Inc. Fin Statements";"unlevered free cash flows",#N/A,TRUE,"DPL Inc. Fin Statements"}</definedName>
    <definedName name="wrn.DCF_Terminal_Value_qchm." hidden="1">{"qchm_dcf",#N/A,FALSE,"QCHMDCF2";"qchm_terminal",#N/A,FALSE,"QCHMDCF2"}</definedName>
    <definedName name="wrn.DCR._.Output." hidden="1">{"DCR Output",#N/A,FALSE,"Output"}</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bt._.Maturity." hidden="1">{#N/A,#N/A,FALSE,"ZLDebtMaturity";#N/A,#N/A,FALSE,"FCDebtMaturity";#N/A,#N/A,FALSE,"ZM3DebtMaturity";#N/A,#N/A,FALSE,"ZM2DebtMaturity";#N/A,#N/A,FALSE,"zm1DebtMaturity";#N/A,#N/A,FALSE,"ConsZM123DebtMaturity"}</definedName>
    <definedName name="wrn.Deckblatt." hidden="1">{#N/A,#N/A,FALSE,"Status";#N/A,#N/A,FALSE,"Deckblatt 1";#N/A,#N/A,FALSE,"Deckblatt2"}</definedName>
    <definedName name="wrn.DecoTools." hidden="1">{#N/A,"DecoToolsTOTAL",FALSE,"P&amp;L";#N/A,"DecoToolsFriess",FALSE,"P&amp;L";#N/A,"DecoToolsUK",FALSE,"P&amp;L"}</definedName>
    <definedName name="wrn.Demand._.Calcs." hidden="1">{#N/A,#N/A,FALSE,"Demand Calcs"}</definedName>
    <definedName name="wrn.Demand._.Inputs." hidden="1">{#N/A,#N/A,FALSE,"Demand Inputs"}</definedName>
    <definedName name="wrn.DEPRECIATION." hidden="1">{"depreciation",#N/A,FALSE,"Amort-Dep"}</definedName>
    <definedName name="wrn.DESOX." hidden="1">{"脱硫",#N/A,FALSE,"EPout"}</definedName>
    <definedName name="wrn.Development._.Hours." hidden="1">{#N/A,#N/A,FALSE,"July 95";#N/A,#N/A,FALSE,"Aug 95";#N/A,#N/A,FALSE,"Sep 95";#N/A,#N/A,FALSE,"October 95"}</definedName>
    <definedName name="wrn.DG"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DG."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Distribution._.Fixed._.Expenses." hidden="1">{"WarehouseExpenses",#N/A,FALSE,"Dist. Fixed Exp.";"DistributionMfgExpenses",#N/A,FALSE,"Dist. Fixed Exp.";"DistributionSellingExpenses",#N/A,FALSE,"Dist. Fixed Exp."}</definedName>
    <definedName name="wrn.Distribution._.Mfg.._.Expenses." hidden="1">{"DistributionMfgExpenses",#N/A,FALSE,"Dist. Fixed Exp."}</definedName>
    <definedName name="wrn.Distribution._.PL." hidden="1">{"DistributionPL",#N/A,FALSE,"Distribution P &amp; L";"ComponentsPL",#N/A,FALSE,"Distribution P &amp; L";"CordPL",#N/A,FALSE,"Distribution P &amp; L"}</definedName>
    <definedName name="wrn.Distribution._.Selling._.Expenses." hidden="1">{"DistributionSellingExpenses",#N/A,FALSE,"Dist. Fixed Exp."}</definedName>
    <definedName name="wrn.Distribution._.Warehouse._.Expenses." hidden="1">{"WarehouseExpenses",#N/A,FALSE,"Dist. Fixed Exp."}</definedName>
    <definedName name="wrn.documentation." hidden="1">{"documentation1",#N/A,FALSE,"Documentation";"documentation2",#N/A,FALSE,"Documentation"}</definedName>
    <definedName name="wrn.documentation._1" hidden="1">{"documentation1",#N/A,FALSE,"Documentation";"documentation2",#N/A,FALSE,"Documentation"}</definedName>
    <definedName name="wrn.documentation._2" hidden="1">{"documentation1",#N/A,FALSE,"Documentation";"documentation2",#N/A,FALSE,"Documentation"}</definedName>
    <definedName name="wrn.documentation._3" hidden="1">{"documentation1",#N/A,FALSE,"Documentation";"documentation2",#N/A,FALSE,"Documentation"}</definedName>
    <definedName name="wrn.documentation._4" hidden="1">{"documentation1",#N/A,FALSE,"Documentation";"documentation2",#N/A,FALSE,"Documentation"}</definedName>
    <definedName name="wrn.documentation._5" hidden="1">{"documentation1",#N/A,FALSE,"Documentation";"documentation2",#N/A,FALSE,"Documentation"}</definedName>
    <definedName name="wrn.Doors." hidden="1">{#N/A,"DoorsEurope",FALSE,"P&amp;L";#N/A,"DoorsUK",FALSE,"P&amp;L";#N/A,"DoorsFrance",FALSE,"P&amp;L"}</definedName>
    <definedName name="wrn.Dosdevl." hidden="1">{"Frgen",#N/A,FALSE,"A";"Résu",#N/A,FALSE,"A"}</definedName>
    <definedName name="wrn.DosPM." hidden="1">{"FrgénEst",#N/A,FALSE,"A";"RésuEst",#N/A,FALSE,"A"}</definedName>
    <definedName name="wrn.DPI._.Summary." hidden="1">{#N/A,#N/A,TRUE,"Summary";#N/A,#N/A,TRUE,"Financials"}</definedName>
    <definedName name="wrn.DPI._.Summary._1" hidden="1">{#N/A,#N/A,TRUE,"Summary";#N/A,#N/A,TRUE,"Financials"}</definedName>
    <definedName name="wrn.DPI._.Summary._2" hidden="1">{#N/A,#N/A,TRUE,"Summary";#N/A,#N/A,TRUE,"Financials"}</definedName>
    <definedName name="wrn.DPI._.Summary._3" hidden="1">{#N/A,#N/A,TRUE,"Summary";#N/A,#N/A,TRUE,"Financials"}</definedName>
    <definedName name="wrn.DPI._.Summary._4" hidden="1">{#N/A,#N/A,TRUE,"Summary";#N/A,#N/A,TRUE,"Financials"}</definedName>
    <definedName name="wrn.DPI._.Summary._5" hidden="1">{#N/A,#N/A,TRUE,"Summary";#N/A,#N/A,TRUE,"Financials"}</definedName>
    <definedName name="wrn.Draheim._.Detail." hidden="1">{"Draheim Detail",#N/A,FALSE,"CI PROJECTS"}</definedName>
    <definedName name="wrn.Draheim._.v._.Fcst." hidden="1">{"Draheim v Fcst",#N/A,FALSE,"CI PROJECTS"}</definedName>
    <definedName name="wrn.druk" hidden="1">{"YTD/Forecast",#N/A,TRUE,"Fcst_TPLN";"Monthly Averages",#N/A,TRUE,"Fcst_TPLN"}</definedName>
    <definedName name="wrn.EAC._.Reports." hidden="1">{#N/A,#N/A,FALSE,"SUMMARY";#N/A,#N/A,FALSE,"EAC96PLA";#N/A,#N/A,FALSE,"EAC96EXT";#N/A,#N/A,FALSE,"FINSUM";#N/A,#N/A,FALSE,"1996PL";#N/A,#N/A,FALSE,"RISKOP3rd";#N/A,#N/A,FALSE,"RISKTOTAL";#N/A,#N/A,FALSE,"STAFFING";#N/A,#N/A,FALSE,"Balsht"}</definedName>
    <definedName name="wrn.Economic._.Value._.Added._.Analysis." hidden="1">{"EVA",#N/A,FALSE,"EVA";"WACC",#N/A,FALSE,"WACC"}</definedName>
    <definedName name="wrn.Edutainment._.Priority._.List." hidden="1">{#N/A,#N/A,FALSE,"DI 2 YEAR MASTER SCHEDULE"}</definedName>
    <definedName name="wrn.EG._.Cost._.of._.Production." hidden="1">{"COPEGEPLC",#N/A,FALSE,"EG";"COPEPNapLC",#N/A,FALSE,"EG"}</definedName>
    <definedName name="wrn.EM." hidden="1">{#N/A,#N/A,FALSE,"전제";#N/A,#N/A,FALSE,"표지";#N/A,#N/A,FALSE,"6D16";#N/A,#N/A,FALSE,"6D22";#N/A,#N/A,FALSE,"6D22-T";#N/A,#N/A,FALSE,"Q-DEG";#N/A,#N/A,FALSE,"총손";#N/A,#N/A,FALSE,"대당";#N/A,#N/A,FALSE,"가공비"}</definedName>
    <definedName name="wrn.Engineered._.Materials._.Fixed._.Exp.." hidden="1">{"EngineeredMaterialsExp",#N/A,FALSE,"Eng. Mat. Fixed Exp."}</definedName>
    <definedName name="wrn.Engineered._.Materials._.PL." hidden="1">{"EngineeredMaterialsPL",#N/A,FALSE,"Eng. Mat. P &amp; L"}</definedName>
    <definedName name="wrn.ENTIRE." hidden="1">{"INCOMEannual1",#N/A,FALSE,"income";"INCOMEannual2",#N/A,FALSE,"income";"INCOMEquarterly1",#N/A,FALSE,"income";"INCOMEquarterly2",#N/A,FALSE,"income";"INCOMEcalendarized1",#N/A,FALSE,"income";"INCOMEcalendarized2",#N/A,FALSE,"income";"QTRSTATISTICSstatistics",#N/A,FALSE,"Qtr statistics";"YEARSTATISTICSstatistics",#N/A,FALSE,"Yr statistics";"CASHFLOWcashflow",#N/A,FALSE,"cash flow";"DEBTdebt1",#N/A,FALSE,"debt";"DEBTdebt2",#N/A,FALSE,"debt";"VALUATIONprice",#N/A,FALSE,"valuation"}</definedName>
    <definedName name="wrn.entireINCOME." hidden="1">{"INCOMEannual2",#N/A,FALSE,"income";"INCOMEannual1",#N/A,FALSE,"income";"INCOMEquarterly1",#N/A,FALSE,"income";"INCOMEquarterly2",#N/A,FALSE,"income";"INCOMEcalendarized1",#N/A,FALSE,"income"}</definedName>
    <definedName name="wrn.Ethylene._.Cost._.of._.Production." hidden="1">{"COPEthNapLC",#N/A,FALSE,"Ethylene Price Model";"COPEthEPLC",#N/A,FALSE,"Ethylene Price Model"}</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_.A." hidden="1">{"Page 1",#N/A,TRUE,"Sheet1";"Page 2",#N/A,TRUE,"Sheet1"}</definedName>
    <definedName name="wrn.exco." hidden="1">{#N/A,#N/A,FALSE,"Yield";#N/A,#N/A,FALSE,"Loss1";#N/A,#N/A,FALSE,"Loss2";#N/A,#N/A,FALSE,"Hour-Labor(배분)";#N/A,#N/A,FALSE,"Capital Expenditure";#N/A,#N/A,FALSE,"Productivity"}</definedName>
    <definedName name="wrn.EXCO1월loss현황분석자료." hidden="1">{#N/A,#N/A,FALSE,"98소지이동TOTvs99.1 (2)";#N/A,#N/A,FALSE,"TOTAL";#N/A,#N/A,FALSE,"98소지이동TOTvs99.1(b) (2)"}</definedName>
    <definedName name="wrn.EXEC._.SUMM._.ALL." hidden="1">{"exec sum us",#N/A,FALSE,"Exec Sum";"exec sum ex",#N/A,FALSE,"Exec Sum";"exec summ other",#N/A,FALSE,"Exec Sum";"exec sum ww",#N/A,FALSE,"Exec Sum"}</definedName>
    <definedName name="wrn.EXEC._.SUMM._.EX._.US." hidden="1">{"exec sum ex",#N/A,FALSE,"Exec Sum"}</definedName>
    <definedName name="wrn.EXEC._.SUMM._.OTHER." hidden="1">{"exec summ other",#N/A,FALSE,"Exec Sum"}</definedName>
    <definedName name="wrn.EXEC._.SUMM._.US." hidden="1">{"exec sum us",#N/A,FALSE,"Exec Sum"}</definedName>
    <definedName name="wrn.EXEC._.SUMM._.WW." hidden="1">{"exec sum ww",#N/A,FALSE,"Exec Sum"}</definedName>
    <definedName name="wrn.Executive." hidden="1">{#N/A,#N/A,FALSE,"yields";#N/A,#N/A,FALSE,"landassum";#N/A,#N/A,FALSE,"eq_year";#N/A,#N/A,FALSE,"k1_ass";#N/A,#N/A,FALSE,"k1_year";#N/A,#N/A,FALSE,"h4_ass";#N/A,#N/A,FALSE,"h4_year";#N/A,#N/A,FALSE,"h5_ass";#N/A,#N/A,FALSE,"h5_year";#N/A,#N/A,FALSE,"h6_ass";#N/A,#N/A,FALSE,"h6_year";#N/A,#N/A,FALSE,"h7_ass";#N/A,#N/A,FALSE,"h7_year"}</definedName>
    <definedName name="wrn.EXHIBITS."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itAndSalesAssumptions." hidden="1">{#N/A,#N/A,FALSE,"ExitStratigy"}</definedName>
    <definedName name="wrn.EXPENSE." hidden="1">{#N/A,#N/A,FALSE,"Common Area Accrual";#N/A,#N/A,FALSE,"Unit One LaSalle";#N/A,#N/A,FALSE,"Unit One CW";#N/A,#N/A,FALSE,"Unit One LaSallle + C &amp; W";#N/A,#N/A,FALSE,"Consolidated Accrual"}</definedName>
    <definedName name="wrn.Expense._.Detail." hidden="1">{#N/A,#N/A,FALSE,"Common Area Accrual";#N/A,#N/A,FALSE,"Unit One LaSalle";#N/A,#N/A,FALSE,"Unit One CW";#N/A,#N/A,FALSE,"Unit One LaSalle + C &amp; W";#N/A,#N/A,FALSE,"Consolidated Accrual"}</definedName>
    <definedName name="wrn.Fair._.Share._.Calcs." hidden="1">{#N/A,#N/A,FALSE,"Fair Share"}</definedName>
    <definedName name="wrn.Falcons._.Divisions." hidden="1">{#N/A,#N/A,TRUE,"Fiber_Optic_Cable_Input ";#N/A,#N/A,TRUE,"Specialty_Fiber_Devices_Input";#N/A,#N/A,TRUE,"Optical_Fiber_Apparatus_Input"}</definedName>
    <definedName name="wrn.Falcons._.Standalone." hidden="1">{#N/A,#N/A,TRUE,"Falcons_Standalone";#N/A,#N/A,TRUE,"Target_Input";#N/A,#N/A,TRUE,"Target_Calendarized"}</definedName>
    <definedName name="wrn.Fastening." hidden="1">{#N/A,"FasteningTOTAL",FALSE,"P&amp;L";#N/A,"FasteningFrance",FALSE,"P&amp;L";#N/A,"FasteningItaly",FALSE,"P&amp;L";#N/A,"FasteningUK",FALSE,"P&amp;L";#N/A,"FasteningGermany",FALSE,"P&amp;L";#N/A,"FasteningSwitzerland",FALSE,"P&amp;L";#N/A,"FasteningBelgium",FALSE,"P&amp;L";#N/A,"FasteningDekker",FALSE,"P&amp;L";#N/A,"FasteningNordic",FALSE,"P&amp;L";#N/A,"FasteningFinland",FALSE,"P&amp;L";#N/A,"FasteningPoland",FALSE,"P&amp;L";#N/A,"FasteningCZ",FALSE,"P&amp;L"}</definedName>
    <definedName name="wrn.FC." hidden="1">{"FC",#N/A,FALSE,"MRO"}</definedName>
    <definedName name="wrn.FCB." hidden="1">{"FCB_ALL",#N/A,FALSE,"FCB"}</definedName>
    <definedName name="wrn.fcb2" hidden="1">{"FCB_ALL",#N/A,FALSE,"FCB"}</definedName>
    <definedName name="wrn.FCG."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st._.by._.Mon." hidden="1">{"Fcst by Mon Full",#N/A,FALSE,"Tot PalmPalm";"Fcst by Mon Full",#N/A,FALSE,"Tot Device";"Fcst by Mon Full",#N/A,FALSE,"Platform";"Fcst by Mon Full",#N/A,FALSE,"Palm.Net";"Fcst by Mon Full",#N/A,FALSE,"Elim"}</definedName>
    <definedName name="wrn.Fcst._.by._.Mon._1" hidden="1">{"Fcst by Mon Full",#N/A,FALSE,"Tot PalmPalm";"Fcst by Mon Full",#N/A,FALSE,"Tot Device";"Fcst by Mon Full",#N/A,FALSE,"Platform";"Fcst by Mon Full",#N/A,FALSE,"Palm.Net";"Fcst by Mon Full",#N/A,FALSE,"Elim"}</definedName>
    <definedName name="wrn.Fcst._.by._.Mon._2" hidden="1">{"Fcst by Mon Full",#N/A,FALSE,"Tot PalmPalm";"Fcst by Mon Full",#N/A,FALSE,"Tot Device";"Fcst by Mon Full",#N/A,FALSE,"Platform";"Fcst by Mon Full",#N/A,FALSE,"Palm.Net";"Fcst by Mon Full",#N/A,FALSE,"Elim"}</definedName>
    <definedName name="wrn.Fcst._.by._.Mon._3" hidden="1">{"Fcst by Mon Full",#N/A,FALSE,"Tot PalmPalm";"Fcst by Mon Full",#N/A,FALSE,"Tot Device";"Fcst by Mon Full",#N/A,FALSE,"Platform";"Fcst by Mon Full",#N/A,FALSE,"Palm.Net";"Fcst by Mon Full",#N/A,FALSE,"Elim"}</definedName>
    <definedName name="wrn.Fcst._.by._.Mon._4" hidden="1">{"Fcst by Mon Full",#N/A,FALSE,"Tot PalmPalm";"Fcst by Mon Full",#N/A,FALSE,"Tot Device";"Fcst by Mon Full",#N/A,FALSE,"Platform";"Fcst by Mon Full",#N/A,FALSE,"Palm.Net";"Fcst by Mon Full",#N/A,FALSE,"Elim"}</definedName>
    <definedName name="wrn.Fcst._.by._.Mon._5" hidden="1">{"Fcst by Mon Full",#N/A,FALSE,"Tot PalmPalm";"Fcst by Mon Full",#N/A,FALSE,"Tot Device";"Fcst by Mon Full",#N/A,FALSE,"Platform";"Fcst by Mon Full",#N/A,FALSE,"Palm.Net";"Fcst by Mon Full",#N/A,FALSE,"Elim"}</definedName>
    <definedName name="wrn.Fcst._.by._.Qtr." hidden="1">{"Fcst by Qtr Full",#N/A,FALSE,"Tot PalmPalm";"Fcst by Qtr Full",#N/A,FALSE,"Tot Device";"Fcst by Qtr Full",#N/A,FALSE,"Platform";"Fcst by Qtr Full",#N/A,FALSE,"Palm.Net";"Fcst by Qtr Full",#N/A,FALSE,"Elim"}</definedName>
    <definedName name="wrn.Fcst._.by._.Qtr._1" hidden="1">{"Fcst by Qtr Full",#N/A,FALSE,"Tot PalmPalm";"Fcst by Qtr Full",#N/A,FALSE,"Tot Device";"Fcst by Qtr Full",#N/A,FALSE,"Platform";"Fcst by Qtr Full",#N/A,FALSE,"Palm.Net";"Fcst by Qtr Full",#N/A,FALSE,"Elim"}</definedName>
    <definedName name="wrn.Fcst._.by._.Qtr._2" hidden="1">{"Fcst by Qtr Full",#N/A,FALSE,"Tot PalmPalm";"Fcst by Qtr Full",#N/A,FALSE,"Tot Device";"Fcst by Qtr Full",#N/A,FALSE,"Platform";"Fcst by Qtr Full",#N/A,FALSE,"Palm.Net";"Fcst by Qtr Full",#N/A,FALSE,"Elim"}</definedName>
    <definedName name="wrn.Fcst._.by._.Qtr._3" hidden="1">{"Fcst by Qtr Full",#N/A,FALSE,"Tot PalmPalm";"Fcst by Qtr Full",#N/A,FALSE,"Tot Device";"Fcst by Qtr Full",#N/A,FALSE,"Platform";"Fcst by Qtr Full",#N/A,FALSE,"Palm.Net";"Fcst by Qtr Full",#N/A,FALSE,"Elim"}</definedName>
    <definedName name="wrn.Fcst._.by._.Qtr._4" hidden="1">{"Fcst by Qtr Full",#N/A,FALSE,"Tot PalmPalm";"Fcst by Qtr Full",#N/A,FALSE,"Tot Device";"Fcst by Qtr Full",#N/A,FALSE,"Platform";"Fcst by Qtr Full",#N/A,FALSE,"Palm.Net";"Fcst by Qtr Full",#N/A,FALSE,"Elim"}</definedName>
    <definedName name="wrn.Fcst._.by._.Qtr._5" hidden="1">{"Fcst by Qtr Full",#N/A,FALSE,"Tot PalmPalm";"Fcst by Qtr Full",#N/A,FALSE,"Tot Device";"Fcst by Qtr Full",#N/A,FALSE,"Platform";"Fcst by Qtr Full",#N/A,FALSE,"Palm.Net";"Fcst by Qtr Full",#N/A,FALSE,"Elim"}</definedName>
    <definedName name="wrn.Fed._.4797." hidden="1">{"Fed 4797",#N/A,FALSE,"4797"}</definedName>
    <definedName name="wrn.Fed._.4797._1" hidden="1">{"Fed 4797",#N/A,FALSE,"4797"}</definedName>
    <definedName name="wrn.Fed._.4797._2" hidden="1">{"Fed 4797",#N/A,FALSE,"4797"}</definedName>
    <definedName name="wrn.Fed._.4797._3" hidden="1">{"Fed 4797",#N/A,FALSE,"4797"}</definedName>
    <definedName name="wrn.Fed._.4797._4" hidden="1">{"Fed 4797",#N/A,FALSE,"4797"}</definedName>
    <definedName name="wrn.Fed._.4797._5" hidden="1">{"Fed 4797",#N/A,FALSE,"4797"}</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hidden="1">{#N/A,#N/A,FALSE,"Assump2";#N/A,#N/A,FALSE,"Income2";#N/A,#N/A,FALSE,"Balance2";#N/A,#N/A,FALSE,"DCF Filter";#N/A,#N/A,FALSE,"Trans Assump2";#N/A,#N/A,FALSE,"Combined Income2";#N/A,#N/A,FALSE,"Combined Balance2"}</definedName>
    <definedName name="wrn.Final." hidden="1">{"Final",#N/A,FALSE,"Gross Profit";"Final",#N/A,FALSE,"Mfg Variances";"Final",#N/A,FALSE,"Preop and Other COS"}</definedName>
    <definedName name="wrn.Final._.Output." hidden="1">{#N/A,#N/A,FALSE,"Final Output"}</definedName>
    <definedName name="wrn.Financial._.Statements." hidden="1">{"balance sheet",#N/A,FALSE,"balance sheet";#N/A,#N/A,FALSE,"income stmt (YTD)";"income stmt",#N/A,FALSE,"income stmt ";"cash flow YTD",#N/A,FALSE,"cash flow (YTD)";"cash flow",#N/A,FALSE,"cash flow "}</definedName>
    <definedName name="wrn.FINANCIAL._.SUMMARY._.ALL." hidden="1">{"fin sum us",#N/A,FALSE,"Financial Summ";"fin sum ex",#N/A,FALSE,"Financial Summ";"fin sum other",#N/A,FALSE,"Financial Summ";"fin sum ww",#N/A,FALSE,"Financial Summ"}</definedName>
    <definedName name="wrn.FINANCIAL._.SUMMARY._.EX._.US." hidden="1">{"fin sum ex",#N/A,FALSE,"Financial Summ"}</definedName>
    <definedName name="wrn.FINANCIAL._.SUMMARY._.OTHER." hidden="1">{"fin sum other",#N/A,FALSE,"Financial Summ"}</definedName>
    <definedName name="wrn.FINANCIAL._.SUMMARY._.US." hidden="1">{"fin sum us",#N/A,FALSE,"Financial Summ"}</definedName>
    <definedName name="wrn.FINANCIAL._.SUMMARY._.WW." hidden="1">{"fin sum ww",#N/A,FALSE,"Financial Summ"}</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IVE._.YEAR._.PROJECTION." hidden="1">{"FIVEYEAR",#N/A,TRUE,"SUMMARY";"FIVEYEAR",#N/A,TRUE,"Ratios";"FIVEYEAR",#N/A,TRUE,"Revenue";"FIVEYEAR",#N/A,TRUE,"DETAIL";"FIVEYEAR",#N/A,TRUE,"Payroll"}</definedName>
    <definedName name="wrn.Fixed._.Assets._.Note._.and._.Depreciation." hidden="1">{#N/A,#N/A,FALSE,"FA_1";#N/A,#N/A,FALSE,"Dep'n SE";#N/A,#N/A,FALSE,"Dep'n FC"}</definedName>
    <definedName name="wrn.FOC._.Detail." hidden="1">{#N/A,#N/A,TRUE,"FOC_Product_Assumptions"}</definedName>
    <definedName name="wrn.forecast." hidden="1">{#N/A,#N/A,FALSE,"model"}</definedName>
    <definedName name="wrn.FORECAST._.PACK." hidden="1">{#N/A,#N/A,FALSE,"VAR TO LAST NET REV BY TER";#N/A,#N/A,FALSE,"VARIANCE SHEET";#N/A,#N/A,FALSE,"QTD VAR TO LAST";#N/A,#N/A,FALSE,"SGA VAR BY TERR";#N/A,#N/A,FALSE,"FY97 BY TERR";#N/A,#N/A,FALSE,"TERR VAR TO PLAN SUMM";#N/A,#N/A,FALSE,"TERRITORIES VERSUS PLAN";#N/A,#N/A,FALSE,"FY97 BY QTR"}</definedName>
    <definedName name="wrn.forecastassumptions." hidden="1">{#N/A,#N/A,FALSE,"model"}</definedName>
    <definedName name="wrn.forecastROIC." hidden="1">{#N/A,#N/A,FALSE,"model"}</definedName>
    <definedName name="wrn.fpkg." hidden="1">{#N/A,#N/A,FALSE,"Consolidated Shipley";#N/A,#N/A,FALSE,"Consolidated PWB";#N/A,#N/A,FALSE,"Consolidated Micro"}</definedName>
    <definedName name="wrn.fpkg1" hidden="1">{#N/A,#N/A,FALSE,"Consolidated Shipley";#N/A,#N/A,FALSE,"Consolidated PWB";#N/A,#N/A,FALSE,"Consolidated Micro"}</definedName>
    <definedName name="wrn.fpkg2" hidden="1">{#N/A,#N/A,FALSE,"Consolidated Shipley";#N/A,#N/A,FALSE,"Consolidated PWB";#N/A,#N/A,FALSE,"Consolidated Micro"}</definedName>
    <definedName name="wrn.fpkg3" hidden="1">{#N/A,#N/A,FALSE,"Consolidated Shipley";#N/A,#N/A,FALSE,"Consolidated PWB";#N/A,#N/A,FALSE,"Consolidated Micro"}</definedName>
    <definedName name="wrn.Freq_Res." hidden="1">{#N/A,#N/A,TRUE,"FR_HC";#N/A,#N/A,TRUE,"FR_REST";#N/A,#N/A,TRUE,"FR_RETA";#N/A,#N/A,TRUE,"FR_TECSOF";#N/A,#N/A,TRUE,"FR_NETTEC";#N/A,#N/A,TRUE,"FR_CLISER"}</definedName>
    <definedName name="wrn.FTS."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Full." hidden="1">{"Summary",#N/A,TRUE,"Sheet1";"Returns",#N/A,TRUE,"Sheet1";"IS",#N/A,TRUE,"Sheet1";"BS",#N/A,TRUE,"Sheet1";"CF",#N/A,TRUE,"Sheet1";"Cover6",#N/A,TRUE,"Sheet1";"WC7",#N/A,TRUE,"Sheet1";"Debt8",#N/A,TRUE,"Sheet1";"Tax9",#N/A,TRUE,"Sheet1"}</definedName>
    <definedName name="wrn.Full._.IAS._.STATEMENTS." hidden="1">{"IASBS",#N/A,FALSE,"IAS";"IASPL",#N/A,FALSE,"IAS";#N/A,#N/A,FALSE,"CF DIR";"IASNotes",#N/A,FALSE,"IAS";#N/A,#N/A,FALSE,"FA_1";#N/A,#N/A,FALSE,"Dep'n FC";#N/A,#N/A,FALSE,"Dep'n SE";#N/A,#N/A,FALSE,"Inv_1";#N/A,#N/A,FALSE,"NMG";#N/A,#N/A,FALSE,"Recon";#N/A,#N/A,FALSE,"EPS"}</definedName>
    <definedName name="wrn.Full._.report." hidden="1">{"multiple",#N/A,FALSE,"client (2)";"margins",#N/A,FALSE,"client (2)";"data",#N/A,FALSE,"client (2)";"multiple",#N/A,FALSE,"client";"margins",#N/A,FALSE,"client";"data",#N/A,FALSE,"client"}</definedName>
    <definedName name="wrn.FULL._.SET." hidden="1">{"Profit vs budget",#N/A,FALSE,"P&amp;L";"Profit trend",#N/A,FALSE,"P&amp;L";#N/A,#N/A,FALSE,"Stat";#N/A,#N/A,FALSE,"Cost"}</definedName>
    <definedName name="wrn.Full._.TRAIL." hidden="1">{"IAS Mapping",#N/A,FALSE,"RSA_FS";#N/A,#N/A,FALSE,"CHECK!";#N/A,#N/A,FALSE,"Recon";#N/A,#N/A,FALSE,"NMG";#N/A,#N/A,FALSE,"Journals";"AnalRSA",#N/A,FALSE,"PL-Anal";"AnalIAS",#N/A,FALSE,"PL-Anal";#N/A,#N/A,FALSE,"COS"}</definedName>
    <definedName name="wrn.Full._.Workbook._.Report." hidden="1">{"Balance Sheet Summary",#N/A,TRUE,"Balance Sheet";"Cash Flow Summary",#N/A,TRUE,"Cash Flow";"Capital Plan CA Schedule",#N/A,TRUE,"Capital Plan";"Capital Plan Summary",#N/A,TRUE,"Capital Plan"}</definedName>
    <definedName name="wrn.Full._1" hidden="1">{"Summary",#N/A,TRUE,"Sheet1";"Returns",#N/A,TRUE,"Sheet1";"IS",#N/A,TRUE,"Sheet1";"BS",#N/A,TRUE,"Sheet1";"CF",#N/A,TRUE,"Sheet1";"Cover6",#N/A,TRUE,"Sheet1";"WC7",#N/A,TRUE,"Sheet1";"Debt8",#N/A,TRUE,"Sheet1";"Tax9",#N/A,TRUE,"Sheet1"}</definedName>
    <definedName name="wrn.Full._2" hidden="1">{"Summary",#N/A,TRUE,"Sheet1";"Returns",#N/A,TRUE,"Sheet1";"IS",#N/A,TRUE,"Sheet1";"BS",#N/A,TRUE,"Sheet1";"CF",#N/A,TRUE,"Sheet1";"Cover6",#N/A,TRUE,"Sheet1";"WC7",#N/A,TRUE,"Sheet1";"Debt8",#N/A,TRUE,"Sheet1";"Tax9",#N/A,TRUE,"Sheet1"}</definedName>
    <definedName name="wrn.Full._3" hidden="1">{"Summary",#N/A,TRUE,"Sheet1";"Returns",#N/A,TRUE,"Sheet1";"IS",#N/A,TRUE,"Sheet1";"BS",#N/A,TRUE,"Sheet1";"CF",#N/A,TRUE,"Sheet1";"Cover6",#N/A,TRUE,"Sheet1";"WC7",#N/A,TRUE,"Sheet1";"Debt8",#N/A,TRUE,"Sheet1";"Tax9",#N/A,TRUE,"Sheet1"}</definedName>
    <definedName name="wrn.Full._4" hidden="1">{"Summary",#N/A,TRUE,"Sheet1";"Returns",#N/A,TRUE,"Sheet1";"IS",#N/A,TRUE,"Sheet1";"BS",#N/A,TRUE,"Sheet1";"CF",#N/A,TRUE,"Sheet1";"Cover6",#N/A,TRUE,"Sheet1";"WC7",#N/A,TRUE,"Sheet1";"Debt8",#N/A,TRUE,"Sheet1";"Tax9",#N/A,TRUE,"Sheet1"}</definedName>
    <definedName name="wrn.Full._5" hidden="1">{"Summary",#N/A,TRUE,"Sheet1";"Returns",#N/A,TRUE,"Sheet1";"IS",#N/A,TRUE,"Sheet1";"BS",#N/A,TRUE,"Sheet1";"CF",#N/A,TRUE,"Sheet1";"Cover6",#N/A,TRUE,"Sheet1";"WC7",#N/A,TRUE,"Sheet1";"Debt8",#N/A,TRUE,"Sheet1";"Tax9",#N/A,TRUE,"Sheet1"}</definedName>
    <definedName name="wrn.Full_Template."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Z_REP." hidden="1">{"FUZ_INC_A",#N/A,FALSE,"NOBE";"FUZ_INC_Q",#N/A,FALSE,"NOBE";"FUZ_BAL_A",#N/A,FALSE,"NOBE";"FUZ_CASH_A",#N/A,FALSE,"NOBE";"FUZ_PROD_A",#N/A,FALSE,"NOBE"}</definedName>
    <definedName name="wrn.fuz_report." hidden="1">{"fuz_inc_a",#N/A,FALSE,"BKS";"fuz_inc_q",#N/A,FALSE,"BKS";"fuz_bal_a",#N/A,FALSE,"BKS";"fuz_cash_a",#N/A,FALSE,"BKS";"fuz_prod_a",#N/A,FALSE,"BKS";"fuz_div_a",#N/A,FALSE,"BKS";"fuz_div2_a",#N/A,FALSE,"BKS"}</definedName>
    <definedName name="wrn.FY97SBP." hidden="1">{#N/A,#N/A,FALSE,"FY97";#N/A,#N/A,FALSE,"FY98";#N/A,#N/A,FALSE,"FY99";#N/A,#N/A,FALSE,"FY00";#N/A,#N/A,FALSE,"FY01"}</definedName>
    <definedName name="wrn.GEER_report." hidden="1">{#N/A,#N/A,FALSE,"Table_Ass.";#N/A,#N/A,FALSE,"# of cust";#N/A,#N/A,FALSE,"Res_Report";#N/A,#N/A,FALSE,"Income Statement";"Qtr Cust",#N/A,FALSE,"Qtrly Proj"}</definedName>
    <definedName name="wrn.GENERAL._.INPUT._.SCREEN." hidden="1">{"General Input",#N/A,FALSE,"General Input"}</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HS._.Top._.level._.summary." hidden="1">{#N/A,#N/A,FALSE,"Sheet2"}</definedName>
    <definedName name="wrn.glc." hidden="1">{"glcbs",#N/A,FALSE,"GLCBS";"glccsbs",#N/A,FALSE,"GLCCSBS";"glcis",#N/A,FALSE,"GLCIS";"glccsis",#N/A,FALSE,"GLCCSIS";"glcrat1",#N/A,FALSE,"GLC-ratios1"}</definedName>
    <definedName name="wrn.glcpromonte." hidden="1">{"glc1",#N/A,FALSE,"GLC";"glc2",#N/A,FALSE,"GLC";"glc3",#N/A,FALSE,"GLC";"glc4",#N/A,FALSE,"GLC";"glc5",#N/A,FALSE,"GLC"}</definedName>
    <definedName name="wrn.Good._.Stuff." hidden="1">{#N/A,#N/A,FALSE,"AdjPL";#N/A,#N/A,FALSE,"AdjPLCS";#N/A,#N/A,FALSE,"AdjPLGR";#N/A,#N/A,FALSE,"AdjBS";#N/A,#N/A,FALSE,"AdjBS_CS";#N/A,#N/A,FALSE,"AdjFA";#N/A,#N/A,FALSE,"IncApp";#N/A,#N/A,FALSE,"Incappexh";#N/A,#N/A,FALSE,"WACC_Mults_Other Inputs 97";#N/A,#N/A,FALSE,"SuppInc App"}</definedName>
    <definedName name="wrn.GRAPHS." hidden="1">{#N/A,#N/A,FALSE,"ACQ_GRAPHS";#N/A,#N/A,FALSE,"T_1 GRAPHS";#N/A,#N/A,FALSE,"T_2 GRAPHS";#N/A,#N/A,FALSE,"COMB_GRAPHS"}</definedName>
    <definedName name="wrn.Grease._.Replacement._.Mfg.._.Expenses." hidden="1">{"GreaseReplacementMfgExpenses",#N/A,FALSE,"TP Fixed Exp."}</definedName>
    <definedName name="wrn.Grease._.Replacement._.PL." hidden="1">{"GreaseReplacementPL",#N/A,FALSE,"Thermal Pdts. P &amp; L"}</definedName>
    <definedName name="wrn.Griffen._.Detail." hidden="1">{"Griffen Detail",#N/A,FALSE,"CI PROJECTS"}</definedName>
    <definedName name="wrn.Griffen._.v._.Fcst." hidden="1">{"Griffen v Fcst",#N/A,FALSE,"CI PROJECTS"}</definedName>
    <definedName name="wrn.gross._.margin._.detail." hidden="1">{"gross_margin1",#N/A,FALSE,"Gross Margin Detail";"gross_margin2",#N/A,FALSE,"Gross Margin Detail"}</definedName>
    <definedName name="wrn.GSA._.PRINT." hidden="1">{#N/A,#N/A,FALSE,"DEV COSTS";#N/A,#N/A,FALSE,"10-YR C. F."}</definedName>
    <definedName name="wrn.gth." hidden="1">{#N/A,#N/A,FALSE,"Title Page";#N/A,#N/A,FALSE,"Summary Sheet"}</definedName>
    <definedName name="wrn.Hadley._.Detail." hidden="1">{"Hadley Detail",#N/A,FALSE,"CI PROJECTS"}</definedName>
    <definedName name="wrn.Hadley._.v._.Fcst." hidden="1">{"Hadley v Fcst",#N/A,FALSE,"CI PROJECTS"}</definedName>
    <definedName name="wrn.HandTools." hidden="1">{#N/A,"HandToolsTOTAL",FALSE,"P&amp;L";#N/A,"HandToolsUK",FALSE,"P&amp;L";#N/A,"HandToolsFrance",FALSE,"P&amp;L";#N/A,"HandToolsItaly",FALSE,"P&amp;L";#N/A,"HandToolsGermany",FALSE,"P&amp;L";#N/A,"HandToolsDenmark",FALSE,"P&amp;L";#N/A,"HandToolsSweden",FALSE,"P&amp;L";#N/A,"HandToolsFinland",FALSE,"P&amp;L";#N/A,"HandToolsBelgium",FALSE,"P&amp;L";#N/A,"HandToolsNetherlands",FALSE,"P&amp;L";#N/A,"HandToolsPoland",FALSE,"P&amp;L";#N/A,"HandToolsSouthAfrica",FALSE,"P&amp;L"}</definedName>
    <definedName name="wrn.HEAT." hidden="1">{#N/A,#N/A,FALSE,"Heat";#N/A,#N/A,FALSE,"DCF";#N/A,#N/A,FALSE,"LBO";#N/A,#N/A,FALSE,"A";#N/A,#N/A,FALSE,"C";#N/A,#N/A,FALSE,"impd";#N/A,#N/A,FALSE,"Accr-Dilu"}</definedName>
    <definedName name="wrn.Help." hidden="1">{#N/A,#N/A,TRUE,"MAP";#N/A,#N/A,TRUE,"STEPS";#N/A,#N/A,TRUE,"RULES"}</definedName>
    <definedName name="wrn.historical._.performance." hidden="1">{"historical acquirer",#N/A,FALSE,"Historical Performance";"historical target",#N/A,FALSE,"Historical Performance"}</definedName>
    <definedName name="wrn.history." hidden="1">{#N/A,#N/A,FALSE,"model"}</definedName>
    <definedName name="wrn.histROIC." hidden="1">{#N/A,#N/A,FALSE,"model"}</definedName>
    <definedName name="wrn.HMO." hidden="1">{#N/A,#N/A,FALSE,"DOS YTD";#N/A,#N/A,FALSE,"UR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HMO";#N/A,#N/A,FALSE,"115 DOS Kaiser No CA";#N/A,#N/A,FALSE,"115 UR Kaiser No CA";#N/A,#N/A,FALSE,"116 DOS Kaiser So CA";#N/A,#N/A,FALSE,"116 UR Kaiser So CA";#N/A,#N/A,FALSE,"117 DOS Blue Shield";#N/A,#N/A,FALSE,"117 UR Blue Shield";#N/A,#N/A,FALSE,"118 DOS HP of the Redwoods";#N/A,#N/A,FALSE,"118 UR HP of the Redwoods";#N/A,#N/A,FALSE,"120 DOS HPR Medi Prime";#N/A,#N/A,FALSE,"120 UR HPR Medi Prime";#N/A,#N/A,FALSE,"126 DOS Pru Sr Plan No CA";#N/A,#N/A,FALSE,"126 UR Pru Sr Plan No CA";#N/A,#N/A,FALSE,"127 DOS Pru Sr Plan So CA";#N/A,#N/A,FALSE,"127 UR Pru Sr Plan So CA";#N/A,#N/A,FALSE,"137 DOS Aetna MC II";#N/A,#N/A,FALSE,"137 UR Aetna MC II"}</definedName>
    <definedName name="wrn.HMO._1" hidden="1">{#N/A,#N/A,FALSE,"DOS YTD";#N/A,#N/A,FALSE,"UR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HMO";#N/A,#N/A,FALSE,"115 DOS Kaiser No CA";#N/A,#N/A,FALSE,"115 UR Kaiser No CA";#N/A,#N/A,FALSE,"116 DOS Kaiser So CA";#N/A,#N/A,FALSE,"116 UR Kaiser So CA";#N/A,#N/A,FALSE,"117 DOS Blue Shield";#N/A,#N/A,FALSE,"117 UR Blue Shield";#N/A,#N/A,FALSE,"118 DOS HP of the Redwoods";#N/A,#N/A,FALSE,"118 UR HP of the Redwoods";#N/A,#N/A,FALSE,"120 DOS HPR Medi Prime";#N/A,#N/A,FALSE,"120 UR HPR Medi Prime";#N/A,#N/A,FALSE,"126 DOS Pru Sr Plan No CA";#N/A,#N/A,FALSE,"126 UR Pru Sr Plan No CA";#N/A,#N/A,FALSE,"127 DOS Pru Sr Plan So CA";#N/A,#N/A,FALSE,"127 UR Pru Sr Plan So CA";#N/A,#N/A,FALSE,"137 DOS Aetna MC II";#N/A,#N/A,FALSE,"137 UR Aetna MC II"}</definedName>
    <definedName name="wrn.HMO._2" hidden="1">{#N/A,#N/A,FALSE,"DOS YTD";#N/A,#N/A,FALSE,"UR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HMO";#N/A,#N/A,FALSE,"115 DOS Kaiser No CA";#N/A,#N/A,FALSE,"115 UR Kaiser No CA";#N/A,#N/A,FALSE,"116 DOS Kaiser So CA";#N/A,#N/A,FALSE,"116 UR Kaiser So CA";#N/A,#N/A,FALSE,"117 DOS Blue Shield";#N/A,#N/A,FALSE,"117 UR Blue Shield";#N/A,#N/A,FALSE,"118 DOS HP of the Redwoods";#N/A,#N/A,FALSE,"118 UR HP of the Redwoods";#N/A,#N/A,FALSE,"120 DOS HPR Medi Prime";#N/A,#N/A,FALSE,"120 UR HPR Medi Prime";#N/A,#N/A,FALSE,"126 DOS Pru Sr Plan No CA";#N/A,#N/A,FALSE,"126 UR Pru Sr Plan No CA";#N/A,#N/A,FALSE,"127 DOS Pru Sr Plan So CA";#N/A,#N/A,FALSE,"127 UR Pru Sr Plan So CA";#N/A,#N/A,FALSE,"137 DOS Aetna MC II";#N/A,#N/A,FALSE,"137 UR Aetna MC II"}</definedName>
    <definedName name="wrn.HMO._3" hidden="1">{#N/A,#N/A,FALSE,"DOS YTD";#N/A,#N/A,FALSE,"UR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HMO";#N/A,#N/A,FALSE,"115 DOS Kaiser No CA";#N/A,#N/A,FALSE,"115 UR Kaiser No CA";#N/A,#N/A,FALSE,"116 DOS Kaiser So CA";#N/A,#N/A,FALSE,"116 UR Kaiser So CA";#N/A,#N/A,FALSE,"117 DOS Blue Shield";#N/A,#N/A,FALSE,"117 UR Blue Shield";#N/A,#N/A,FALSE,"118 DOS HP of the Redwoods";#N/A,#N/A,FALSE,"118 UR HP of the Redwoods";#N/A,#N/A,FALSE,"120 DOS HPR Medi Prime";#N/A,#N/A,FALSE,"120 UR HPR Medi Prime";#N/A,#N/A,FALSE,"126 DOS Pru Sr Plan No CA";#N/A,#N/A,FALSE,"126 UR Pru Sr Plan No CA";#N/A,#N/A,FALSE,"127 DOS Pru Sr Plan So CA";#N/A,#N/A,FALSE,"127 UR Pru Sr Plan So CA";#N/A,#N/A,FALSE,"137 DOS Aetna MC II";#N/A,#N/A,FALSE,"137 UR Aetna MC II"}</definedName>
    <definedName name="wrn.HMO._4" hidden="1">{#N/A,#N/A,FALSE,"DOS YTD";#N/A,#N/A,FALSE,"UR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HMO";#N/A,#N/A,FALSE,"115 DOS Kaiser No CA";#N/A,#N/A,FALSE,"115 UR Kaiser No CA";#N/A,#N/A,FALSE,"116 DOS Kaiser So CA";#N/A,#N/A,FALSE,"116 UR Kaiser So CA";#N/A,#N/A,FALSE,"117 DOS Blue Shield";#N/A,#N/A,FALSE,"117 UR Blue Shield";#N/A,#N/A,FALSE,"118 DOS HP of the Redwoods";#N/A,#N/A,FALSE,"118 UR HP of the Redwoods";#N/A,#N/A,FALSE,"120 DOS HPR Medi Prime";#N/A,#N/A,FALSE,"120 UR HPR Medi Prime";#N/A,#N/A,FALSE,"126 DOS Pru Sr Plan No CA";#N/A,#N/A,FALSE,"126 UR Pru Sr Plan No CA";#N/A,#N/A,FALSE,"127 DOS Pru Sr Plan So CA";#N/A,#N/A,FALSE,"127 UR Pru Sr Plan So CA";#N/A,#N/A,FALSE,"137 DOS Aetna MC II";#N/A,#N/A,FALSE,"137 UR Aetna MC II"}</definedName>
    <definedName name="wrn.HMO._5" hidden="1">{#N/A,#N/A,FALSE,"DOS YTD";#N/A,#N/A,FALSE,"UR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HMO";#N/A,#N/A,FALSE,"115 DOS Kaiser No CA";#N/A,#N/A,FALSE,"115 UR Kaiser No CA";#N/A,#N/A,FALSE,"116 DOS Kaiser So CA";#N/A,#N/A,FALSE,"116 UR Kaiser So CA";#N/A,#N/A,FALSE,"117 DOS Blue Shield";#N/A,#N/A,FALSE,"117 UR Blue Shield";#N/A,#N/A,FALSE,"118 DOS HP of the Redwoods";#N/A,#N/A,FALSE,"118 UR HP of the Redwoods";#N/A,#N/A,FALSE,"120 DOS HPR Medi Prime";#N/A,#N/A,FALSE,"120 UR HPR Medi Prime";#N/A,#N/A,FALSE,"126 DOS Pru Sr Plan No CA";#N/A,#N/A,FALSE,"126 UR Pru Sr Plan No CA";#N/A,#N/A,FALSE,"127 DOS Pru Sr Plan So CA";#N/A,#N/A,FALSE,"127 UR Pru Sr Plan So CA";#N/A,#N/A,FALSE,"137 DOS Aetna MC II";#N/A,#N/A,FALSE,"137 UR Aetna MC II"}</definedName>
    <definedName name="wrn.Hold._.Sell." hidden="1">{#N/A,#N/A,FALSE,"13Residual 2007";#N/A,#N/A,FALSE,"14Residual 2008";#N/A,#N/A,FALSE,"15Residual 2009";#N/A,#N/A,FALSE,"16Residual 2010";#N/A,#N/A,FALSE,"17Residual 2011";#N/A,#N/A,FALSE,"18Hold Disposition Matrix";#N/A,#N/A,FALSE,"19Other Disposition Matrix"}</definedName>
    <definedName name="wrn.Horse._.Model._.81302."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wrn.HRT." hidden="1">{"HRT",#N/A,FALSE,"HRT"}</definedName>
    <definedName name="wrn.HWITEM." hidden="1">{#N/A,#N/A,FALSE,"삼진정공";#N/A,#N/A,FALSE,"영신금속";#N/A,#N/A,FALSE,"태양금속";#N/A,#N/A,FALSE,"진합정공";#N/A,#N/A,FALSE,"코리아";#N/A,#N/A,FALSE,"풍강금속";#N/A,#N/A,FALSE,"선일기계"}</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II." hidden="1">{"CASHFLOW",#N/A,FALSE,"Northpointe"}</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NCOME." hidden="1">{"INCOMEquarterly1",#N/A,TRUE,"income";"INCOMEquarterly2",#N/A,TRUE,"income"}</definedName>
    <definedName name="wrn.Income._.Statement." hidden="1">{#N/A,#N/A,FALSE,"Adj2PL";#N/A,#N/A,FALSE,"AdjPL";#N/A,#N/A,FALSE,"AdjPLCS";#N/A,#N/A,FALSE,"AdjPLGR"}</definedName>
    <definedName name="wrn.Industry.xls." hidden="1">{#N/A,#N/A,FALSE,"Earnings";#N/A,#N/A,FALSE,"Overview";#N/A,#N/A,FALSE,"Summary";#N/A,#N/A,FALSE,"Summary II";#N/A,#N/A,FALSE,"R&amp;D";#N/A,#N/A,FALSE,"R&amp;D Forecast";#N/A,#N/A,FALSE,"Tax Adj";#N/A,#N/A,FALSE,"Goodwill";#N/A,#N/A,FALSE,"FX ";#N/A,#N/A,FALSE,"Consolidation";#N/A,#N/A,FALSE,"Provisions"}</definedName>
    <definedName name="wrn.Inflation._.factors._.used." hidden="1">{#N/A,#N/A,FALSE,"Infl_fact"}</definedName>
    <definedName name="wrn.Inputs." hidden="1">{#N/A,#N/A,FALSE,"Input"}</definedName>
    <definedName name="wrn.Investment._.Summary." hidden="1">{#N/A,#N/A,TRUE,"Summary";#N/A,#N/A,TRUE,"Financials";#N/A,#N/A,TRUE,"Assumptions";#N/A,#N/A,TRUE,"Pro Forma";#N/A,#N/A,TRUE,"Debt";#N/A,#N/A,TRUE,"Amortization";#N/A,#N/A,TRUE,"GG Returns"}</definedName>
    <definedName name="wrn.Investment._.Summary._1" hidden="1">{#N/A,#N/A,TRUE,"Summary";#N/A,#N/A,TRUE,"Financials";#N/A,#N/A,TRUE,"Assumptions";#N/A,#N/A,TRUE,"Pro Forma";#N/A,#N/A,TRUE,"Debt";#N/A,#N/A,TRUE,"Amortization";#N/A,#N/A,TRUE,"GG Returns"}</definedName>
    <definedName name="wrn.Investment._.Summary._2" hidden="1">{#N/A,#N/A,TRUE,"Summary";#N/A,#N/A,TRUE,"Financials";#N/A,#N/A,TRUE,"Assumptions";#N/A,#N/A,TRUE,"Pro Forma";#N/A,#N/A,TRUE,"Debt";#N/A,#N/A,TRUE,"Amortization";#N/A,#N/A,TRUE,"GG Returns"}</definedName>
    <definedName name="wrn.Investment._.Summary._3" hidden="1">{#N/A,#N/A,TRUE,"Summary";#N/A,#N/A,TRUE,"Financials";#N/A,#N/A,TRUE,"Assumptions";#N/A,#N/A,TRUE,"Pro Forma";#N/A,#N/A,TRUE,"Debt";#N/A,#N/A,TRUE,"Amortization";#N/A,#N/A,TRUE,"GG Returns"}</definedName>
    <definedName name="wrn.Investment._.Summary._4" hidden="1">{#N/A,#N/A,TRUE,"Summary";#N/A,#N/A,TRUE,"Financials";#N/A,#N/A,TRUE,"Assumptions";#N/A,#N/A,TRUE,"Pro Forma";#N/A,#N/A,TRUE,"Debt";#N/A,#N/A,TRUE,"Amortization";#N/A,#N/A,TRUE,"GG Returns"}</definedName>
    <definedName name="wrn.Investment._.Summary._5" hidden="1">{#N/A,#N/A,TRUE,"Summary";#N/A,#N/A,TRUE,"Financials";#N/A,#N/A,TRUE,"Assumptions";#N/A,#N/A,TRUE,"Pro Forma";#N/A,#N/A,TRUE,"Debt";#N/A,#N/A,TRUE,"Amortization";#N/A,#N/A,TRUE,"GG Returns"}</definedName>
    <definedName name="wrn.IPO._.Valuation." hidden="1">{"assumptions",#N/A,FALSE,"Scenario 1";"valuation",#N/A,FALSE,"Scenario 1"}</definedName>
    <definedName name="wrn.ipovalue." hidden="1">{#N/A,#N/A,FALSE,"puboff";#N/A,#N/A,FALSE,"valuation";#N/A,#N/A,FALSE,"finanalsis";#N/A,#N/A,FALSE,"split";#N/A,#N/A,FALSE,"ownership"}</definedName>
    <definedName name="wrn.IRIDIUM."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wrn.IS._.DETAIL._.ALL." hidden="1">{"is detail ww",#N/A,FALSE,"IS DETAIL";"is detail other",#N/A,FALSE,"IS DETAIL";"is detail ex",#N/A,FALSE,"IS DETAIL";"is detail us",#N/A,FALSE,"IS DETAIL"}</definedName>
    <definedName name="wrn.IS._.DETAIL._.EX._.US." hidden="1">{"is detail ex",#N/A,FALSE,"IS DETAIL"}</definedName>
    <definedName name="wrn.IS._.DETAIL._.OTHER." hidden="1">{"is detail other",#N/A,FALSE,"IS DETAIL"}</definedName>
    <definedName name="wrn.IS._.DETAIL._.US." hidden="1">{"is detail us",#N/A,FALSE,"IS DETAIL"}</definedName>
    <definedName name="wrn.IS._.DETAIL._.WW." hidden="1">{"is detail ww",#N/A,FALSE,"IS DETAIL"}</definedName>
    <definedName name="wrn.IS._.SUMMARY._.ALL." hidden="1">{"is sum ww",#N/A,FALSE,"IS SUM";"is sum other",#N/A,FALSE,"IS SUM";"is sum ex",#N/A,FALSE,"IS SUM";"is sum us",#N/A,FALSE,"IS SUM"}</definedName>
    <definedName name="wrn.IS._.SUMMARY._.EX._.US." hidden="1">{"is sum ex",#N/A,FALSE,"IS SUM"}</definedName>
    <definedName name="wrn.IS._.SUMMARY._.OTHER." hidden="1">{"is sum other",#N/A,FALSE,"IS SUM"}</definedName>
    <definedName name="wrn.IS._.SUMMARY._.US." hidden="1">{"is sum us",#N/A,FALSE,"IS SUM"}</definedName>
    <definedName name="wrn.IS._.SUMMARY._.WW." hidden="1">{"is sum ww",#N/A,FALSE,"IS SUM"}</definedName>
    <definedName name="wrn.ISAnnualModel." hidden="1">{"AnnModel",#N/A,FALSE,"IS"}</definedName>
    <definedName name="wrn.ISCG._.model." hidden="1">{#N/A,#N/A,FALSE,"Second";#N/A,#N/A,FALSE,"ownership";#N/A,#N/A,FALSE,"Valuation";#N/A,#N/A,FALSE,"Eqiv";#N/A,#N/A,FALSE,"Mults";#N/A,#N/A,FALSE,"ISCG Graphics"}</definedName>
    <definedName name="wrn.ISQtrModel." hidden="1">{"QtrModel",#N/A,FALSE,"IS"}</definedName>
    <definedName name="wrn.ITC._.PL." hidden="1">{"ITCPL",#N/A,FALSE,"Thermal Pdts. P &amp; L"}</definedName>
    <definedName name="wrn.ITC._.Selling._.Expenses." hidden="1">{"ITCSellingExpenses",#N/A,FALSE,"TP Fixed Exp."}</definedName>
    <definedName name="wrn.IVTI_Rep." hidden="1">{#N/A,#N/A,FALSE,"Title Page";#N/A,#N/A,FALSE,"Summary Sheet";#N/A,#N/A,FALSE,"Fiscal Year Income Statement";#N/A,#N/A,FALSE,"Valuation Summary";#N/A,#N/A,FALSE,"Comps with IVT";#N/A,#N/A,FALSE,"Comps without IVT"}</definedName>
    <definedName name="wrn.Japan_Capers_Ed._.Pub." hidden="1">{"Japan_Capers_Ed_Pub",#N/A,FALSE,"DI 2 YEAR MASTER SCHEDULE"}</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ff._.Standalone." hidden="1">{#N/A,#N/A,TRUE,"Acquirer_Cases_Input";#N/A,#N/A,TRUE,"Acquirer_Input";#N/A,#N/A,TRUE,"Acquirer"}</definedName>
    <definedName name="wrn.jkdjf."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JODM._.Graphs." hidden="1">{"graph",#N/A,FALSE,"WWJU";"graph",#N/A,FALSE,"WWSEM";"graph",#N/A,FALSE,"GOMJU";"graph",#N/A,FALSE,"GOMSEM";"graph",#N/A,FALSE,"NSJU";"graph",#N/A,FALSE,"NSSEM";"graph",#N/A,FALSE,"WAJU";"graph",#N/A,FALSE,"STOCKPRI";"graph",#N/A,FALSE,"CFTEV";"graph",#N/A,FALSE,"NAV-RCV";"graph",#N/A,FALSE,"CRUDEWW"}</definedName>
    <definedName name="wrn.July." hidden="1">{#N/A,#N/A,FALSE,"JULY WCE";#N/A,#N/A,FALSE,"Central - Doug July";#N/A,#N/A,FALSE,"East - Dave July";#N/A,#N/A,FALSE,"West - Lee - July"}</definedName>
    <definedName name="wrn.July._1" hidden="1">{#N/A,#N/A,FALSE,"JULY WCE";#N/A,#N/A,FALSE,"Central - Doug July";#N/A,#N/A,FALSE,"East - Dave July";#N/A,#N/A,FALSE,"West - Lee - July"}</definedName>
    <definedName name="wrn.July._2" hidden="1">{#N/A,#N/A,FALSE,"JULY WCE";#N/A,#N/A,FALSE,"Central - Doug July";#N/A,#N/A,FALSE,"East - Dave July";#N/A,#N/A,FALSE,"West - Lee - July"}</definedName>
    <definedName name="wrn.July._3" hidden="1">{#N/A,#N/A,FALSE,"JULY WCE";#N/A,#N/A,FALSE,"Central - Doug July";#N/A,#N/A,FALSE,"East - Dave July";#N/A,#N/A,FALSE,"West - Lee - July"}</definedName>
    <definedName name="wrn.July._4" hidden="1">{#N/A,#N/A,FALSE,"JULY WCE";#N/A,#N/A,FALSE,"Central - Doug July";#N/A,#N/A,FALSE,"East - Dave July";#N/A,#N/A,FALSE,"West - Lee - July"}</definedName>
    <definedName name="wrn.July._5" hidden="1">{#N/A,#N/A,FALSE,"JULY WCE";#N/A,#N/A,FALSE,"Central - Doug July";#N/A,#N/A,FALSE,"East - Dave July";#N/A,#N/A,FALSE,"West - Lee - July"}</definedName>
    <definedName name="wrn.June." hidden="1">{#N/A,#N/A,FALSE,"Central - Doug June";#N/A,#N/A,FALSE,"East - Dave June";#N/A,#N/A,FALSE,"West - Lee - June";#N/A,#N/A,FALSE,"JUNE WCE"}</definedName>
    <definedName name="wrn.June._1" hidden="1">{#N/A,#N/A,FALSE,"Central - Doug June";#N/A,#N/A,FALSE,"East - Dave June";#N/A,#N/A,FALSE,"West - Lee - June";#N/A,#N/A,FALSE,"JUNE WCE"}</definedName>
    <definedName name="wrn.June._2" hidden="1">{#N/A,#N/A,FALSE,"Central - Doug June";#N/A,#N/A,FALSE,"East - Dave June";#N/A,#N/A,FALSE,"West - Lee - June";#N/A,#N/A,FALSE,"JUNE WCE"}</definedName>
    <definedName name="wrn.June._3" hidden="1">{#N/A,#N/A,FALSE,"Central - Doug June";#N/A,#N/A,FALSE,"East - Dave June";#N/A,#N/A,FALSE,"West - Lee - June";#N/A,#N/A,FALSE,"JUNE WCE"}</definedName>
    <definedName name="wrn.June._4" hidden="1">{#N/A,#N/A,FALSE,"Central - Doug June";#N/A,#N/A,FALSE,"East - Dave June";#N/A,#N/A,FALSE,"West - Lee - June";#N/A,#N/A,FALSE,"JUNE WCE"}</definedName>
    <definedName name="wrn.June._5" hidden="1">{#N/A,#N/A,FALSE,"Central - Doug June";#N/A,#N/A,FALSE,"East - Dave June";#N/A,#N/A,FALSE,"West - Lee - June";#N/A,#N/A,FALSE,"JUNE WCE"}</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ntenverteilung." hidden="1">{"Kontenverteilung",#N/A,FALSE,"H A Ü"}</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kpI." hidden="1">{#N/A,#N/A,FALSE,"Top page";#N/A,#N/A,FALSE,"Weekly KPI";#N/A,#N/A,FALSE,"Customer Count Growth";#N/A,#N/A,FALSE,"Customer Spending Growth";#N/A,#N/A,FALSE,"Sales Growth";#N/A,#N/A,FALSE,"Customer Spending";#N/A,#N/A,FALSE,"Credit Card % to Sales"}</definedName>
    <definedName name="wrn.landscape._.template." hidden="1">{#N/A,#N/A,FALSE,"Sheet1"}</definedName>
    <definedName name="wrn.Latent._.Demand._.Inputs." hidden="1">{#N/A,#N/A,FALSE,"Latent"}</definedName>
    <definedName name="wrn.LBO._.Summary." hidden="1">{"LBO Summary",#N/A,FALSE,"Summary"}</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easing._.Variance." hidden="1">{#N/A,#N/A,FALSE,"Leasing 6A"}</definedName>
    <definedName name="wrn.LeasingResults." hidden="1">{#N/A,#N/A,FALSE,"Retention";#N/A,#N/A,FALSE,"ZL Roll";#N/A,#N/A,FALSE,"FC Roll";#N/A,#N/A,FALSE,"zmlConsildated";#N/A,#N/A,FALSE,"ZM ROll SbyS";#N/A,#N/A,FALSE,"ZL";#N/A,#N/A,FALSE,"FCOccy";#N/A,#N/A,FALSE,"ZM123";#N/A,#N/A,FALSE,"portfolio"}</definedName>
    <definedName name="wrn.LLDPE._.Cost._.of._.Production." hidden="1">{"COPLLDPEEPLC",#N/A,FALSE,"LLDPE";"COPLLDPENapLC",#N/A,FALSE,"LLDPE"}</definedName>
    <definedName name="wrn.LoanInformation." hidden="1">{#N/A,#N/A,FALSE,"LoanAssumptions"}</definedName>
    <definedName name="wrn.lodging." hidden="1">{"p",#N/A,FALSE,"Sheet1";"p 2",#N/A,FALSE,"Sheet1";"p 3",#N/A,FALSE,"Sheet1"}</definedName>
    <definedName name="wrn.LTV._.Output." hidden="1">{"LTV Output",#N/A,FALSE,"Output"}</definedName>
    <definedName name="wrn.Mac._.Tools._.Europe." hidden="1">{#N/A,"MacTools Europe",FALSE,"P&amp;L"}</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r." hidden="1">{#N/A,#N/A,FALSE,"PART-1234-8-12-9(41)";#N/A,#N/A,FALSE,"PARTS-2(3)";#N/A,#N/A,FALSE,"VAN SYSTEM";#N/A,#N/A,FALSE,"PARTS-10(26)";#N/A,#N/A,FALSE,"PART-5-6-7-11(14)";#N/A,#N/A,FALSE,"PARTS-4(3)";#N/A,#N/A,FALSE,"PCLASS"}</definedName>
    <definedName name="wrn.manplan." hidden="1">{#N/A,#N/A,FALSE,"DISCI종합";#N/A,#N/A,FALSE,"배관";#N/A,#N/A,FALSE,"전기계장";#N/A,#N/A,FALSE,"기계";#N/A,#N/A,FALSE,"철의장";#N/A,#N/A,FALSE,"거주구";#N/A,#N/A,FALSE,"HVAC"}</definedName>
    <definedName name="wrn.MANPLAN1." hidden="1">{#N/A,#N/A,FALSE,"부서종합";#N/A,#N/A,FALSE,"DISC종합";#N/A,#N/A,FALSE,"생산1과";#N/A,#N/A,FALSE,"생산2과";#N/A,#N/A,FALSE,"전기계장";#N/A,#N/A,FALSE,"기계";#N/A,#N/A,FALSE,"철의장";#N/A,#N/A,FALSE,"거주구";#N/A,#N/A,FALSE,"HVAC"}</definedName>
    <definedName name="wrn.Marketing." hidden="1">{#N/A,#N/A,FALSE,"2Assumptions";#N/A,#N/A,FALSE,"3Cash Flow";#N/A,#N/A,FALSE,"I&amp;E";#N/A,#N/A,FALSE,"I&amp;E (2)";#N/A,#N/A,FALSE,"10Vacancy Matrix";#N/A,#N/A,FALSE,"11Expiration Schedule"}</definedName>
    <definedName name="wrn.MARKETING._.SUMMARY." hidden="1">{"Marketing Summary",#N/A,FALSE,"Marketing Spending"}</definedName>
    <definedName name="wrn.Mechanics._.Tools._.Czech._.Rep." hidden="1">{#N/A,"Mechanic Tools Czech",FALSE,"P&amp;L"}</definedName>
    <definedName name="wrn.MechTools." hidden="1">{#N/A,"MacToolsTOTALexclZag",FALSE,"P&amp;L";#N/A,"MacToolsUK",FALSE,"P&amp;L";#N/A,"MacToolsCzech",FALSE,"P&amp;L";#N/A,"MacToolsZag",FALSE,"P&amp;L"}</definedName>
    <definedName name="wrn.merge." hidden="1">{#N/A,#N/A,FALSE,"IPO";#N/A,#N/A,FALSE,"DCF";#N/A,#N/A,FALSE,"LBO";#N/A,#N/A,FALSE,"MULT_VAL";#N/A,#N/A,FALSE,"Status Quo";#N/A,#N/A,FALSE,"Recap"}</definedName>
    <definedName name="wrn.Mfg._.Variances._.and._.PreOp." hidden="1">{"Mfg",#N/A,FALSE,"LE Manufacturing Variance";"Pre_Op",#N/A,FALSE,"LE Manufacturing Variance";"Summary",#N/A,FALSE,"LE Manufacturing Variance";"All",#N/A,FALSE,"LE Manufacturing Variance"}</definedName>
    <definedName name="wrn.MG._.Business._.Development." hidden="1">{"MGBusinessDevelopment",#N/A,FALSE,"Bus. Dev."}</definedName>
    <definedName name="wrn.Mgmt._.Report._.Balance._.Sheet." hidden="1">{"BS Template","cons",FALSE,"BS Template";"BS Template 2","na",FALSE,"BS Template";"BS Template 2","erow",FALSE,"BS Template";"BS Template 2","la",FALSE,"BS Template";"BS Template 2","corp",FALSE,"BS Template";#N/A,#N/A,FALSE,"Consolidating"}</definedName>
    <definedName name="wrn.MIN._.GAIN." hidden="1">{"MIN GAIN",#N/A,FALSE,"Allocations"}</definedName>
    <definedName name="wrn.MOBIL." hidden="1">{"quarter",#N/A,FALSE,"MOB"}</definedName>
    <definedName name="wrn.model." hidden="1">{"page1",#N/A,FALSE,"GIRLBO";"page2",#N/A,FALSE,"GIRLBO";"page3",#N/A,FALSE,"GIRLBO";"page4",#N/A,FALSE,"GIRLBO";"page5",#N/A,FALSE,"GIRLBO"}</definedName>
    <definedName name="wrn.Monotherapy." hidden="1">{"mono",#N/A,FALSE,"Mono-therapy"}</definedName>
    <definedName name="wrn.Monthly."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Monthly._.Act._.P_L." hidden="1">{"Monthly",#N/A,FALSE,"1.2"}</definedName>
    <definedName name="wrn.monthly._.financial." hidden="1">{#N/A,#N/A,FALSE,"SUMMARY 4a";#N/A,#N/A,FALSE,"GBA 4b";#N/A,#N/A,FALSE,"TENANT 4c";#N/A,#N/A,FALSE,"BUDGET DETAIL";#N/A,#N/A,FALSE,"PRO FORMA"}</definedName>
    <definedName name="wrn.Monthly._.Financials." hidden="1">{#N/A,#N/A,FALSE,"PL OCT";#N/A,#N/A,FALSE,"YTD";#N/A,#N/A,FALSE,"Trend03";#N/A,#N/A,FALSE,"03 BalSheet";#N/A,#N/A,FALSE,"Cash Flow"}</definedName>
    <definedName name="wrn.MONTHLY._.INVENTORY._.SCHEDULE." hidden="1">{#N/A,#N/A,FALSE,"Sheet1";#N/A,#N/A,FALSE,"Sheet2";#N/A,#N/A,FALSE,"Sheet3";#N/A,#N/A,FALSE,"Sheet4";#N/A,#N/A,FALSE,"Sheet5";#N/A,#N/A,FALSE,"Sheet6"}</definedName>
    <definedName name="wrn.Monthly._.ST." hidden="1">{#N/A,#N/A,FALSE,"Cvr";#N/A,#N/A,FALSE,"P&amp;L summ2";#N/A,#N/A,FALSE,"CFO ";#N/A,#N/A,FALSE,"P&amp;L by BU";#N/A,#N/A,FALSE,"BS (Hardcoded)";#N/A,#N/A,FALSE,"CF-Hardcode";#N/A,#N/A,FALSE,"Highlights"}</definedName>
    <definedName name="wrn.Monthly._.ST._1" hidden="1">{#N/A,#N/A,FALSE,"Cvr";#N/A,#N/A,FALSE,"P&amp;L summ2";#N/A,#N/A,FALSE,"CFO ";#N/A,#N/A,FALSE,"P&amp;L by BU";#N/A,#N/A,FALSE,"BS (Hardcoded)";#N/A,#N/A,FALSE,"CF-Hardcode";#N/A,#N/A,FALSE,"Highlights"}</definedName>
    <definedName name="wrn.Monthly._.ST._2" hidden="1">{#N/A,#N/A,FALSE,"Cvr";#N/A,#N/A,FALSE,"P&amp;L summ2";#N/A,#N/A,FALSE,"CFO ";#N/A,#N/A,FALSE,"P&amp;L by BU";#N/A,#N/A,FALSE,"BS (Hardcoded)";#N/A,#N/A,FALSE,"CF-Hardcode";#N/A,#N/A,FALSE,"Highlights"}</definedName>
    <definedName name="wrn.Monthly._.ST._3" hidden="1">{#N/A,#N/A,FALSE,"Cvr";#N/A,#N/A,FALSE,"P&amp;L summ2";#N/A,#N/A,FALSE,"CFO ";#N/A,#N/A,FALSE,"P&amp;L by BU";#N/A,#N/A,FALSE,"BS (Hardcoded)";#N/A,#N/A,FALSE,"CF-Hardcode";#N/A,#N/A,FALSE,"Highlights"}</definedName>
    <definedName name="wrn.Monthly._.ST._4" hidden="1">{#N/A,#N/A,FALSE,"Cvr";#N/A,#N/A,FALSE,"P&amp;L summ2";#N/A,#N/A,FALSE,"CFO ";#N/A,#N/A,FALSE,"P&amp;L by BU";#N/A,#N/A,FALSE,"BS (Hardcoded)";#N/A,#N/A,FALSE,"CF-Hardcode";#N/A,#N/A,FALSE,"Highlights"}</definedName>
    <definedName name="wrn.Monthly._.ST._5" hidden="1">{#N/A,#N/A,FALSE,"Cvr";#N/A,#N/A,FALSE,"P&amp;L summ2";#N/A,#N/A,FALSE,"CFO ";#N/A,#N/A,FALSE,"P&amp;L by BU";#N/A,#N/A,FALSE,"BS (Hardcoded)";#N/A,#N/A,FALSE,"CF-Hardcode";#N/A,#N/A,FALSE,"Highlights"}</definedName>
    <definedName name="wrn.Monthly._1"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Monthly._2"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Monthly._3"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Monthly._4"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Monthly._5"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MonthlyRentRoll." hidden="1">{"MonthlyRentRoll",#N/A,FALSE,"RentRoll"}</definedName>
    <definedName name="wrn.Mor._.Pack._.January." hidden="1">{#N/A,#N/A,FALSE,"Contents";"Jan 96",#N/A,FALSE,"1.1";#N/A,#N/A,FALSE,"1.2";#N/A,#N/A,FALSE,"1.3";#N/A,#N/A,FALSE,"1.4";#N/A,#N/A,FALSE,"2.0";#N/A,#N/A,FALSE,"3.1";#N/A,#N/A,FALSE,"3.2";#N/A,#N/A,FALSE,"4.1";#N/A,#N/A,FALSE,"4.2";#N/A,#N/A,FALSE,"5.1";#N/A,#N/A,FALSE,"5.2";#N/A,#N/A,FALSE,"5.3";#N/A,#N/A,FALSE,"6.1";#N/A,#N/A,FALSE,"6.2";#N/A,#N/A,FALSE,"7.0";#N/A,#N/A,FALSE,"8.0"}</definedName>
    <definedName name="wrn.MRO." hidden="1">{"PL",#N/A,FALSE,"MRO";"CF",#N/A,FALSE,"MRO";"FC",#N/A,FALSE,"MRO";"BS",#N/A,FALSE,"MRO";"wc",#N/A,FALSE,"MRO";"RONA",#N/A,FALSE,"MRO";"VAR",#N/A,FALSE,"MRO";"ADD_INFO",#N/A,FALSE,"MRO"}</definedName>
    <definedName name="wrn.MRP._.Pack._.excl._.cash."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definedName>
    <definedName name="wrn.MRP._.Pack._.excl._.commentary." hidden="1">{#N/A,#N/A,FALSE,"Header";#N/A,#N/A,FALSE,"Group Statement";#N/A,#N/A,FALSE,"Group P&amp;L Analysis";#N/A,#N/A,FALSE,"Tog Report";#N/A,#N/A,FALSE,"Customer Admin Report";#N/A,#N/A,FALSE,"Insure Report";#N/A,#N/A,FALSE,"XCS Report";#N/A,#N/A,FALSE,"Proc Report";#N/A,#N/A,FALSE,"New Entity (0502) Report";#N/A,#N/A,FALSE,"Bus Serv &amp; Invest ";#N/A,#N/A,FALSE,"Cash Flow"}</definedName>
    <definedName name="wrn.MRP._.Pack._.inc._.commentary."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";#N/A,#N/A,FALSE,"Cash Flow"}</definedName>
    <definedName name="wrn.NET._.TRADE._.SALES." hidden="1">{"Net Trade Sales",#N/A,FALSE,"Net Trade Sales"}</definedName>
    <definedName name="wrn.Neurocrine._.1995._.Dept.._.Budgets." hidden="1">{#N/A,#N/A,TRUE,"Consolidated";#N/A,#N/A,TRUE,"Consolidating";#N/A,#N/A,TRUE,"Corp. Admin";#N/A,#N/A,TRUE,"R&amp;D Admin.";#N/A,#N/A,TRUE,"Immunology";#N/A,#N/A,TRUE,"Neuroscience";#N/A,#N/A,TRUE,"Molec. Bio.";#N/A,#N/A,TRUE,"Peptide Chem.";#N/A,#N/A,TRUE,"Med. Chem.";#N/A,#N/A,TRUE,"Development"}</definedName>
    <definedName name="wrn.Neurocrine._.1995._.Dept.._.Budgets._1" hidden="1">{#N/A,#N/A,TRUE,"Consolidated";#N/A,#N/A,TRUE,"Consolidating";#N/A,#N/A,TRUE,"Corp. Admin";#N/A,#N/A,TRUE,"R&amp;D Admin.";#N/A,#N/A,TRUE,"Immunology";#N/A,#N/A,TRUE,"Neuroscience";#N/A,#N/A,TRUE,"Molec. Bio.";#N/A,#N/A,TRUE,"Peptide Chem.";#N/A,#N/A,TRUE,"Med. Chem.";#N/A,#N/A,TRUE,"Development"}</definedName>
    <definedName name="wrn.Neurocrine._.1995._.Dept.._.Budgets._2" hidden="1">{#N/A,#N/A,TRUE,"Consolidated";#N/A,#N/A,TRUE,"Consolidating";#N/A,#N/A,TRUE,"Corp. Admin";#N/A,#N/A,TRUE,"R&amp;D Admin.";#N/A,#N/A,TRUE,"Immunology";#N/A,#N/A,TRUE,"Neuroscience";#N/A,#N/A,TRUE,"Molec. Bio.";#N/A,#N/A,TRUE,"Peptide Chem.";#N/A,#N/A,TRUE,"Med. Chem.";#N/A,#N/A,TRUE,"Development"}</definedName>
    <definedName name="wrn.Neurocrine._.1995._.Dept.._.Budgets._3" hidden="1">{#N/A,#N/A,TRUE,"Consolidated";#N/A,#N/A,TRUE,"Consolidating";#N/A,#N/A,TRUE,"Corp. Admin";#N/A,#N/A,TRUE,"R&amp;D Admin.";#N/A,#N/A,TRUE,"Immunology";#N/A,#N/A,TRUE,"Neuroscience";#N/A,#N/A,TRUE,"Molec. Bio.";#N/A,#N/A,TRUE,"Peptide Chem.";#N/A,#N/A,TRUE,"Med. Chem.";#N/A,#N/A,TRUE,"Development"}</definedName>
    <definedName name="wrn.Neurocrine._.1995._.Dept.._.Budgets._4" hidden="1">{#N/A,#N/A,TRUE,"Consolidated";#N/A,#N/A,TRUE,"Consolidating";#N/A,#N/A,TRUE,"Corp. Admin";#N/A,#N/A,TRUE,"R&amp;D Admin.";#N/A,#N/A,TRUE,"Immunology";#N/A,#N/A,TRUE,"Neuroscience";#N/A,#N/A,TRUE,"Molec. Bio.";#N/A,#N/A,TRUE,"Peptide Chem.";#N/A,#N/A,TRUE,"Med. Chem.";#N/A,#N/A,TRUE,"Development"}</definedName>
    <definedName name="wrn.Neurocrine._.1995._.Dept.._.Budgets._5" hidden="1">{#N/A,#N/A,TRUE,"Consolidated";#N/A,#N/A,TRUE,"Consolidating";#N/A,#N/A,TRUE,"Corp. Admin";#N/A,#N/A,TRUE,"R&amp;D Admin.";#N/A,#N/A,TRUE,"Immunology";#N/A,#N/A,TRUE,"Neuroscience";#N/A,#N/A,TRUE,"Molec. Bio.";#N/A,#N/A,TRUE,"Peptide Chem.";#N/A,#N/A,TRUE,"Med. Chem.";#N/A,#N/A,TRUE,"Development"}</definedName>
    <definedName name="wrn.NEW." hidden="1">{"Total P&amp;L",#N/A,FALSE,"P&amp;LTECH";"SUMPIPELINE",#N/A,FALSE,"P&amp;LTECH";"REVENUE",#N/A,FALSE,"P&amp;LTECH";"r&amp;d",#N/A,FALSE,"P&amp;LTECH"}</definedName>
    <definedName name="wrn.New._.Distribution._.PL." hidden="1">{"NewDistCombPL",#N/A,FALSE,"New Distribution";"NewDistCompPL",#N/A,FALSE,"New Distribution";"NewDistCordPL",#N/A,FALSE,"New Distribution";"NewDistNewPL",#N/A,FALSE,"New Distribution";"NewDistSinksPL",#N/A,FALSE,"New Distribution"}</definedName>
    <definedName name="wrn.newest." hidden="1">{#N/A,#N/A,TRUE,"TS";#N/A,#N/A,TRUE,"Combo";#N/A,#N/A,TRUE,"FAIR";#N/A,#N/A,TRUE,"RBC";#N/A,#N/A,TRUE,"xxxx"}</definedName>
    <definedName name="wrn.no.1." hidden="1">{#N/A,#N/A,FALSE,"Const";#N/A,#N/A,FALSE,"P&amp;L";#N/A,#N/A,FALSE,"Sale"}</definedName>
    <definedName name="wrn.NonOperating." hidden="1">{#N/A,"NonOperTOTAL",FALSE,"P&amp;L";#N/A,"NonOperBrussels",FALSE,"P&amp;L";#N/A,"NonOperUKdistrib",FALSE,"P&amp;L"}</definedName>
    <definedName name="wrn.Northern." hidden="1">{#N/A,"HTgermany",FALSE,"P&amp;L";#N/A,"DTfriess",FALSE,"P&amp;L";#N/A,"HTswitzerland",FALSE,"P&amp;L";#N/A,"DTswitzerland",FALSE,"P&amp;L";#N/A,"HTbelgium",FALSE,"P&amp;L";#N/A,"HTholland",FALSE,"P&amp;L";#N/A,"HTdenmark",FALSE,"P&amp;L";#N/A,"HTfinland",FALSE,"P&amp;L"}</definedName>
    <definedName name="wrn.ntfinance." hidden="1">{"Rate",#N/A,TRUE,"SUMMARY";"Ratios",#N/A,TRUE,"Ratios";"BUDGETREVENUE",#N/A,TRUE,"Revenue";"TOTALS",#N/A,TRUE,"DETAIL"}</definedName>
    <definedName name="wrn.Occupancy._.Calcs." hidden="1">{#N/A,#N/A,FALSE,"Occ. Calcs"}</definedName>
    <definedName name="wrn.OCS._.REPORT." hidden="1">{#N/A,#N/A,FALSE,"Cover";#N/A,#N/A,FALSE,"Index";#N/A,#N/A,FALSE,"Spec";#N/A,#N/A,FALSE,"Breakdown";#N/A,#N/A,FALSE,"Cost Plan"}</definedName>
    <definedName name="wrn.Ofcr._.Comp._.Stmt._.4." hidden="1">{"Ofcr Comp Stmt 4",#N/A,FALSE,"Ofcr Comp"}</definedName>
    <definedName name="wrn.Ofcr._.Comp._.Stmt._.4._1" hidden="1">{"Ofcr Comp Stmt 4",#N/A,FALSE,"Ofcr Comp"}</definedName>
    <definedName name="wrn.Ofcr._.Comp._.Stmt._.4._2" hidden="1">{"Ofcr Comp Stmt 4",#N/A,FALSE,"Ofcr Comp"}</definedName>
    <definedName name="wrn.Ofcr._.Comp._.Stmt._.4._3" hidden="1">{"Ofcr Comp Stmt 4",#N/A,FALSE,"Ofcr Comp"}</definedName>
    <definedName name="wrn.Ofcr._.Comp._.Stmt._.4._4" hidden="1">{"Ofcr Comp Stmt 4",#N/A,FALSE,"Ofcr Comp"}</definedName>
    <definedName name="wrn.Ofcr._.Comp._.Stmt._.4._5" hidden="1">{"Ofcr Comp Stmt 4",#N/A,FALSE,"Ofcr Comp"}</definedName>
    <definedName name="wrn.Ofcr._.Comp._.WP." hidden="1">{"Ofcr Comp WP",#N/A,FALSE,"Ofcr Comp"}</definedName>
    <definedName name="wrn.Ofcr._.Comp._.WP._1" hidden="1">{"Ofcr Comp WP",#N/A,FALSE,"Ofcr Comp"}</definedName>
    <definedName name="wrn.Ofcr._.Comp._.WP._2" hidden="1">{"Ofcr Comp WP",#N/A,FALSE,"Ofcr Comp"}</definedName>
    <definedName name="wrn.Ofcr._.Comp._.WP._3" hidden="1">{"Ofcr Comp WP",#N/A,FALSE,"Ofcr Comp"}</definedName>
    <definedName name="wrn.Ofcr._.Comp._.WP._4" hidden="1">{"Ofcr Comp WP",#N/A,FALSE,"Ofcr Comp"}</definedName>
    <definedName name="wrn.Ofcr._.Comp._.WP._5" hidden="1">{"Ofcr Comp WP",#N/A,FALSE,"Ofcr Comp"}</definedName>
    <definedName name="wrn.OFFICE._.BUDGET." hidden="1">{#N/A,#N/A,FALSE,"LP Exp";#N/A,#N/A,FALSE,"Salary";#N/A,#N/A,FALSE,"Admin Exp";#N/A,#N/A,FALSE,"QTS Bud";#N/A,#N/A,FALSE,"Marketing"}</definedName>
    <definedName name="wrn.Olk._.by._.Qtr." hidden="1">{"Olk by Qtr Full",#N/A,FALSE,"Tot PalmPalm";"Olk by Qtr Full",#N/A,FALSE,"Tot Device";"Olk by Qtr Full",#N/A,FALSE,"Platform";"Olk by Qtr Full",#N/A,FALSE,"Palm.Net";"Olk by Qtr Full",#N/A,FALSE,"Elim"}</definedName>
    <definedName name="wrn.Olk._.by._.Qtr._1" hidden="1">{"Olk by Qtr Full",#N/A,FALSE,"Tot PalmPalm";"Olk by Qtr Full",#N/A,FALSE,"Tot Device";"Olk by Qtr Full",#N/A,FALSE,"Platform";"Olk by Qtr Full",#N/A,FALSE,"Palm.Net";"Olk by Qtr Full",#N/A,FALSE,"Elim"}</definedName>
    <definedName name="wrn.Olk._.by._.Qtr._2" hidden="1">{"Olk by Qtr Full",#N/A,FALSE,"Tot PalmPalm";"Olk by Qtr Full",#N/A,FALSE,"Tot Device";"Olk by Qtr Full",#N/A,FALSE,"Platform";"Olk by Qtr Full",#N/A,FALSE,"Palm.Net";"Olk by Qtr Full",#N/A,FALSE,"Elim"}</definedName>
    <definedName name="wrn.Olk._.by._.Qtr._3" hidden="1">{"Olk by Qtr Full",#N/A,FALSE,"Tot PalmPalm";"Olk by Qtr Full",#N/A,FALSE,"Tot Device";"Olk by Qtr Full",#N/A,FALSE,"Platform";"Olk by Qtr Full",#N/A,FALSE,"Palm.Net";"Olk by Qtr Full",#N/A,FALSE,"Elim"}</definedName>
    <definedName name="wrn.Olk._.by._.Qtr._4" hidden="1">{"Olk by Qtr Full",#N/A,FALSE,"Tot PalmPalm";"Olk by Qtr Full",#N/A,FALSE,"Tot Device";"Olk by Qtr Full",#N/A,FALSE,"Platform";"Olk by Qtr Full",#N/A,FALSE,"Palm.Net";"Olk by Qtr Full",#N/A,FALSE,"Elim"}</definedName>
    <definedName name="wrn.Olk._.by._.Qtr._5" hidden="1">{"Olk by Qtr Full",#N/A,FALSE,"Tot PalmPalm";"Olk by Qtr Full",#N/A,FALSE,"Tot Device";"Olk by Qtr Full",#N/A,FALSE,"Platform";"Olk by Qtr Full",#N/A,FALSE,"Palm.Net";"Olk by Qtr Full",#N/A,FALSE,"Elim"}</definedName>
    <definedName name="wrn.ontario." hidden="1">{"page1",#N/A,FALSE,"sheet 1";"Page2",#N/A,FALSE,"sheet 1";"page3",#N/A,FALSE,"sheet 1";"page4",#N/A,FALSE,"sheet 1"}</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peratingAssumtions." hidden="1">{#N/A,#N/A,FALSE,"OperatingAssumptions"}</definedName>
    <definedName name="wrn.Opportunity._.Assessment." hidden="1">{#N/A,#N/A,TRUE,"Summary";#N/A,#N/A,TRUE,"Assumptions";#N/A,#N/A,TRUE,"Comparison";#N/A,#N/A,TRUE,"Financials";#N/A,#N/A,TRUE,"Plan v. Act"}</definedName>
    <definedName name="wrn.Opportunity._.Assessment._1" hidden="1">{#N/A,#N/A,TRUE,"Summary";#N/A,#N/A,TRUE,"Assumptions";#N/A,#N/A,TRUE,"Comparison";#N/A,#N/A,TRUE,"Financials";#N/A,#N/A,TRUE,"Plan v. Act"}</definedName>
    <definedName name="wrn.Opportunity._.Assessment._2" hidden="1">{#N/A,#N/A,TRUE,"Summary";#N/A,#N/A,TRUE,"Assumptions";#N/A,#N/A,TRUE,"Comparison";#N/A,#N/A,TRUE,"Financials";#N/A,#N/A,TRUE,"Plan v. Act"}</definedName>
    <definedName name="wrn.Opportunity._.Assessment._3" hidden="1">{#N/A,#N/A,TRUE,"Summary";#N/A,#N/A,TRUE,"Assumptions";#N/A,#N/A,TRUE,"Comparison";#N/A,#N/A,TRUE,"Financials";#N/A,#N/A,TRUE,"Plan v. Act"}</definedName>
    <definedName name="wrn.Opportunity._.Assessment._4" hidden="1">{#N/A,#N/A,TRUE,"Summary";#N/A,#N/A,TRUE,"Assumptions";#N/A,#N/A,TRUE,"Comparison";#N/A,#N/A,TRUE,"Financials";#N/A,#N/A,TRUE,"Plan v. Act"}</definedName>
    <definedName name="wrn.Opportunity._.Assessment._5" hidden="1">{#N/A,#N/A,TRUE,"Summary";#N/A,#N/A,TRUE,"Assumptions";#N/A,#N/A,TRUE,"Comparison";#N/A,#N/A,TRUE,"Financials";#N/A,#N/A,TRUE,"Plan v. Act"}</definedName>
    <definedName name="wrn.OUTPUT." hidden="1">{"DCF","UPSIDE CASE",FALSE,"Sheet1";"DCF","BASE CASE",FALSE,"Sheet1";"DCF","DOWNSIDE CASE",FALSE,"Sheet1"}</definedName>
    <definedName name="wrn.p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hidden="1">{#N/A,#N/A,FALSE,"PL NOV";#N/A,#N/A,FALSE,"Trend00";#N/A,#N/A,FALSE,"YTD";#N/A,#N/A,FALSE,"00 balSheet";#N/A,#N/A,FALSE,"Bank BalSh"}</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rt._.1."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wrn.Part._.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ial."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YBACK." hidden="1">{"payback",#N/A,FALSE,"TV_Payback"}</definedName>
    <definedName name="wrn.PCB원가계산." hidden="1">{#N/A,#N/A,FALSE,"P.C.B"}</definedName>
    <definedName name="wrn.Penetration." hidden="1">{#N/A,#N/A,FALSE,"Mkt Pen"}</definedName>
    <definedName name="wrn.PERSONNEL." hidden="1">{"FORM16",#N/A,TRUE,"Personnel1";"FORM16.2",#N/A,TRUE,"Personnel2";"FORM16.2",#N/A,TRUE,"Personnel3";"FORM16.3",#N/A,TRUE,"Personnel4";"FORM16.4",#N/A,TRUE,"Personnel5"}</definedName>
    <definedName name="wrn.PERSONNEL._1" hidden="1">{"FORM16",#N/A,TRUE,"Personnel1";"FORM16.2",#N/A,TRUE,"Personnel2";"FORM16.2",#N/A,TRUE,"Personnel3";"FORM16.3",#N/A,TRUE,"Personnel4";"FORM16.4",#N/A,TRUE,"Personnel5"}</definedName>
    <definedName name="wrn.PETC."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PEWC1." hidden="1">{"Graphic",#N/A,TRUE,"Graphic"}</definedName>
    <definedName name="wrn.PGtotals." hidden="1">{#N/A,"CoreEurope",FALSE,"P&amp;L";#N/A,"HandToolsTOTAL",FALSE,"P&amp;L";#N/A,"DecoToolsTOTAL",FALSE,"P&amp;L";#N/A,"ZAGwoIsraelTOTAL",FALSE,"P&amp;L";#N/A,"FasteningTOTAL",FALSE,"P&amp;L";#N/A,"DoorsTOTAL",FALSE,"P&amp;L";#N/A,"AssemblyTechTOTAL",FALSE,"P&amp;L";#N/A,"MacUK",FALSE,"P&amp;L";#N/A,"Tona",FALSE,"P&amp;L"}</definedName>
    <definedName name="wrn.PK._.Variance." hidden="1">{#N/A,#N/A,FALSE,"399 Park Var";#N/A,#N/A,FALSE,"PK NOTES"}</definedName>
    <definedName name="wrn.PL." hidden="1">{"PL",#N/A,FALSE,"MRO"}</definedName>
    <definedName name="wrn.PL._.Analysis." hidden="1">{"AnalRSA",#N/A,TRUE,"PL-Anal";"AnalIAS",#N/A,TRUE,"PL-Anal"}</definedName>
    <definedName name="wrn.Plan." hidden="1">{#N/A,#N/A,FALSE,"Data Entry";#N/A,#N/A,FALSE,"Projected Sales $'s";#N/A,#N/A,FALSE,"Financial Sum";#N/A,#N/A,FALSE,"Profit Margins";#N/A,#N/A,FALSE,"Con His &amp; Proj Fin Data";#N/A,#N/A,FALSE,"Con His Bal Shts";#N/A,#N/A,FALSE,"Fin Sum CMI";#N/A,#N/A,FALSE,"Working Capital";#N/A,#N/A,FALSE,"Projected Sales Units"}</definedName>
    <definedName name="wrn.Plan._.Europe._.pdts._.transparents." hidden="1">{#N/A,#N/A,FALSE,"TRANSP2";#N/A,#N/A,FALSE,"VISOL2";#N/A,#N/A,FALSE,"ITR2";#N/A,#N/A,FALSE,"CSOL2";#N/A,#N/A,FALSE,"FEUILLETE2";#N/A,#N/A,FALSE,"TRMP2";#N/A,#N/A,FALSE,"ARG2";#N/A,#N/A,FALSE,"VIMP2"}</definedName>
    <definedName name="wrn.Planone." hidden="1">{#N/A,#N/A,FALSE,"TRANSP1";#N/A,#N/A,FALSE,"VISOL1";#N/A,#N/A,FALSE,"ITR1";#N/A,#N/A,FALSE,"CSOL1";#N/A,#N/A,FALSE,"FEUILLETE1";#N/A,#N/A,FALSE,"TRMP1";#N/A,#N/A,FALSE,"ARG1";#N/A,#N/A,FALSE,"VIMP1"}</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orfolioFinancialSummary." hidden="1">{#N/A,#N/A,FALSE,"ZellLurieFinSummary";#N/A,#N/A,FALSE,"FirstCapFinSummary";#N/A,#N/A,FALSE,"ZM I-III Consol FinSummary"}</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epaid." hidden="1">{#N/A,#N/A,FALSE,"0125-10";#N/A,#N/A,FALSE,"0125-12";#N/A,#N/A,FALSE,"0140-12";#N/A,#N/A,FALSE,"0140-14";#N/A,#N/A,FALSE,"0160-12";#N/A,#N/A,FALSE,"0180-12";#N/A,#N/A,FALSE,"0180-14";#N/A,#N/A,FALSE,"0180-16";#N/A,#N/A,FALSE,"0180-18";#N/A,#N/A,FALSE,"0185-20";#N/A,#N/A,FALSE,"0185-22";#N/A,#N/A,FALSE,"0190-10"}</definedName>
    <definedName name="wrn.Presentation." hidden="1">{#N/A,#N/A,TRUE,"Summary";"AnnualRentRoll",#N/A,TRUE,"RentRoll";#N/A,#N/A,TRUE,"ExitStratigy";#N/A,#N/A,TRUE,"OperatingAssumptions"}</definedName>
    <definedName name="wrn.PRETENSIONER._.COMPARISON." hidden="1">{#N/A,#N/A,FALSE,"PT비교DATA"}</definedName>
    <definedName name="wrn.Pricing._.Strategy."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hidden="1">{#N/A,#N/A,FALSE,"Primary"}</definedName>
    <definedName name="wrn.Print." hidden="1">{"vi1",#N/A,FALSE,"Financial Statements";"vi2",#N/A,FALSE,"Financial Statements";#N/A,#N/A,FALSE,"DCF"}</definedName>
    <definedName name="wrn.Print._.All." hidden="1">{#N/A,#N/A,FALSE,"JUNE WCE";#N/A,#N/A,FALSE,"Central - Doug June";#N/A,#N/A,FALSE,"East - Dave June";#N/A,#N/A,FALSE,"West - Lee - June";#N/A,#N/A,FALSE,"JULY WCE";#N/A,#N/A,FALSE,"Central - Doug July";#N/A,#N/A,FALSE,"East - Dave July";#N/A,#N/A,FALSE,"West - Lee - July";#N/A,#N/A,FALSE,"Utilization"}</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hidden="1">{"Valuation Letter",#N/A,TRUE,"Valuation Summary";"Financial Statements Letter",#N/A,TRUE,"Results";"Results Letter",#N/A,TRUE,"Results";"Ratios Letter",#N/A,TRUE,"Results";"P2 Summary Letter",#N/A,TRUE,"Results";"Historical data Letter",#N/A,TRUE,"Historical Data";"P1 Inputs Letter",#N/A,TRUE,"Forecast Drivers";"P2 Inputs Letter",#N/A,TRUE,"Forecast Drivers"}</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sheets."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all._.sheets._1"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all._.sheets._2"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all._.sheets._3"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all._.sheets._4"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all._.sheets._5"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All._1" hidden="1">{#N/A,#N/A,FALSE,"JUNE WCE";#N/A,#N/A,FALSE,"Central - Doug June";#N/A,#N/A,FALSE,"East - Dave June";#N/A,#N/A,FALSE,"West - Lee - June";#N/A,#N/A,FALSE,"JULY WCE";#N/A,#N/A,FALSE,"Central - Doug July";#N/A,#N/A,FALSE,"East - Dave July";#N/A,#N/A,FALSE,"West - Lee - July";#N/A,#N/A,FALSE,"Utilization"}</definedName>
    <definedName name="wrn.Print._.All._2" hidden="1">{#N/A,#N/A,FALSE,"JUNE WCE";#N/A,#N/A,FALSE,"Central - Doug June";#N/A,#N/A,FALSE,"East - Dave June";#N/A,#N/A,FALSE,"West - Lee - June";#N/A,#N/A,FALSE,"JULY WCE";#N/A,#N/A,FALSE,"Central - Doug July";#N/A,#N/A,FALSE,"East - Dave July";#N/A,#N/A,FALSE,"West - Lee - July";#N/A,#N/A,FALSE,"Utilization"}</definedName>
    <definedName name="wrn.Print._.All._3" hidden="1">{#N/A,#N/A,FALSE,"JUNE WCE";#N/A,#N/A,FALSE,"Central - Doug June";#N/A,#N/A,FALSE,"East - Dave June";#N/A,#N/A,FALSE,"West - Lee - June";#N/A,#N/A,FALSE,"JULY WCE";#N/A,#N/A,FALSE,"Central - Doug July";#N/A,#N/A,FALSE,"East - Dave July";#N/A,#N/A,FALSE,"West - Lee - July";#N/A,#N/A,FALSE,"Utilization"}</definedName>
    <definedName name="wrn.Print._.All._4" hidden="1">{#N/A,#N/A,FALSE,"JUNE WCE";#N/A,#N/A,FALSE,"Central - Doug June";#N/A,#N/A,FALSE,"East - Dave June";#N/A,#N/A,FALSE,"West - Lee - June";#N/A,#N/A,FALSE,"JULY WCE";#N/A,#N/A,FALSE,"Central - Doug July";#N/A,#N/A,FALSE,"East - Dave July";#N/A,#N/A,FALSE,"West - Lee - July";#N/A,#N/A,FALSE,"Utilization"}</definedName>
    <definedName name="wrn.Print._.All._5" hidden="1">{#N/A,#N/A,FALSE,"JUNE WCE";#N/A,#N/A,FALSE,"Central - Doug June";#N/A,#N/A,FALSE,"East - Dave June";#N/A,#N/A,FALSE,"West - Lee - June";#N/A,#N/A,FALSE,"JULY WCE";#N/A,#N/A,FALSE,"Central - Doug July";#N/A,#N/A,FALSE,"East - Dave July";#N/A,#N/A,FALSE,"West - Lee - July";#N/A,#N/A,FALSE,"Utilization"}</definedName>
    <definedName name="wrn.print._.graphs." hidden="1">{"cap_structure",#N/A,FALSE,"Graph-Mkt Cap";"price",#N/A,FALSE,"Graph-Price";"ebit",#N/A,FALSE,"Graph-EBITDA";"ebitda",#N/A,FALSE,"Graph-EBITDA"}</definedName>
    <definedName name="wrn.print._.raw._.data._.entry." hidden="1">{"inputs raw data",#N/A,TRUE,"INPUT"}</definedName>
    <definedName name="wrn.Print._.Results._.A4." hidden="1">{"Valuation",#N/A,TRUE,"Valuation Summary";"Financial Statements",#N/A,TRUE,"Results";"Results",#N/A,TRUE,"Results";"Ratios",#N/A,TRUE,"Results";"P2 Summary",#N/A,TRUE,"Results"}</definedName>
    <definedName name="wrn.Print._.Results._.Letter." hidden="1">{"Valuation Letter",#N/A,TRUE,"Valuation Summary";"Financial Statements Letter",#N/A,TRUE,"Results";"Results Letter",#N/A,TRUE,"Results";"Ratios Letter",#N/A,TRUE,"Results";"P2 Summary Letter",#N/A,TRUE,"Results"}</definedName>
    <definedName name="wrn.Print._.Septent."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tandalone." hidden="1">{"standalone1",#N/A,FALSE,"DCFBase";"standalone2",#N/A,FALSE,"DCFBase"}</definedName>
    <definedName name="wrn.print._.summary._.sheets." hidden="1">{"summary1",#N/A,TRUE,"Comps";"summary2",#N/A,TRUE,"Comps";"summary3",#N/A,TRUE,"Comps"}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hidden="1">{#N/A,#N/A,TRUE,"Summary";#N/A,#N/A,TRUE,"IS";#N/A,#N/A,TRUE,"Adj";#N/A,#N/A,TRUE,"BS";#N/A,#N/A,TRUE,"CF";#N/A,#N/A,TRUE,"Debt";#N/A,#N/A,TRUE,"IRR"}</definedName>
    <definedName name="wrn.Printout." hidden="1">{"page1",#N/A,FALSE,"Casual RLE";"page2",#N/A,FALSE,"Casual RLE"}</definedName>
    <definedName name="wrn.Prints._.All." hidden="1">{"Main",#N/A,FALSE,"Wacker";"Main2",#N/A,FALSE,"Wacker";"Value",#N/A,FALSE,"Wacker";"Sensitivity",#N/A,FALSE,"Wacker";"Paine",#N/A,FALSE,"Wacker";"Quaker",#N/A,FALSE,"Wacker";"Wacker",#N/A,FALSE,"Wacker";"1900",#N/A,FALSE,"Wacker";"1901",#N/A,FALSE,"Wacker"}</definedName>
    <definedName name="wrn.Priority._.list." hidden="1">{#N/A,#N/A,FALSE,"DI 2 YEAR MASTER SCHEDULE"}</definedName>
    <definedName name="wrn.Prjcted._.Mnthly._.Qtys." hidden="1">{#N/A,#N/A,FALSE,"PRJCTED MNTHLY QTY's"}</definedName>
    <definedName name="wrn.Prjcted._.Qtrly._.Dollars." hidden="1">{#N/A,#N/A,FALSE,"PRJCTED QTRLY $'s"}</definedName>
    <definedName name="wrn.Prjcted._.Qtrly._.Qtys." hidden="1">{#N/A,#N/A,FALSE,"PRJCTED QTRLY QTY's"}</definedName>
    <definedName name="wrn.PROD._.PLAN._.OPTION._.4."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uct._.Mgr._.Summary." hidden="1">{"Product Mgr Summary",#N/A,FALSE,"CI PROJECTS"}</definedName>
    <definedName name="wrn.PROFIT._.SPLIT." hidden="1">{"profit split",#N/A,FALSE,"Profit Split"}</definedName>
    <definedName name="wrn.Proforma." hidden="1">{#N/A,#N/A,TRUE,"Summary";#N/A,#N/A,TRUE,"InPlace";#N/A,#N/A,TRUE,"Stable";#N/A,#N/A,TRUE,"RentRoll";#N/A,#N/A,TRUE,"I&amp;E";#N/A,#N/A,TRUE,"Expense Detail";#N/A,#N/A,TRUE,"CAM Recov(InPlace)";#N/A,#N/A,TRUE,"CAM Recov(Stable)";#N/A,#N/A,TRUE,"Tax Recov";#N/A,#N/A,TRUE,"Expiration";#N/A,#N/A,TRUE,"Sales";#N/A,#N/A,TRUE,"Tax"}</definedName>
    <definedName name="wrn.PROJECT._.SUMMARY." hidden="1">{#N/A,#N/A,FALSE,"PROJSUM";#N/A,#N/A,FALSE,"1450";#N/A,#N/A,FALSE,"2430";#N/A,#N/A,FALSE,"2700"}</definedName>
    <definedName name="wrn.PROJECT._.SUMMARY._1" hidden="1">{#N/A,#N/A,FALSE,"PROJSUM";#N/A,#N/A,FALSE,"1450";#N/A,#N/A,FALSE,"2430";#N/A,#N/A,FALSE,"2700"}</definedName>
    <definedName name="wrn.PROJECT._.SUMMARY._2" hidden="1">{#N/A,#N/A,FALSE,"PROJSUM";#N/A,#N/A,FALSE,"1450";#N/A,#N/A,FALSE,"2430";#N/A,#N/A,FALSE,"2700"}</definedName>
    <definedName name="wrn.PROJECT._.SUMMARY._3" hidden="1">{#N/A,#N/A,FALSE,"PROJSUM";#N/A,#N/A,FALSE,"1450";#N/A,#N/A,FALSE,"2430";#N/A,#N/A,FALSE,"2700"}</definedName>
    <definedName name="wrn.PROJECT._.SUMMARY._4" hidden="1">{#N/A,#N/A,FALSE,"PROJSUM";#N/A,#N/A,FALSE,"1450";#N/A,#N/A,FALSE,"2430";#N/A,#N/A,FALSE,"2700"}</definedName>
    <definedName name="wrn.PROJECT._.SUMMARY._5" hidden="1">{#N/A,#N/A,FALSE,"PROJSUM";#N/A,#N/A,FALSE,"1450";#N/A,#N/A,FALSE,"2430";#N/A,#N/A,FALSE,"2700"}</definedName>
    <definedName name="wrn.PROPERTY." hidden="1">{#N/A,#N/A,FALSE,"Property"}</definedName>
    <definedName name="wrn.PropertyInformation." hidden="1">{#N/A,#N/A,FALSE,"PropertyInfo"}</definedName>
    <definedName name="wrn.PROVSS." hidden="1">{"FOOTNOTE",#N/A,FALSE,"PROV";"SUMMARY",#N/A,FALSE,"PROV";"RATE",#N/A,FALSE,"PROV";"PROV CALC",#N/A,FALSE,"PROV";"PROV TO TR",#N/A,FALSE,"PROV";"TAX ACCOUNT ANAL",#N/A,FALSE,"PROV"}</definedName>
    <definedName name="wrn.PTMOTSC1097." hidden="1">{"PTMOTSC1097",#N/A,FALSE,"MovimientosBBV$USA"}</definedName>
    <definedName name="wrn.Pulp." hidden="1">{"Pulp Production",#N/A,FALSE,"Pulp";"Pulp Earnings",#N/A,FALSE,"Pulp"}</definedName>
    <definedName name="wrn.Pump." hidden="1">{#N/A,#N/A,FALSE,"Assump";#N/A,#N/A,FALSE,"Income";#N/A,#N/A,FALSE,"Balance";#N/A,#N/A,FALSE,"DCF Pump";#N/A,#N/A,FALSE,"Trans Assump";#N/A,#N/A,FALSE,"Combined Income";#N/A,#N/A,FALSE,"Combined Balance"}</definedName>
    <definedName name="wrn.Purchasing._.Detail." hidden="1">{"Purchasing Detail",#N/A,FALSE,"CI PROJECTS"}</definedName>
    <definedName name="wrn.Purchasing._.v._.Fcst." hidden="1">{"Purchasing v Fcst",#N/A,FALSE,"CI PROJECTS"}</definedName>
    <definedName name="wrn.PVC." hidden="1">{#N/A,#N/A,FALSE,"P.V.C 9월 압출 CAPA";#N/A,#N/A,FALSE,"P.V.C 10월 압출 CAPA ";#N/A,#N/A,FALSE,"P.V.C 11월 압출 CAPA ";#N/A,#N/A,FALSE,"P.V.C 12월 압출 CAPA "}</definedName>
    <definedName name="wrn.q..04" hidden="1">{#N/A,#N/A,FALSE,"부대사업수입분석"}</definedName>
    <definedName name="wrn.Q._.Report." hidden="1">{"Quarterly Earnings",#N/A,FALSE,"FTS";"Quarterly Margins",#N/A,FALSE,"FTS";"Q Sales",#N/A,FALSE,"FTS";"Q EBIT",#N/A,FALSE,"FTS";"Unit Analysis",#N/A,FALSE,"FTS";"Inventory Analysis",#N/A,FALSE,"FTS"}</definedName>
    <definedName name="wrn.q.04" hidden="1">{#N/A,#N/A,FALSE,"부대사업수입분석"}</definedName>
    <definedName name="wrn.Qtrs_PL." hidden="1">{"Quarters",#N/A,FALSE,"1.2"}</definedName>
    <definedName name="wrn.Quarterly." hidden="1">{"Payroll Qtr 94",#N/A,FALSE,"Personnel Expenses";"Payroll Qtr 95",#N/A,FALSE,"Personnel Expenses";"Payroll Qtr 96",#N/A,FALSE,"Personnel Expenses";"Relo Qtr 95",#N/A,FALSE,"Personnel Expenses";"Relo Qtr 96",#N/A,FALSE,"Personnel Expenses";"Statistics Qtr 94",#N/A,FALSE,"Personnel Expenses";"Statistics Qtr 95",#N/A,FALSE,"Personnel Expenses";"Statistics Qtr 96",#N/A,FALSE,"Personnel Expenses";"Summary Qtr 94",#N/A,FALSE,"Personnel Expenses";"Summary Qtr 95",#N/A,FALSE,"Personnel Expenses";"Summary Qtr 96",#N/A,FALSE,"Personnel Expenses"}</definedName>
    <definedName name="wrn.QUARTERLY._.VIEW." hidden="1">{"QUARTERLY VIEW",#N/A,FALSE,"YEAR TOTAL"}</definedName>
    <definedName name="wrn.Quarterly._1" hidden="1">{"Payroll Qtr 94",#N/A,FALSE,"Personnel Expenses";"Payroll Qtr 95",#N/A,FALSE,"Personnel Expenses";"Payroll Qtr 96",#N/A,FALSE,"Personnel Expenses";"Relo Qtr 95",#N/A,FALSE,"Personnel Expenses";"Relo Qtr 96",#N/A,FALSE,"Personnel Expenses";"Statistics Qtr 94",#N/A,FALSE,"Personnel Expenses";"Statistics Qtr 95",#N/A,FALSE,"Personnel Expenses";"Statistics Qtr 96",#N/A,FALSE,"Personnel Expenses";"Summary Qtr 94",#N/A,FALSE,"Personnel Expenses";"Summary Qtr 95",#N/A,FALSE,"Personnel Expenses";"Summary Qtr 96",#N/A,FALSE,"Personnel Expenses"}</definedName>
    <definedName name="wrn.Quarterly._2" hidden="1">{"Payroll Qtr 94",#N/A,FALSE,"Personnel Expenses";"Payroll Qtr 95",#N/A,FALSE,"Personnel Expenses";"Payroll Qtr 96",#N/A,FALSE,"Personnel Expenses";"Relo Qtr 95",#N/A,FALSE,"Personnel Expenses";"Relo Qtr 96",#N/A,FALSE,"Personnel Expenses";"Statistics Qtr 94",#N/A,FALSE,"Personnel Expenses";"Statistics Qtr 95",#N/A,FALSE,"Personnel Expenses";"Statistics Qtr 96",#N/A,FALSE,"Personnel Expenses";"Summary Qtr 94",#N/A,FALSE,"Personnel Expenses";"Summary Qtr 95",#N/A,FALSE,"Personnel Expenses";"Summary Qtr 96",#N/A,FALSE,"Personnel Expenses"}</definedName>
    <definedName name="wrn.Quarterly._3" hidden="1">{"Payroll Qtr 94",#N/A,FALSE,"Personnel Expenses";"Payroll Qtr 95",#N/A,FALSE,"Personnel Expenses";"Payroll Qtr 96",#N/A,FALSE,"Personnel Expenses";"Relo Qtr 95",#N/A,FALSE,"Personnel Expenses";"Relo Qtr 96",#N/A,FALSE,"Personnel Expenses";"Statistics Qtr 94",#N/A,FALSE,"Personnel Expenses";"Statistics Qtr 95",#N/A,FALSE,"Personnel Expenses";"Statistics Qtr 96",#N/A,FALSE,"Personnel Expenses";"Summary Qtr 94",#N/A,FALSE,"Personnel Expenses";"Summary Qtr 95",#N/A,FALSE,"Personnel Expenses";"Summary Qtr 96",#N/A,FALSE,"Personnel Expenses"}</definedName>
    <definedName name="wrn.Quarterly._4" hidden="1">{"Payroll Qtr 94",#N/A,FALSE,"Personnel Expenses";"Payroll Qtr 95",#N/A,FALSE,"Personnel Expenses";"Payroll Qtr 96",#N/A,FALSE,"Personnel Expenses";"Relo Qtr 95",#N/A,FALSE,"Personnel Expenses";"Relo Qtr 96",#N/A,FALSE,"Personnel Expenses";"Statistics Qtr 94",#N/A,FALSE,"Personnel Expenses";"Statistics Qtr 95",#N/A,FALSE,"Personnel Expenses";"Statistics Qtr 96",#N/A,FALSE,"Personnel Expenses";"Summary Qtr 94",#N/A,FALSE,"Personnel Expenses";"Summary Qtr 95",#N/A,FALSE,"Personnel Expenses";"Summary Qtr 96",#N/A,FALSE,"Personnel Expenses"}</definedName>
    <definedName name="wrn.Quarterly._5" hidden="1">{"Payroll Qtr 94",#N/A,FALSE,"Personnel Expenses";"Payroll Qtr 95",#N/A,FALSE,"Personnel Expenses";"Payroll Qtr 96",#N/A,FALSE,"Personnel Expenses";"Relo Qtr 95",#N/A,FALSE,"Personnel Expenses";"Relo Qtr 96",#N/A,FALSE,"Personnel Expenses";"Statistics Qtr 94",#N/A,FALSE,"Personnel Expenses";"Statistics Qtr 95",#N/A,FALSE,"Personnel Expenses";"Statistics Qtr 96",#N/A,FALSE,"Personnel Expenses";"Summary Qtr 94",#N/A,FALSE,"Personnel Expenses";"Summary Qtr 95",#N/A,FALSE,"Personnel Expenses";"Summary Qtr 96",#N/A,FALSE,"Personnel Expenses"}</definedName>
    <definedName name="wrn.QuickBook." hidden="1">{"DelHaas",#N/A,FALSE,"CONSMO95";"QuickBook",#N/A,FALSE,"CONSMO95"}</definedName>
    <definedName name="wrn.RA." hidden="1">{"OKT4ARA",#N/A,FALSE,"OKT-4 RA"}</definedName>
    <definedName name="wrn.Regions." hidden="1">{#N/A,"United Kingdom",FALSE,"Reg PG Sum";#N/A,"France",FALSE,"Reg PG Sum";#N/A,"North",FALSE,"Reg PG Sum";#N/A,"Italy",FALSE,"Reg PG Sum";#N/A,"Iberia",FALSE,"Reg PG Sum";#N/A,"Other",FALSE,"Reg PG Sum"}</definedName>
    <definedName name="wrn.Relevant."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LEVANTSHEETS." hidden="1">{#N/A,#N/A,FALSE,"AD_Purch";#N/A,#N/A,FALSE,"Projections";#N/A,#N/A,FALSE,"DCF";#N/A,#N/A,FALSE,"Mkt Val"}</definedName>
    <definedName name="wrn.rep1."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wrn.Report." hidden="1">{#N/A,#N/A,FALSE,"Summary";#N/A,#N/A,FALSE,"Assumptions";#N/A,#N/A,FALSE,"Notes";#N/A,#N/A,FALSE,"Cash Flow";#N/A,#N/A,FALSE,"Eff. Rent Detail";#N/A,#N/A,FALSE,"Residual";#N/A,#N/A,FALSE,"Value Matrix";#N/A,#N/A,FALSE,"Pro Forma";#N/A,#N/A,FALSE,"Historical Op";#N/A,#N/A,FALSE,"Value Comp";#N/A,#N/A,FALSE,"Matrices"}</definedName>
    <definedName name="wrn.Report1." hidden="1">{#N/A,#N/A,FALSE,"July 95";#N/A,#N/A,FALSE,"Aug 95";#N/A,#N/A,FALSE,"Sep 95";#N/A,#N/A,FALSE,"October 95";#N/A,#N/A,FALSE,"November 95";#N/A,#N/A,FALSE,"December 95";#N/A,#N/A,FALSE,"February 96";#N/A,#N/A,FALSE,"March 96"}</definedName>
    <definedName name="wrn.Reports2." hidden="1">{"NI2",#N/A,FALSE,"Sum - Exp";"Revenue2",#N/A,FALSE,"Sum - Exp";"Headcount2",#N/A,FALSE,"Sum - Exp";"Pipeline2",#N/A,FALSE,"Sum - Exp";"expenses",#N/A,FALSE,"Sum - Exp"}</definedName>
    <definedName name="wrn.RESEARCH._.AND._.DEVELOPMENT." hidden="1">{"R &amp; D",#N/A,FALSE,"Research and Development"}</definedName>
    <definedName name="wrn.Research._.and._.Development._.Exp.." hidden="1">{"ResearchandDevelopmentExp",#N/A,FALSE,"TP Fixed Exp."}</definedName>
    <definedName name="wrn.RESERVE._.SCHEDULE." hidden="1">{#N/A,#N/A,FALSE,"Sheet8";#N/A,#N/A,FALSE,"Sheet7"}</definedName>
    <definedName name="wrn.resultado_resumen." hidden="1">{"resultado_resumen",#N/A,FALSE}</definedName>
    <definedName name="wrn.resultado_total." hidden="1">{"resultado completo",#N/A,FALSE}</definedName>
    <definedName name="wrn.Return._.on._.Capital." hidden="1">{"Summary Schedule",#N/A,FALSE,"Sheet1";"Divisional Support",#N/A,FALSE,"Sheet2";"Corporate Support",#N/A,FALSE,"Sheet3"}</definedName>
    <definedName name="wrn.REV1." hidden="1">{"FORM1",#N/A,FALSE,"Revenue";"FORMTR",#N/A,FALSE,"Revenue";"FORM3.1",#N/A,FALSE,"Revenue"}</definedName>
    <definedName name="wrn.REV1._1" hidden="1">{"FORM1",#N/A,FALSE,"Revenue";"FORMTR",#N/A,FALSE,"Revenue";"FORM3.1",#N/A,FALSE,"Revenue"}</definedName>
    <definedName name="wrn.REVENUE." hidden="1">{"FORM1",#N/A,TRUE,"Revenue";"FORM1.1",#N/A,TRUE,"Revenue";"FORM1.2",#N/A,TRUE,"Revenue";"FORM2",#N/A,TRUE,"Revenue";"FORM2.1",#N/A,TRUE,"Revenue"}</definedName>
    <definedName name="wrn.revenue._.detail." hidden="1">{"revenue detail 1",#N/A,FALSE,"Revenue Detail";"revenue detail 2",#N/A,FALSE,"Revenue Detail";"revenue detail 3",#N/A,FALSE,"Revenue Detail";"revenue detail 4",#N/A,FALSE,"Revenue Detail"}</definedName>
    <definedName name="wrn.revenue._.detail._1" hidden="1">{"revenue detail 1",#N/A,FALSE,"Revenue Detail";"revenue detail 2",#N/A,FALSE,"Revenue Detail";"revenue detail 3",#N/A,FALSE,"Revenue Detail";"revenue detail 4",#N/A,FALSE,"Revenue Detail"}</definedName>
    <definedName name="wrn.revenue._.detail._2" hidden="1">{"revenue detail 1",#N/A,FALSE,"Revenue Detail";"revenue detail 2",#N/A,FALSE,"Revenue Detail";"revenue detail 3",#N/A,FALSE,"Revenue Detail";"revenue detail 4",#N/A,FALSE,"Revenue Detail"}</definedName>
    <definedName name="wrn.revenue._.detail._3" hidden="1">{"revenue detail 1",#N/A,FALSE,"Revenue Detail";"revenue detail 2",#N/A,FALSE,"Revenue Detail";"revenue detail 3",#N/A,FALSE,"Revenue Detail";"revenue detail 4",#N/A,FALSE,"Revenue Detail"}</definedName>
    <definedName name="wrn.revenue._.detail._4" hidden="1">{"revenue detail 1",#N/A,FALSE,"Revenue Detail";"revenue detail 2",#N/A,FALSE,"Revenue Detail";"revenue detail 3",#N/A,FALSE,"Revenue Detail";"revenue detail 4",#N/A,FALSE,"Revenue Detail"}</definedName>
    <definedName name="wrn.revenue._.detail._5" hidden="1">{"revenue detail 1",#N/A,FALSE,"Revenue Detail";"revenue detail 2",#N/A,FALSE,"Revenue Detail";"revenue detail 3",#N/A,FALSE,"Revenue Detail";"revenue detail 4",#N/A,FALSE,"Revenue Detail"}</definedName>
    <definedName name="wrn.revenue._.graph." hidden="1">{"revenue graph",#N/A,FALSE,"Revenue Graph"}</definedName>
    <definedName name="wrn.REVENUE._1" hidden="1">{"FORM1",#N/A,TRUE,"Revenue";"FORM1.1",#N/A,TRUE,"Revenue";"FORM1.2",#N/A,TRUE,"Revenue";"FORM2",#N/A,TRUE,"Revenue";"FORM2.1",#N/A,TRUE,"Revenue"}</definedName>
    <definedName name="wrn.Revs." hidden="1">{"Base_rev",#N/A,FALSE,"Proj_IS_Base";"Projrev",#N/A,FALSE,"Proj_IS_wOTLC";"Delta",#N/A,FALSE,"Delta Rev_PV"}</definedName>
    <definedName name="wrn.Riverwood_comp_model." hidden="1">{#N/A,#N/A,FALSE,"Che-Ga";#N/A,#N/A,FALSE,"Iv-Sm";#N/A,#N/A,FALSE,"So-We";#N/A,#N/A,FALSE,"Me-Po";#N/A,#N/A,FALSE,"Be-Bo";#N/A,#N/A,FALSE,"Cha-Ki";#N/A,#N/A,FALSE,"In";#N/A,#N/A,FALSE,"Schedule 23";#N/A,#N/A,FALSE,"Schedule 22";#N/A,#N/A,FALSE,"WACC"}</definedName>
    <definedName name="wrn.riverwood_dcf." hidden="1">{#N/A,#N/A,FALSE,"Sch 1";#N/A,#N/A,FALSE,"Sch 2";#N/A,#N/A,FALSE,"Sch 3b";#N/A,#N/A,FALSE,"Sch 3a";#N/A,#N/A,FALSE,"Main DCF";#N/A,#N/A,FALSE,"Sch 5";#N/A,#N/A,FALSE,"Assumptions"}</definedName>
    <definedName name="wrn.rndrep." hidden="1">{#N/A,#N/A,FALSE,"ROW DATA"}</definedName>
    <definedName name="wrn.ROCE._.Integrated._.Complex." hidden="1">{"ROCEIntNapLC",#N/A,FALSE,"Ethylene Price Model";"ROCEIntEPLC",#N/A,FALSE,"Ethylene Price Model"}</definedName>
    <definedName name="wrn.ROCE._.Stand._.Alone." hidden="1">{"TabEthEPLC",#N/A,FALSE,"Ethylene Price Model";"TabEthNapLC",#N/A,FALSE,"Ethylene Price Model"}</definedName>
    <definedName name="wrn.Roll._.Up._.Fields." hidden="1">{"Total",#N/A,FALSE,"Six Fields";"PDP",#N/A,FALSE,"Six Fields";"PNP",#N/A,FALSE,"Six Fields";"PUD",#N/A,FALSE,"Six Fields";"Prob",#N/A,FALSE,"Six Fields"}</definedName>
    <definedName name="wrn.RONA." hidden="1">{"RONA",#N/A,FALSE,"MRO"}</definedName>
    <definedName name="wrn.ROYALTIES." hidden="1">{"Royalties",#N/A,FALSE,"Royalty Computations"}</definedName>
    <definedName name="wrn.RPT." hidden="1">{#N/A,#N/A,FALSE,"인원";#N/A,#N/A,FALSE,"비용2";#N/A,#N/A,FALSE,"비용1";#N/A,#N/A,FALSE,"비용";#N/A,#N/A,FALSE,"보증2";#N/A,#N/A,FALSE,"보증1";#N/A,#N/A,FALSE,"보증";#N/A,#N/A,FALSE,"손익1";#N/A,#N/A,FALSE,"손익";#N/A,#N/A,FALSE,"부서별매출";#N/A,#N/A,FALSE,"매출"}</definedName>
    <definedName name="wrn.rpts." hidden="1">{#N/A,#N/A,TRUE,"Services";#N/A,#N/A,TRUE,"Sales - QM";#N/A,#N/A,TRUE,"Sales - HC";#N/A,#N/A,TRUE,"Int'l";#N/A,#N/A,TRUE,"PW Institute";#N/A,#N/A,TRUE,"Mktg Dept";#N/A,#N/A,TRUE,"R&amp;D";#N/A,#N/A,TRUE,"G&amp;A"}</definedName>
    <definedName name="wrn.RSA._.BS._.and._.PL." hidden="1">{"BS1",#N/A,TRUE,"RSA_FS";"BS2",#N/A,TRUE,"RSA_FS";"BS3",#N/A,TRUE,"RSA_FS"}</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denliste." hidden="1">{"Saldenliste",#N/A,FALSE,"H A Ü"}</definedName>
    <definedName name="wrn.SBU._.Reports." hidden="1">{#N/A,#N/A,FALSE,"Cover";#N/A,#N/A,FALSE,"CONSOL";#N/A,#N/A,FALSE,"AFTERMKT DIV";#N/A,#N/A,FALSE,"RCLMR-RM DIV";#N/A,#N/A,FALSE,"ASPH DIV";#N/A,#N/A,FALSE,"ASPH SBU";#N/A,#N/A,FALSE,"COMPACTOR SBU";#N/A,#N/A,FALSE,"GRINDER SBU";#N/A,#N/A,FALSE,"CONCR DIV";#N/A,#N/A,FALSE,"PAVERS SBU";#N/A,#N/A,FALSE,"BW SBU";#N/A,#N/A,FALSE,"LK SBU";#N/A,#N/A,FALSE,"JR SBU"}</definedName>
    <definedName name="wrn.SchM." hidden="1">{"SchMpg1",#N/A,FALSE,"TR Sch M";"SchMpg2",#N/A,FALSE,"TR Sch M"}</definedName>
    <definedName name="wrn.SchM._1" hidden="1">{"SchMpg1",#N/A,FALSE,"TR Sch M";"SchMpg2",#N/A,FALSE,"TR Sch M"}</definedName>
    <definedName name="wrn.SchM._2" hidden="1">{"SchMpg1",#N/A,FALSE,"TR Sch M";"SchMpg2",#N/A,FALSE,"TR Sch M"}</definedName>
    <definedName name="wrn.SchM._3" hidden="1">{"SchMpg1",#N/A,FALSE,"TR Sch M";"SchMpg2",#N/A,FALSE,"TR Sch M"}</definedName>
    <definedName name="wrn.SchM._4" hidden="1">{"SchMpg1",#N/A,FALSE,"TR Sch M";"SchMpg2",#N/A,FALSE,"TR Sch M"}</definedName>
    <definedName name="wrn.SchM._5" hidden="1">{"SchMpg1",#N/A,FALSE,"TR Sch M";"SchMpg2",#N/A,FALSE,"TR Sch M"}</definedName>
    <definedName name="wrn.Secondary._.Competition." hidden="1">{#N/A,#N/A,FALSE,"Secondary"}</definedName>
    <definedName name="wrn.SELLING._.CALCULATION." hidden="1">{"selling",#N/A,FALSE,"Selling Expense"}</definedName>
    <definedName name="wrn.Senn._.Tews._.Detail." hidden="1">{"Senn Tews Detail",#N/A,FALSE,"CI PROJECTS"}</definedName>
    <definedName name="wrn.Senn._.Tews._.v._.Fcst." hidden="1">{"Senn Tews v Fcst",#N/A,FALSE,"CI PROJECTS"}</definedName>
    <definedName name="wrn.Sensitivity." hidden="1">{"Sensitivity","2500/18",FALSE,"Senstivity analysis master"}</definedName>
    <definedName name="wrn.Seven._.Page." hidden="1">{"Income",#N/A,FALSE,"income";"Sales",#N/A,FALSE,"income";"Critical",#N/A,FALSE,"income";"Market",#N/A,FALSE,"Market";"Returns",#N/A,FALSE,"returns";"Balance",#N/A,FALSE,"balance";"Cash Flow",#N/A,FALSE,"balance"}</definedName>
    <definedName name="wrn.shareholder." hidden="1">{#N/A,#N/A,TRUE,"Highlights";#N/A,#N/A,TRUE,"Cmp to PY";#N/A,#N/A,TRUE,"Top Level P&amp;L";#N/A,#N/A,TRUE,"P&amp;L by BU";#N/A,#N/A,TRUE,"% OF SALES";#N/A,#N/A,TRUE,"Curr Mon Sum";#N/A,#N/A,TRUE,"Current Month";#N/A,#N/A,TRUE,"Balance Sheet"}</definedName>
    <definedName name="wrn.shareholder._1" hidden="1">{#N/A,#N/A,TRUE,"Highlights";#N/A,#N/A,TRUE,"Cmp to PY";#N/A,#N/A,TRUE,"Top Level P&amp;L";#N/A,#N/A,TRUE,"P&amp;L by BU";#N/A,#N/A,TRUE,"% OF SALES";#N/A,#N/A,TRUE,"Curr Mon Sum";#N/A,#N/A,TRUE,"Current Month";#N/A,#N/A,TRUE,"Balance Sheet"}</definedName>
    <definedName name="wrn.shareholder._2" hidden="1">{#N/A,#N/A,TRUE,"Highlights";#N/A,#N/A,TRUE,"Cmp to PY";#N/A,#N/A,TRUE,"Top Level P&amp;L";#N/A,#N/A,TRUE,"P&amp;L by BU";#N/A,#N/A,TRUE,"% OF SALES";#N/A,#N/A,TRUE,"Curr Mon Sum";#N/A,#N/A,TRUE,"Current Month";#N/A,#N/A,TRUE,"Balance Sheet"}</definedName>
    <definedName name="wrn.shareholder._3" hidden="1">{#N/A,#N/A,TRUE,"Highlights";#N/A,#N/A,TRUE,"Cmp to PY";#N/A,#N/A,TRUE,"Top Level P&amp;L";#N/A,#N/A,TRUE,"P&amp;L by BU";#N/A,#N/A,TRUE,"% OF SALES";#N/A,#N/A,TRUE,"Curr Mon Sum";#N/A,#N/A,TRUE,"Current Month";#N/A,#N/A,TRUE,"Balance Sheet"}</definedName>
    <definedName name="wrn.shareholder._4" hidden="1">{#N/A,#N/A,TRUE,"Highlights";#N/A,#N/A,TRUE,"Cmp to PY";#N/A,#N/A,TRUE,"Top Level P&amp;L";#N/A,#N/A,TRUE,"P&amp;L by BU";#N/A,#N/A,TRUE,"% OF SALES";#N/A,#N/A,TRUE,"Curr Mon Sum";#N/A,#N/A,TRUE,"Current Month";#N/A,#N/A,TRUE,"Balance Sheet"}</definedName>
    <definedName name="wrn.shareholder._5" hidden="1">{#N/A,#N/A,TRUE,"Highlights";#N/A,#N/A,TRUE,"Cmp to PY";#N/A,#N/A,TRUE,"Top Level P&amp;L";#N/A,#N/A,TRUE,"P&amp;L by BU";#N/A,#N/A,TRUE,"% OF SALES";#N/A,#N/A,TRUE,"Curr Mon Sum";#N/A,#N/A,TRUE,"Current Month";#N/A,#N/A,TRUE,"Balance Sheet"}</definedName>
    <definedName name="wrn.SHIN." hidden="1">{#N/A,#N/A,FALSE,"LANOS표면현황";#N/A,#N/A,FALSE,"표면처리업체별";#N/A,#N/A,FALSE,"사양별";#N/A,#N/A,FALSE,"제작업체별";#N/A,#N/A,FALSE,"장착부위";#N/A,#N/A,FALSE,"업체주소";#N/A,#N/A,FALSE,"불량현황"}</definedName>
    <definedName name="wrn.Short._.Print." hidden="1">{#N/A,#N/A,FALSE,"Cover";#N/A,#N/A,FALSE,"Stack";#N/A,#N/A,FALSE,"Cost S";#N/A,#N/A,FALSE," CF";#N/A,#N/A,FALSE,"Investor"}</definedName>
    <definedName name="wrn.Sil._.Pad._.Mfg.._.Expenses." hidden="1">{"SilPadMfgExpenses",#N/A,FALSE,"TP Fixed Exp."}</definedName>
    <definedName name="wrn.Sil._.Pad._.PL." hidden="1">{"SilPadPL",#N/A,FALSE,"Thermal Pdts. P &amp; L"}</definedName>
    <definedName name="wrn.Sil._.Pad._.Quality._.Expenses." hidden="1">{"SilPadQualityExpenses",#N/A,FALSE,"TP Fixed Exp."}</definedName>
    <definedName name="wrn.SilPad._.Mfg.._.Wages._.and._.Benefits." hidden="1">{"SPWages",#N/A,FALSE,"Annual Wages and Benefits"}</definedName>
    <definedName name="wrn.Six._.Page." hidden="1">{"Income",#N/A,FALSE,"Earnings";"Critical Measures",#N/A,FALSE,"Earnings";"Balance",#N/A,FALSE,"Balance";"Cash Flow",#N/A,FALSE,"Balance";"Market",#N/A,FALSE,"Market";"Returns",#N/A,FALSE,"Returns"}</definedName>
    <definedName name="wrn.Sixpage." hidden="1">{"Income",#N/A,FALSE,"income";"Critical",#N/A,FALSE,"income";"Balance",#N/A,FALSE,"Balance";"Cash Flow",#N/A,FALSE,"Balance";"Returns",#N/A,FALSE,"Returns";"Market",#N/A,FALSE,"Market"}</definedName>
    <definedName name="wrn.SKSCS1." hidden="1">{#N/A,#N/A,FALSE,"Antony Financials";#N/A,#N/A,FALSE,"Cowboy Financials";#N/A,#N/A,FALSE,"Combined";#N/A,#N/A,FALSE,"Valuematrix";#N/A,#N/A,FALSE,"DCFAntony";#N/A,#N/A,FALSE,"DCFCowboy";#N/A,#N/A,FALSE,"DCFCombined"}</definedName>
    <definedName name="wrn.STAND_ALONE_BOTH." hidden="1">{"FCB_ALL",#N/A,FALSE,"FCB";"GREY_ALL",#N/A,FALSE,"GREY"}</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APPORT." hidden="1">{"state apport",#N/A,FALSE,"INPUT ST APPORT"}</definedName>
    <definedName name="wrn.Statements." hidden="1">{"Co1statements",#N/A,FALSE,"Cmpy1";"Co2statement",#N/A,FALSE,"Cmpy2";"co1pm",#N/A,FALSE,"Co1PM";"co2PM",#N/A,FALSE,"Co2PM";"value",#N/A,FALSE,"value";"opco",#N/A,FALSE,"NewSparkle";"adjusts",#N/A,FALSE,"Adjustments"}</definedName>
    <definedName name="wrn.status." hidden="1">{#N/A,#N/A,TRUE,"Summary - 1";#N/A,#N/A,TRUE,"Summary - 2";#N/A,#N/A,TRUE,"Group Analysis";#N/A,#N/A,TRUE,"FM Analysis";#N/A,#N/A,TRUE,"T&amp;M-Onsite";#N/A,#N/A,TRUE,"FP-Onsite";#N/A,#N/A,TRUE,"NB-Onsite";#N/A,#N/A,TRUE,"T&amp;M-Offshore";#N/A,#N/A,TRUE,"FP-Offshore";#N/A,#N/A,TRUE,"Appendix-A";#N/A,#N/A,TRUE,"Appendix-B"}</definedName>
    <definedName name="wrn.Stoeffler._.Detail." hidden="1">{"Stoeffler Detail",#N/A,FALSE,"CI PROJECTS"}</definedName>
    <definedName name="wrn.Stoeffler._.v._.Fcst." hidden="1">{"Stoeffler v Fcst",#N/A,FALSE,"CI PROJECTS"}</definedName>
    <definedName name="wrn.Styrene._.Cost._.of._.Production." hidden="1">{"COPStyrEPLC",#N/A,FALSE,"Styrene";"COPStyrNapLC",#N/A,FALSE,"Styrene"}</definedName>
    <definedName name="wrn.su." hidden="1">{#N/A,#N/A,FALSE,"표지";#N/A,#N/A,FALSE,"전제";#N/A,#N/A,FALSE,"손익-자 (2)";#N/A,#N/A,FALSE,"손익-자";#N/A,#N/A,FALSE,"손익-마 (2)";#N/A,#N/A,FALSE,"손익-마";#N/A,#N/A,FALSE,"총손최종"}</definedName>
    <definedName name="wrn.sum." hidden="1">{"Opsys",#N/A,FALSE,"NPV_OPsys";"NT",#N/A,FALSE,"NPV_NT";"DevP",#N/A,FALSE,"NPV_DevPdt";"Office",#N/A,FALSE,"NPV_Office"}</definedName>
    <definedName name="wrn.Summary." hidden="1">{#N/A,#N/A,FALSE,"Summary"}</definedName>
    <definedName name="wrn.summary.." hidden="1">{#N/A,#N/A,TRUE,"KEY DATA";#N/A,#N/A,TRUE,"KEY DATA Base Case";#N/A,#N/A,TRUE,"JULY";#N/A,#N/A,TRUE,"AUG";#N/A,#N/A,TRUE,"SEPT";#N/A,#N/A,TRUE,"3Q"}</definedName>
    <definedName name="wrn.summary._.schedules." hidden="1">{"summary1",#N/A,FALSE,"Summary of Values";"summary2",#N/A,FALSE,"Summary of Values"}</definedName>
    <definedName name="wrn.summary._.schedules._1" hidden="1">{"summary1",#N/A,FALSE,"Summary of Values";"summary2",#N/A,FALSE,"Summary of Values"}</definedName>
    <definedName name="wrn.summary._.schedules._2" hidden="1">{"summary1",#N/A,FALSE,"Summary of Values";"summary2",#N/A,FALSE,"Summary of Values"}</definedName>
    <definedName name="wrn.summary._.schedules._3" hidden="1">{"summary1",#N/A,FALSE,"Summary of Values";"summary2",#N/A,FALSE,"Summary of Values"}</definedName>
    <definedName name="wrn.summary._.schedules._4" hidden="1">{"summary1",#N/A,FALSE,"Summary of Values";"summary2",#N/A,FALSE,"Summary of Values"}</definedName>
    <definedName name="wrn.summary._.schedules._5" hidden="1">{"summary1",#N/A,FALSE,"Summary of Values";"summary2",#N/A,FALSE,"Summary of Values"}</definedName>
    <definedName name="wrn.SummaryPgs." hidden="1">{#N/A,#N/A,FALSE,"CreditStat";#N/A,#N/A,FALSE,"SPbrkup";#N/A,#N/A,FALSE,"MerSPsyn";#N/A,#N/A,FALSE,"MerSPwKCsyn";#N/A,#N/A,FALSE,"MerSPwKCsyn (2)";#N/A,#N/A,FALSE,"CreditStat (2)"}</definedName>
    <definedName name="wrn.SummaryReport." hidden="1">{"Header",#N/A,TRUE,"Summary";"ProjectInfo",#N/A,TRUE,"Total Value"}</definedName>
    <definedName name="wrn.SUMNPV." hidden="1">{"Sumnpv",#N/A,FALSE,"List"}</definedName>
    <definedName name="wrn.SUN1." hidden="1">{#N/A,#N/A,FALSE,"Assumptions";#N/A,#N/A,FALSE,"office";#N/A,#N/A,FALSE,"monthly"}</definedName>
    <definedName name="wrn.Super._.Executive." hidden="1">{#N/A,#N/A,FALSE,"yields";#N/A,#N/A,FALSE,"k1_ass";#N/A,#N/A,FALSE,"h4_ass";#N/A,#N/A,FALSE,"h5_ass";#N/A,#N/A,FALSE,"h6_ass";#N/A,#N/A,FALSE,"h7_ass"}</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lemental_Reports." hidden="1">{#N/A,#N/A,FALSE,"Report Data";#N/A,#N/A,FALSE,"COMP POOL";#N/A,#N/A,FALSE,"COMP POOL NB95";#N/A,#N/A,FALSE,"COMP POOL NB94"}</definedName>
    <definedName name="wrn.Supply._.Additions." hidden="1">{#N/A,#N/A,FALSE,"Supply Addn"}</definedName>
    <definedName name="wrn.Switch._.PL." hidden="1">{"SwitchPL",#N/A,FALSE,"Switch P &amp; L"}</definedName>
    <definedName name="wrn.T._.and._.E._.Report." hidden="1">{#N/A,#N/A,TRUE,"T&amp;E";#N/A,#N/A,TRUE,"BUS. ENT. DET."}</definedName>
    <definedName name="wrn.Tabs._.for._.Dave." hidden="1">{#N/A,#N/A,FALSE,"CW Summary";#N/A,#N/A,FALSE,"Weekly Tracking";#N/A,#N/A,FALSE,"MSA";#N/A,#N/A,FALSE,"Parts";#N/A,#N/A,FALSE,"RS";#N/A,#N/A,FALSE,"Mods";#N/A,#N/A,FALSE,"GEVISA"}</definedName>
    <definedName name="wrn.TAJE." hidden="1">{"TAJES",#N/A,FALSE,"TAJE'S"}</definedName>
    <definedName name="wrn.Target._.Comparison." hidden="1">{"Target Comparison",#N/A,FALSE,"Summary"}</definedName>
    <definedName name="wrn.target._.Comparison2." hidden="1">{"Target Comparison",#N/A,FALSE,"Summary"}</definedName>
    <definedName name="wrn.TARGET._.DCF." hidden="1">{"targetdcf",#N/A,FALSE,"Merger consequences";"TARGETASSU",#N/A,FALSE,"Merger consequences";"TERMINAL VALUE",#N/A,FALSE,"Merger consequences"}</definedName>
    <definedName name="wrn.TAX._.BASIS._.BSHEET." hidden="1">{#N/A,#N/A,FALSE,"TBBS"}</definedName>
    <definedName name="wrn.TAXES." hidden="1">{"taxes",#N/A,FALSE,"Taxes"}</definedName>
    <definedName name="wrn.TB3." hidden="1">{#N/A,#N/A,FALSE,"Income Stmt"}</definedName>
    <definedName name="wrn.tcs2." hidden="1">{"tcs1",#N/A,FALSE,"Contra Patch"}</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echnology._1" hidden="1">{"developed valuation",#N/A,FALSE,"Valuation Analysis";"developed income statement",#N/A,FALSE,"Abbreviated Income Statement";"inprocess valuation",#N/A,FALSE,"Valuation Analysis";"inprocess income statement",#N/A,FALSE,"Abbreviated Income Statement"}</definedName>
    <definedName name="wrn.technology._2" hidden="1">{"developed valuation",#N/A,FALSE,"Valuation Analysis";"developed income statement",#N/A,FALSE,"Abbreviated Income Statement";"inprocess valuation",#N/A,FALSE,"Valuation Analysis";"inprocess income statement",#N/A,FALSE,"Abbreviated Income Statement"}</definedName>
    <definedName name="wrn.technology._3" hidden="1">{"developed valuation",#N/A,FALSE,"Valuation Analysis";"developed income statement",#N/A,FALSE,"Abbreviated Income Statement";"inprocess valuation",#N/A,FALSE,"Valuation Analysis";"inprocess income statement",#N/A,FALSE,"Abbreviated Income Statement"}</definedName>
    <definedName name="wrn.technology._4" hidden="1">{"developed valuation",#N/A,FALSE,"Valuation Analysis";"developed income statement",#N/A,FALSE,"Abbreviated Income Statement";"inprocess valuation",#N/A,FALSE,"Valuation Analysis";"inprocess income statement",#N/A,FALSE,"Abbreviated Income Statement"}</definedName>
    <definedName name="wrn.technology._5" hidden="1">{"developed valuation",#N/A,FALSE,"Valuation Analysis";"developed income statement",#N/A,FALSE,"Abbreviated Income Statement";"inprocess valuation",#N/A,FALSE,"Valuation Analysis";"inprocess income statement",#N/A,FALSE,"Abbreviated Income Statement"}</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RMINAL._.VALUE." hidden="1">{"terminal value",#N/A,FALSE,"TV_Payback"}</definedName>
    <definedName name="wrn.test." hidden="1">{"Valuation_Common",#N/A,FALSE,"Valuation"}</definedName>
    <definedName name="wrn.Thermal._.Clad._.Mfg.._.Expenses." hidden="1">{"ThermalCladMfgExpenses",#N/A,FALSE,"TP Fixed Exp."}</definedName>
    <definedName name="wrn.Thermal._.Clad._.PL." hidden="1">{"ThermalCladPL",#N/A,FALSE,"Thermal Pdts. P &amp; L"}</definedName>
    <definedName name="wrn.Thermal._.Commissions." hidden="1">{"ThermalCommissions",#N/A,FALSE,"TP Fixed Exp."}</definedName>
    <definedName name="wrn.Thermal._.Fixed._.Expenses." hidden="1">{"SilPadMfgExpenses",#N/A,FALSE,"TP Fixed Exp.";"SilPadQualityExpenses",#N/A,FALSE,"TP Fixed Exp.";"ThermalProcEngExpenses",#N/A,FALSE,"TP Fixed Exp.";"ThermalCladMfgExpenses",#N/A,FALSE,"TP Fixed Exp.";"GreaseReplacementMfgExpenses",#N/A,FALSE,"TP Fixed Exp.";"ThermalSellingExpenses",#N/A,FALSE,"TP Fixed Exp.";"ITCSellingExpenses",#N/A,FALSE,"TP Fixed Exp.";"UKSellingExpenses",#N/A,FALSE,"TP Fixed Exp.";"ResearchandDevelopmentExp",#N/A,FALSE,"TP Fixed Exp.";"ThermalCommissions",#N/A,FALSE,"TP Fixed Exp."}</definedName>
    <definedName name="wrn.Thermal._.Proc.._.Eng.._.Expenses." hidden="1">{"ThermalProcEngExpenses",#N/A,FALSE,"TP Fixed Exp."}</definedName>
    <definedName name="wrn.Thermal._.Products._.Interco.._.Elim.." hidden="1">{"ThermalProductsIntercoElim",#N/A,FALSE,"Thermal Pdts. P &amp; L"}</definedName>
    <definedName name="wrn.Thermal._.Products._.PL." hidden="1">{"ThermalProductsPL",#N/A,FALSE,"Thermal Pdts. P &amp; L"}</definedName>
    <definedName name="wrn.Thermal._.Selling._.Expenses." hidden="1">{"ThermalSellingExpenses",#N/A,FALSE,"TP Fixed Exp."}</definedName>
    <definedName name="wrn.TheWholeEnchilada." hidden="1">{"CSheet",#N/A,FALSE,"C";"SmCap",#N/A,FALSE,"VAL1";"GulfCoast",#N/A,FALSE,"VAL1";"nav",#N/A,FALSE,"NAV";"Summary",#N/A,FALSE,"NAV"}</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_.Detail." hidden="1">{"Total Detail",#N/A,FALSE,"CI PROJECTS"}</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_.REPORT." hidden="1">{#N/A,#N/A,FALSE,"ACTUAL";#N/A,#N/A,FALSE,"PLAN";#N/A,#N/A,FALSE,"VARIANCE"}</definedName>
    <definedName name="wrn.TOTAL._.SHEETS." hidden="1">{#N/A,#N/A,FALSE,"DEV COSTS";#N/A,#N/A,FALSE,"10-YR C. F."}</definedName>
    <definedName name="wrn.Total._.v._.Fcst." hidden="1">{"Total v Fcst",#N/A,FALSE,"CI PROJECTS"}</definedName>
    <definedName name="wrn.Totar." hidden="1">{"Totax",#N/A,FALSE,"Sheet1";#N/A,#N/A,FALSE,"Law Output"}</definedName>
    <definedName name="wrn.tout." hidden="1">{#N/A,#N/A,FALSE,"I_S";#N/A,#N/A,FALSE,"01.06";#N/A,#N/A,FALSE,"01.07";#N/A,#N/A,FALSE,"B_S";#N/A,#N/A,FALSE,"F_F"}</definedName>
    <definedName name="wrn.tou구매." hidden="1">{#N/A,#N/A,FALSE,"견적대비-2"}</definedName>
    <definedName name="wrn.TP._.Material._.and._.Labor._.Costs." hidden="1">{"TPMaterialLaborCosts",#N/A,FALSE,"Thermal Pdts. P &amp; L"}</definedName>
    <definedName name="wrn.trademark._.and._.trade._.name." hidden="1">{"trademark1",#N/A,FALSE,"Trademark(s) and Trade Name(s)"}</definedName>
    <definedName name="wrn.trademark._.and._.trade._.name._1" hidden="1">{"trademark1",#N/A,FALSE,"Trademark(s) and Trade Name(s)"}</definedName>
    <definedName name="wrn.trademark._.and._.trade._.name._2" hidden="1">{"trademark1",#N/A,FALSE,"Trademark(s) and Trade Name(s)"}</definedName>
    <definedName name="wrn.trademark._.and._.trade._.name._3" hidden="1">{"trademark1",#N/A,FALSE,"Trademark(s) and Trade Name(s)"}</definedName>
    <definedName name="wrn.trademark._.and._.trade._.name._4" hidden="1">{"trademark1",#N/A,FALSE,"Trademark(s) and Trade Name(s)"}</definedName>
    <definedName name="wrn.trademark._.and._.trade._.name._5" hidden="1">{"trademark1",#N/A,FALSE,"Trademark(s) and Trade Name(s)"}</definedName>
    <definedName name="wrn.TransPrcd_123." hidden="1">{#N/A,#N/A,TRUE,"TransPrcd 1";#N/A,#N/A,TRUE,"TransPrcd 2";#N/A,#N/A,TRUE,"TransPrcd 3"}</definedName>
    <definedName name="wrn.Tweety." hidden="1">{#N/A,#N/A,FALSE,"A&amp;E";#N/A,#N/A,FALSE,"HighTop";#N/A,#N/A,FALSE,"JG";#N/A,#N/A,FALSE,"RI";#N/A,#N/A,FALSE,"woHT";#N/A,#N/A,FALSE,"woHT&amp;JG"}</definedName>
    <definedName name="wrn.typical." hidden="1">{"typical",#N/A,FALSE,"Typical Absence"}</definedName>
    <definedName name="wrn.UK._.PL." hidden="1">{"UKPL",#N/A,FALSE,"Thermal Pdts. P &amp; L"}</definedName>
    <definedName name="wrn.UK._.Selling._.Expenses." hidden="1">{"UKSellingExpenses",#N/A,FALSE,"TP Fixed Exp."}</definedName>
    <definedName name="wrn.Unicom._.Financial._.Model." hidden="1">{#N/A,#N/A,TRUE,"Cover";#N/A,#N/A,TRUE,"DCF Analysis";#N/A,#N/A,TRUE,"P&amp;L";#N/A,#N/A,TRUE,"BS";#N/A,#N/A,TRUE,"CF";#N/A,#N/A,TRUE,"Assumptions";#N/A,#N/A,TRUE,"Wireless";#N/A,#N/A,TRUE,"LD, Data &amp; Int.";#N/A,#N/A,TRUE,"Paging";#N/A,#N/A,TRUE,"Capex &amp; Depr.";#N/A,#N/A,TRUE,"Non-Op. &amp; Other Items"}</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pstairs." hidden="1">{"histincome",#N/A,FALSE,"hyfins";"closing balance",#N/A,FALSE,"hyfins"}</definedName>
    <definedName name="wrn.US._.and._.Europe." hidden="1">{#N/A,#N/A,FALSE,"Consolidated Financials";#N/A,#N/A,FALSE,"US Mkt";#N/A,#N/A,FALSE,"Eur Mkt"}</definedName>
    <definedName name="wrn.USSC_Reports."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VALUATION." hidden="1">{#N/A,#N/A,FALSE,"Valuation Assumptions";#N/A,#N/A,FALSE,"Summary";#N/A,#N/A,FALSE,"DCF";#N/A,#N/A,FALSE,"Valuation";#N/A,#N/A,FALSE,"WACC";#N/A,#N/A,FALSE,"UBVH";#N/A,#N/A,FALSE,"Free Cash Flow"}</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e." hidden="1">{#N/A,#N/A,FALSE,"Cashflow Analysis";#N/A,#N/A,FALSE,"Sensitivity Analysis";#N/A,#N/A,FALSE,"PV";#N/A,#N/A,FALSE,"Pro Forma"}</definedName>
    <definedName name="wrn.VAR." hidden="1">{"VAR",#N/A,FALSE,"MRO"}</definedName>
    <definedName name="wrn.Variance." hidden="1">{#N/A,#N/A,FALSE,"CCC Variance";#N/A,#N/A,FALSE,"CCC Notes"}</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illages."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cc." hidden="1">{"Area1",#N/A,FALSE,"OREWACC";"Area2",#N/A,FALSE,"OREWACC"}</definedName>
    <definedName name="wrn.wara." hidden="1">{"weighted average returns",#N/A,FALSE,"WACC and WARA"}</definedName>
    <definedName name="wrn.wara._1" hidden="1">{"weighted average returns",#N/A,FALSE,"WACC and WARA"}</definedName>
    <definedName name="wrn.wara._2" hidden="1">{"weighted average returns",#N/A,FALSE,"WACC and WARA"}</definedName>
    <definedName name="wrn.wara._3" hidden="1">{"weighted average returns",#N/A,FALSE,"WACC and WARA"}</definedName>
    <definedName name="wrn.wara._4" hidden="1">{"weighted average returns",#N/A,FALSE,"WACC and WARA"}</definedName>
    <definedName name="wrn.wara._5" hidden="1">{"weighted average returns",#N/A,FALSE,"WACC and WARA"}</definedName>
    <definedName name="wrn.WC." hidden="1">{"wc",#N/A,FALSE,"MRO"}</definedName>
    <definedName name="wrn.Weekly._.Scrap._.Report." hidden="1">{#N/A,#N/A,TRUE,"GEM Total";#N/A,#N/A,TRUE,"Final Assembly";#N/A,#N/A,TRUE,"Cleaning";#N/A,#N/A,TRUE,"Schooping,Clearing";#N/A,#N/A,TRUE,"Winding"}</definedName>
    <definedName name="wrn.weekly._.scrap._.report..." hidden="1">{#N/A,#N/A,TRUE,"GEM Total";#N/A,#N/A,TRUE,"Final Assembly";#N/A,#N/A,TRUE,"Cleaning";#N/A,#N/A,TRUE,"Schooping,Clearing";#N/A,#N/A,TRUE,"Winding"}</definedName>
    <definedName name="wrn.wicor." hidden="1">{#N/A,#N/A,FALSE,"FACTSHEETS";#N/A,#N/A,FALSE,"pump";#N/A,#N/A,FALSE,"filter"}</definedName>
    <definedName name="wrn.Wire._.Chart._.Summary." hidden="1">{"Wire Charts",#N/A,TRUE,"Wires"}</definedName>
    <definedName name="wrn.work._.paper._.shcedules." hidden="1">{"summary1",#N/A,FALSE,"Summary of Values";"summary2",#N/A,FALSE,"Summary of Values";"weighted average returns",#N/A,FALSE,"WACC and WARA";"fixed asset detail",#N/A,FALSE,"Fixed Asset Detail"}</definedName>
    <definedName name="wrn.work._.paper._.shcedules._1" hidden="1">{"summary1",#N/A,FALSE,"Summary of Values";"summary2",#N/A,FALSE,"Summary of Values";"weighted average returns",#N/A,FALSE,"WACC and WARA";"fixed asset detail",#N/A,FALSE,"Fixed Asset Detail"}</definedName>
    <definedName name="wrn.work._.paper._.shcedules._2" hidden="1">{"summary1",#N/A,FALSE,"Summary of Values";"summary2",#N/A,FALSE,"Summary of Values";"weighted average returns",#N/A,FALSE,"WACC and WARA";"fixed asset detail",#N/A,FALSE,"Fixed Asset Detail"}</definedName>
    <definedName name="wrn.work._.paper._.shcedules._3" hidden="1">{"summary1",#N/A,FALSE,"Summary of Values";"summary2",#N/A,FALSE,"Summary of Values";"weighted average returns",#N/A,FALSE,"WACC and WARA";"fixed asset detail",#N/A,FALSE,"Fixed Asset Detail"}</definedName>
    <definedName name="wrn.work._.paper._.shcedules._4" hidden="1">{"summary1",#N/A,FALSE,"Summary of Values";"summary2",#N/A,FALSE,"Summary of Values";"weighted average returns",#N/A,FALSE,"WACC and WARA";"fixed asset detail",#N/A,FALSE,"Fixed Asset Detail"}</definedName>
    <definedName name="wrn.work._.paper._.shcedules._5" hidden="1">{"summary1",#N/A,FALSE,"Summary of Values";"summary2",#N/A,FALSE,"Summary of Values";"weighted average returns",#N/A,FALSE,"WACC and WARA";"fixed asset detail",#N/A,FALSE,"Fixed Asset Detail"}</definedName>
    <definedName name="wrn.WORKING._.CAPITAL." hidden="1">{"working capital",#N/A,FALSE,"Bal. Sht.- Work Cap"}</definedName>
    <definedName name="wrn.WP._.4797." hidden="1">{"WP 4797",#N/A,FALSE,"4797"}</definedName>
    <definedName name="wrn.WP._.4797._1" hidden="1">{"WP 4797",#N/A,FALSE,"4797"}</definedName>
    <definedName name="wrn.WP._.4797._2" hidden="1">{"WP 4797",#N/A,FALSE,"4797"}</definedName>
    <definedName name="wrn.WP._.4797._3" hidden="1">{"WP 4797",#N/A,FALSE,"4797"}</definedName>
    <definedName name="wrn.WP._.4797._4" hidden="1">{"WP 4797",#N/A,FALSE,"4797"}</definedName>
    <definedName name="wrn.WP._.4797._5" hidden="1">{"WP 4797",#N/A,FALSE,"4797"}</definedName>
    <definedName name="wrn.WW._.M._.Detail." hidden="1">{"WW M Detail",#N/A,FALSE,"Sch M Detail"}</definedName>
    <definedName name="wrn.WW._.M._.Detail._1" hidden="1">{"WW M Detail",#N/A,FALSE,"Sch M Detail"}</definedName>
    <definedName name="wrn.WW._.M._.Detail._2" hidden="1">{"WW M Detail",#N/A,FALSE,"Sch M Detail"}</definedName>
    <definedName name="wrn.WW._.M._.Detail._3" hidden="1">{"WW M Detail",#N/A,FALSE,"Sch M Detail"}</definedName>
    <definedName name="wrn.WW._.M._.Detail._4" hidden="1">{"WW M Detail",#N/A,FALSE,"Sch M Detail"}</definedName>
    <definedName name="wrn.WW._.M._.Detail._5" hidden="1">{"WW M Detail",#N/A,FALSE,"Sch M Detail"}</definedName>
    <definedName name="wrn.Year._.End."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Year._.End._1"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Year._.End._2"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Year._.End._3"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Year._.End._4"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Year._.End._5"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YEAR._.VIEW." hidden="1">{#N/A,#N/A,FALSE,"YEAR TOTAL"}</definedName>
    <definedName name="wrn.YTD_ROY_PL." hidden="1">{"ROY_YTD",#N/A,FALSE,"1.2"}</definedName>
    <definedName name="wrn.YUH33400." hidden="1">{#N/A,#N/A,FALSE,"2000";#N/A,#N/A,FALSE,"1999_1998"}</definedName>
    <definedName name="wrn.Y차._.종합." hidden="1">{#N/A,#N/A,TRUE,"Y생산";#N/A,#N/A,TRUE,"Y판매";#N/A,#N/A,TRUE,"Y총물량";#N/A,#N/A,TRUE,"Y능력";#N/A,#N/A,TRUE,"YKD"}</definedName>
    <definedName name="wrn.Y차._.종합._1" hidden="1">{#N/A,#N/A,TRUE,"Y생산";#N/A,#N/A,TRUE,"Y판매";#N/A,#N/A,TRUE,"Y총물량";#N/A,#N/A,TRUE,"Y능력";#N/A,#N/A,TRUE,"YKD"}</definedName>
    <definedName name="wrn.ZAG." hidden="1">{#N/A,"MacToolsZag",FALSE,"P&amp;L"}</definedName>
    <definedName name="wrn.zagwo337." hidden="1">{#N/A,"Zag Europe w/out Zag Israel",FALSE,"P&amp;L";#N/A,"ZagUkTotal",FALSE,"P&amp;L";#N/A,"ZagFranceConsolid",FALSE,"P&amp;L";#N/A,"ZagItalyConsolid",FALSE,"P&amp;L";#N/A,"ZagCanicoGermany",FALSE,"P&amp;L";#N/A,"ZagNorthernConsolid",FALSE,"P&amp;L"}</definedName>
    <definedName name="wrn.ZML123._.Financial._.Summaries." hidden="1">{#N/A,#N/A,FALSE,"ZM3 FinSummary";#N/A,#N/A,FALSE,"ZM2 FinSummary";#N/A,#N/A,FALSE,"ZM1 FinSummary"}</definedName>
    <definedName name="wrn.закрыт." hidden="1">{#N/A,#N/A,FALSE,"Закрытые кредиты"}</definedName>
    <definedName name="wrn.ку." hidden="1">{#N/A,#N/A,TRUE,"Лист2"}</definedName>
    <definedName name="wrn.План._.продаж." hidden="1">{"План продаж",#N/A,FALSE,"товар"}</definedName>
    <definedName name="wrn.План._.товар." hidden="1">{"План товар",#N/A,FALSE,"товар"}</definedName>
    <definedName name="wrn.проба." hidden="1">{#N/A,#N/A,FALSE,"Кол-во запр."}</definedName>
    <definedName name="wrn.Расшифровка._.статей._.калькуляции." hidden="1">{#N/A,#N/A,FALSE,"Год 99."}</definedName>
    <definedName name="wrn.Товарн.выраб._.А4." hidden="1">{"Товар.выработка без продаж",#N/A,FALSE,"товар"}</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결산명세서." hidden="1">{#N/A,#N/A,TRUE,"현금명세서";#N/A,#N/A,TRUE,"예금명세";#N/A,#N/A,TRUE,"유가증권"}</definedName>
    <definedName name="wrn.결의문." hidden="1">{#N/A,#N/A,FALSE,"진행";#N/A,#N/A,FALSE,"1조";#N/A,#N/A,FALSE,"2조";#N/A,#N/A,FALSE,"3조";#N/A,#N/A,FALSE,"4조";#N/A,#N/A,FALSE,"5조";#N/A,#N/A,FALSE,"6조";#N/A,#N/A,FALSE,"8조";#N/A,#N/A,FALSE,"9조";#N/A,#N/A,FALSE,"10조"}</definedName>
    <definedName name="wrn.경영계획." hidden="1">{#N/A,#N/A,FALSE,"2001종합";#N/A,#N/A,FALSE,"SMD설비";#N/A,#N/A,FALSE,"SMD설비";#N/A,#N/A,FALSE,"유지보수";#N/A,#N/A,FALSE,"2000년투자";#N/A,#N/A,FALSE,"제조경비계획";#N/A,#N/A,FALSE,"smd";#N/A,#N/A,FALSE,"장비투자";#N/A,#N/A,FALSE,"금형조정(1)";#N/A,#N/A,FALSE,"월별리스";#N/A,#N/A,FALSE,"2001감가상각종합";#N/A,#N/A,FALSE,"기존";#N/A,#N/A,FALSE,"신규";#N/A,#N/A,FALSE,"설비&amp;감가";#N/A,#N/A,FALSE,"판관비계획";#N/A,#N/A,FALSE,"2001cd";#N/A,#N/A,FALSE,"영업외수익비용";#N/A,#N/A,FALSE,"지급이자";#N/A,#N/A,FALSE,"제조경비";#N/A,#N/A,FALSE,"판관비";#N/A,#N/A,FALSE,"생산";#N/A,#N/A,FALSE,"생산2";#N/A,#N/A,FALSE,"생산3";#N/A,#N/A,FALSE,"생기";#N/A,#N/A,FALSE,"생기";#N/A,#N/A,FALSE,"공무";#N/A,#N/A,FALSE,"구매";#N/A,#N/A,FALSE,"구매2";#N/A,#N/A,FALSE,"구매3";#N/A,#N/A,FALSE,"구매4";#N/A,#N/A,FALSE,"구매5";#N/A,#N/A,FALSE,"자금";#N/A,#N/A,FALSE,"총무"}</definedName>
    <definedName name="wrn.경영실적분석."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wrn.경전회의96." hidden="1">{#N/A,#N/A,TRUE,"경전'96(1)";#N/A,#N/A,TRUE,"경전'96 (2)"}</definedName>
    <definedName name="wrn.고명석._.하반기._.업무보고." hidden="1">{#N/A,#N/A,FALSE,"검사-1";#N/A,#N/A,FALSE,"품질관리공정도";#N/A,#N/A,FALSE,"DR-1";#N/A,#N/A,FALSE,"DR-부적합";#N/A,#N/A,FALSE,"검사-부적합";#N/A,#N/A,FALSE,"검사기준서"}</definedName>
    <definedName name="wrn.골재소요량." hidden="1">{#N/A,#N/A,FALSE,"골재소요량";#N/A,#N/A,FALSE,"골재소요량"}</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육청." hidden="1">{#N/A,#N/A,FALSE,"전력간선"}</definedName>
    <definedName name="wrn.구소민." hidden="1">{#N/A,#N/A,TRUE,"변동비고정비분류(5단계)";#N/A,#N/A,TRUE,"변동비고정비분류(5단계)"}</definedName>
    <definedName name="wrn.급여인상안." hidden="1">{#N/A,#N/A,FALSE,"계약직(여)"}</definedName>
    <definedName name="wrn.기술료._.비교." hidden="1">{#N/A,#N/A,FALSE,"기술료 비교"}</definedName>
    <definedName name="wrn.기술료._.비교._1" hidden="1">{#N/A,#N/A,FALSE,"기술료 비교"}</definedName>
    <definedName name="wrn.남재연._.하반기._.업무보고." hidden="1">{#N/A,#N/A,FALSE,"DR-부적합";#N/A,#N/A,FALSE,"DR-제조공정";#N/A,#N/A,FALSE,"검사-부적합";#N/A,#N/A,FALSE,"검사기준서";#N/A,#N/A,FALSE,"품질관리공정도";#N/A,#N/A,FALSE,"검사-1";#N/A,#N/A,FALSE,"DR-1"}</definedName>
    <definedName name="wrn.단가표지." hidden="1">{#N/A,#N/A,FALSE,"단가표지"}</definedName>
    <definedName name="wrn.대차._.대조표." hidden="1">{#N/A,#N/A,TRUE,"대 차 대 조 표"}</definedName>
    <definedName name="wrn.등록예비신청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wrn.등록현황." hidden="1">{#N/A,#N/A,FALSE,"등록현황";#N/A,#N/A,FALSE,"등록현황"}</definedName>
    <definedName name="wrn.보고서." hidden="1">{#N/A,#N/A,FALSE,"Sheet1";#N/A,#N/A,FALSE,"기평9607"}</definedName>
    <definedName name="wrn.보험현황." hidden="1">{#N/A,#N/A,FALSE,"보험현황";#N/A,#N/A,FALSE,"보험현황"}</definedName>
    <definedName name="wrn.보호계전기." hidden="1">{#N/A,#N/A,FALSE,"ENG'G(보호계전기)"}</definedName>
    <definedName name="wrn.부문손익." hidden="1">{#N/A,#N/A,FALSE,"매출이익"}</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불량금액." hidden="1">{#N/A,#N/A,FALSE,"9612"}</definedName>
    <definedName name="wrn.사업계획." hidden="1">{#N/A,#N/A,FALSE,"SILO현황";#N/A,#N/A,FALSE,"타업체";#N/A,#N/A,FALSE,"생산능력"}</definedName>
    <definedName name="wrn.사업계획서." hidden="1">{#N/A,#N/A,FALSE,"표지";#N/A,#N/A,FALSE,"목차";#N/A,#N/A,FALSE,"사업개요";#N/A,#N/A,FALSE,"수급전망";#N/A,#N/A,FALSE,"기간연장";#N/A,#N/A,FALSE,"선박운항계획";#N/A,#N/A,FALSE,"채산성"}</definedName>
    <definedName name="wrn.선박도입._.채산성." hidden="1">{#N/A,#N/A,FALSE,"채산3501.XLS";#N/A,#N/A,FALSE,"신조수A.XLS";#N/A,#N/A,FALSE,"신조수b.XLS";#N/A,#N/A,FALSE,"채산3502.XLS";#N/A,#N/A,FALSE,"신조원리.XLS";#N/A,#N/A,FALSE,"신조감가.XLS"}</definedName>
    <definedName name="wrn.선사." hidden="1">{#N/A,#N/A,FALSE,"품의서";#N/A,#N/A,FALSE,"전제";#N/A,#N/A,FALSE,"총손";#N/A,#N/A,FALSE,"손익"}</definedName>
    <definedName name="wrn.설계내역서." hidden="1">{#N/A,#N/A,FALSE,"설계내억서"}</definedName>
    <definedName name="wrn.설변현황." hidden="1">{#N/A,#N/A,FALSE,"KMC최종회의(7월) 자료"}</definedName>
    <definedName name="wrn.세"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손익._.보고." hidden="1">{#N/A,#N/A,TRUE,"손익보고"}</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수주현황." hidden="1">{#N/A,#N/A,FALSE,"수주현황";#N/A,#N/A,FALSE,"수주현황";#N/A,#N/A,FALSE,"수주현황"}</definedName>
    <definedName name="wrn.신규dep._.full._.set." hidden="1">{#N/A,#N/A,FALSE,"신규dep";#N/A,#N/A,FALSE,"신규dep-금형상각후";#N/A,#N/A,FALSE,"신규dep-연구비상각후";#N/A,#N/A,FALSE,"신규dep-기계,공구상각후"}</definedName>
    <definedName name="wrn.신규dep._.full._.set._1" hidden="1">{#N/A,#N/A,FALSE,"신규dep";#N/A,#N/A,FALSE,"신규dep-금형상각후";#N/A,#N/A,FALSE,"신규dep-연구비상각후";#N/A,#N/A,FALSE,"신규dep-기계,공구상각후"}</definedName>
    <definedName name="WRN.심창규" hidden="1">{#N/A,#N/A,FALSE,"범우구미";#N/A,#N/A,FALSE,"세한케미칼";#N/A,#N/A,FALSE,"세명화학";#N/A,#N/A,FALSE,"신영케미칼";#N/A,#N/A,FALSE,"일석상사"}</definedName>
    <definedName name="wrn.씨엠정1."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wrn.씨엠정산."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wrn.아현동출력." hidden="1">{#N/A,#N/A,FALSE,"견적조건";#N/A,#N/A,FALSE,"산출근거"}</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에금차입금명세." hidden="1">{#N/A,#N/A,FALSE,"Sheet3"}</definedName>
    <definedName name="wrn.에실대비."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wrn.연습." hidden="1">{#N/A,#N/A,FALSE,"배부기준"}</definedName>
    <definedName name="wrn.영업." hidden="1">{#N/A,#N/A,FALSE,"상주공장";#N/A,#N/A,FALSE,"일성제지";#N/A,#N/A,FALSE,"동신제지";#N/A,#N/A,FALSE,"신호제지";#N/A,#N/A,FALSE,"펄프가격";#N/A,#N/A,FALSE,"생산계획";#N/A,#N/A,FALSE,"지군별수량 (2)";#N/A,#N/A,FALSE,"지종별MS (2)"}</definedName>
    <definedName name="wrn.영업보고서." hidden="1">{#N/A,#N/A,FALSE,"YB11";#N/A,#N/A,FALSE,"YB12";#N/A,#N/A,FALSE,"YB13";#N/A,#N/A,FALSE,"YB14";#N/A,#N/A,FALSE,"YB15-1";#N/A,#N/A,FALSE,"YB15-2";#N/A,#N/A,FALSE,"YB16";#N/A,#N/A,FALSE,"YB17";#N/A,#N/A,FALSE,"YB18"}</definedName>
    <definedName name="wrn.영업회의." hidden="1">{#N/A,#N/A,FALSE,"당사재고";#N/A,#N/A,FALSE,"당사출고";#N/A,#N/A,FALSE,"당사입고";#N/A,#N/A,FALSE,"당사현황";#N/A,#N/A,FALSE,"팀,지군판매내수";#N/A,#N/A,FALSE,"팀,지군판매 (2)";#N/A,#N/A,FALSE,"팀판매내수";#N/A,#N/A,FALSE,"팀,지군판매";#N/A,#N/A,FALSE,"팀실적 (2)";#N/A,#N/A,FALSE,"팀실적";#N/A,#N/A,FALSE,"수금실적";#N/A,#N/A,FALSE,"표지"}</definedName>
    <definedName name="wrn.예산99." hidden="1">{#N/A,#N/A,FALSE,"대비양식";#N/A,#N/A,FALSE,"월별양식";#N/A,#N/A,FALSE,"출장비";#N/A,#N/A,FALSE,"교통비계획";#N/A,#N/A,FALSE,"참고도서";#N/A,#N/A,FALSE,"제회비";#N/A,#N/A,FALSE,"접대계획";#N/A,#N/A,FALSE,"출장실적"}</definedName>
    <definedName name="wrn.예실대비."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wrn.온도관리용." hidden="1">{#N/A,#N/A,FALSE,"HOT RU TEM";#N/A,#N/A,FALSE,"HOT RU TEM";#N/A,#N/A,FALSE,"HOT RU TEM"}</definedName>
    <definedName name="wrn.운반시간." hidden="1">{#N/A,#N/A,FALSE,"운반시간"}</definedName>
    <definedName name="wrn.운영계획." hidden="1">{#N/A,#N/A,FALSE,"제목";#N/A,#N/A,FALSE,"목차 (2)";#N/A,#N/A,FALSE,"운영계획";#N/A,#N/A,FALSE,"생.판계";#N/A,#N/A,FALSE,"홍보";#N/A,#N/A,FALSE,"교육";#N/A,#N/A,FALSE,"물류";#N/A,#N/A,FALSE,"품질기획"}</definedName>
    <definedName name="wrn.원가검토서." hidden="1">{#N/A,#N/A,FALSE,"원가검토서"}</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_1"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별._.경영._.실적._.분석."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rn.월보." hidden="1">{#N/A,#N/A,FALSE,"표지";#N/A,#N/A,FALSE,"생산현황";#N/A,#N/A,FALSE,"중량수율";#N/A,#N/A,FALSE,"길이수율";#N/A,#N/A,FALSE,"노동";#N/A,#N/A,FALSE,"기기";#N/A,#N/A,FALSE,"기기가동(누계)";#N/A,#N/A,FALSE,"자소원료"}</definedName>
    <definedName name="wrn.월차보고." hidden="1">{#N/A,#N/A,TRUE,"표지";#N/A,#N/A,TRUE,"손익분석(누계)";#N/A,#N/A,TRUE,"손익분석(당월)"}</definedName>
    <definedName name="wrn.월추정." hidden="1">{#N/A,#N/A,FALSE,"월추정감가상각비";#N/A,#N/A,FALSE,"main_prog"}</definedName>
    <definedName name="wrn.유형자산." hidden="1">{#N/A,#N/A,FALSE,"Sheet1"}</definedName>
    <definedName name="wrn.윤원훈._.하반기._.보고." hidden="1">{#N/A,#N/A,FALSE,"검사-1";#N/A,#N/A,FALSE,"품질관리공정도";#N/A,#N/A,FALSE,"DR-1";#N/A,#N/A,FALSE,"검사-부적합";#N/A,#N/A,FALSE,"DR-부적합";#N/A,#N/A,FALSE,"검사기준서"}</definedName>
    <definedName name="wrn.이사님." hidden="1">{#N/A,#N/A,TRUE,"이사님";#N/A,#N/A,TRUE,"이사님"}</definedName>
    <definedName name="wrn.인쇄4." hidden="1">{#N/A,#N/A,FALSE,"판매";#N/A,#N/A,FALSE,"환경";#N/A,#N/A,FALSE,"신호";#N/A,#N/A,FALSE,"동신";#N/A,#N/A,FALSE,"일성";#N/A,#N/A,FALSE,"상주"}</definedName>
    <definedName name="wrn.일일보고." hidden="1">{#N/A,#N/A,FALSE,"보통예금";#N/A,#N/A,FALSE,"입.출금명세서";#N/A,#N/A,FALSE,"현금출납현황 ";#N/A,#N/A,FALSE,"차입금,예금"}</definedName>
    <definedName name="wrn.입도조정.XLS." hidden="1">{#N/A,#N/A,FALSE,"2월입도";#N/A,#N/A,FALSE,"1월입도";#N/A,#N/A,FALSE,"3월입도"}</definedName>
    <definedName name="wrn.자재코드집." hidden="1">{#N/A,#N/A,FALSE,"Sheet1"}</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hidden="1">{"PL2",#N/A,FALSE,"PL";"CH1",#N/A,FALSE,"현금흐름표";"CH2",#N/A,FALSE,"현금흐름표";"BS1",#N/A,FALSE,"BS";"CO",#N/A,FALSE,"매출원가";"BS2",#N/A,FALSE,"BS"}</definedName>
    <definedName name="wrn.재무제표._1" hidden="1">{"PL2",#N/A,FALSE,"PL";"CH1",#N/A,FALSE,"현금흐름표";"CH2",#N/A,FALSE,"현금흐름표";"BS1",#N/A,FALSE,"BS";"CO",#N/A,FALSE,"매출원가";"BS2",#N/A,FALSE,"BS"}</definedName>
    <definedName name="wrn.전부인쇄." hidden="1">{#N/A,#N/A,FALSE,"단축1";#N/A,#N/A,FALSE,"단축2";#N/A,#N/A,FALSE,"단축3";#N/A,#N/A,FALSE,"장축";#N/A,#N/A,FALSE,"4WD"}</definedName>
    <definedName name="wrn.전부인쇄._1" hidden="1">{#N/A,#N/A,FALSE,"단축1";#N/A,#N/A,FALSE,"단축2";#N/A,#N/A,FALSE,"단축3";#N/A,#N/A,FALSE,"장축";#N/A,#N/A,FALSE,"4WD"}</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hidden="1">{#N/A,#N/A,FALSE,"본사";#N/A,#N/A,FALSE,"영업";#N/A,#N/A,FALSE,"생산";#N/A,#N/A,FALSE,"정비";#N/A,#N/A,FALSE,"칠성계";#N/A,#N/A,FALSE,"파견";#N/A,#N/A,FALSE,"기타";#N/A,#N/A,FALSE,"총계"}</definedName>
    <definedName name="wrn.절감보고." hidden="1">{#N/A,#N/A,TRUE,"총괄요약";#N/A,#N/A,TRUE,"총무부";#N/A,#N/A,TRUE,"생산부";#N/A,#N/A,TRUE,"공무부";#N/A,#N/A,TRUE,"품질관리";#N/A,#N/A,TRUE,"연구소"}</definedName>
    <definedName name="wrn.정리채무년관리보고서." hidden="1">{#N/A,#N/A,FALSE,"표지";#N/A,#N/A,FALSE,"현안요약";#N/A,#N/A,FALSE,"변제계획대비현황";#N/A,#N/A,FALSE,"비업무및미양채변제계획";#N/A,#N/A,FALSE,"변제내역표";#N/A,#N/A,FALSE,"총괄현황및상거래채권"}</definedName>
    <definedName name="wrn.제기동._.교안._.그림없음." hidden="1">{#N/A,#N/A,FALSE,"사업개요";#N/A,#N/A,FALSE,"청약일정";#N/A,#N/A,FALSE,"4차 참여업체1";#N/A,#N/A,FALSE,"4차 참여업체2";#N/A,#N/A,FALSE,"입면도";#N/A,#N/A,FALSE,"평형별 공통 특장점";#N/A,#N/A,FALSE,"평형별 특장점 32A";#N/A,#N/A,FALSE,"평형별 특장점 32B";#N/A,#N/A,FALSE,"평형별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제기동._.분양._.기획." hidden="1">{#N/A,#N/A,TRUE,"표지";#N/A,#N/A,TRUE,"목차";#N/A,#N/A,TRUE,"소목차1";#N/A,#N/A,TRUE,"계획표";#N/A,#N/A,TRUE,"분양일정";#N/A,#N/A,TRUE,"소목차2";#N/A,#N/A,TRUE,"사업개요 ";#N/A,#N/A,TRUE,"환경분석";#N/A,#N/A,TRUE,"사업여건 분석";#N/A,#N/A,TRUE,"소목차3";#N/A,#N/A,TRUE,"적정분양가";#N/A,#N/A,TRUE,"분양가 1안(선택).";#N/A,#N/A,TRUE,"시세1";#N/A,#N/A,TRUE,"시세2";#N/A,#N/A,TRUE,"시세3";#N/A,#N/A,TRUE,"시세4";#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제기동._.분양교안."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wrn.제기동._.비용재품의." hidden="1">{#N/A,#N/A,FALSE,"총괄예산";#N/A,#N/A,FALSE,"예산1";#N/A,#N/A,FALSE,"예산2";#N/A,#N/A,FALSE,"예산3";#N/A,#N/A,FALSE,"예산4";#N/A,#N/A,FALSE,"홍보예산 (6억)"}</definedName>
    <definedName name="wrn.제조원가." hidden="1">{#N/A,#N/A,FALSE,"9612"}</definedName>
    <definedName name="wrn.제품수불." hidden="1">{#N/A,#N/A,FALSE,"9612"}</definedName>
    <definedName name="wrn.조골재." hidden="1">{#N/A,#N/A,FALSE,"조골재"}</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가동율." hidden="1">{#N/A,#N/A,FALSE,"PHOTO5";#N/A,#N/A,FALSE,"ETCH5";#N/A,#N/A,FALSE,"DIFF5";#N/A,#N/A,FALSE,"CVD5";#N/A,#N/A,FALSE,"I5";#N/A,#N/A,FALSE,"METAL5";#N/A,#N/A,FALSE,"PHOTO6";#N/A,#N/A,FALSE,"ETCH6";#N/A,#N/A,FALSE,"DIFF6";#N/A,#N/A,FALSE,"CVD6";#N/A,#N/A,FALSE,"I6";#N/A,#N/A,FALSE,"METAL6"}</definedName>
    <definedName name="wrn.주간._.보고." hidden="1">{#N/A,#N/A,TRUE,"일정"}</definedName>
    <definedName name="wrn.중국.XLS." hidden="1">{#N/A,#N/A,FALSE,"표지";#N/A,#N/A,FALSE,"을지1";#N/A,#N/A,FALSE,"일정1";#N/A,#N/A,FALSE,"일정2";#N/A,#N/A,FALSE,"11T-C";#N/A,#N/A,FALSE,"15T-D";#N/A,#N/A,FALSE,"판매현황";#N/A,#N/A,FALSE,"업무 FLOW"}</definedName>
    <definedName name="wrn.중장기._.사업계획."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wrn.직원교육." hidden="1">{#N/A,#N/A,FALSE,"예상질문";#N/A,#N/A,FALSE,"예상질문2";#N/A,#N/A,FALSE,"사업개요";#N/A,#N/A,FALSE,"청약일정";#N/A,#N/A,FALSE,"4차 참여업체1";#N/A,#N/A,FALSE,"4차 참여업체2";#N/A,#N/A,FALSE,"단지조감도,배치도";#N/A,#N/A,FALSE,"단지특장점";#N/A,#N/A,FALSE,"입면도";#N/A,#N/A,FALSE,"평형별 공통 특장점";#N/A,#N/A,FALSE,"32a평형";#N/A,#N/A,FALSE,"평형별 특장점 32A";#N/A,#N/A,FALSE,"32b평형";#N/A,#N/A,FALSE,"평형별 특장점 32B";#N/A,#N/A,FALSE,"23평형";#N/A,#N/A,FALSE,"평형별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진흥." hidden="1">{#N/A,#N/A,TRUE,"사업자등록증 (2)"}</definedName>
    <definedName name="wrn.채권재조정."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채무조회서." hidden="1">{#N/A,#N/A,FALSE,"채권채무";#N/A,#N/A,FALSE,"control sheet"}</definedName>
    <definedName name="wrn.철골집계표._.5칸." hidden="1">{#N/A,#N/A,FALSE,"Sheet1"}</definedName>
    <definedName name="wrn.촉._.탁._.계._.약._.서." hidden="1">{#N/A,#N/A,FALSE,"계약서"}</definedName>
    <definedName name="wrn.총괄._.수정." hidden="1">{#N/A,#N/A,FALSE,"총괄수정"}</definedName>
    <definedName name="wrn.ㅌㅌㅌ." hidden="1">{#N/A,#N/A,FALSE,"거주자";#N/A,#N/A,FALSE,"증투F"}</definedName>
    <definedName name="wrn.통관현황." hidden="1">{#N/A,#N/A,FALSE,"출고분";#N/A,#N/A,FALSE,"출고분";#N/A,#N/A,FALSE,"출고분";#N/A,#N/A,FALSE,"출고분";#N/A,#N/A,FALSE,"출고분"}</definedName>
    <definedName name="wrn.퇴직금._.계산." hidden="1">{#N/A,#N/A,FALSE,"평균임금기준퇴직금"}</definedName>
    <definedName name="wrn.판계97." hidden="1">{#N/A,#N/A,FALSE,"표지";#N/A,#N/A,FALSE,"차례";#N/A,#N/A,FALSE,"시황";#N/A,#N/A,FALSE,"목차";#N/A,#N/A,FALSE,"진주운영대안";#N/A,#N/A,FALSE,"96년 실적대비";#N/A,#N/A,FALSE,"생산대비";#N/A,#N/A,FALSE,"생산대비 (2)";#N/A,#N/A,FALSE,"생산대비 (3)";#N/A,#N/A,FALSE,"총괄";#N/A,#N/A,FALSE,"수량";#N/A,#N/A,FALSE,"수량2";#N/A,#N/A,FALSE,"금액";#N/A,#N/A,FALSE,"금액2";#N/A,#N/A,FALSE,"영업부";#N/A,#N/A,FALSE,"오산";#N/A,#N/A,FALSE,"진주1";#N/A,#N/A,FALSE,"진주2";#N/A,#N/A,FALSE,"평택";#N/A,#N/A,FALSE,"상주";#N/A,#N/A,FALSE,"영동";#N/A,#N/A,FALSE,"아산";#N/A,#N/A,FALSE,"신탄진";#N/A,#N/A,FALSE,"마케팅";#N/A,#N/A,FALSE,"마케팅2";#N/A,#N/A,FALSE,"마케팅3"}</definedName>
    <definedName name="wrn.판매계획." hidden="1">{#N/A,#N/A,FALSE,"영업부";#N/A,#N/A,FALSE,"영동";#N/A,#N/A,FALSE,"상주";#N/A,#N/A,FALSE,"평택";#N/A,#N/A,FALSE,"진주2";#N/A,#N/A,FALSE,"진주1";#N/A,#N/A,FALSE,"오산"}</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평촌." hidden="1">{#N/A,#N/A,FALSE,"표지";#N/A,#N/A,FALSE,"제출문";#N/A,#N/A,FALSE,"목차";#N/A,#N/A,FALSE,"소목차(1)";#N/A,#N/A,FALSE,"경제전망";#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wrn.포장단가." hidden="1">{#N/A,#N/A,FALSE,"포장단가"}</definedName>
    <definedName name="wrn.포항강판." hidden="1">{"현수",#N/A,FALSE,"월추정감가상각비"}</definedName>
    <definedName name="wrn.표면처리._.현황." hidden="1">{#N/A,#N/A,FALSE,"불량현황";#N/A,#N/A,FALSE,"표면처리업체별";#N/A,#N/A,FALSE,"사양별";#N/A,#N/A,FALSE,"제작업체별";#N/A,#N/A,FALSE,"업체주소";#N/A,#N/A,FALSE,"장착부위";#N/A,#N/A,FALSE,"V-100표면현황 (2)"}</definedName>
    <definedName name="wrn.표지목차." hidden="1">{#N/A,#N/A,FALSE,"표지목차"}</definedName>
    <definedName name="wrn.플랜트조직변경에따른인원변동." hidden="1">{#N/A,#N/A,FALSE,"Sheet1";#N/A,#N/A,FALSE,"Sheet1";#N/A,#N/A,FALSE,"Sheet1"}</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한국은행._.보고서." hidden="1">{#N/A,#N/A,FALSE,"주요여수신";#N/A,#N/A,FALSE,"수신금리";#N/A,#N/A,FALSE,"대출금리";#N/A,#N/A,FALSE,"신규대출";#N/A,#N/A,FALSE,"총액대출"}</definedName>
    <definedName name="wrn.함영민." hidden="1">{#N/A,#N/A,FALSE,"범우구미";#N/A,#N/A,FALSE,"세한케미칼";#N/A,#N/A,FALSE,"세명화학";#N/A,#N/A,FALSE,"신영케미칼";#N/A,#N/A,FALSE,"일석상사"}</definedName>
    <definedName name="wrn.행사." hidden="1">{#N/A,#N/A,FALSE,"총괄1";#N/A,#N/A,FALSE,"총괄";#N/A,#N/A,FALSE,"회전기일";#N/A,#N/A,FALSE,"회전기일 (2)";#N/A,#N/A,FALSE,"대리점";#N/A,#N/A,FALSE,"실수요";#N/A,#N/A,FALSE,"특수지";#N/A,#N/A,FALSE,"해영";#N/A,#N/A,FALSE,"신문용지";#N/A,#N/A,FALSE,"KRAFT지 (3)";#N/A,#N/A,FALSE,"LINER지 (2)";#N/A,#N/A,FALSE,"상하";#N/A,#N/A,FALSE,"상하 (2)";#N/A,#N/A,FALSE,"LINER지";#N/A,#N/A,FALSE,"동향 (2)";#N/A,#N/A,FALSE,"동향"}</definedName>
    <definedName name="wrn.허치환씨._.하반기._.자료." hidden="1">{#N/A,#N/A,FALSE,"검사-1";#N/A,#N/A,FALSE,"품질관리공정도";#N/A,#N/A,FALSE,"DR-1";#N/A,#N/A,FALSE,"DR-부적합";#N/A,#N/A,FALSE,"DR-제조공정";#N/A,#N/A,FALSE,"검사-부적합";#N/A,#N/A,FALSE,"검사기준서"}</definedName>
    <definedName name="wrn.현대정공구매현황." hidden="1">{#N/A,#N/A,FALSE,"정공"}</definedName>
    <definedName name="wrn.현대정공구매현황._1" hidden="1">{#N/A,#N/A,FALSE,"정공"}</definedName>
    <definedName name="wrn.현장._.NCR._.분석." hidden="1">{#N/A,#N/A,FALSE,"현장 NCR 분석";#N/A,#N/A,FALSE,"현장품질감사";#N/A,#N/A,FALSE,"현장품질감사"}</definedName>
    <definedName name="wrn.혼합골재." hidden="1">{#N/A,#N/A,FALSE,"혼합골재"}</definedName>
    <definedName name="wrn.회선임차현황." hidden="1">{#N/A,#N/A,FALSE,"회선임차현황"}</definedName>
    <definedName name="wrn.회의0104.XLS." hidden="1">{#N/A,#N/A,TRUE,"매출진척-1";#N/A,#N/A,TRUE,"매출진척-2";#N/A,#N/A,TRUE,"제품실적";#N/A,#N/A,TRUE,"RAC";#N/A,#N/A,TRUE,"PAC ";#N/A,#N/A,TRUE,"재고현황";#N/A,#N/A,TRUE,"공지사항"}</definedName>
    <definedName name="wrn.ㅏ." hidden="1">{#N/A,#N/A,FALSE,"CHECK-LIST 환산표";#N/A,#N/A,FALSE,"무재해 시간";#N/A,#N/A,FALSE,"총괄표"}</definedName>
    <definedName name="wrn.ㅏ._1" hidden="1">{#N/A,#N/A,FALSE,"CHECK-LIST 환산표";#N/A,#N/A,FALSE,"무재해 시간";#N/A,#N/A,FALSE,"총괄표"}</definedName>
    <definedName name="wrn_1" hidden="1">{"CEOReportPart1",#N/A,FALSE,"Quarterly";"CEOReportPart2",#N/A,FALSE,"Quarterly";"CEOReportPart3",#N/A,FALSE,"Allocations"}</definedName>
    <definedName name="wrn_2" hidden="1">{"CEOReportPart1",#N/A,FALSE,"Quarterly";"CEOReportPart2",#N/A,FALSE,"Quarterly";"CEOReportPart3",#N/A,FALSE,"Allocations"}</definedName>
    <definedName name="wrn_3" hidden="1">{"CEOReportPart1",#N/A,FALSE,"Quarterly";"CEOReportPart2",#N/A,FALSE,"Quarterly";"CEOReportPart3",#N/A,FALSE,"Allocations"}</definedName>
    <definedName name="wrn_4" hidden="1">{"CEOReportPart1",#N/A,FALSE,"Quarterly";"CEOReportPart2",#N/A,FALSE,"Quarterly";"CEOReportPart3",#N/A,FALSE,"Allocations"}</definedName>
    <definedName name="wrn_5" hidden="1">{"CEOReportPart1",#N/A,FALSE,"Quarterly";"CEOReportPart2",#N/A,FALSE,"Quarterly";"CEOReportPart3",#N/A,FALSE,"Allocations"}</definedName>
    <definedName name="wrn1.all._Sheets" hidden="1">{#N/A,#N/A,FALSE,"6405";#N/A,#N/A,FALSE,"6406";#N/A,#N/A,FALSE,"6409";#N/A,#N/A,FALSE,"6425";#N/A,#N/A,FALSE,"6426";#N/A,#N/A,FALSE,"6427";#N/A,#N/A,FALSE,"6440";#N/A,#N/A,FALSE,"6441";#N/A,#N/A,FALSE,"6442";#N/A,#N/A,FALSE,"6443"}</definedName>
    <definedName name="wrn1.all._Sheets_1" hidden="1">{#N/A,#N/A,FALSE,"6405";#N/A,#N/A,FALSE,"6406";#N/A,#N/A,FALSE,"6409";#N/A,#N/A,FALSE,"6425";#N/A,#N/A,FALSE,"6426";#N/A,#N/A,FALSE,"6427";#N/A,#N/A,FALSE,"6440";#N/A,#N/A,FALSE,"6441";#N/A,#N/A,FALSE,"6442";#N/A,#N/A,FALSE,"6443"}</definedName>
    <definedName name="wrn1.all._Sheets_2" hidden="1">{#N/A,#N/A,FALSE,"6405";#N/A,#N/A,FALSE,"6406";#N/A,#N/A,FALSE,"6409";#N/A,#N/A,FALSE,"6425";#N/A,#N/A,FALSE,"6426";#N/A,#N/A,FALSE,"6427";#N/A,#N/A,FALSE,"6440";#N/A,#N/A,FALSE,"6441";#N/A,#N/A,FALSE,"6442";#N/A,#N/A,FALSE,"6443"}</definedName>
    <definedName name="wrn1.all._Sheets_3" hidden="1">{#N/A,#N/A,FALSE,"6405";#N/A,#N/A,FALSE,"6406";#N/A,#N/A,FALSE,"6409";#N/A,#N/A,FALSE,"6425";#N/A,#N/A,FALSE,"6426";#N/A,#N/A,FALSE,"6427";#N/A,#N/A,FALSE,"6440";#N/A,#N/A,FALSE,"6441";#N/A,#N/A,FALSE,"6442";#N/A,#N/A,FALSE,"6443"}</definedName>
    <definedName name="wrn1.all._Sheets_4" hidden="1">{#N/A,#N/A,FALSE,"6405";#N/A,#N/A,FALSE,"6406";#N/A,#N/A,FALSE,"6409";#N/A,#N/A,FALSE,"6425";#N/A,#N/A,FALSE,"6426";#N/A,#N/A,FALSE,"6427";#N/A,#N/A,FALSE,"6440";#N/A,#N/A,FALSE,"6441";#N/A,#N/A,FALSE,"6442";#N/A,#N/A,FALSE,"6443"}</definedName>
    <definedName name="wrn1.all._Sheets_5" hidden="1">{#N/A,#N/A,FALSE,"6405";#N/A,#N/A,FALSE,"6406";#N/A,#N/A,FALSE,"6409";#N/A,#N/A,FALSE,"6425";#N/A,#N/A,FALSE,"6426";#N/A,#N/A,FALSE,"6427";#N/A,#N/A,FALSE,"6440";#N/A,#N/A,FALSE,"6441";#N/A,#N/A,FALSE,"6442";#N/A,#N/A,FALSE,"6443"}</definedName>
    <definedName name="wrn1.summary" hidden="1">{#N/A,#N/A,TRUE,"KEY DATA";#N/A,#N/A,TRUE,"KEY DATA Base Case";#N/A,#N/A,TRUE,"JULY";#N/A,#N/A,TRUE,"AUG";#N/A,#N/A,TRUE,"SEPT";#N/A,#N/A,TRUE,"3Q"}</definedName>
    <definedName name="wrn1.summary.." hidden="1">{#N/A,#N/A,TRUE,"KEY DATA";#N/A,#N/A,TRUE,"KEY DATA Base Case";#N/A,#N/A,TRUE,"JULY";#N/A,#N/A,TRUE,"AUG";#N/A,#N/A,TRUE,"SEPT";#N/A,#N/A,TRUE,"3Q"}</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s" hidden="1">{"'보고양식'!$A$58:$K$111"}</definedName>
    <definedName name="WS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sd" hidden="1">{"'사직서'!$A$1:$H$9"}</definedName>
    <definedName name="WSSDD" hidden="1">{#N/A,#N/A,FALSE,"지침";#N/A,#N/A,FALSE,"환경분석";#N/A,#N/A,FALSE,"Sheet16"}</definedName>
    <definedName name="wvu._Current_."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wvu.BiPolar." hidden="1">{TRUE,TRUE,43.75,1.75,539.25,324,FALSE,TRUE,TRUE,TRUE,0,1,#N/A,1,#N/A,8.78125,20.2631578947368,1,FALSE,FALSE,1,TRUE,1,FALSE,100,"Swvu.BiPolar.","ACwvu.BiPolar.",#N/A,FALSE,FALSE,0.75,0.75,1,1,2,"&amp;A","Page &amp;P",FALSE,FALSE,FALSE,FALSE,1,#N/A,1,1,FALSE,FALSE,#N/A,#N/A,FALSE,FALSE,FALSE,1,600,600,FALSE,FALSE,TRUE,TRUE,TRUE}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HRT." hidden="1">{TRUE,TRUE,43.75,1.75,539.25,324,FALSE,TRUE,TRUE,TRUE,0,19,#N/A,55,#N/A,9.90625,19.7777777777778,1,FALSE,FALSE,1,TRUE,1,FALSE,100,"Swvu.HRT.","ACwvu.HRT.",#N/A,FALSE,FALSE,0.25,0.25,0.25,0.25,2,"&amp;A","Page &amp;P",TRUE,FALSE,FALSE,FALSE,1,#N/A,1,1,"=R8C1:R61C19",FALSE,"Rwvu.HRT.",#N/A,FALSE,FALSE,FALSE,1,600,600,FALSE,FALSE,TRUE,TRUE,TRUE}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ob._.Log." hidden="1">{TRUE,TRUE,1,1,766.5,150,FALSE,TRUE,TRUE,TRUE,0,1,#N/A,1,171,11.390625,1,3,FALSE,TRUE,1,TRUE,1,TRUE,100,"Swvu.Job._.Log.","ACwvu.Job._.Log.",#N/A,FALSE,FALSE,0.25,0.25,1,1,1,"&amp;A","Page &amp;P",FALSE,FALSE,FALSE,TRUE,1,100,#N/A,#N/A,FALSE,FALSE,#N/A,#N/A,FALSE,FALSE,FALSE,1,65532,180,FALSE,FALSE,TRUE,TRUE,TRUE}</definedName>
    <definedName name="wvu.JOBLOG." hidden="1">{TRUE,TRUE,1,298.75,765.75,156.75,FALSE,TRUE,TRUE,TRUE,0,1,#N/A,1,435,12.2247191011236,1,3,FALSE,TRUE,1,TRUE,1,TRUE,100,"Swvu.JOBLOG.","ACwvu.JOBLOG.",#N/A,FALSE,FALSE,0.26,0.28,1,1,2,"8000 LOG&amp;R&amp;D","Page &amp;p",FALSE,FALSE,FALSE,TRUE,1,100,#N/A,#N/A,"=R326:R408","=R1",#N/A,#N/A,FALSE,FALSE,FALSE,1,65532,65532,FALSE,FALSE,TRUE,TRUE,TRUE}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mono." hidden="1">{TRUE,TRUE,43.75,1.75,539.25,324,FALSE,TRUE,TRUE,TRUE,6,11,#N/A,42,#N/A,10.484375,20,1,FALSE,FALSE,1,TRUE,1,FALSE,100,"Swvu.mono.","ACwvu.mono.",#N/A,FALSE,FALSE,0.75,0.75,1,1,2,"&amp;A","Page &amp;P",FALSE,FALSE,FALSE,FALSE,1,#N/A,1,1,FALSE,FALSE,#N/A,#N/A,FALSE,FALSE,FALSE,1,600,600,FALSE,FALSE,TRUE,TRUE,TRUE}</definedName>
    <definedName name="wvu.OKT4ARA." hidden="1">{TRUE,TRUE,43.75,1.75,539.25,324,FALSE,TRUE,TRUE,TRUE,0,11,#N/A,47,#N/A,10.484375,19.8888888888889,1,FALSE,FALSE,1,TRUE,1,FALSE,100,"Swvu.OKT4ARA.","ACwvu.OKT4ARA.",#N/A,FALSE,FALSE,0.75,0.75,1,1,2,"&amp;A","Page &amp;P",FALSE,FALSE,FALSE,FALSE,1,#N/A,1,1,FALSE,FALSE,#N/A,#N/A,FALSE,FALSE,FALSE,1,600,600,FALSE,FALSE,TRUE,TRUE,TRUE}</definedName>
    <definedName name="wvu.resultado._.completo."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wvu.resultado._.resumen."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npv."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tcs1." hidden="1">{TRUE,TRUE,43.75,1.75,539.25,324,FALSE,TRUE,TRUE,TRUE,0,16,#N/A,53,#N/A,10.484375,19.7777777777778,1,FALSE,FALSE,1,TRUE,1,FALSE,100,"Swvu.tcs1.","ACwvu.tcs1.",#N/A,FALSE,FALSE,0.25,0.25,0.5,0.25,2,"&amp;A","Page &amp;P",FALSE,FALSE,FALSE,FALSE,1,#N/A,1,1,FALSE,FALSE,#N/A,#N/A,FALSE,FALSE,FALSE,1,600,600,FALSE,FALSE,TRUE,TRUE,TRUE}</definedName>
    <definedName name="wvu.tcs2." hidden="1">{TRUE,TRUE,43.75,1.75,539.25,324,FALSE,TRUE,TRUE,TRUE,0,16,#N/A,1,#N/A,10.484375,20.3157894736842,1,FALSE,FALSE,1,TRUE,1,FALSE,100,"Swvu.tcs2.","ACwvu.tcs2.",#N/A,FALSE,FALSE,0.25,0.25,0.5,0.25,2,"&amp;A","Page &amp;P",FALSE,FALSE,FALSE,FALSE,1,#N/A,1,1,FALSE,FALSE,#N/A,#N/A,FALSE,FALSE,FALSE,1,600,600,FALSE,FALSE,TRUE,TRUE,TRUE}</definedName>
    <definedName name="wvu.typical."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시간대별예약."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ww" hidden="1">{#N/A,#N/A,FALSE,"DISCI종합";#N/A,#N/A,FALSE,"배관";#N/A,#N/A,FALSE,"전기계장";#N/A,#N/A,FALSE,"기계";#N/A,#N/A,FALSE,"철의장";#N/A,#N/A,FALSE,"거주구";#N/A,#N/A,FALSE,"HVAC"}</definedName>
    <definedName name="ww.Rele" hidden="1">{#N/A,#N/A,FALSE,"Title Page";#N/A,#N/A,FALSE,"Conclusions";#N/A,#N/A,FALSE,"Assum.";#N/A,#N/A,FALSE,"Sun  DCF-WC-Dep";#N/A,#N/A,FALSE,"MarketValue";#N/A,#N/A,FALSE,"BalSheet";#N/A,#N/A,FALSE,"WACC";#N/A,#N/A,FALSE,"PC+ Info.";#N/A,#N/A,FALSE,"PC+Info_2"}</definedName>
    <definedName name="wwecbh" hidden="1">{#N/A,#N/A,FALSE,"단축1";#N/A,#N/A,FALSE,"단축2";#N/A,#N/A,FALSE,"단축3";#N/A,#N/A,FALSE,"장축";#N/A,#N/A,FALSE,"4WD"}</definedName>
    <definedName name="wwew" hidden="1">#REF!</definedName>
    <definedName name="WWEWERE" hidden="1">{#N/A,#N/A,FALSE,"신규dep";#N/A,#N/A,FALSE,"신규dep-금형상각후";#N/A,#N/A,FALSE,"신규dep-연구비상각후";#N/A,#N/A,FALSE,"신규dep-기계,공구상각후"}</definedName>
    <definedName name="wwewewewe" hidden="1">{#N/A,#N/A,TRUE,"Summary";#N/A,#N/A,TRUE,"IS";#N/A,#N/A,TRUE,"Adj";#N/A,#N/A,TRUE,"BS";#N/A,#N/A,TRUE,"CF";#N/A,#N/A,TRUE,"Debt";#N/A,#N/A,TRUE,"IRR"}</definedName>
    <definedName name="wwewww" hidden="1">{#N/A,#N/A,FALSE,"UNIT";#N/A,#N/A,FALSE,"UNIT";#N/A,#N/A,FALSE,"계정"}</definedName>
    <definedName name="www"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ki" hidden="1">{"CSN M Detail",#N/A,FALSE,"Sch M Detail"}</definedName>
    <definedName name="www.wki_1" hidden="1">{"CSN M Detail",#N/A,FALSE,"Sch M Detail"}</definedName>
    <definedName name="www.wki_2" hidden="1">{"CSN M Detail",#N/A,FALSE,"Sch M Detail"}</definedName>
    <definedName name="www.wki_3" hidden="1">{"CSN M Detail",#N/A,FALSE,"Sch M Detail"}</definedName>
    <definedName name="www.wki_4" hidden="1">{"CSN M Detail",#N/A,FALSE,"Sch M Detail"}</definedName>
    <definedName name="www.wki_5" hidden="1">{"CSN M Detail",#N/A,FALSE,"Sch M Detail"}</definedName>
    <definedName name="wwww"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 hidden="1">#REF!</definedName>
    <definedName name="wwwwww" hidden="1">{#N/A,#N/A,FALSE,"UNIT";#N/A,#N/A,FALSE,"UNIT";#N/A,#N/A,FALSE,"계정"}</definedName>
    <definedName name="wwwwwww"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 hidden="1">{#N/A,#N/A,FALSE,"UNIT";#N/A,#N/A,FALSE,"UNIT";#N/A,#N/A,FALSE,"계정"}</definedName>
    <definedName name="wwwwwwwwdw" hidden="1">{#N/A,#N/A,FALSE,"UNIT";#N/A,#N/A,FALSE,"UNIT";#N/A,#N/A,FALSE,"계정"}</definedName>
    <definedName name="wwwwwwwww"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ww" hidden="1">{#N/A,#N/A,FALSE,"Sheet1";#N/A,#N/A,FALSE,"Sheet1";#N/A,#N/A,FALSE,"Sheet1"}</definedName>
    <definedName name="wwwwwwwwwwww" hidden="1">{#N/A,#N/A,FALSE,"UNIT";#N/A,#N/A,FALSE,"UNIT";#N/A,#N/A,FALSE,"계정"}</definedName>
    <definedName name="wwwwwwwwwwwww"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wwwww"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wwwwwwwwwwwwww" hidden="1">{#N/A,#N/A,FALSE,"UNIT";#N/A,#N/A,FALSE,"UNIT";#N/A,#N/A,FALSE,"계정"}</definedName>
    <definedName name="WYU" hidden="1">{#N/A,#N/A,FALSE,"단축1";#N/A,#N/A,FALSE,"단축2";#N/A,#N/A,FALSE,"단축3";#N/A,#N/A,FALSE,"장축";#N/A,#N/A,FALSE,"4WD"}</definedName>
    <definedName name="x" hidden="1">{#N/A,#N/A,FALSE,"단축1";#N/A,#N/A,FALSE,"단축2";#N/A,#N/A,FALSE,"단축3";#N/A,#N/A,FALSE,"장축";#N/A,#N/A,FALSE,"4WD"}</definedName>
    <definedName name="xasd" hidden="1">{#N/A,#N/A,FALSE,"KMC최종회의(7월) 자료"}</definedName>
    <definedName name="XC" hidden="1">{"'매출계획'!$D$2"}</definedName>
    <definedName name="xcv" hidden="1">{#N/A,#N/A,FALSE,"Год 99."}</definedName>
    <definedName name="xd" hidden="1">{"'Sheet1'!$A$1:$H$36"}</definedName>
    <definedName name="xdf" hidden="1">{"'Sheet1'!$A$1:$H$36"}</definedName>
    <definedName name="xdfsd" hidden="1">{#N/A,#N/A,TRUE,"Acquirer_Cases_Input";#N/A,#N/A,TRUE,"Acquirer_Input";#N/A,#N/A,TRUE,"Acquirer"}</definedName>
    <definedName name="xdif_RefreshIncludeLists" hidden="1">FALSE()</definedName>
    <definedName name="XDS" hidden="1">{#N/A,#N/A,FALSE,"을지 (4)";#N/A,#N/A,FALSE,"을지 (5)";#N/A,#N/A,FALSE,"을지 (6)"}</definedName>
    <definedName name="XD개선" hidden="1">{#N/A,#N/A,FALSE,"단축1";#N/A,#N/A,FALSE,"단축2";#N/A,#N/A,FALSE,"단축3";#N/A,#N/A,FALSE,"장축";#N/A,#N/A,FALSE,"4WD"}</definedName>
    <definedName name="XD견적검토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설문" hidden="1">{#N/A,#N/A,FALSE,"단축1";#N/A,#N/A,FALSE,"단축2";#N/A,#N/A,FALSE,"단축3";#N/A,#N/A,FALSE,"장축";#N/A,#N/A,FALSE,"4WD"}</definedName>
    <definedName name="xd품확일정"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XLR_ERRNAMESTR" hidden="1">#REF!</definedName>
    <definedName name="XLR_VERSION" hidden="1">#REF!</definedName>
    <definedName name="xlx" hidden="1">#REF!</definedName>
    <definedName name="xm"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XNWK" hidden="1">{#N/A,#N/A,FALSE,"지침";#N/A,#N/A,FALSE,"환경분석";#N/A,#N/A,FALSE,"Sheet16"}</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5" hidden="1">#REF!</definedName>
    <definedName name="XREF_COLUMN_36" hidden="1">#REF!</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4B"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5B"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 hidden="1">#REF!</definedName>
    <definedName name="XRefCopy110" hidden="1">#REF!</definedName>
    <definedName name="XRefCopy110Row" hidden="1">#REF!</definedName>
    <definedName name="XRefCopy111" hidden="1">#REF!</definedName>
    <definedName name="XRefCopy111Row" hidden="1">#REF!</definedName>
    <definedName name="XRefCopy112" hidden="1">#REF!</definedName>
    <definedName name="XRefCopy112Row" hidden="1">#REF!</definedName>
    <definedName name="XRefCopy113" hidden="1">#REF!</definedName>
    <definedName name="XRefCopy113Row" hidden="1">#REF!</definedName>
    <definedName name="XRefCopy114" hidden="1">#REF!</definedName>
    <definedName name="XRefCopy114Row" hidden="1">#REF!</definedName>
    <definedName name="XRefCopy115" hidden="1">#REF!</definedName>
    <definedName name="XRefCopy115Row" hidden="1">#REF!</definedName>
    <definedName name="XRefCopy116" hidden="1">#REF!</definedName>
    <definedName name="XRefCopy116Row" hidden="1">#REF!</definedName>
    <definedName name="XRefCopy117" hidden="1">#REF!</definedName>
    <definedName name="XRefCopy117Row" hidden="1">#REF!</definedName>
    <definedName name="XRefCopy118" hidden="1">#REF!</definedName>
    <definedName name="XRefCopy118Row" hidden="1">#REF!</definedName>
    <definedName name="XRefCopy119"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hidden="1">#REF!</definedName>
    <definedName name="XRefCopy121Row"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 hidden="1">#REF!</definedName>
    <definedName name="XRefCopy125Row"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4Row"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1" hidden="1">#REF!</definedName>
    <definedName name="XRefCopy141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6" hidden="1">#REF!</definedName>
    <definedName name="XRefCopy146Row" hidden="1">#REF!</definedName>
    <definedName name="XRefCopy147" hidden="1">#REF!</definedName>
    <definedName name="XRefCopy147Row" hidden="1">#REF!</definedName>
    <definedName name="XRefCopy148" hidden="1">#REF!</definedName>
    <definedName name="XRefCopy148Row" hidden="1">#REF!</definedName>
    <definedName name="XRefCopy149" hidden="1">#REF!</definedName>
    <definedName name="XRefCopy14Row" hidden="1">#REF!</definedName>
    <definedName name="XRefCopy15" hidden="1">#REF!</definedName>
    <definedName name="XRefCopy150" hidden="1">#REF!</definedName>
    <definedName name="XRefCopy150Row" hidden="1">#REF!</definedName>
    <definedName name="XRefCopy151" hidden="1">#REF!</definedName>
    <definedName name="XRefCopy151Row"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4Row" hidden="1">#REF!</definedName>
    <definedName name="XRefCopy155" hidden="1">#REF!</definedName>
    <definedName name="XRefCopy155Row" hidden="1">#REF!</definedName>
    <definedName name="XRefCopy156" hidden="1">#REF!</definedName>
    <definedName name="XRefCopy156Row" hidden="1">#REF!</definedName>
    <definedName name="XRefCopy157" hidden="1">#REF!</definedName>
    <definedName name="XRefCopy157Row" hidden="1">#REF!</definedName>
    <definedName name="XRefCopy158" hidden="1">#REF!</definedName>
    <definedName name="XRefCopy158Row" hidden="1">#REF!</definedName>
    <definedName name="XRefCopy159" hidden="1">#REF!</definedName>
    <definedName name="XRefCopy159Row" hidden="1">#REF!</definedName>
    <definedName name="XRefCopy15Row" hidden="1">#REF!</definedName>
    <definedName name="XRefCopy16" hidden="1">#REF!</definedName>
    <definedName name="XRefCopy160" hidden="1">#REF!</definedName>
    <definedName name="XRefCopy160Row"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B" hidden="1">#REF!</definedName>
    <definedName name="XRefCopy3Row" hidden="1">#REF!</definedName>
    <definedName name="XRefCopy3RowB"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Copy9Row" hidden="1">#REF!</definedName>
    <definedName name="XRefCopyRangeCount" hidden="1">6</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3Row" hidden="1">#REF!</definedName>
    <definedName name="XRefPaste114" hidden="1">#REF!</definedName>
    <definedName name="XRefPaste114Row" hidden="1">#REF!</definedName>
    <definedName name="XRefPaste115" hidden="1">#REF!</definedName>
    <definedName name="XRefPaste115Row" hidden="1">#REF!</definedName>
    <definedName name="XRefPaste116" hidden="1">#REF!</definedName>
    <definedName name="XRefPaste116Row"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0Row" hidden="1">#REF!</definedName>
    <definedName name="XRefPaste141" hidden="1">#REF!</definedName>
    <definedName name="XRefPaste141Row"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2Row" hidden="1">#REF!</definedName>
    <definedName name="XRefPaste253" hidden="1">#REF!</definedName>
    <definedName name="XRefPaste253Row" hidden="1">#REF!</definedName>
    <definedName name="XRefPaste254" hidden="1">#REF!</definedName>
    <definedName name="XRefPaste254Row" hidden="1">#REF!</definedName>
    <definedName name="XRefPaste255" hidden="1">#REF!</definedName>
    <definedName name="XRefPaste255Row" hidden="1">#REF!</definedName>
    <definedName name="XRefPaste256" hidden="1">#REF!</definedName>
    <definedName name="XRefPaste256Row" hidden="1">#REF!</definedName>
    <definedName name="XRefPaste257" hidden="1">#REF!</definedName>
    <definedName name="XRefPaste257Row" hidden="1">#REF!</definedName>
    <definedName name="XRefPaste258" hidden="1">#REF!</definedName>
    <definedName name="XRefPaste258Row" hidden="1">#REF!</definedName>
    <definedName name="XRefPaste259" hidden="1">#REF!</definedName>
    <definedName name="XRefPaste259Row" hidden="1">#REF!</definedName>
    <definedName name="XRefPaste25Row" hidden="1">#REF!</definedName>
    <definedName name="XRefPaste26" hidden="1">#REF!</definedName>
    <definedName name="XRefPaste260" hidden="1">#REF!</definedName>
    <definedName name="XRefPaste260Row" hidden="1">#REF!</definedName>
    <definedName name="XRefPaste261" hidden="1">#REF!</definedName>
    <definedName name="XRefPaste261Row" hidden="1">#REF!</definedName>
    <definedName name="XRefPaste262" hidden="1">#REF!</definedName>
    <definedName name="XRefPaste262Row" hidden="1">#REF!</definedName>
    <definedName name="XRefPaste263" hidden="1">#REF!</definedName>
    <definedName name="XRefPaste263Row" hidden="1">#REF!</definedName>
    <definedName name="XRefPaste264" hidden="1">#REF!</definedName>
    <definedName name="XRefPaste264Row" hidden="1">#REF!</definedName>
    <definedName name="XRefPaste265" hidden="1">#REF!</definedName>
    <definedName name="XRefPaste265Row" hidden="1">#REF!</definedName>
    <definedName name="XRefPaste266" hidden="1">#REF!</definedName>
    <definedName name="XRefPaste266Row" hidden="1">#REF!</definedName>
    <definedName name="XRefPaste267" hidden="1">#REF!</definedName>
    <definedName name="XRefPaste267Row" hidden="1">#REF!</definedName>
    <definedName name="XRefPaste268" hidden="1">#REF!</definedName>
    <definedName name="XRefPaste268Row" hidden="1">#REF!</definedName>
    <definedName name="XRefPaste269" hidden="1">#REF!</definedName>
    <definedName name="XRefPaste269Row" hidden="1">#REF!</definedName>
    <definedName name="XRefPaste26Row" hidden="1">#REF!</definedName>
    <definedName name="XRefPaste27" hidden="1">#REF!</definedName>
    <definedName name="XRefPaste270" hidden="1">#REF!</definedName>
    <definedName name="XRefPaste270Row" hidden="1">#REF!</definedName>
    <definedName name="XRefPaste271" hidden="1">#REF!</definedName>
    <definedName name="XRefPaste271Row" hidden="1">#REF!</definedName>
    <definedName name="XRefPaste272" hidden="1">#REF!</definedName>
    <definedName name="XRefPaste272Row" hidden="1">#REF!</definedName>
    <definedName name="XRefPaste273" hidden="1">#REF!</definedName>
    <definedName name="XRefPaste273Row" hidden="1">#REF!</definedName>
    <definedName name="XRefPaste274" hidden="1">#REF!</definedName>
    <definedName name="XRefPaste274Row" hidden="1">#REF!</definedName>
    <definedName name="XRefPaste275" hidden="1">#REF!</definedName>
    <definedName name="XRefPaste275Row" hidden="1">#REF!</definedName>
    <definedName name="XRefPaste276" hidden="1">#REF!</definedName>
    <definedName name="XRefPaste276Row" hidden="1">#REF!</definedName>
    <definedName name="XRefPaste277" hidden="1">#REF!</definedName>
    <definedName name="XRefPaste277Row" hidden="1">#REF!</definedName>
    <definedName name="XRefPaste278" hidden="1">#REF!</definedName>
    <definedName name="XRefPaste278Row" hidden="1">#REF!</definedName>
    <definedName name="XRefPaste279" hidden="1">#REF!</definedName>
    <definedName name="XRefPaste279Row" hidden="1">#REF!</definedName>
    <definedName name="XRefPaste27Row" hidden="1">#REF!</definedName>
    <definedName name="XRefPaste28" hidden="1">#REF!</definedName>
    <definedName name="XRefPaste280" hidden="1">#REF!</definedName>
    <definedName name="XRefPaste280Row" hidden="1">#REF!</definedName>
    <definedName name="XRefPaste281" hidden="1">#REF!</definedName>
    <definedName name="XRefPaste281Row" hidden="1">#REF!</definedName>
    <definedName name="XRefPaste282" hidden="1">#REF!</definedName>
    <definedName name="XRefPaste282Row" hidden="1">#REF!</definedName>
    <definedName name="XRefPaste283" hidden="1">#REF!</definedName>
    <definedName name="XRefPaste283Row" hidden="1">#REF!</definedName>
    <definedName name="XRefPaste284" hidden="1">#REF!</definedName>
    <definedName name="XRefPaste284Row" hidden="1">#REF!</definedName>
    <definedName name="XRefPaste285Row" hidden="1">#REF!</definedName>
    <definedName name="XRefPaste286Row" hidden="1">#REF!</definedName>
    <definedName name="XRefPaste287Row" hidden="1">#REF!</definedName>
    <definedName name="XRefPaste288Row" hidden="1">#REF!</definedName>
    <definedName name="XRefPaste289" hidden="1">#REF!</definedName>
    <definedName name="XRefPaste28Row" hidden="1">#REF!</definedName>
    <definedName name="XRefPaste29" hidden="1">#REF!</definedName>
    <definedName name="XRefPaste290" hidden="1">#REF!</definedName>
    <definedName name="XRefPaste291" hidden="1">#REF!</definedName>
    <definedName name="XRefPaste292" hidden="1">#REF!</definedName>
    <definedName name="XRefPaste293" hidden="1">#REF!</definedName>
    <definedName name="XRefPaste29Row" hidden="1">#REF!</definedName>
    <definedName name="XRefPaste2Row" hidden="1">#REF!</definedName>
    <definedName name="XRefPaste3" hidden="1">#REF!</definedName>
    <definedName name="XRefPaste30" hidden="1">#REF!</definedName>
    <definedName name="XRefPaste302" hidden="1">#REF!</definedName>
    <definedName name="XRefPaste305"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4" hidden="1">#REF!</definedName>
    <definedName name="XRefPaste345" hidden="1">#REF!</definedName>
    <definedName name="XRefPaste34Row" hidden="1">#REF!</definedName>
    <definedName name="XRefPaste35" hidden="1">#REF!</definedName>
    <definedName name="XRefPaste350"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3RowB"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5</definedName>
    <definedName name="xrefpastes" hidden="1">#REF!</definedName>
    <definedName name="XS" hidden="1">{#N/A,#N/A,FALSE,"을지 (4)";#N/A,#N/A,FALSE,"을지 (5)";#N/A,#N/A,FALSE,"을지 (6)"}</definedName>
    <definedName name="xsx" hidden="1">{"'Sheet1'!$A$1:$H$36"}</definedName>
    <definedName name="xsxsxsxsx" hidden="1">{"'TYPE (2)'!$A$1:$Q$76"}</definedName>
    <definedName name="xt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TM" hidden="1">{#N/A,#N/A,FALSE,"Sheet1";#N/A,#N/A,FALSE,"Sheet1";#N/A,#N/A,FALSE,"Sheet1"}</definedName>
    <definedName name="XX" hidden="1">{"Acq_matrix",#N/A,FALSE,"Acquisition Matrix"}</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x"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xxx_1"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xxx_2"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xxx_3"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xxx_4"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xxx_5"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xxx3" hidden="1">{"AnnualRentRoll",#N/A,FALSE,"RentRoll"}</definedName>
    <definedName name="xxx4" hidden="1">{#N/A,#N/A,FALSE,"ExitStratigy"}</definedName>
    <definedName name="xxxx" hidden="1">{"CSheet",#N/A,FALSE,"C";"SmCap",#N/A,FALSE,"VAL1";"GulfCoast",#N/A,FALSE,"VAL1";"nav",#N/A,FALSE,"NAV";"Summary",#N/A,FALSE,"NAV"}</definedName>
    <definedName name="xxxxx" hidden="1">{"Total",#N/A,FALSE,"Total Proved";"PDP",#N/A,FALSE,"Total Proved";"PNP",#N/A,FALSE,"Total Proved";"PUD",#N/A,FALSE,"Total Proved"}</definedName>
    <definedName name="xxxxxx" hidden="1">{"Total",#N/A,FALSE,"Total Proved + Probable";"PDP",#N/A,FALSE,"Total Proved + Probable";"PNP",#N/A,FALSE,"Total Proved + Probable";"PUD",#N/A,FALSE,"Total Proved + Probable";"Prob",#N/A,FALSE,"Total Proved + Probable"}</definedName>
    <definedName name="xxxxxxx" hidden="1">{"trademark1",#N/A,FALSE,"Trademark(s) and Trade Name(s)"}</definedName>
    <definedName name="xxxxxxxx" hidden="1">{"histincome",#N/A,FALSE,"hyfins";"closing balance",#N/A,FALSE,"hyfins"}</definedName>
    <definedName name="xxxxxxxxxxxxxxxxxxxxxxxxxxxxxxxxxxxxx" hidden="1">{"DelHaas",#N/A,FALSE,"CONSMO95";"QuickBook",#N/A,FALSE,"CONSMO95"}</definedName>
    <definedName name="xyz" hidden="1">{"histincome",#N/A,FALSE,"hyfins";"closing balance",#N/A,FALSE,"hyfins"}</definedName>
    <definedName name="y" hidden="1">{#N/A,#N/A,FALSE,"PART-1234-8-12-9(41)";#N/A,#N/A,FALSE,"PARTS-2(3)";#N/A,#N/A,FALSE,"VAN SYSTEM";#N/A,#N/A,FALSE,"PARTS-10(26)";#N/A,#N/A,FALSE,"PART-5-6-7-11(14)";#N/A,#N/A,FALSE,"PARTS-4(3)";#N/A,#N/A,FALSE,"PCLASS"}</definedName>
    <definedName name="Y2K" hidden="1">#REF!</definedName>
    <definedName name="ya" hidden="1">{#N/A,#N/A,FALSE,"Aging Summary";#N/A,#N/A,FALSE,"Ratio Analysis";#N/A,#N/A,FALSE,"Test 120 Day Accts";#N/A,#N/A,FALSE,"Tickmarks"}</definedName>
    <definedName name="ydf" hidden="1">#REF!</definedName>
    <definedName name="ye"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ye_1"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ye_2"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ye_3"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ye_4"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ye_5"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YH" hidden="1">{#N/A,#N/A,FALSE,"PART-1234-8-12-9(41)";#N/A,#N/A,FALSE,"PARTS-2(3)";#N/A,#N/A,FALSE,"VAN SYSTEM";#N/A,#N/A,FALSE,"PARTS-10(26)";#N/A,#N/A,FALSE,"PART-5-6-7-11(14)";#N/A,#N/A,FALSE,"PARTS-4(3)";#N/A,#N/A,FALSE,"PCLASS"}</definedName>
    <definedName name="Yield" hidden="1">{#N/A,#N/A,FALSE,"98소지이동TOTvs99.1 (2)";#N/A,#N/A,FALSE,"TOTAL";#N/A,#N/A,FALSE,"98소지이동TOTvs99.1(b) (2)"}</definedName>
    <definedName name="yn" hidden="1">#REF!</definedName>
    <definedName name="YOON" hidden="1">{#N/A,#N/A,FALSE,"P.C.B"}</definedName>
    <definedName name="youh" hidden="1">{#N/A,#N/A,FALSE,"AD_Purchase";#N/A,#N/A,FALSE,"Credit";#N/A,#N/A,FALSE,"PF Acquisition";#N/A,#N/A,FALSE,"PF Offering"}</definedName>
    <definedName name="yr" hidden="1">{"'표지'!$B$5"}</definedName>
    <definedName name="yrty" hidden="1">{"'Sheet1'!$A$1:$H$36"}</definedName>
    <definedName name="ysj" hidden="1">{#N/A,#N/A,FALSE,"Sheet5"}</definedName>
    <definedName name="YT" hidden="1">{#N/A,#N/A,FALSE,"9612"}</definedName>
    <definedName name="YTD" hidden="1">"YTD"</definedName>
    <definedName name="YTDAVG" hidden="1">"YTDAVG"</definedName>
    <definedName name="YTDMOV" hidden="1">"YTDMOV"</definedName>
    <definedName name="ytu" hidden="1">{"SPWages",#N/A,FALSE,"Annual Wages and Benefits"}</definedName>
    <definedName name="YTUJYTU" hidden="1">{#N/A,#N/A,FALSE,"단축1";#N/A,#N/A,FALSE,"단축2";#N/A,#N/A,FALSE,"단축3";#N/A,#N/A,FALSE,"장축";#N/A,#N/A,FALSE,"4WD"}</definedName>
    <definedName name="ytyy"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u" hidden="1">{"1"}</definedName>
    <definedName name="yuioyuoiio" hidden="1">{#N/A,#N/A,TRUE,"Assumptions";#N/A,#N/A,TRUE,"Sources of Revenue";#N/A,#N/A,TRUE,"P&amp;L";#N/A,#N/A,TRUE,"Bal. Sheet";#N/A,#N/A,TRUE,"Rights Issue &amp; X Adjustment";#N/A,#N/A,TRUE,"Transaction Model"}</definedName>
    <definedName name="YUIY" hidden="1">{#N/A,#N/A,TRUE,"Assumptions";#N/A,#N/A,TRUE,"Sources of Revenue";#N/A,#N/A,TRUE,"P&amp;L";#N/A,#N/A,TRUE,"Bal. Sheet";#N/A,#N/A,TRUE,"Rights Issue &amp; X Adjustment";#N/A,#N/A,TRUE,"Transaction Model"}</definedName>
    <definedName name="YUIYI" hidden="1">{#N/A,#N/A,FALSE,"BS";#N/A,#N/A,FALSE,"PL";#N/A,#N/A,FALSE,"처분";#N/A,#N/A,FALSE,"현금";#N/A,#N/A,FALSE,"매출";#N/A,#N/A,FALSE,"원가";#N/A,#N/A,FALSE,"경영"}</definedName>
    <definedName name="yuu" hidden="1">{"'Sheet1'!$A$1:$H$36"}</definedName>
    <definedName name="yy" hidden="1">"AS2DocumentEdit"</definedName>
    <definedName name="YYHY" hidden="1">{#N/A,#N/A,FALSE,"단축1";#N/A,#N/A,FALSE,"단축2";#N/A,#N/A,FALSE,"단축3";#N/A,#N/A,FALSE,"장축";#N/A,#N/A,FALSE,"4WD"}</definedName>
    <definedName name="yyui" hidden="1">{#N/A,#N/A,FALSE,"단축1";#N/A,#N/A,FALSE,"단축2";#N/A,#N/A,FALSE,"단축3";#N/A,#N/A,FALSE,"장축";#N/A,#N/A,FALSE,"4WD"}</definedName>
    <definedName name="YYY" hidden="1">{#N/A,#N/A,TRUE,"Y생산";#N/A,#N/A,TRUE,"Y판매";#N/A,#N/A,TRUE,"Y총물량";#N/A,#N/A,TRUE,"Y능력";#N/A,#N/A,TRUE,"YKD"}</definedName>
    <definedName name="yyy_1" hidden="1">{#N/A,#N/A,FALSE,"지침";#N/A,#N/A,FALSE,"환경분석";#N/A,#N/A,FALSE,"Sheet16"}</definedName>
    <definedName name="yyyy" hidden="1">{#N/A,#N/A,TRUE,"LOADCOVE";#N/A,#N/A,TRUE,"PAGE001";#N/A,#N/A,TRUE,"PAGE002";#N/A,#N/A,TRUE,"PAGE003";#N/A,#N/A,TRUE,"PAGE004";#N/A,#N/A,TRUE,"PAGE005";#N/A,#N/A,TRUE,"PAGE006";#N/A,#N/A,TRUE,"PAGE007";#N/A,#N/A,TRUE,"PAGE008";#N/A,#N/A,TRUE,"PAGE009";#N/A,#N/A,TRUE,"PAGE010";#N/A,#N/A,TRUE,"PAGE011";#N/A,#N/A,TRUE,"PAGE012";#N/A,#N/A,TRUE,"PAGE013"}</definedName>
    <definedName name="yyyyy"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YYYYYYN" hidden="1">#REF!</definedName>
    <definedName name="z" hidden="1">#REF!,#REF!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_0DD4EB58_0647_11D5_A6F7_00508B654A95_.wvu.Cols" hidden="1">#REF!,#REF!,#REF!,#REF!,#REF!</definedName>
    <definedName name="Z_10435A81_C305_11D5_A6F8_009027BEE0E0_.wvu.Cols" hidden="1">#REF!,#REF!,#REF!</definedName>
    <definedName name="Z_10435A81_C305_11D5_A6F8_009027BEE0E0_.wvu.FilterData" hidden="1">#REF!</definedName>
    <definedName name="Z_10435A81_C305_11D5_A6F8_009027BEE0E0_.wvu.PrintArea" hidden="1">#REF!</definedName>
    <definedName name="Z_10435A81_C305_11D5_A6F8_009027BEE0E0_.wvu.PrintTitles" hidden="1">#REF!</definedName>
    <definedName name="Z_10435A81_C305_11D5_A6F8_009027BEE0E0_.wvu.Rows" hidden="1">#REF!,#REF!</definedName>
    <definedName name="Z_27F079E8_AC53_11D2_B32C_00A024E96185_.wvu.Rows" hidden="1">#REF!</definedName>
    <definedName name="Z_2804E4BB_ED21_11D4_A6F8_00508B654B8B_.wvu.Cols" hidden="1">#REF!,#REF!,#REF!</definedName>
    <definedName name="Z_2804E4BB_ED21_11D4_A6F8_00508B654B8B_.wvu.FilterData" hidden="1">#REF!</definedName>
    <definedName name="Z_2804E4BB_ED21_11D4_A6F8_00508B654B8B_.wvu.PrintArea" hidden="1">#REF!</definedName>
    <definedName name="Z_2804E4BB_ED21_11D4_A6F8_00508B654B8B_.wvu.Rows" hidden="1">#REF!,#REF!</definedName>
    <definedName name="Z_281305A2_0B58_4807_84BA_25130D18B2C1_.wvu.Cols" hidden="1">#REF!,#REF!,#REF!</definedName>
    <definedName name="Z_281305A2_0B58_4807_84BA_25130D18B2C1_.wvu.FilterData" hidden="1">#REF!</definedName>
    <definedName name="Z_30FEE15E_D26F_11D4_A6F7_00508B6A7686_.wvu.FilterData" hidden="1">#REF!</definedName>
    <definedName name="Z_30FEE15E_D26F_11D4_A6F7_00508B6A7686_.wvu.PrintArea" hidden="1">#REF!</definedName>
    <definedName name="Z_30FEE15E_D26F_11D4_A6F7_00508B6A7686_.wvu.PrintTitles" hidden="1">#REF!</definedName>
    <definedName name="Z_30FEE15E_D26F_11D4_A6F7_00508B6A7686_.wvu.Rows" hidden="1">#REF!</definedName>
    <definedName name="Z_332CA821_6D7A_11D5_B762_00A0C90CFCF0_.wvu.PrintArea" hidden="1">#REF!</definedName>
    <definedName name="Z_33376133_CFCA_11D4_9FDE_000103021132_.wvu.Cols" hidden="1">#REF!,#REF!</definedName>
    <definedName name="Z_33376133_CFCA_11D4_9FDE_000103021132_.wvu.Rows" hidden="1">#REF!</definedName>
    <definedName name="Z_45127D29_1D59_11D2_8318_00C04FB80EAE_.wvu.Cols" hidden="1">#REF!,#REF!,#REF!</definedName>
    <definedName name="Z_45127D29_1D59_11D2_8318_00C04FB80EAE_.wvu.PrintArea" hidden="1">#REF!</definedName>
    <definedName name="Z_45127D29_1D59_11D2_8318_00C04FB80EAE_.wvu.PrintTitles" hidden="1">#REF!</definedName>
    <definedName name="Z_5336096B_8FA8_456F_A363_FE981E37A8C4_.wvu.Cols" hidden="1">#REF!</definedName>
    <definedName name="Z_5336096B_8FA8_456F_A363_FE981E37A8C4_.wvu.FilterData" hidden="1">#REF!</definedName>
    <definedName name="Z_5336096B_8FA8_456F_A363_FE981E37A8C4_.wvu.PrintArea" hidden="1">#REF!</definedName>
    <definedName name="Z_5336096B_8FA8_456F_A363_FE981E37A8C4_.wvu.Rows" hidden="1">#REF!,#REF!,#REF!</definedName>
    <definedName name="Z_5A868EA0_ED63_11D4_A6F8_009027BEE0E0_.wvu.Cols" hidden="1">#REF!,#REF!,#REF!</definedName>
    <definedName name="Z_5A868EA0_ED63_11D4_A6F8_009027BEE0E0_.wvu.FilterData" hidden="1">#REF!</definedName>
    <definedName name="Z_5A868EA0_ED63_11D4_A6F8_009027BEE0E0_.wvu.PrintArea" hidden="1">#REF!</definedName>
    <definedName name="Z_5A868EA0_ED63_11D4_A6F8_009027BEE0E0_.wvu.Rows" hidden="1">#REF!,#REF!</definedName>
    <definedName name="Z_5E285FFD_4B60_11D6_B481_00805F9BDB1E_.wvu.Cols" hidden="1">#REF!,#REF!,#REF!</definedName>
    <definedName name="Z_65726B72_CEFC_11D4_AA53_00010301C464_.wvu.Cols" hidden="1">#REF!,#REF!</definedName>
    <definedName name="Z_65726B72_CEFC_11D4_AA53_00010301C464_.wvu.Rows" hidden="1">#REF!</definedName>
    <definedName name="Z_6B0FE324_F74E_11D4_8755_0050DA581453_.wvu.Rows" hidden="1">#REF!,#REF!,#REF!,#REF!</definedName>
    <definedName name="Z_6E40955B_C2F5_11D5_A6F7_009027BEE7F1_.wvu.Cols" hidden="1">#REF!,#REF!,#REF!</definedName>
    <definedName name="Z_6E40955B_C2F5_11D5_A6F7_009027BEE7F1_.wvu.FilterData" hidden="1">#REF!</definedName>
    <definedName name="Z_6E40955B_C2F5_11D5_A6F7_009027BEE7F1_.wvu.PrintArea" hidden="1">#REF!</definedName>
    <definedName name="Z_6E40955B_C2F5_11D5_A6F7_009027BEE7F1_.wvu.PrintTitles" hidden="1">#REF!</definedName>
    <definedName name="Z_6E40955B_C2F5_11D5_A6F7_009027BEE7F1_.wvu.Rows" hidden="1">#REF!,#REF!</definedName>
    <definedName name="Z_7BA031A2_43FA_11D7_ADE0_0080AD705CD1_.wvu.PrintArea" hidden="1">#REF!</definedName>
    <definedName name="Z_7BA031A2_43FA_11D7_ADE0_0080AD705CD1_.wvu.PrintTitles" hidden="1">#REF!</definedName>
    <definedName name="Z_82162C14_21B9_4F0E_9062_D64779601F45_.wvu.Cols" hidden="1">#REF!</definedName>
    <definedName name="Z_82162C14_21B9_4F0E_9062_D64779601F45_.wvu.FilterData" hidden="1">#REF!</definedName>
    <definedName name="Z_82162C14_21B9_4F0E_9062_D64779601F45_.wvu.PrintArea" hidden="1">#REF!</definedName>
    <definedName name="Z_82162C14_21B9_4F0E_9062_D64779601F45_.wvu.Rows" hidden="1">#REF!,#REF!,#REF!,#REF!,#REF!,#REF!</definedName>
    <definedName name="Z_901DD601_3312_11D5_8F89_00010215A1CA_.wvu.Rows" hidden="1">#REF!,#REF!</definedName>
    <definedName name="Z_9A428CE1_B4D9_11D0_A8AA_0000C071AEE7_.wvu.PrintArea" hidden="1">#REF!</definedName>
    <definedName name="Z_9B9F8217_DFAB_11D3_AE91_0090272D3C77_.wvu.FilterData" hidden="1">#REF!</definedName>
    <definedName name="Z_A158D6E1_ED44_11D4_A6F7_00508B654028_.wvu.Cols" hidden="1">#REF!,#REF!</definedName>
    <definedName name="Z_A158D6E1_ED44_11D4_A6F7_00508B654028_.wvu.FilterData" hidden="1">#REF!</definedName>
    <definedName name="Z_A158D6E1_ED44_11D4_A6F7_00508B654028_.wvu.PrintArea" hidden="1">#REF!</definedName>
    <definedName name="Z_A158D6E1_ED44_11D4_A6F7_00508B654028_.wvu.Rows" hidden="1">#REF!,#REF!</definedName>
    <definedName name="Z_A5716FB3_058D_11D5_BFEC_0050BF418CB9_.wvu.FilterData" hidden="1">#REF!</definedName>
    <definedName name="Z_ADA92181_C3E4_11D5_A6F7_00508B6A7686_.wvu.Cols" hidden="1">#REF!,#REF!,#REF!</definedName>
    <definedName name="Z_ADA92181_C3E4_11D5_A6F7_00508B6A7686_.wvu.FilterData" hidden="1">#REF!</definedName>
    <definedName name="Z_ADA92181_C3E4_11D5_A6F7_00508B6A7686_.wvu.PrintArea" hidden="1">#REF!</definedName>
    <definedName name="Z_ADA92181_C3E4_11D5_A6F7_00508B6A7686_.wvu.PrintTitles" hidden="1">#REF!</definedName>
    <definedName name="Z_ADA92181_C3E4_11D5_A6F7_00508B6A7686_.wvu.Rows" hidden="1">#REF!,#REF!</definedName>
    <definedName name="Z_B2172A22_A087_11D6_A4E5_008013D50C77_.wvu.PrintArea" hidden="1">#REF!</definedName>
    <definedName name="Z_C00E0055_D79E_11D4_84AD_00D0B7B3CB09_.wvu.Cols" hidden="1">#REF!,#REF!</definedName>
    <definedName name="Z_C00E0055_D79E_11D4_84AD_00D0B7B3CB09_.wvu.Rows" hidden="1">#REF!</definedName>
    <definedName name="Z_D4FBBAF2_ED2F_11D4_A6F7_00508B6540C5_.wvu.FilterData" hidden="1">#REF!</definedName>
    <definedName name="Z_D9E68341_C2F0_11D5_A6F7_00508B6540C5_.wvu.Cols" hidden="1">#REF!,#REF!,#REF!</definedName>
    <definedName name="Z_D9E68341_C2F0_11D5_A6F7_00508B6540C5_.wvu.FilterData" hidden="1">#REF!</definedName>
    <definedName name="Z_D9E68341_C2F0_11D5_A6F7_00508B6540C5_.wvu.PrintArea" hidden="1">#REF!</definedName>
    <definedName name="Z_D9E68341_C2F0_11D5_A6F7_00508B6540C5_.wvu.PrintTitles" hidden="1">#REF!</definedName>
    <definedName name="Z_D9E68341_C2F0_11D5_A6F7_00508B6540C5_.wvu.Row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_E8FEE9A5_163A_11D2_AED0_0000E81DA68C_.wvu.Rows" hidden="1">#REF!</definedName>
    <definedName name="Z_F9671AE9_C27B_432E_8BF9_6492D59534EC_.wvu.PrintArea" hidden="1">#REF!</definedName>
    <definedName name="Z_F9671AE9_C27B_432E_8BF9_6492D59534EC_.wvu.PrintTitles" hidden="1">#REF!</definedName>
    <definedName name="Z_FE37EC85_783C_4815_9F7A_51E451811F1B_.wvu.Cols" hidden="1">#REF!</definedName>
    <definedName name="Z_FE37EC85_783C_4815_9F7A_51E451811F1B_.wvu.FilterData" hidden="1">#REF!</definedName>
    <definedName name="Z_FE37EC85_783C_4815_9F7A_51E451811F1B_.wvu.PrintArea" hidden="1">#REF!</definedName>
    <definedName name="Z_FE37EC85_783C_4815_9F7A_51E451811F1B_.wvu.Rows" hidden="1">#REF!,#REF!,#REF!</definedName>
    <definedName name="za" hidden="1">{#N/A,#N/A,FALSE,"단축1";#N/A,#N/A,FALSE,"단축2";#N/A,#N/A,FALSE,"단축3";#N/A,#N/A,FALSE,"장축";#N/A,#N/A,FALSE,"4WD"}</definedName>
    <definedName name="zb"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cv" hidden="1">0</definedName>
    <definedName name="zdf" hidden="1">{#N/A,#N/A,TRUE,"Falcons_Standalone";#N/A,#N/A,TRUE,"Target_Input";#N/A,#N/A,TRUE,"Target_Calendarized"}</definedName>
    <definedName name="ZDHGKSDLG" hidden="1">{#N/A,#N/A,FALSE,"인원";#N/A,#N/A,FALSE,"비용2";#N/A,#N/A,FALSE,"비용1";#N/A,#N/A,FALSE,"비용";#N/A,#N/A,FALSE,"보증2";#N/A,#N/A,FALSE,"보증1";#N/A,#N/A,FALSE,"보증";#N/A,#N/A,FALSE,"손익1";#N/A,#N/A,FALSE,"손익";#N/A,#N/A,FALSE,"부서별매출";#N/A,#N/A,FALSE,"매출"}</definedName>
    <definedName name="zewrer" hidden="1">{#N/A,#N/A,FALSE,"BS";#N/A,#N/A,FALSE,"PL";#N/A,#N/A,FALSE,"처분";#N/A,#N/A,FALSE,"현금";#N/A,#N/A,FALSE,"매출";#N/A,#N/A,FALSE,"원가";#N/A,#N/A,FALSE,"경영"}</definedName>
    <definedName name="zna" hidden="1">{#N/A,#N/A,FALSE,"Aging Summary";#N/A,#N/A,FALSE,"Ratio Analysis";#N/A,#N/A,FALSE,"Test 120 Day Accts";#N/A,#N/A,FALSE,"Tickmarks"}</definedName>
    <definedName name="zrsggv" hidden="1">#REF!</definedName>
    <definedName name="zsaa" hidden="1">{#N/A,#N/A,FALSE,"신규dep";#N/A,#N/A,FALSE,"신규dep-금형상각후";#N/A,#N/A,FALSE,"신규dep-연구비상각후";#N/A,#N/A,FALSE,"신규dep-기계,공구상각후"}</definedName>
    <definedName name="zsdf" hidden="1">{#N/A,#N/A,TRUE,"Assumptions";#N/A,#N/A,TRUE,"Sources of Revenue";#N/A,#N/A,TRUE,"P&amp;L";#N/A,#N/A,TRUE,"Bal. Sheet";#N/A,#N/A,TRUE,"Rights Issue &amp; X Adjustment";#N/A,#N/A,TRUE,"Transaction Model"}</definedName>
    <definedName name="zv"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ZX" hidden="1">{#N/A,#N/A,FALSE,"초도품";#N/A,#N/A,FALSE,"초도품 (2)";#N/A,#N/A,FALSE,"초도품 (3)";#N/A,#N/A,FALSE,"초도품 (4)";#N/A,#N/A,FALSE,"초도품 (5)";#N/A,#N/A,FALSE,"초도품 (6)"}</definedName>
    <definedName name="ZXC" hidden="1">{"'매출계획'!$D$2"}</definedName>
    <definedName name="zxcas" hidden="1">{#N/A,#N/A,FALSE,"KMC최종회의(7월) 자료"}</definedName>
    <definedName name="zz" hidden="1">{"summary1",#N/A,FALSE,"Summary of Values";"summary2",#N/A,FALSE,"Summary of Values";"weighted average returns",#N/A,FALSE,"WACC and WARA";"fixed asset detail",#N/A,FALSE,"Fixed Asset Detail"}</definedName>
    <definedName name="zzb" hidden="1">#REF!</definedName>
    <definedName name="ZZZ" hidden="1">{#N/A,#N/A,FALSE,"신규dep";#N/A,#N/A,FALSE,"신규dep-금형상각후";#N/A,#N/A,FALSE,"신규dep-연구비상각후";#N/A,#N/A,FALSE,"신규dep-기계,공구상각후"}</definedName>
    <definedName name="zzz.." hidden="1">{#N/A,#N/A,TRUE,"GEM Total";#N/A,#N/A,TRUE,"Final Assembly";#N/A,#N/A,TRUE,"Cleaning";#N/A,#N/A,TRUE,"Schooping,Clearing";#N/A,#N/A,TRUE,"Winding"}</definedName>
    <definedName name="zzz.com" hidden="1">{#N/A,#N/A,FALSE,"Title Page";#N/A,#N/A,FALSE,"Conclusions";#N/A,#N/A,FALSE,"Assum.";#N/A,#N/A,FALSE,"Sun  DCF-WC-Dep";#N/A,#N/A,FALSE,"MarketValue";#N/A,#N/A,FALSE,"BalSheet";#N/A,#N/A,FALSE,"WACC";#N/A,#N/A,FALSE,"PC+ Info.";#N/A,#N/A,FALSE,"PC+Info_2"}</definedName>
    <definedName name="ZZZZ" hidden="1">#N/A</definedName>
    <definedName name="zzzzv" hidden="1">{#N/A,#N/A,FALSE,"Aging Summary";#N/A,#N/A,FALSE,"Ratio Analysis";#N/A,#N/A,FALSE,"Test 120 Day Accts";#N/A,#N/A,FALSE,"Tickmarks"}</definedName>
    <definedName name="zzzzzz" hidden="1">{"DelHaas",#N/A,FALSE,"CONSMO95";"QuickBook",#N/A,FALSE,"CONSMO95"}</definedName>
    <definedName name="zzzzzzzzzzzzzzz" hidden="1">#REF!</definedName>
    <definedName name="zzzzzzzzzzzzzzzzzzzzzzzzzzzzzzzzzzzzzzzzzz" hidden="1">{"DelHaas",#N/A,FALSE,"CONSMO95";"QuickBook",#N/A,FALSE,"CONSMO95"}</definedName>
    <definedName name="аааа" hidden="1">{"Valuation_Common",#N/A,FALSE,"Valuation"}</definedName>
    <definedName name="ааппп" hidden="1">{"Valuation_Common",#N/A,FALSE,"Valuation"}</definedName>
    <definedName name="авепо" hidden="1">{"Valuation_Common",#N/A,FALSE,"Valuation"}</definedName>
    <definedName name="аппрр" hidden="1">{"Valuation_Common",#N/A,FALSE,"Valuation"}</definedName>
    <definedName name="арав" hidden="1">{#N/A,#N/A,FALSE,"Год 99."}</definedName>
    <definedName name="бь" hidden="1">{#N/A,#N/A,FALSE,"Год 99."}</definedName>
    <definedName name="вввввввв"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ввс" hidden="1">{#N/A,#N/A,FALSE,"Кол-во запр."}</definedName>
    <definedName name="вс" hidden="1">{#N/A,#N/A,FALSE,"Aging Summary";#N/A,#N/A,FALSE,"Ratio Analysis";#N/A,#N/A,FALSE,"Test 120 Day Accts";#N/A,#N/A,FALSE,"Tickmarks"}</definedName>
    <definedName name="выаыфвпфыва" hidden="1">{#N/A,#N/A,FALSE,"Год 99."}</definedName>
    <definedName name="гег" hidden="1">{#N/A,#N/A,FALSE,"Год 99."}</definedName>
    <definedName name="гнек" hidden="1">{#N/A,#N/A,FALSE,"Год 99."}</definedName>
    <definedName name="гнш" hidden="1">{#N/A,#N/A,FALSE,"Год 99."}</definedName>
    <definedName name="гшщ" hidden="1">{#N/A,#N/A,FALSE,"Год 99."}</definedName>
    <definedName name="ддддд" hidden="1">{#N/A,#N/A,FALSE,"Год 99."}</definedName>
    <definedName name="дддддддд" hidden="1">{#N/A,#N/A,FALSE,"Год 99."}</definedName>
    <definedName name="ддддддддд" hidden="1">{"Valuation_Common",#N/A,FALSE,"Valuation"}</definedName>
    <definedName name="дло" hidden="1">{#N/A,#N/A,FALSE,"Год 99."}</definedName>
    <definedName name="дол" hidden="1">{#N/A,#N/A,FALSE,"Год 99."}</definedName>
    <definedName name="ё" hidden="1">{#N/A,#N/A,FALSE,"Год 99."}</definedName>
    <definedName name="ждо" hidden="1">{#N/A,#N/A,FALSE,"Год 99."}</definedName>
    <definedName name="ждржд" hidden="1">{#N/A,#N/A,FALSE,"Год 99."}</definedName>
    <definedName name="жлд" hidden="1">{#N/A,#N/A,FALSE,"Год 99."}</definedName>
    <definedName name="жр" hidden="1">{#N/A,#N/A,FALSE,"Год 99."}</definedName>
    <definedName name="ззз" hidden="1">{#N/A,#N/A,FALSE,"Год 99."}</definedName>
    <definedName name="зш" hidden="1">{#N/A,#N/A,FALSE,"Год 99."}</definedName>
    <definedName name="зщ" hidden="1">{#N/A,#N/A,FALSE,"Год 99."}</definedName>
    <definedName name="и" hidden="1">{#N/A,#N/A,FALSE,"Год 99."}</definedName>
    <definedName name="й" hidden="1">{#N/A,#N/A,FALSE,"Год 99."}</definedName>
    <definedName name="измен" hidden="1">{#N/A,#N/A,FALSE,"Год 99."}</definedName>
    <definedName name="изменение" hidden="1">{#N/A,#N/A,FALSE,"Год 99."}</definedName>
    <definedName name="йййййййййййййй" hidden="1">#REF!</definedName>
    <definedName name="йц" hidden="1">{#N/A,#N/A,FALSE,"Год 99."}</definedName>
    <definedName name="йцу" hidden="1">{#N/A,#N/A,FALSE,"Год 99."}</definedName>
    <definedName name="копия2" hidden="1">{#N/A,#N/A,FALSE,"Aging Summary";#N/A,#N/A,FALSE,"Ratio Analysis";#N/A,#N/A,FALSE,"Test 120 Day Accts";#N/A,#N/A,FALSE,"Tickmarks"}</definedName>
    <definedName name="лист" hidden="1">{"Valuation_Common",#N/A,FALSE,"Valuation"}</definedName>
    <definedName name="лл" hidden="1">{#N/A,#N/A,FALSE,"Год 99."}</definedName>
    <definedName name="ллд" hidden="1">#REF!,#REF!,#REF!</definedName>
    <definedName name="ллдд" hidden="1">#REF!</definedName>
    <definedName name="ллллл" hidden="1">#REF!</definedName>
    <definedName name="ллллллл" hidden="1">#REF!</definedName>
    <definedName name="ллллллллл" hidden="1">#REF!</definedName>
    <definedName name="ллллллллллл" hidden="1">#REF!</definedName>
    <definedName name="лллллллллллл" hidden="1">{"Valuation_Common",#N/A,FALSE,"Valuation"}</definedName>
    <definedName name="лолад" hidden="1">{#N/A,#N/A,FALSE,"Год 99."}</definedName>
    <definedName name="лро" hidden="1">{#N/A,#N/A,FALSE,"Год 99."}</definedName>
    <definedName name="лрол" hidden="1">{#N/A,#N/A,FALSE,"Год 99."}</definedName>
    <definedName name="мммммммммммм" hidden="1">{#N/A,#N/A,FALSE,"Год 99."}</definedName>
    <definedName name="мр" hidden="1">{"Товар.выработка без продаж",#N/A,FALSE,"товар"}</definedName>
    <definedName name="мьтрпаспа" hidden="1">{#N/A,#N/A,FALSE,"Год 99."}</definedName>
    <definedName name="нгшнг" hidden="1">{#N/A,#N/A,FALSE,"Год 99."}</definedName>
    <definedName name="нег" hidden="1">{#N/A,#N/A,FALSE,"Год 99."}</definedName>
    <definedName name="нкгкн" hidden="1">{#N/A,#N/A,FALSE,"Год 99."}</definedName>
    <definedName name="од" hidden="1">{"Valuation_Common",#N/A,FALSE,"Valuation"}</definedName>
    <definedName name="оо" hidden="1">#REF!</definedName>
    <definedName name="оп" hidden="1">{#N/A,#N/A,FALSE,"Год 99."}</definedName>
    <definedName name="папа" hidden="1">{"konoplin - Личное представление",#N/A,TRUE,"ФинПлан_1кв";"konoplin - Личное представление",#N/A,TRUE,"ФинПлан_2кв"}</definedName>
    <definedName name="паы" hidden="1">#REF!</definedName>
    <definedName name="ппп" hidden="1">#N/A</definedName>
    <definedName name="привет" hidden="1">{"Valuation_Common",#N/A,FALSE,"Valuation"}</definedName>
    <definedName name="про6" hidden="1">#REF!</definedName>
    <definedName name="Протокол" hidden="1">{#N/A,#N/A,FALSE,"Кол-во запр."}</definedName>
    <definedName name="протокол1" hidden="1">{#N/A,#N/A,FALSE,"Кол-во запр."}</definedName>
    <definedName name="пыпыппывапа" hidden="1">#REF!,#REF!,#REF!</definedName>
    <definedName name="Разное" hidden="1">{"Valuation_Common",#N/A,FALSE,"Valuation"}</definedName>
    <definedName name="рап" hidden="1">{#N/A,#N/A,FALSE,"Год 99."}</definedName>
    <definedName name="рдолдо" hidden="1">{#N/A,#N/A,FALSE,"Год 99."}</definedName>
    <definedName name="роол" hidden="1">"CPBD6WTRUEFAZMP2FHSLP2KUP"</definedName>
    <definedName name="рррррррррр" hidden="1">{"Valuation_Common",#N/A,FALSE,"Valuation"}</definedName>
    <definedName name="см" hidden="1">{"План продаж",#N/A,FALSE,"товар"}</definedName>
    <definedName name="сравн.2" hidden="1">#REF!</definedName>
    <definedName name="сч" hidden="1">{#N/A,#N/A,FALSE,"Год 99."}</definedName>
    <definedName name="тим" hidden="1">{#N/A,#N/A,FALSE,"Год 99."}</definedName>
    <definedName name="ттт" hidden="1">{"Valuation_Common",#N/A,FALSE,"Valuation"}</definedName>
    <definedName name="ттттттттттттллллл" hidden="1">{"Valuation_Common",#N/A,FALSE,"Valuation"}</definedName>
    <definedName name="у" hidden="1">#REF!</definedName>
    <definedName name="уеу" hidden="1">{#N/A,#N/A,FALSE,"Год 99."}</definedName>
    <definedName name="уке" hidden="1">{#N/A,#N/A,FALSE,"Год 99."}</definedName>
    <definedName name="хзщ" hidden="1">{#N/A,#N/A,FALSE,"Год 99."}</definedName>
    <definedName name="цйцц" hidden="1">#REF!</definedName>
    <definedName name="цук" hidden="1">{#N/A,#N/A,FALSE,"Год 99."}</definedName>
    <definedName name="цукек" hidden="1">{#N/A,#N/A,FALSE,"Год 99."}</definedName>
    <definedName name="чсм" hidden="1">{#N/A,#N/A,FALSE,"Год 99."}</definedName>
    <definedName name="шнг" hidden="1">{#N/A,#N/A,FALSE,"Год 99."}</definedName>
    <definedName name="шщг" hidden="1">{#N/A,#N/A,FALSE,"Год 99."}</definedName>
    <definedName name="щшг" hidden="1">{#N/A,#N/A,FALSE,"Год 99."}</definedName>
    <definedName name="ыа" hidden="1">{#N/A,#N/A,FALSE,"Год 99."}</definedName>
    <definedName name="ываыа" hidden="1">{#N/A,#N/A,FALSE,"Закрытые кредиты"}</definedName>
    <definedName name="ьи" hidden="1">{#N/A,#N/A,FALSE,"Год 99."}</definedName>
    <definedName name="ьти" hidden="1">{#N/A,#N/A,FALSE,"Год 99."}</definedName>
    <definedName name="юьб" hidden="1">{#N/A,#N/A,FALSE,"Год 99."}</definedName>
    <definedName name="юю" hidden="1">{"Valuation_Common",#N/A,FALSE,"Valuation"}</definedName>
    <definedName name="я" hidden="1">{#N/A,#N/A,FALSE,"Закрытые кредиты"}</definedName>
    <definedName name="яява" hidden="1">{#N/A,#N/A,FALSE,"Год 99."}</definedName>
    <definedName name="あああ" hidden="1">{"'買掛金'!$J$6"}</definedName>
    <definedName name="その他の投資" hidden="1">{"'買掛金'!$J$6"}</definedName>
    <definedName name="っっｂ" hidden="1">{"'買掛金'!$J$6"}</definedName>
    <definedName name="テスト" hidden="1">{"'買掛金'!$J$6"}</definedName>
    <definedName name="ㄱ" hidden="1">{#N/A,#N/A,FALSE,"BS";#N/A,#N/A,FALSE,"PL";#N/A,#N/A,FALSE,"처분";#N/A,#N/A,FALSE,"현금";#N/A,#N/A,FALSE,"매출";#N/A,#N/A,FALSE,"원가";#N/A,#N/A,FALSE,"경영"}</definedName>
    <definedName name="ㄱㄱ" hidden="1">{#N/A,#N/A,FALSE,"UNIT";#N/A,#N/A,FALSE,"UNIT";#N/A,#N/A,FALSE,"계정"}</definedName>
    <definedName name="ㄱㄱ_1" hidden="1">{#N/A,#N/A,FALSE,"UNIT";#N/A,#N/A,FALSE,"UNIT";#N/A,#N/A,FALSE,"계정"}</definedName>
    <definedName name="ㄱㄱ_2" hidden="1">{#N/A,#N/A,FALSE,"UNIT";#N/A,#N/A,FALSE,"UNIT";#N/A,#N/A,FALSE,"계정"}</definedName>
    <definedName name="ㄱㄱ_3" hidden="1">{#N/A,#N/A,FALSE,"UNIT";#N/A,#N/A,FALSE,"UNIT";#N/A,#N/A,FALSE,"계정"}</definedName>
    <definedName name="ㄱㄱ_4" hidden="1">{#N/A,#N/A,FALSE,"UNIT";#N/A,#N/A,FALSE,"UNIT";#N/A,#N/A,FALSE,"계정"}</definedName>
    <definedName name="ㄱㄱ_5" hidden="1">{#N/A,#N/A,FALSE,"UNIT";#N/A,#N/A,FALSE,"UNIT";#N/A,#N/A,FALSE,"계정"}</definedName>
    <definedName name="ㄱㄱㄱ" hidden="1">{#N/A,#N/A,FALSE,"UNIT";#N/A,#N/A,FALSE,"UNIT";#N/A,#N/A,FALSE,"계정"}</definedName>
    <definedName name="ㄱㄱㄱ_1" hidden="1">{#N/A,#N/A,FALSE,"UNIT";#N/A,#N/A,FALSE,"UNIT";#N/A,#N/A,FALSE,"계정"}</definedName>
    <definedName name="ㄱㄱㄱ_2" hidden="1">{#N/A,#N/A,FALSE,"UNIT";#N/A,#N/A,FALSE,"UNIT";#N/A,#N/A,FALSE,"계정"}</definedName>
    <definedName name="ㄱㄱㄱ_3" hidden="1">{#N/A,#N/A,FALSE,"UNIT";#N/A,#N/A,FALSE,"UNIT";#N/A,#N/A,FALSE,"계정"}</definedName>
    <definedName name="ㄱㄱㄱ_4" hidden="1">{#N/A,#N/A,FALSE,"UNIT";#N/A,#N/A,FALSE,"UNIT";#N/A,#N/A,FALSE,"계정"}</definedName>
    <definedName name="ㄱㄱㄱ_5" hidden="1">{#N/A,#N/A,FALSE,"UNIT";#N/A,#N/A,FALSE,"UNIT";#N/A,#N/A,FALSE,"계정"}</definedName>
    <definedName name="ㄱㄱㄱㄱ" hidden="1">{#N/A,#N/A,FALSE,"지침";#N/A,#N/A,FALSE,"환경분석";#N/A,#N/A,FALSE,"Sheet16"}</definedName>
    <definedName name="ㄱㄱㄱㄱ_1" hidden="1">{#N/A,#N/A,FALSE,"지침";#N/A,#N/A,FALSE,"환경분석";#N/A,#N/A,FALSE,"Sheet16"}</definedName>
    <definedName name="ㄱㄱㄱㄱㄱ" hidden="1">{#N/A,#N/A,FALSE,"UNIT";#N/A,#N/A,FALSE,"UNIT";#N/A,#N/A,FALSE,"계정"}</definedName>
    <definedName name="ㄱㄱㄱㄱㄱ_1" hidden="1">{#N/A,#N/A,FALSE,"UNIT";#N/A,#N/A,FALSE,"UNIT";#N/A,#N/A,FALSE,"계정"}</definedName>
    <definedName name="ㄱㄱㄱㄱㄱ_2" hidden="1">{#N/A,#N/A,FALSE,"UNIT";#N/A,#N/A,FALSE,"UNIT";#N/A,#N/A,FALSE,"계정"}</definedName>
    <definedName name="ㄱㄱㄱㄱㄱ_3" hidden="1">{#N/A,#N/A,FALSE,"UNIT";#N/A,#N/A,FALSE,"UNIT";#N/A,#N/A,FALSE,"계정"}</definedName>
    <definedName name="ㄱㄱㄱㄱㄱ_4" hidden="1">{#N/A,#N/A,FALSE,"UNIT";#N/A,#N/A,FALSE,"UNIT";#N/A,#N/A,FALSE,"계정"}</definedName>
    <definedName name="ㄱㄱㄱㄱㄱ_5" hidden="1">{#N/A,#N/A,FALSE,"UNIT";#N/A,#N/A,FALSE,"UNIT";#N/A,#N/A,FALSE,"계정"}</definedName>
    <definedName name="ㄱㄱㄱㄱㄱㄱ" hidden="1">#REF!</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ㄷ" hidden="1">#REF!</definedName>
    <definedName name="ㄱㄱ배ㅔㄷ" hidden="1">{"'5'!$A$1:$BB$147"}</definedName>
    <definedName name="ㄱㄴㄷ" hidden="1">{#N/A,#N/A,FALSE,"BS";#N/A,#N/A,FALSE,"PL";#N/A,#N/A,FALSE,"처분";#N/A,#N/A,FALSE,"현금";#N/A,#N/A,FALSE,"매출";#N/A,#N/A,FALSE,"원가";#N/A,#N/A,FALSE,"경영"}</definedName>
    <definedName name="ㄱㄷ" hidden="1">{#N/A,#N/A,TRUE,"변동비고정비분류(5단계)";#N/A,#N/A,TRUE,"변동비고정비분류(5단계)"}</definedName>
    <definedName name="ㄱㄷㄱㄱ" hidden="1">{#N/A,#N/A,TRUE,"일정"}</definedName>
    <definedName name="ㄱㄷㄴㅅㅅㄱㄷㄱㄷㅅㅅ" hidden="1">{#N/A,#N/A,FALSE,"PART-1234-8-12-9(41)";#N/A,#N/A,FALSE,"PARTS-2(3)";#N/A,#N/A,FALSE,"VAN SYSTEM";#N/A,#N/A,FALSE,"PARTS-10(26)";#N/A,#N/A,FALSE,"PART-5-6-7-11(14)";#N/A,#N/A,FALSE,"PARTS-4(3)";#N/A,#N/A,FALSE,"PCLASS"}</definedName>
    <definedName name="ㄱㄷㄷㄱ"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ㄱㄷㅁㄱ" hidden="1">{#N/A,#N/A,FALSE,"단축1";#N/A,#N/A,FALSE,"단축2";#N/A,#N/A,FALSE,"단축3";#N/A,#N/A,FALSE,"장축";#N/A,#N/A,FALSE,"4WD"}</definedName>
    <definedName name="ㄱㄷㅁㄷㅈㅈㅈㅈ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ㄱㄷㅅㄱㄷㅅ" hidden="1">{#N/A,#N/A,FALSE,"손익표지";#N/A,#N/A,FALSE,"손익계산";#N/A,#N/A,FALSE,"일반관리비";#N/A,#N/A,FALSE,"영업외수익";#N/A,#N/A,FALSE,"영업외비용";#N/A,#N/A,FALSE,"매출액";#N/A,#N/A,FALSE,"요약손익";#N/A,#N/A,FALSE,"요약대차";#N/A,#N/A,FALSE,"매출채권현황";#N/A,#N/A,FALSE,"매출채권명세"}</definedName>
    <definedName name="ㄱㄷㅅ히ㅏ" hidden="1">{#N/A,#N/A,FALSE,"지침";#N/A,#N/A,FALSE,"환경분석";#N/A,#N/A,FALSE,"Sheet16"}</definedName>
    <definedName name="ㄱㄷㅈㄱ" hidden="1">{"'7'!$B$15:$D$32"}</definedName>
    <definedName name="ㄱㄷㅈㄱㄷㅈㄷㄱㄷㅁ" hidden="1">{#N/A,#N/A,FALSE,"PART-1234-8-12-9(41)";#N/A,#N/A,FALSE,"PARTS-2(3)";#N/A,#N/A,FALSE,"VAN SYSTEM";#N/A,#N/A,FALSE,"PARTS-10(26)";#N/A,#N/A,FALSE,"PART-5-6-7-11(14)";#N/A,#N/A,FALSE,"PARTS-4(3)";#N/A,#N/A,FALSE,"PCLASS"}</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ㅈㅎㅅㄷㅈㅎㄱ"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ㄷㅎㅈㅎ" hidden="1">{"'손익현황'!$A$1:$J$29"}</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녀ㅛㅕ" hidden="1">{#N/A,#N/A,FALSE,"단축1";#N/A,#N/A,FALSE,"단축2";#N/A,#N/A,FALSE,"단축3";#N/A,#N/A,FALSE,"장축";#N/A,#N/A,FALSE,"4WD"}</definedName>
    <definedName name="ㄱㄿ" hidden="1">{#N/A,#N/A,FALSE,"Sheet1"}</definedName>
    <definedName name="ㄱ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ㅁㅁㄷㅁㄱㄷㄷㄱㅁㄱ" hidden="1">{#N/A,#N/A,FALSE,"PART-1234-8-12-9(41)";#N/A,#N/A,FALSE,"PARTS-2(3)";#N/A,#N/A,FALSE,"VAN SYSTEM";#N/A,#N/A,FALSE,"PARTS-10(26)";#N/A,#N/A,FALSE,"PART-5-6-7-11(14)";#N/A,#N/A,FALSE,"PARTS-4(3)";#N/A,#N/A,FALSE,"PCLASS"}</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쇼" hidden="1">{"FORM1",#N/A,TRUE,"Revenue";"FORM1.1",#N/A,TRUE,"Revenue";"FORM1.2",#N/A,TRUE,"Revenue";"FORM2",#N/A,TRUE,"Revenue";"FORM2.1",#N/A,TRUE,"Revenue"}</definedName>
    <definedName name="ㄱㅇ" hidden="1">{#N/A,#N/A,FALSE,"단축1";#N/A,#N/A,FALSE,"단축2";#N/A,#N/A,FALSE,"단축3";#N/A,#N/A,FALSE,"장축";#N/A,#N/A,FALSE,"4WD"}</definedName>
    <definedName name="ㄱㅇ_1" hidden="1">{#N/A,#N/A,FALSE,"단축1";#N/A,#N/A,FALSE,"단축2";#N/A,#N/A,FALSE,"단축3";#N/A,#N/A,FALSE,"장축";#N/A,#N/A,FALSE,"4WD"}</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ㅈ" hidden="1">{"'Price List '!$A$1:$R$156"}</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ㅎㄱㅎㅀ" hidden="1">#REF!</definedName>
    <definedName name="ㄱ호ㅗㄱㄱㄱ" hidden="1">{#N/A,#N/A,TRUE,"경전'96(1)";#N/A,#N/A,TRUE,"경전'96 (2)"}</definedName>
    <definedName name="ㄱ휴ㅣ시" hidden="1">#REF!</definedName>
    <definedName name="ㄱ히망ㅎ" hidden="1">{#N/A,#N/A,FALSE,"1.CRITERIA";#N/A,#N/A,FALSE,"2.IS";#N/A,#N/A,FALSE,"3.BS";#N/A,#N/A,FALSE,"4.PER PL";#N/A,#N/A,FALSE,"5.INVESTMENT";#N/A,#N/A,FALSE,"6.공문";#N/A,#N/A,FALSE,"7.netinvest"}</definedName>
    <definedName name="가" hidden="1">{"'표지'!$B$5"}</definedName>
    <definedName name="가_1" hidden="1">{"'Sheet1'!$A$1:$D$15"}</definedName>
    <definedName name="가1" hidden="1">{#N/A,#N/A,TRUE,"Y생산";#N/A,#N/A,TRUE,"Y판매";#N/A,#N/A,TRUE,"Y총물량";#N/A,#N/A,TRUE,"Y능력";#N/A,#N/A,TRUE,"YKD"}</definedName>
    <definedName name="가1_1" hidden="1">{#N/A,#N/A,TRUE,"Y생산";#N/A,#N/A,TRUE,"Y판매";#N/A,#N/A,TRUE,"Y총물량";#N/A,#N/A,TRUE,"Y능력";#N/A,#N/A,TRUE,"YKD"}</definedName>
    <definedName name="가10" hidden="1">{#N/A,#N/A,TRUE,"Y생산";#N/A,#N/A,TRUE,"Y판매";#N/A,#N/A,TRUE,"Y총물량";#N/A,#N/A,TRUE,"Y능력";#N/A,#N/A,TRUE,"YKD"}</definedName>
    <definedName name="가11" hidden="1">{#N/A,#N/A,FALSE,"단축1";#N/A,#N/A,FALSE,"단축2";#N/A,#N/A,FALSE,"단축3";#N/A,#N/A,FALSE,"장축";#N/A,#N/A,FALSE,"4WD"}</definedName>
    <definedName name="가123" hidden="1">{"'분양원가'!$B$1:$F$113"}</definedName>
    <definedName name="가2" hidden="1">{#N/A,#N/A,TRUE,"Y생산";#N/A,#N/A,TRUE,"Y판매";#N/A,#N/A,TRUE,"Y총물량";#N/A,#N/A,TRUE,"Y능력";#N/A,#N/A,TRUE,"YKD"}</definedName>
    <definedName name="가가" hidden="1">{#N/A,#N/A,FALSE,"1.CRITERIA";#N/A,#N/A,FALSE,"2.IS";#N/A,#N/A,FALSE,"3.BS";#N/A,#N/A,FALSE,"4.PER PL";#N/A,#N/A,FALSE,"5.INVESTMENT";#N/A,#N/A,FALSE,"6.공문";#N/A,#N/A,FALSE,"7.netinvest"}</definedName>
    <definedName name="가가가" hidden="1">{#N/A,#N/A,FALSE,"BS";#N/A,#N/A,FALSE,"PL";#N/A,#N/A,FALSE,"A";#N/A,#N/A,FALSE,"B";#N/A,#N/A,FALSE,"B1";#N/A,#N/A,FALSE,"C";#N/A,#N/A,FALSE,"C1";#N/A,#N/A,FALSE,"C2";#N/A,#N/A,FALSE,"D";#N/A,#N/A,FALSE,"E";#N/A,#N/A,FALSE,"F";#N/A,#N/A,FALSE,"AA";#N/A,#N/A,FALSE,"BB";#N/A,#N/A,FALSE,"CC";#N/A,#N/A,FALSE,"DD";#N/A,#N/A,FALSE,"EE";#N/A,#N/A,FALSE,"FF";#N/A,#N/A,FALSE,"PL10";#N/A,#N/A,FALSE,"PL20";#N/A,#N/A,FALSE,"PL30"}</definedName>
    <definedName name="가가가가" hidden="1">#REF!</definedName>
    <definedName name="가격" hidden="1">#REF!</definedName>
    <definedName name="가결산" hidden="1">{#N/A,#N/A,TRUE,"Summary";#N/A,#N/A,TRUE,"IS";#N/A,#N/A,TRUE,"Adj";#N/A,#N/A,TRUE,"BS";#N/A,#N/A,TRUE,"CF";#N/A,#N/A,TRUE,"Debt";#N/A,#N/A,TRUE,"IRR"}</definedName>
    <definedName name="가공" hidden="1">{"'매출계획'!$D$2"}</definedName>
    <definedName name="가공2" hidden="1">{#N/A,#N/A,TRUE,"매출진척-1";#N/A,#N/A,TRUE,"매출진척-2";#N/A,#N/A,TRUE,"제품실적";#N/A,#N/A,TRUE,"RAC";#N/A,#N/A,TRUE,"PAC ";#N/A,#N/A,TRUE,"재고현황";#N/A,#N/A,TRUE,"공지사항"}</definedName>
    <definedName name="가공공수" hidden="1">{"'KET'!$A$1:$E$2423"}</definedName>
    <definedName name="가공비_EVAP" hidden="1">{#N/A,#N/A,TRUE,"매출진척-1";#N/A,#N/A,TRUE,"매출진척-2";#N/A,#N/A,TRUE,"제품실적";#N/A,#N/A,TRUE,"RAC";#N/A,#N/A,TRUE,"PAC ";#N/A,#N/A,TRUE,"재고현황";#N/A,#N/A,TRUE,"공지사항"}</definedName>
    <definedName name="가공비1" hidden="1">{#N/A,#N/A,FALSE,"P.V.C 9월 압출 CAPA";#N/A,#N/A,FALSE,"P.V.C 10월 압출 CAPA ";#N/A,#N/A,FALSE,"P.V.C 11월 압출 CAPA ";#N/A,#N/A,FALSE,"P.V.C 12월 압출 CAPA "}</definedName>
    <definedName name="가공비2" hidden="1">{#N/A,#N/A,FALSE,"P.V.C 9월 압출 CAPA";#N/A,#N/A,FALSE,"P.V.C 10월 압출 CAPA ";#N/A,#N/A,FALSE,"P.V.C 11월 압출 CAPA ";#N/A,#N/A,FALSE,"P.V.C 12월 압출 CAPA "}</definedName>
    <definedName name="가공비LIST" hidden="1">{#N/A,#N/A,TRUE,"매출진척-1";#N/A,#N/A,TRUE,"매출진척-2";#N/A,#N/A,TRUE,"제품실적";#N/A,#N/A,TRUE,"RAC";#N/A,#N/A,TRUE,"PAC ";#N/A,#N/A,TRUE,"재고현황";#N/A,#N/A,TRUE,"공지사항"}</definedName>
    <definedName name="가기긱" hidden="1">{"'미착금액'!$A$4:$G$14"}</definedName>
    <definedName name="가기긱_1" hidden="1">{"'미착금액'!$A$4:$G$14"}</definedName>
    <definedName name="가나" hidden="1">{#N/A,#N/A,FALSE,"1.CRITERIA";#N/A,#N/A,FALSE,"2.IS";#N/A,#N/A,FALSE,"3.BS";#N/A,#N/A,FALSE,"4.PER PL";#N/A,#N/A,FALSE,"5.INVESTMENT";#N/A,#N/A,FALSE,"6.공문";#N/A,#N/A,FALSE,"7.netinvest"}</definedName>
    <definedName name="가나다"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가나다라마" hidden="1">{#N/A,#N/A,FALSE,"거주자";#N/A,#N/A,FALSE,"증투F"}</definedName>
    <definedName name="가나다오" hidden="1">{#N/A,#N/A,FALSE,"정공"}</definedName>
    <definedName name="가나다오_1" hidden="1">{#N/A,#N/A,FALSE,"정공"}</definedName>
    <definedName name="가나라" hidden="1">{#N/A,#N/A,FALSE,"1.CRITERIA";#N/A,#N/A,FALSE,"2.IS";#N/A,#N/A,FALSE,"3.BS";#N/A,#N/A,FALSE,"4.PER PL";#N/A,#N/A,FALSE,"5.INVESTMENT";#N/A,#N/A,FALSE,"6.공문";#N/A,#N/A,FALSE,"7.netinvest"}</definedName>
    <definedName name="가나라다마바사아" hidden="1">{#N/A,#N/A,FALSE,"거주자";#N/A,#N/A,FALSE,"증투F"}</definedName>
    <definedName name="가난" hidden="1">{#N/A,#N/A,FALSE,"인원";#N/A,#N/A,FALSE,"비용2";#N/A,#N/A,FALSE,"비용1";#N/A,#N/A,FALSE,"비용";#N/A,#N/A,FALSE,"보증2";#N/A,#N/A,FALSE,"보증1";#N/A,#N/A,FALSE,"보증";#N/A,#N/A,FALSE,"손익1";#N/A,#N/A,FALSE,"손익";#N/A,#N/A,FALSE,"부서별매출";#N/A,#N/A,FALSE,"매출"}</definedName>
    <definedName name="가능" hidden="1">{#N/A,#N/A,TRUE,"LOADCOVE";#N/A,#N/A,TRUE,"PAGE001";#N/A,#N/A,TRUE,"PAGE002";#N/A,#N/A,TRUE,"PAGE003";#N/A,#N/A,TRUE,"PAGE004";#N/A,#N/A,TRUE,"PAGE005";#N/A,#N/A,TRUE,"PAGE006";#N/A,#N/A,TRUE,"PAGE007";#N/A,#N/A,TRUE,"PAGE008";#N/A,#N/A,TRUE,"PAGE009";#N/A,#N/A,TRUE,"PAGE010";#N/A,#N/A,TRUE,"PAGE011";#N/A,#N/A,TRUE,"PAGE012";#N/A,#N/A,TRUE,"PAGE013"}</definedName>
    <definedName name="가다" hidden="1">{#N/A,#N/A,FALSE,"1.CRITERIA";#N/A,#N/A,FALSE,"2.IS";#N/A,#N/A,FALSE,"3.BS";#N/A,#N/A,FALSE,"4.PER PL";#N/A,#N/A,FALSE,"5.INVESTMENT";#N/A,#N/A,FALSE,"6.공문";#N/A,#N/A,FALSE,"7.netinvest"}</definedName>
    <definedName name="가다라다라" hidden="1">{"'5'!$A$1:$BB$147"}</definedName>
    <definedName name="가다자자다" hidden="1">{"'5'!$A$1:$BB$147"}</definedName>
    <definedName name="가동" hidden="1">{#N/A,#N/A,TRUE,"Y생산";#N/A,#N/A,TRUE,"Y판매";#N/A,#N/A,TRUE,"Y총물량";#N/A,#N/A,TRUE,"Y능력";#N/A,#N/A,TRUE,"YKD"}</definedName>
    <definedName name="가동2" hidden="1">{#N/A,#N/A,TRUE,"Y생산";#N/A,#N/A,TRUE,"Y판매";#N/A,#N/A,TRUE,"Y총물량";#N/A,#N/A,TRUE,"Y능력";#N/A,#N/A,TRUE,"YKD"}</definedName>
    <definedName name="가동비" hidden="1">#REF!</definedName>
    <definedName name="가동비교" hidden="1">{#N/A,#N/A,TRUE,"매출진척-1";#N/A,#N/A,TRUE,"매출진척-2";#N/A,#N/A,TRUE,"제품실적";#N/A,#N/A,TRUE,"RAC";#N/A,#N/A,TRUE,"PAC ";#N/A,#N/A,TRUE,"재고현황";#N/A,#N/A,TRUE,"공지사항"}</definedName>
    <definedName name="가동율" hidden="1">{#N/A,#N/A,TRUE,"매출진척-1";#N/A,#N/A,TRUE,"매출진척-2";#N/A,#N/A,TRUE,"제품실적";#N/A,#N/A,TRUE,"RAC";#N/A,#N/A,TRUE,"PAC ";#N/A,#N/A,TRUE,"재고현황";#N/A,#N/A,TRUE,"공지사항"}</definedName>
    <definedName name="가라" hidden="1">{#N/A,#N/A,FALSE,"1.CRITERIA";#N/A,#N/A,FALSE,"2.IS";#N/A,#N/A,FALSE,"3.BS";#N/A,#N/A,FALSE,"4.PER PL";#N/A,#N/A,FALSE,"5.INVESTMENT";#N/A,#N/A,FALSE,"6.공문";#N/A,#N/A,FALSE,"7.netinvest"}</definedName>
    <definedName name="가락옵션" hidden="1">{#N/A,#N/A,FALSE,"현장 NCR 분석";#N/A,#N/A,FALSE,"현장품질감사";#N/A,#N/A,FALSE,"현장품질감사"}</definedName>
    <definedName name="가란말인야" hidden="1">{#N/A,#N/A,TRUE,"총괄요약";#N/A,#N/A,TRUE,"총무부";#N/A,#N/A,TRUE,"생산부";#N/A,#N/A,TRUE,"공무부";#N/A,#N/A,TRUE,"품질관리";#N/A,#N/A,TRUE,"연구소"}</definedName>
    <definedName name="가로"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가로손익계산서"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가맋"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미"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보정bs테스트" hidden="1">{#N/A,#N/A,FALSE,"BS";#N/A,#N/A,FALSE,"PL";#N/A,#N/A,FALSE,"처분";#N/A,#N/A,FALSE,"현금";#N/A,#N/A,FALSE,"매출";#N/A,#N/A,FALSE,"원가";#N/A,#N/A,FALSE,"경영"}</definedName>
    <definedName name="가아" hidden="1">{#N/A,#N/A,FALSE,"1.CRITERIA";#N/A,#N/A,FALSE,"2.IS";#N/A,#N/A,FALSE,"3.BS";#N/A,#N/A,FALSE,"4.PER PL";#N/A,#N/A,FALSE,"5.INVESTMENT";#N/A,#N/A,FALSE,"6.공문";#N/A,#N/A,FALSE,"7.netinvest"}</definedName>
    <definedName name="가아나" hidden="1">{#N/A,#N/A,TRUE,"Y생산";#N/A,#N/A,TRUE,"Y판매";#N/A,#N/A,TRUE,"Y총물량";#N/A,#N/A,TRUE,"Y능력";#N/A,#N/A,TRUE,"YKD"}</definedName>
    <definedName name="가아노"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hidden="1">{#N/A,#N/A,FALSE,"초도품";#N/A,#N/A,FALSE,"초도품 (2)";#N/A,#N/A,FALSE,"초도품 (3)";#N/A,#N/A,FALSE,"초도품 (4)";#N/A,#N/A,FALSE,"초도품 (5)";#N/A,#N/A,FALSE,"초도품 (6)"}</definedName>
    <definedName name="가양" hidden="1">{"YTD/Forecast",#N/A,TRUE,"Fcst_TPLN";"Monthly Averages",#N/A,TRUE,"Fcst_TPLN"}</definedName>
    <definedName name="가오"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을" hidden="1">{#N/A,#N/A,FALSE,"당사재고";#N/A,#N/A,FALSE,"당사출고";#N/A,#N/A,FALSE,"당사입고";#N/A,#N/A,FALSE,"당사현황";#N/A,#N/A,FALSE,"팀,지군판매내수";#N/A,#N/A,FALSE,"팀,지군판매 (2)";#N/A,#N/A,FALSE,"팀판매내수";#N/A,#N/A,FALSE,"팀,지군판매";#N/A,#N/A,FALSE,"팀실적 (2)";#N/A,#N/A,FALSE,"팀실적";#N/A,#N/A,FALSE,"수금실적";#N/A,#N/A,FALSE,"표지"}</definedName>
    <definedName name="가입권명세" hidden="1">{#N/A,#N/A,FALSE,"Aging Summary";#N/A,#N/A,FALSE,"Ratio Analysis";#N/A,#N/A,FALSE,"Test 120 Day Accts";#N/A,#N/A,FALSE,"Tickmarks"}</definedName>
    <definedName name="가자" hidden="1">{#N/A,#N/A,TRUE,"Y생산";#N/A,#N/A,TRUE,"Y판매";#N/A,#N/A,TRUE,"Y총물량";#N/A,#N/A,TRUE,"Y능력";#N/A,#N/A,TRUE,"YKD"}</definedName>
    <definedName name="가자_1" hidden="1">{#N/A,#N/A,TRUE,"Y생산";#N/A,#N/A,TRUE,"Y판매";#N/A,#N/A,TRUE,"Y총물량";#N/A,#N/A,TRUE,"Y능력";#N/A,#N/A,TRUE,"YKD"}</definedName>
    <definedName name="가자나다라" hidden="1">{"'5'!$A$1:$BB$147"}</definedName>
    <definedName name="가자자라다라" hidden="1">{"'5'!$A$1:$BB$147"}</definedName>
    <definedName name="가지급" hidden="1">{#N/A,#N/A,FALSE,"P.C.B"}</definedName>
    <definedName name="가지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카"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각" hidden="1">{#N/A,#N/A,FALSE,"Sheet1";#N/A,#N/A,FALSE,"Sheet1";#N/A,#N/A,FALSE,"Sheet1"}</definedName>
    <definedName name="각방안" hidden="1">{#N/A,#N/A,FALSE,"단축1";#N/A,#N/A,FALSE,"단축2";#N/A,#N/A,FALSE,"단축3";#N/A,#N/A,FALSE,"장축";#N/A,#N/A,FALSE,"4WD"}</definedName>
    <definedName name="간" hidden="1">{#N/A,#N/A,FALSE,"UNIT";#N/A,#N/A,FALSE,"UNIT";#N/A,#N/A,FALSE,"계정"}</definedName>
    <definedName name="간_1" hidden="1">{#N/A,#N/A,FALSE,"UNIT";#N/A,#N/A,FALSE,"UNIT";#N/A,#N/A,FALSE,"계정"}</definedName>
    <definedName name="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략보고2" hidden="1">{"'매출'!$A$1:$I$22"}</definedName>
    <definedName name="간접경비" hidden="1">#REF!</definedName>
    <definedName name="간접계1" hidden="1">{#N/A,#N/A,FALSE,"P.V.C 9월 압출 CAPA";#N/A,#N/A,FALSE,"P.V.C 10월 압출 CAPA ";#N/A,#N/A,FALSE,"P.V.C 11월 압출 CAPA ";#N/A,#N/A,FALSE,"P.V.C 12월 압출 CAPA "}</definedName>
    <definedName name="간접계2" hidden="1">{#N/A,#N/A,FALSE,"P.V.C 9월 압출 CAPA";#N/A,#N/A,FALSE,"P.V.C 10월 압출 CAPA ";#N/A,#N/A,FALSE,"P.V.C 11월 압출 CAPA ";#N/A,#N/A,FALSE,"P.V.C 12월 압출 CAPA "}</definedName>
    <definedName name="간접계3" hidden="1">{#N/A,#N/A,FALSE,"P.V.C 9월 압출 CAPA";#N/A,#N/A,FALSE,"P.V.C 10월 압출 CAPA ";#N/A,#N/A,FALSE,"P.V.C 11월 압출 CAPA ";#N/A,#N/A,FALSE,"P.V.C 12월 압출 CAPA "}</definedName>
    <definedName name="간접계4" hidden="1">{#N/A,#N/A,FALSE,"P.V.C 9월 압출 CAPA";#N/A,#N/A,FALSE,"P.V.C 10월 압출 CAPA ";#N/A,#N/A,FALSE,"P.V.C 11월 압출 CAPA ";#N/A,#N/A,FALSE,"P.V.C 12월 압출 CAPA "}</definedName>
    <definedName name="간접계5" hidden="1">{#N/A,#N/A,FALSE,"P.V.C 9월 압출 CAPA";#N/A,#N/A,FALSE,"P.V.C 10월 압출 CAPA ";#N/A,#N/A,FALSE,"P.V.C 11월 압출 CAPA ";#N/A,#N/A,FALSE,"P.V.C 12월 압출 CAPA "}</definedName>
    <definedName name="간접계6" hidden="1">{#N/A,#N/A,FALSE,"P.V.C 9월 압출 CAPA";#N/A,#N/A,FALSE,"P.V.C 10월 압출 CAPA ";#N/A,#N/A,FALSE,"P.V.C 11월 압출 CAPA ";#N/A,#N/A,FALSE,"P.V.C 12월 압출 CAPA "}</definedName>
    <definedName name="갈" hidden="1">{#N/A,#N/A,FALSE,"1.CRITERIA";#N/A,#N/A,FALSE,"2.IS";#N/A,#N/A,FALSE,"3.BS";#N/A,#N/A,FALSE,"4.PER PL";#N/A,#N/A,FALSE,"5.INVESTMENT";#N/A,#N/A,FALSE,"6.공문";#N/A,#N/A,FALSE,"7.netinvest"}</definedName>
    <definedName name="갈라" hidden="1">{#N/A,#N/A,FALSE,"1.CRITERIA";#N/A,#N/A,FALSE,"2.IS";#N/A,#N/A,FALSE,"3.BS";#N/A,#N/A,FALSE,"4.PER PL";#N/A,#N/A,FALSE,"5.INVESTMENT";#N/A,#N/A,FALSE,"6.공문";#N/A,#N/A,FALSE,"7.netinvest"}</definedName>
    <definedName name="감" hidden="1">{"'표지'!$B$5"}</definedName>
    <definedName name="감가" hidden="1">#REF!</definedName>
    <definedName name="감가overall" hidden="1">{#N/A,#N/A,FALSE,"Aging Summary";#N/A,#N/A,FALSE,"Ratio Analysis";#N/A,#N/A,FALSE,"Test 120 Day Accts";#N/A,#N/A,FALSE,"Tickmarks"}</definedName>
    <definedName name="감가상" hidden="1">{"'통신지'!$A$1:$J$41"}</definedName>
    <definedName name="감가상가" hidden="1">#REF!</definedName>
    <definedName name="감가상각" hidden="1">{#N/A,#N/A,FALSE,"9612"}</definedName>
    <definedName name="감가상각02" hidden="1">#REF!</definedName>
    <definedName name="감가상각22H" hidden="1">{#N/A,#N/A,FALSE,"9612"}</definedName>
    <definedName name="감가상각마지막" hidden="1">#REF!</definedName>
    <definedName name="감가상각명세서"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비2" hidden="1">{#N/A,#N/A,FALSE,"Aging Summary";#N/A,#N/A,FALSE,"Ratio Analysis";#N/A,#N/A,FALSE,"Test 120 Day Accts";#N/A,#N/A,FALSE,"Tickmarks"}</definedName>
    <definedName name="감가상각재계산" hidden="1">{"'통신지'!$A$1:$J$41"}</definedName>
    <definedName name="감가상각재계산수정전" hidden="1">{"'통신지'!$A$1:$J$41"}</definedName>
    <definedName name="감가상각표" hidden="1">{#N/A,#N/A,FALSE,"BS";#N/A,#N/A,FALSE,"PL";#N/A,#N/A,FALSE,"처분";#N/A,#N/A,FALSE,"현금";#N/A,#N/A,FALSE,"매출";#N/A,#N/A,FALSE,"원가";#N/A,#N/A,FALSE,"경영"}</definedName>
    <definedName name="감가상갃ㄴ" hidden="1">{"'통신지'!$A$1:$J$41"}</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감리상주" hidden="1">{#N/A,#N/A,FALSE,"지침";#N/A,#N/A,FALSE,"환경분석";#N/A,#N/A,FALSE,"Sheet16"}</definedName>
    <definedName name="감사" hidden="1">{#N/A,#N/A,FALSE,"채산3501.XLS";#N/A,#N/A,FALSE,"신조수A.XLS";#N/A,#N/A,FALSE,"신조수b.XLS";#N/A,#N/A,FALSE,"채산3502.XLS";#N/A,#N/A,FALSE,"신조원리.XLS";#N/A,#N/A,FALSE,"신조감가.XLS"}</definedName>
    <definedName name="감사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감정평가" hidden="1">{#N/A,#N/A,FALSE,"Sheet5"}</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갑부" hidden="1">{#N/A,#N/A,FALSE,"인원";#N/A,#N/A,FALSE,"비용2";#N/A,#N/A,FALSE,"비용1";#N/A,#N/A,FALSE,"비용";#N/A,#N/A,FALSE,"보증2";#N/A,#N/A,FALSE,"보증1";#N/A,#N/A,FALSE,"보증";#N/A,#N/A,FALSE,"손익1";#N/A,#N/A,FALSE,"손익";#N/A,#N/A,FALSE,"부서별매출";#N/A,#N/A,FALSE,"매출"}</definedName>
    <definedName name="값" hidden="1">{"'경매 schedule'!$A$1:$Y$78"}</definedName>
    <definedName name="갔" hidden="1">{#N/A,#N/A,FALSE,"Sheet5"}</definedName>
    <definedName name="강" hidden="1">{#N/A,#N/A,FALSE,"1.CRITERIA";#N/A,#N/A,FALSE,"2.IS";#N/A,#N/A,FALSE,"3.BS";#N/A,#N/A,FALSE,"4.PER PL";#N/A,#N/A,FALSE,"5.INVESTMENT";#N/A,#N/A,FALSE,"6.공문";#N/A,#N/A,FALSE,"7.netinvest"}</definedName>
    <definedName name="강가" hidden="1">{#N/A,#N/A,FALSE,"1.CRITERIA";#N/A,#N/A,FALSE,"2.IS";#N/A,#N/A,FALSE,"3.BS";#N/A,#N/A,FALSE,"4.PER PL";#N/A,#N/A,FALSE,"5.INVESTMENT";#N/A,#N/A,FALSE,"6.공문";#N/A,#N/A,FALSE,"7.netinvest"}</definedName>
    <definedName name="강계수" hidden="1">{#N/A,#N/A,FALSE,"단축1";#N/A,#N/A,FALSE,"단축2";#N/A,#N/A,FALSE,"단축3";#N/A,#N/A,FALSE,"장축";#N/A,#N/A,FALSE,"4WD"}</definedName>
    <definedName name="강계수1" hidden="1">{#N/A,#N/A,FALSE,"단축1";#N/A,#N/A,FALSE,"단축2";#N/A,#N/A,FALSE,"단축3";#N/A,#N/A,FALSE,"장축";#N/A,#N/A,FALSE,"4WD"}</definedName>
    <definedName name="강동민" hidden="1">#REF!</definedName>
    <definedName name="강선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안" hidden="1">{"'매출계획'!$D$2"}</definedName>
    <definedName name="강용" hidden="1">{"'Sheet1'!$A$1:$H$36"}</definedName>
    <definedName name="강용혁" hidden="1">#N/A</definedName>
    <definedName name="강종옥" hidden="1">{#N/A,#N/A,FALSE,"단축1";#N/A,#N/A,FALSE,"단축2";#N/A,#N/A,FALSE,"단축3";#N/A,#N/A,FALSE,"장축";#N/A,#N/A,FALSE,"4WD"}</definedName>
    <definedName name="강종욱" hidden="1">{#N/A,#N/A,FALSE,"단축1";#N/A,#N/A,FALSE,"단축2";#N/A,#N/A,FALSE,"단축3";#N/A,#N/A,FALSE,"장축";#N/A,#N/A,FALSE,"4WD"}</definedName>
    <definedName name="강태혁" hidden="1">#N/A</definedName>
    <definedName name="강형모" hidden="1">{#N/A,#N/A,FALSE,"96자동차사 계획";#N/A,#N/A,FALSE,"96자동차사 계획"}</definedName>
    <definedName name="개" hidden="1">{#N/A,#N/A,FALSE,"주요여수신";#N/A,#N/A,FALSE,"수신금리";#N/A,#N/A,FALSE,"대출금리";#N/A,#N/A,FALSE,"신규대출";#N/A,#N/A,FALSE,"총액대출"}</definedName>
    <definedName name="개구리" hidden="1">{#N/A,#N/A,FALSE,"Aging Summary";#N/A,#N/A,FALSE,"Ratio Analysis";#N/A,#N/A,FALSE,"Test 120 Day Accts";#N/A,#N/A,FALSE,"Tickmarks"}</definedName>
    <definedName name="개념종합" hidden="1">{#N/A,#N/A,FALSE,"단축1";#N/A,#N/A,FALSE,"단축2";#N/A,#N/A,FALSE,"단축3";#N/A,#N/A,FALSE,"장축";#N/A,#N/A,FALSE,"4WD"}</definedName>
    <definedName name="개발" hidden="1">{#N/A,#N/A,FALSE,"단축1";#N/A,#N/A,FALSE,"단축2";#N/A,#N/A,FALSE,"단축3";#N/A,#N/A,FALSE,"장축";#N/A,#N/A,FALSE,"4WD"}</definedName>
    <definedName name="개발문제범" hidden="1">{#N/A,#N/A,FALSE,"단축1";#N/A,#N/A,FALSE,"단축2";#N/A,#N/A,FALSE,"단축3";#N/A,#N/A,FALSE,"장축";#N/A,#N/A,FALSE,"4WD"}</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2" hidden="1">{"'Sheet1'!$A$1:$D$15"}</definedName>
    <definedName name="개발스케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발시험종합" hidden="1">#REF!</definedName>
    <definedName name="개발업부" hidden="1">{#N/A,#N/A,FALSE,"PART-1234-8-12-9(41)";#N/A,#N/A,FALSE,"PARTS-2(3)";#N/A,#N/A,FALSE,"VAN SYSTEM";#N/A,#N/A,FALSE,"PARTS-10(26)";#N/A,#N/A,FALSE,"PART-5-6-7-11(14)";#N/A,#N/A,FALSE,"PARTS-4(3)";#N/A,#N/A,FALSE,"PCLASS"}</definedName>
    <definedName name="개발일정" hidden="1">{#N/A,#N/A,FALSE,"신규dep";#N/A,#N/A,FALSE,"신규dep-금형상각후";#N/A,#N/A,FALSE,"신규dep-연구비상각후";#N/A,#N/A,FALSE,"신규dep-기계,공구상각후"}</definedName>
    <definedName name="개발일정수정" hidden="1">{#N/A,#N/A,FALSE,"단축1";#N/A,#N/A,FALSE,"단축2";#N/A,#N/A,FALSE,"단축3";#N/A,#N/A,FALSE,"장축";#N/A,#N/A,FALSE,"4WD"}</definedName>
    <definedName name="개발일정수정_1" hidden="1">{#N/A,#N/A,FALSE,"단축1";#N/A,#N/A,FALSE,"단축2";#N/A,#N/A,FALSE,"단축3";#N/A,#N/A,FALSE,"장축";#N/A,#N/A,FALSE,"4WD"}</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내용_1" hidden="1">{#N/A,#N/A,TRUE,"Y생산";#N/A,#N/A,TRUE,"Y판매";#N/A,#N/A,TRUE,"Y총물량";#N/A,#N/A,TRUE,"Y능력";#N/A,#N/A,TRUE,"YKD"}</definedName>
    <definedName name="개선실적" hidden="1">{#N/A,#N/A,TRUE,"Y생산";#N/A,#N/A,TRUE,"Y판매";#N/A,#N/A,TRUE,"Y총물량";#N/A,#N/A,TRUE,"Y능력";#N/A,#N/A,TRUE,"YKD"}</definedName>
    <definedName name="개선실적_1" hidden="1">{#N/A,#N/A,TRUE,"Y생산";#N/A,#N/A,TRUE,"Y판매";#N/A,#N/A,TRUE,"Y총물량";#N/A,#N/A,TRUE,"Y능력";#N/A,#N/A,TRUE,"YKD"}</definedName>
    <definedName name="개인고용선급" hidden="1">{#N/A,#N/A,FALSE,"BS";#N/A,#N/A,FALSE,"PL";#N/A,#N/A,FALSE,"A";#N/A,#N/A,FALSE,"B";#N/A,#N/A,FALSE,"B1";#N/A,#N/A,FALSE,"C";#N/A,#N/A,FALSE,"C1";#N/A,#N/A,FALSE,"C2";#N/A,#N/A,FALSE,"D";#N/A,#N/A,FALSE,"E";#N/A,#N/A,FALSE,"F";#N/A,#N/A,FALSE,"AA";#N/A,#N/A,FALSE,"BB";#N/A,#N/A,FALSE,"CC";#N/A,#N/A,FALSE,"DD";#N/A,#N/A,FALSE,"EE";#N/A,#N/A,FALSE,"FF";#N/A,#N/A,FALSE,"PL10";#N/A,#N/A,FALSE,"PL20";#N/A,#N/A,FALSE,"PL30"}</definedName>
    <definedName name="개인고용선급2" hidden="1">{#N/A,#N/A,FALSE,"BS";#N/A,#N/A,FALSE,"PL";#N/A,#N/A,FALSE,"A";#N/A,#N/A,FALSE,"B";#N/A,#N/A,FALSE,"B1";#N/A,#N/A,FALSE,"C";#N/A,#N/A,FALSE,"C1";#N/A,#N/A,FALSE,"C2";#N/A,#N/A,FALSE,"D";#N/A,#N/A,FALSE,"E";#N/A,#N/A,FALSE,"F";#N/A,#N/A,FALSE,"AA";#N/A,#N/A,FALSE,"BB";#N/A,#N/A,FALSE,"CC";#N/A,#N/A,FALSE,"DD";#N/A,#N/A,FALSE,"EE";#N/A,#N/A,FALSE,"FF";#N/A,#N/A,FALSE,"PL10";#N/A,#N/A,FALSE,"PL20";#N/A,#N/A,FALSE,"PL30"}</definedName>
    <definedName name="개정중요성기준" hidden="1">#REF!</definedName>
    <definedName name="개황" hidden="1">{"'매출'!$A$1:$I$22"}</definedName>
    <definedName name="갤로" hidden="1">{#N/A,#N/A,FALSE,"정공"}</definedName>
    <definedName name="갤로_1" hidden="1">{#N/A,#N/A,FALSE,"정공"}</definedName>
    <definedName name="갸" hidden="1">{#N/A,#N/A,TRUE,"Y생산";#N/A,#N/A,TRUE,"Y판매";#N/A,#N/A,TRUE,"Y총물량";#N/A,#N/A,TRUE,"Y능력";#N/A,#N/A,TRUE,"YKD"}</definedName>
    <definedName name="갸갸갸갸갸갹" hidden="1">{#N/A,#N/A,FALSE,"신규dep";#N/A,#N/A,FALSE,"신규dep-금형상각후";#N/A,#N/A,FALSE,"신규dep-연구비상각후";#N/A,#N/A,FALSE,"신규dep-기계,공구상각후"}</definedName>
    <definedName name="거" hidden="1">{#N/A,#N/A,FALSE,"1.CRITERIA";#N/A,#N/A,FALSE,"2.IS";#N/A,#N/A,FALSE,"3.BS";#N/A,#N/A,FALSE,"4.PER PL";#N/A,#N/A,FALSE,"5.INVESTMENT";#N/A,#N/A,FALSE,"6.공문";#N/A,#N/A,FALSE,"7.netinvest"}</definedName>
    <definedName name="거겨" hidden="1">{#N/A,#N/A,FALSE,"인원";#N/A,#N/A,FALSE,"비용2";#N/A,#N/A,FALSE,"비용1";#N/A,#N/A,FALSE,"비용";#N/A,#N/A,FALSE,"보증2";#N/A,#N/A,FALSE,"보증1";#N/A,#N/A,FALSE,"보증";#N/A,#N/A,FALSE,"손익1";#N/A,#N/A,FALSE,"손익";#N/A,#N/A,FALSE,"부서별매출";#N/A,#N/A,FALSE,"매출"}</definedName>
    <definedName name="거나" hidden="1">{#N/A,#N/A,FALSE,"인원";#N/A,#N/A,FALSE,"비용2";#N/A,#N/A,FALSE,"비용1";#N/A,#N/A,FALSE,"비용";#N/A,#N/A,FALSE,"보증2";#N/A,#N/A,FALSE,"보증1";#N/A,#N/A,FALSE,"보증";#N/A,#N/A,FALSE,"손익1";#N/A,#N/A,FALSE,"손익";#N/A,#N/A,FALSE,"부서별매출";#N/A,#N/A,FALSE,"매출"}</definedName>
    <definedName name="거너" hidden="1">{#N/A,#N/A,FALSE,"단축1";#N/A,#N/A,FALSE,"단축2";#N/A,#N/A,FALSE,"단축3";#N/A,#N/A,FALSE,"장축";#N/A,#N/A,FALSE,"4WD"}</definedName>
    <definedName name="거리도모" hidden="1">{#N/A,#N/A,FALSE,"BS";#N/A,#N/A,FALSE,"PL";#N/A,#N/A,FALSE,"처분";#N/A,#N/A,FALSE,"현금";#N/A,#N/A,FALSE,"매출";#N/A,#N/A,FALSE,"원가";#N/A,#N/A,FALSE,"경영"}</definedName>
    <definedName name="거울" hidden="1">{#N/A,#N/A,FALSE,"BS";#N/A,#N/A,FALSE,"PL";#N/A,#N/A,FALSE,"처분";#N/A,#N/A,FALSE,"현금";#N/A,#N/A,FALSE,"매출";#N/A,#N/A,FALSE,"원가";#N/A,#N/A,FALSE,"경영"}</definedName>
    <definedName name="거이" hidden="1">{#N/A,#N/A,FALSE,"1.CRITERIA";#N/A,#N/A,FALSE,"2.IS";#N/A,#N/A,FALSE,"3.BS";#N/A,#N/A,FALSE,"4.PER PL";#N/A,#N/A,FALSE,"5.INVESTMENT";#N/A,#N/A,FALSE,"6.공문";#N/A,#N/A,FALSE,"7.netinvest"}</definedName>
    <definedName name="건가new" hidden="1">{#N/A,#N/A,FALSE,"BS";#N/A,#N/A,FALSE,"PL";#N/A,#N/A,FALSE,"처분";#N/A,#N/A,FALSE,"현금";#N/A,#N/A,FALSE,"매출";#N/A,#N/A,FALSE,"원가";#N/A,#N/A,FALSE,"경영"}</definedName>
    <definedName name="건물" hidden="1">{"'손익현황'!$A$1:$J$29"}</definedName>
    <definedName name="건물1" hidden="1">{#N/A,#N/A,FALSE,"9612"}</definedName>
    <definedName name="건물2" hidden="1">{"'손익현황'!$A$1:$J$29"}</definedName>
    <definedName name="건물관리비_본사" hidden="1">{"'5'!$A$1:$BB$147"}</definedName>
    <definedName name="건물임." hidden="1">{"'손익현황'!$A$1:$J$29"}</definedName>
    <definedName name="건설가계정명세서" hidden="1">#REF!</definedName>
    <definedName name="건설중" hidden="1">#REF!</definedName>
    <definedName name="건설중인자산" hidden="1">{#N/A,#N/A,FALSE,"계약직(여)"}</definedName>
    <definedName name="건설중자산" hidden="1">#REF!</definedName>
    <definedName name="건조과" hidden="1">{"'매출계획'!$D$2"}</definedName>
    <definedName name="건축팀별" hidden="1">{#N/A,#N/A,FALSE,"지침";#N/A,#N/A,FALSE,"환경분석";#N/A,#N/A,FALSE,"Sheet16"}</definedName>
    <definedName name="검사" hidden="1">{#N/A,#N/A,FALSE,"단축1";#N/A,#N/A,FALSE,"단축2";#N/A,#N/A,FALSE,"단축3";#N/A,#N/A,FALSE,"장축";#N/A,#N/A,FALSE,"4WD"}</definedName>
    <definedName name="검사기준서" hidden="1">{#N/A,#N/A,FALSE,"업체선정";#N/A,#N/A,FALSE,"업체선정sheet";#N/A,#N/A,FALSE,"업체실태";#N/A,#N/A,FALSE,"업체실태(1)";#N/A,#N/A,FALSE,"종업원현황(2)";#N/A,#N/A,FALSE,"생산품목(3)";#N/A,#N/A,FALSE,"장비보유현황";#N/A,#N/A,FALSE,"차량및약도";#N/A,#N/A,FALSE,"금형LIST"}</definedName>
    <definedName name="검토" hidden="1">{#N/A,#N/A,TRUE,"일정"}</definedName>
    <definedName name="검토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내역" hidden="1">{#N/A,#N/A,FALSE,"단축1";#N/A,#N/A,FALSE,"단축2";#N/A,#N/A,FALSE,"단축3";#N/A,#N/A,FALSE,"장축";#N/A,#N/A,FALSE,"4WD"}</definedName>
    <definedName name="검토중Q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품" hidden="1">{"'BS'!$C$10"}</definedName>
    <definedName name="견적" hidden="1">{#N/A,#N/A,FALSE,"단축1";#N/A,#N/A,FALSE,"단축2";#N/A,#N/A,FALSE,"단축3";#N/A,#N/A,FALSE,"장축";#N/A,#N/A,FALSE,"4WD"}</definedName>
    <definedName name="견적123" hidden="1">{#N/A,#N/A,FALSE,"단축1";#N/A,#N/A,FALSE,"단축2";#N/A,#N/A,FALSE,"단축3";#N/A,#N/A,FALSE,"장축";#N/A,#N/A,FALSE,"4WD"}</definedName>
    <definedName name="견적2" hidden="1">{#N/A,#N/A,FALSE,"단축1";#N/A,#N/A,FALSE,"단축2";#N/A,#N/A,FALSE,"단축3";#N/A,#N/A,FALSE,"장축";#N/A,#N/A,FALSE,"4WD"}</definedName>
    <definedName name="견적list3" hidden="1">{#N/A,#N/A,FALSE,"단축1";#N/A,#N/A,FALSE,"단축2";#N/A,#N/A,FALSE,"단축3";#N/A,#N/A,FALSE,"장축";#N/A,#N/A,FALSE,"4WD"}</definedName>
    <definedName name="견적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서서서섯"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 hidden="1">{#N/A,#N/A,FALSE,"CCTV"}</definedName>
    <definedName name="견적조건8" hidden="1">{#N/A,#N/A,FALSE,"CCTV"}</definedName>
    <definedName name="결" hidden="1">{#N/A,#N/A,FALSE,"CHECK-LIST 환산표";#N/A,#N/A,FALSE,"무재해 시간";#N/A,#N/A,FALSE,"총괄표"}</definedName>
    <definedName name="결_1" hidden="1">{#N/A,#N/A,FALSE,"CHECK-LIST 환산표";#N/A,#N/A,FALSE,"무재해 시간";#N/A,#N/A,FALSE,"총괄표"}</definedName>
    <definedName name="결론" hidden="1">{"'Sheet1'!$A$1:$H$36"}</definedName>
    <definedName name="결산" hidden="1">{"'Sheet1'!$A$1:$D$15"}</definedName>
    <definedName name="결산_1" hidden="1">{"'Sheet1'!$A$1:$D$15"}</definedName>
    <definedName name="결산1" hidden="1">{"'Sheet1'!$A$1:$D$15"}</definedName>
    <definedName name="결산1_1" hidden="1">{"'Sheet1'!$A$1:$D$15"}</definedName>
    <definedName name="결산공고" hidden="1">{#N/A,#N/A,FALSE,"BS";#N/A,#N/A,FALSE,"PL";#N/A,#N/A,FALSE,"처분";#N/A,#N/A,FALSE,"현금";#N/A,#N/A,FALSE,"매출";#N/A,#N/A,FALSE,"원가";#N/A,#N/A,FALSE,"경영"}</definedName>
    <definedName name="결산과성"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손" hidden="1">{#N/A,#N/A,FALSE,"BS";#N/A,#N/A,FALSE,"PL";#N/A,#N/A,FALSE,"A";#N/A,#N/A,FALSE,"B";#N/A,#N/A,FALSE,"B1";#N/A,#N/A,FALSE,"C";#N/A,#N/A,FALSE,"C1";#N/A,#N/A,FALSE,"C2";#N/A,#N/A,FALSE,"D";#N/A,#N/A,FALSE,"E";#N/A,#N/A,FALSE,"F";#N/A,#N/A,FALSE,"AA";#N/A,#N/A,FALSE,"BB";#N/A,#N/A,FALSE,"CC";#N/A,#N/A,FALSE,"DD";#N/A,#N/A,FALSE,"EE";#N/A,#N/A,FALSE,"FF";#N/A,#N/A,FALSE,"PL10";#N/A,#N/A,FALSE,"PL20";#N/A,#N/A,FALSE,"PL30"}</definedName>
    <definedName name="결손금" hidden="1">{#N/A,#N/A,FALSE,"Aging Summary";#N/A,#N/A,FALSE,"Ratio Analysis";#N/A,#N/A,FALSE,"Test 120 Day Accts";#N/A,#N/A,FALSE,"Tickmarks"}</definedName>
    <definedName name="결손등"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결영" hidden="1">{#N/A,#N/A,FALSE,"P.C.B"}</definedName>
    <definedName name="결ㅈ제ㅔㅔ" hidden="1">{#N/A,#N/A,FALSE,"주요여수신";#N/A,#N/A,FALSE,"수신금리";#N/A,#N/A,FALSE,"대출금리";#N/A,#N/A,FALSE,"신규대출";#N/A,#N/A,FALSE,"총액대출"}</definedName>
    <definedName name="결제2" hidden="1">{#N/A,#N/A,FALSE,"주요여수신";#N/A,#N/A,FALSE,"수신금리";#N/A,#N/A,FALSE,"대출금리";#N/A,#N/A,FALSE,"신규대출";#N/A,#N/A,FALSE,"총액대출"}</definedName>
    <definedName name="경" hidden="1">{#N/A,#N/A,TRUE,"경전'96(1)";#N/A,#N/A,TRUE,"경전'96 (2)"}</definedName>
    <definedName name="경001" hidden="1">{#N/A,#N/A,TRUE,"경전'96(1)";#N/A,#N/A,TRUE,"경전'96 (2)"}</definedName>
    <definedName name="경1" hidden="1">{#N/A,#N/A,TRUE,"경전'96(1)";#N/A,#N/A,TRUE,"경전'96 (2)"}</definedName>
    <definedName name="경2" hidden="1">{"'7'!$B$15:$D$32"}</definedName>
    <definedName name="경기고속" hidden="1">{#N/A,#N/A,FALSE,"PART-1234-8-12-9(41)";#N/A,#N/A,FALSE,"PARTS-2(3)";#N/A,#N/A,FALSE,"VAN SYSTEM";#N/A,#N/A,FALSE,"PARTS-10(26)";#N/A,#N/A,FALSE,"PART-5-6-7-11(14)";#N/A,#N/A,FALSE,"PARTS-4(3)";#N/A,#N/A,FALSE,"PCLASS"}</definedName>
    <definedName name="경기전망양식" hidden="1">{"'7'!$B$15:$D$32"}</definedName>
    <definedName name="경남" hidden="1">{#N/A,#N/A,FALSE,"Aging Summary";#N/A,#N/A,FALSE,"Ratio Analysis";#N/A,#N/A,FALSE,"Test 120 Day Accts";#N/A,#N/A,FALSE,"Tickmarks"}</definedName>
    <definedName name="경로별" hidden="1">{"'5'!$A$1:$BB$147"}</definedName>
    <definedName name="경리" hidden="1">{#N/A,#N/A,FALSE,"P.C.B"}</definedName>
    <definedName name="경리손익" hidden="1">{#N/A,#N/A,FALSE,"정공"}</definedName>
    <definedName name="경리손익_1" hidden="1">{#N/A,#N/A,FALSE,"정공"}</definedName>
    <definedName name="경비1" hidden="1">#REF!</definedName>
    <definedName name="경비2" hidden="1">{"'7'!$B$15:$D$32"}</definedName>
    <definedName name="경비관리비" hidden="1">{#N/A,#N/A,FALSE,"단축1";#N/A,#N/A,FALSE,"단축2";#N/A,#N/A,FALSE,"단축3";#N/A,#N/A,FALSE,"장축";#N/A,#N/A,FALSE,"4WD"}</definedName>
    <definedName name="경비실적" hidden="1">{#N/A,#N/A,FALSE,"정공"}</definedName>
    <definedName name="경비실적_1" hidden="1">{#N/A,#N/A,FALSE,"정공"}</definedName>
    <definedName name="경비예산" hidden="1">{#N/A,#N/A,FALSE,"단축1";#N/A,#N/A,FALSE,"단축2";#N/A,#N/A,FALSE,"단축3";#N/A,#N/A,FALSE,"장축";#N/A,#N/A,FALSE,"4WD"}</definedName>
    <definedName name="경상비2002" hidden="1">{#N/A,#N/A,FALSE,"Aging Summary";#N/A,#N/A,FALSE,"Ratio Analysis";#N/A,#N/A,FALSE,"Test 120 Day Accts";#N/A,#N/A,FALSE,"Tickmarks"}</definedName>
    <definedName name="경상비2005" hidden="1">{#N/A,#N/A,FALSE,"Aging Summary";#N/A,#N/A,FALSE,"Ratio Analysis";#N/A,#N/A,FALSE,"Test 120 Day Accts";#N/A,#N/A,FALSE,"Tickmarks"}</definedName>
    <definedName name="경상비8월" hidden="1">{#N/A,#N/A,FALSE,"단축1";#N/A,#N/A,FALSE,"단축2";#N/A,#N/A,FALSE,"단축3";#N/A,#N/A,FALSE,"장축";#N/A,#N/A,FALSE,"4WD"}</definedName>
    <definedName name="경영" hidden="1">{#N/A,#N/A,FALSE,"KMC최종회의(7월) 자료"}</definedName>
    <definedName name="경영성과..." hidden="1">#REF!</definedName>
    <definedName name="경영정보2" hidden="1">{#N/A,#N/A,FALSE,"CHECK-LIST 환산표";#N/A,#N/A,FALSE,"무재해 시간";#N/A,#N/A,FALSE,"총괄표"}</definedName>
    <definedName name="경영정보2_1" hidden="1">{#N/A,#N/A,FALSE,"CHECK-LIST 환산표";#N/A,#N/A,FALSE,"무재해 시간";#N/A,#N/A,FALSE,"총괄표"}</definedName>
    <definedName name="경영지표" hidden="1">{#N/A,#N/A,FALSE,"BS";#N/A,#N/A,FALSE,"PL";#N/A,#N/A,FALSE,"처분";#N/A,#N/A,FALSE,"현금";#N/A,#N/A,FALSE,"매출";#N/A,#N/A,FALSE,"원가";#N/A,#N/A,FALSE,"경영"}</definedName>
    <definedName name="경영지표_1" hidden="1">{#N/A,#N/A,FALSE,"Aging Summary";#N/A,#N/A,FALSE,"Ratio Analysis";#N/A,#N/A,FALSE,"Test 120 Day Accts";#N/A,#N/A,FALSE,"Tickmarks"}</definedName>
    <definedName name="경영지표2" hidden="1">#REF!</definedName>
    <definedName name="경자" hidden="1">#REF!</definedName>
    <definedName name="경쟁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쟁사2" hidden="1">#REF!</definedName>
    <definedName name="경쟁사동향" hidden="1">{#N/A,#N/A,FALSE,"97년 투자계획 세부내역 "}</definedName>
    <definedName name="경전" hidden="1">{#N/A,#N/A,TRUE,"경전'96(1)";#N/A,#N/A,TRUE,"경전'96 (2)"}</definedName>
    <definedName name="경전요약" hidden="1">{#N/A,#N/A,TRUE,"경전'96(1)";#N/A,#N/A,TRUE,"경전'96 (2)"}</definedName>
    <definedName name="경전인원" hidden="1">{#N/A,#N/A,TRUE,"경전'96(1)";#N/A,#N/A,TRUE,"경전'96 (2)"}</definedName>
    <definedName name="경전입사2" hidden="1">{#N/A,#N/A,TRUE,"경전'96(1)";#N/A,#N/A,TRUE,"경전'96 (2)"}</definedName>
    <definedName name="경주" hidden="1">{"'7'!$B$15:$D$32"}</definedName>
    <definedName name="경주요약." hidden="1">{"'7'!$B$15:$D$32"}</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계량기재료비분석" hidden="1">{#N/A,#N/A,FALSE,"UNIT";#N/A,#N/A,FALSE,"UNIT";#N/A,#N/A,FALSE,"계정"}</definedName>
    <definedName name="계산" hidden="1">{#N/A,#N/A,FALSE,"1.CRITERIA";#N/A,#N/A,FALSE,"2.IS";#N/A,#N/A,FALSE,"3.BS";#N/A,#N/A,FALSE,"4.PER PL";#N/A,#N/A,FALSE,"5.INVESTMENT";#N/A,#N/A,FALSE,"6.공문";#N/A,#N/A,FALSE,"7.netinvest"}</definedName>
    <definedName name="계산근거용" hidden="1">{#N/A,#N/A,FALSE,"KMC최종회의(7월) 자료"}</definedName>
    <definedName name="계산기" hidden="1">{#N/A,#N/A,FALSE,"Aging Summary";#N/A,#N/A,FALSE,"Ratio Analysis";#N/A,#N/A,FALSE,"Test 120 Day Accts";#N/A,#N/A,FALSE,"Tickmarks"}</definedName>
    <definedName name="계산서" hidden="1">{#N/A,#N/A,FALSE,"BS";#N/A,#N/A,FALSE,"PL";#N/A,#N/A,FALSE,"처분";#N/A,#N/A,FALSE,"현금";#N/A,#N/A,FALSE,"매출";#N/A,#N/A,FALSE,"원가";#N/A,#N/A,FALSE,"경영"}</definedName>
    <definedName name="계수" hidden="1">{#N/A,#N/A,FALSE,"지침";#N/A,#N/A,FALSE,"환경분석";#N/A,#N/A,FALSE,"Sheet16"}</definedName>
    <definedName name="계약" hidden="1">{#N/A,#N/A,FALSE,"계약직(여)"}</definedName>
    <definedName name="계열대출" hidden="1">{#N/A,#N/A,FALSE,"표지";#N/A,#N/A,FALSE,"1.자금수지";#N/A,#N/A,FALSE,"2. 차입금 현황";#N/A,#N/A,FALSE,"3.조달방안";#N/A,#N/A,FALSE,"업무분장"}</definedName>
    <definedName name="계전기" hidden="1">{#N/A,#N/A,FALSE,"UNIT";#N/A,#N/A,FALSE,"UNIT";#N/A,#N/A,FALSE,"계정"}</definedName>
    <definedName name="계정" hidden="1">{#N/A,#N/A,FALSE,"주요여수신";#N/A,#N/A,FALSE,"수신금리";#N/A,#N/A,FALSE,"대출금리";#N/A,#N/A,FALSE,"신규대출";#N/A,#N/A,FALSE,"총액대출"}</definedName>
    <definedName name="계정명세" hidden="1">{#N/A,#N/A,FALSE,"BS";#N/A,#N/A,FALSE,"PL";#N/A,#N/A,FALSE,"처분";#N/A,#N/A,FALSE,"현금";#N/A,#N/A,FALSE,"매출";#N/A,#N/A,FALSE,"원가";#N/A,#N/A,FALSE,"경영"}</definedName>
    <definedName name="계정명세서" hidden="1">{#N/A,#N/A,FALSE,"Sheet5"}</definedName>
    <definedName name="계정취합050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장비" hidden="1">#REF!</definedName>
    <definedName name="계측장비2" hidden="1">#REF!</definedName>
    <definedName name="계획" hidden="1">{#N/A,#N/A,FALSE,"UNIT";#N/A,#N/A,FALSE,"UNIT";#N/A,#N/A,FALSE,"계정"}</definedName>
    <definedName name="계획.1" hidden="1">{#N/A,#N/A,FALSE,"단축1";#N/A,#N/A,FALSE,"단축2";#N/A,#N/A,FALSE,"단축3";#N/A,#N/A,FALSE,"장축";#N/A,#N/A,FALSE,"4WD"}</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계획_1" hidden="1">{#N/A,#N/A,FALSE,"UNIT";#N/A,#N/A,FALSE,"UNIT";#N/A,#N/A,FALSE,"계정"}</definedName>
    <definedName name="계획_2" hidden="1">{#N/A,#N/A,FALSE,"UNIT";#N/A,#N/A,FALSE,"UNIT";#N/A,#N/A,FALSE,"계정"}</definedName>
    <definedName name="계획_3" hidden="1">{#N/A,#N/A,FALSE,"UNIT";#N/A,#N/A,FALSE,"UNIT";#N/A,#N/A,FALSE,"계정"}</definedName>
    <definedName name="계획_4" hidden="1">{#N/A,#N/A,FALSE,"UNIT";#N/A,#N/A,FALSE,"UNIT";#N/A,#N/A,FALSE,"계정"}</definedName>
    <definedName name="계획_5" hidden="1">{#N/A,#N/A,FALSE,"UNIT";#N/A,#N/A,FALSE,"UNIT";#N/A,#N/A,FALSE,"계정"}</definedName>
    <definedName name="계획1" hidden="1">{#N/A,#N/A,FALSE,"단축1";#N/A,#N/A,FALSE,"단축2";#N/A,#N/A,FALSE,"단축3";#N/A,#N/A,FALSE,"장축";#N/A,#N/A,FALSE,"4WD"}</definedName>
    <definedName name="계획2" hidden="1">{#N/A,#N/A,FALSE,"정공"}</definedName>
    <definedName name="계획2_1" hidden="1">{#N/A,#N/A,FALSE,"정공"}</definedName>
    <definedName name="계획3" hidden="1">{"Acq_matrix",#N/A,FALSE,"Acquisition Matrix"}</definedName>
    <definedName name="계획대실적손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고" hidden="1">{#N/A,#N/A,FALSE,"PART-1234-8-12-9(41)";#N/A,#N/A,FALSE,"PARTS-2(3)";#N/A,#N/A,FALSE,"VAN SYSTEM";#N/A,#N/A,FALSE,"PARTS-10(26)";#N/A,#N/A,FALSE,"PART-5-6-7-11(14)";#N/A,#N/A,FALSE,"PARTS-4(3)";#N/A,#N/A,FALSE,"PCLASS"}</definedName>
    <definedName name="고가5개년"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고가나" hidden="1">{#N/A,#N/A,FALSE,"인원";#N/A,#N/A,FALSE,"비용2";#N/A,#N/A,FALSE,"비용1";#N/A,#N/A,FALSE,"비용";#N/A,#N/A,FALSE,"보증2";#N/A,#N/A,FALSE,"보증1";#N/A,#N/A,FALSE,"보증";#N/A,#N/A,FALSE,"손익1";#N/A,#N/A,FALSE,"손익";#N/A,#N/A,FALSE,"부서별매출";#N/A,#N/A,FALSE,"매출"}</definedName>
    <definedName name="고객"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고객만족활동" hidden="1">{#N/A,#N/A,FALSE,"BS";#N/A,#N/A,FALSE,"PL";#N/A,#N/A,FALSE,"처분";#N/A,#N/A,FALSE,"현금";#N/A,#N/A,FALSE,"매출";#N/A,#N/A,FALSE,"원가";#N/A,#N/A,FALSE,"경영"}</definedName>
    <definedName name="고객시스템" hidden="1">{#N/A,#N/A,FALSE,"PART-1234-8-12-9(41)";#N/A,#N/A,FALSE,"PARTS-2(3)";#N/A,#N/A,FALSE,"VAN SYSTEM";#N/A,#N/A,FALSE,"PARTS-10(26)";#N/A,#N/A,FALSE,"PART-5-6-7-11(14)";#N/A,#N/A,FALSE,"PARTS-4(3)";#N/A,#N/A,FALSE,"PCLASS"}</definedName>
    <definedName name="고광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고교" hidden="1">{#N/A,#N/A,FALSE,"인원";#N/A,#N/A,FALSE,"비용2";#N/A,#N/A,FALSE,"비용1";#N/A,#N/A,FALSE,"비용";#N/A,#N/A,FALSE,"보증2";#N/A,#N/A,FALSE,"보증1";#N/A,#N/A,FALSE,"보증";#N/A,#N/A,FALSE,"손익1";#N/A,#N/A,FALSE,"손익";#N/A,#N/A,FALSE,"부서별매출";#N/A,#N/A,FALSE,"매출"}</definedName>
    <definedName name="고구"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고급" hidden="1">#REF!</definedName>
    <definedName name="고려아연1분기증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고요함" hidden="1">{#N/A,#N/A,FALSE,"인원";#N/A,#N/A,FALSE,"비용2";#N/A,#N/A,FALSE,"비용1";#N/A,#N/A,FALSE,"비용";#N/A,#N/A,FALSE,"보증2";#N/A,#N/A,FALSE,"보증1";#N/A,#N/A,FALSE,"보증";#N/A,#N/A,FALSE,"손익1";#N/A,#N/A,FALSE,"손익";#N/A,#N/A,FALSE,"부서별매출";#N/A,#N/A,FALSE,"매출"}</definedName>
    <definedName name="고용계획" hidden="1">{#N/A,#N/A,FALSE,"지침";#N/A,#N/A,FALSE,"환경분석";#N/A,#N/A,FALSE,"Sheet16"}</definedName>
    <definedName name="고용선급" hidden="1">{#N/A,#N/A,FALSE,"BS";#N/A,#N/A,FALSE,"PL";#N/A,#N/A,FALSE,"A";#N/A,#N/A,FALSE,"B";#N/A,#N/A,FALSE,"B1";#N/A,#N/A,FALSE,"C";#N/A,#N/A,FALSE,"C1";#N/A,#N/A,FALSE,"C2";#N/A,#N/A,FALSE,"D";#N/A,#N/A,FALSE,"E";#N/A,#N/A,FALSE,"F";#N/A,#N/A,FALSE,"AA";#N/A,#N/A,FALSE,"BB";#N/A,#N/A,FALSE,"CC";#N/A,#N/A,FALSE,"DD";#N/A,#N/A,FALSE,"EE";#N/A,#N/A,FALSE,"FF";#N/A,#N/A,FALSE,"PL10";#N/A,#N/A,FALSE,"PL20";#N/A,#N/A,FALSE,"PL30"}</definedName>
    <definedName name="고인" hidden="1">{#N/A,#N/A,FALSE,"PART-1234-8-12-9(41)";#N/A,#N/A,FALSE,"PARTS-2(3)";#N/A,#N/A,FALSE,"VAN SYSTEM";#N/A,#N/A,FALSE,"PARTS-10(26)";#N/A,#N/A,FALSE,"PART-5-6-7-11(14)";#N/A,#N/A,FALSE,"PARTS-4(3)";#N/A,#N/A,FALSE,"PCLASS"}</definedName>
    <definedName name="고정보증" hidden="1">#REF!</definedName>
    <definedName name="고정보증금" hidden="1">#REF!</definedName>
    <definedName name="고정비비교자세히" hidden="1">#REF!</definedName>
    <definedName name="고정성보증" hidden="1">#REF!</definedName>
    <definedName name="고정자산요약" hidden="1">#REF!</definedName>
    <definedName name="고정자산요약2" hidden="1">{#N/A,#N/A,TRUE,"경전'96(1)";#N/A,#N/A,TRUE,"경전'96 (2)"}</definedName>
    <definedName name="고현아" hidden="1">{#N/A,#N/A,FALSE,"CHECK-LIST 환산표";#N/A,#N/A,FALSE,"무재해 시간";#N/A,#N/A,FALSE,"총괄표"}</definedName>
    <definedName name="고현아_1" hidden="1">{#N/A,#N/A,FALSE,"CHECK-LIST 환산표";#N/A,#N/A,FALSE,"무재해 시간";#N/A,#N/A,FALSE,"총괄표"}</definedName>
    <definedName name="곡동" hidden="1">{"'Firr(선)'!$AS$1:$AY$62","'Firr(사)'!$AS$1:$AY$62","'Firr(회)'!$AS$1:$AY$62","'Firr(선)'!$L$1:$V$62","'Firr(사)'!$L$1:$V$62","'Firr(회)'!$L$1:$V$62"}</definedName>
    <definedName name="곡동1" hidden="1">{"'Firr(선)'!$AS$1:$AY$62","'Firr(사)'!$AS$1:$AY$62","'Firr(회)'!$AS$1:$AY$62","'Firr(선)'!$L$1:$V$62","'Firr(사)'!$L$1:$V$62","'Firr(회)'!$L$1:$V$62"}</definedName>
    <definedName name="곰" hidden="1">{#N/A,#N/A,FALSE,"인원";#N/A,#N/A,FALSE,"비용2";#N/A,#N/A,FALSE,"비용1";#N/A,#N/A,FALSE,"비용";#N/A,#N/A,FALSE,"보증2";#N/A,#N/A,FALSE,"보증1";#N/A,#N/A,FALSE,"보증";#N/A,#N/A,FALSE,"손익1";#N/A,#N/A,FALSE,"손익";#N/A,#N/A,FALSE,"부서별매출";#N/A,#N/A,FALSE,"매출"}</definedName>
    <definedName name="공" hidden="1">{"'손익현황'!$A$1:$J$29"}</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hidden="1">{#N/A,#N/A,FALSE,"제목"}</definedName>
    <definedName name="공구기구" hidden="1">{"'손익현황'!$A$1:$J$29"}</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기bu한계이익" hidden="1">{#N/A,#N/A,FALSE,"지침";#N/A,#N/A,FALSE,"환경분석";#N/A,#N/A,FALSE,"Sheet16"}</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모23" hidden="1">{#N/A,#N/A,FALSE,"현장 NCR 분석";#N/A,#N/A,FALSE,"현장품질감사";#N/A,#N/A,FALSE,"현장품질감사"}</definedName>
    <definedName name="공모24" hidden="1">{#N/A,#N/A,FALSE,"현장 NCR 분석";#N/A,#N/A,FALSE,"현장품질감사";#N/A,#N/A,FALSE,"현장품질감사"}</definedName>
    <definedName name="공무4" hidden="1">{#N/A,#N/A,FALSE,"채산3501.XLS";#N/A,#N/A,FALSE,"신조수A.XLS";#N/A,#N/A,FALSE,"신조수b.XLS";#N/A,#N/A,FALSE,"채산3502.XLS";#N/A,#N/A,FALSE,"신조원리.XLS";#N/A,#N/A,FALSE,"신조감가.XLS"}</definedName>
    <definedName name="공무팀4" hidden="1">{#N/A,#N/A,FALSE,"채산3501.XLS";#N/A,#N/A,FALSE,"신조수A.XLS";#N/A,#N/A,FALSE,"신조수b.XLS";#N/A,#N/A,FALSE,"채산3502.XLS";#N/A,#N/A,FALSE,"신조원리.XLS";#N/A,#N/A,FALSE,"신조감가.XLS"}</definedName>
    <definedName name="공문" hidden="1">{#N/A,#N/A,FALSE,"현장 NCR 분석";#N/A,#N/A,FALSE,"현장품질감사";#N/A,#N/A,FALSE,"현장품질감사"}</definedName>
    <definedName name="공미" hidden="1">{"'분양원가'!$B$1:$F$113"}</definedName>
    <definedName name="공사" hidden="1">{#N/A,#N/A,TRUE,"LOADCOVE";#N/A,#N/A,TRUE,"PAGE001";#N/A,#N/A,TRUE,"PAGE002";#N/A,#N/A,TRUE,"PAGE003";#N/A,#N/A,TRUE,"PAGE004";#N/A,#N/A,TRUE,"PAGE005";#N/A,#N/A,TRUE,"PAGE006";#N/A,#N/A,TRUE,"PAGE007";#N/A,#N/A,TRUE,"PAGE008";#N/A,#N/A,TRUE,"PAGE009";#N/A,#N/A,TRUE,"PAGE010";#N/A,#N/A,TRUE,"PAGE011";#N/A,#N/A,TRUE,"PAGE012";#N/A,#N/A,TRUE,"PAGE013"}</definedName>
    <definedName name="공사3부" hidden="1">{#N/A,#N/A,TRUE,"LOADCOVE";#N/A,#N/A,TRUE,"PAGE001";#N/A,#N/A,TRUE,"PAGE002";#N/A,#N/A,TRUE,"PAGE003";#N/A,#N/A,TRUE,"PAGE004";#N/A,#N/A,TRUE,"PAGE005";#N/A,#N/A,TRUE,"PAGE006";#N/A,#N/A,TRUE,"PAGE007";#N/A,#N/A,TRUE,"PAGE008";#N/A,#N/A,TRUE,"PAGE009";#N/A,#N/A,TRUE,"PAGE010";#N/A,#N/A,TRUE,"PAGE011";#N/A,#N/A,TRUE,"PAGE012";#N/A,#N/A,TRUE,"PAGE013"}</definedName>
    <definedName name="공사비계산" hidden="1">#REF!</definedName>
    <definedName name="공사수입" hidden="1">{#N/A,#N/A,FALSE,"BS";#N/A,#N/A,FALSE,"PL";#N/A,#N/A,FALSE,"처분";#N/A,#N/A,FALSE,"현금";#N/A,#N/A,FALSE,"매출";#N/A,#N/A,FALSE,"원가";#N/A,#N/A,FALSE,"경영"}</definedName>
    <definedName name="공사시방서" hidden="1">{#N/A,#N/A,FALSE,"ENG'G(보호계전기)"}</definedName>
    <definedName name="공사원가5" hidden="1">#REF!</definedName>
    <definedName name="공사원가계산서2" hidden="1">{"'Firr(선)'!$AS$1:$AY$62","'Firr(사)'!$AS$1:$AY$62","'Firr(회)'!$AS$1:$AY$62","'Firr(선)'!$L$1:$V$62","'Firr(사)'!$L$1:$V$62","'Firr(회)'!$L$1:$V$62"}</definedName>
    <definedName name="공성환" hidden="1">{#N/A,#N/A,FALSE,"단축1";#N/A,#N/A,FALSE,"단축2";#N/A,#N/A,FALSE,"단축3";#N/A,#N/A,FALSE,"장축";#N/A,#N/A,FALSE,"4WD"}</definedName>
    <definedName name="공수투입" hidden="1">{#N/A,#N/A,FALSE,"정공"}</definedName>
    <definedName name="공수투입_1" hidden="1">{#N/A,#N/A,FALSE,"정공"}</definedName>
    <definedName name="공시재무제표" hidden="1">{#N/A,#N/A,FALSE,"BS";#N/A,#N/A,FALSE,"PL";#N/A,#N/A,FALSE,"처분";#N/A,#N/A,FALSE,"현금";#N/A,#N/A,FALSE,"매출";#N/A,#N/A,FALSE,"원가";#N/A,#N/A,FALSE,"경영"}</definedName>
    <definedName name="공임표1" hidden="1">{#N/A,#N/A,FALSE,"PART-1234-8-12-9(41)";#N/A,#N/A,FALSE,"PARTS-2(3)";#N/A,#N/A,FALSE,"VAN SYSTEM";#N/A,#N/A,FALSE,"PARTS-10(26)";#N/A,#N/A,FALSE,"PART-5-6-7-11(14)";#N/A,#N/A,FALSE,"PARTS-4(3)";#N/A,#N/A,FALSE,"PCLASS"}</definedName>
    <definedName name="공작" hidden="1">{#N/A,#N/A,FALSE,"단축1";#N/A,#N/A,FALSE,"단축2";#N/A,#N/A,FALSE,"단축3";#N/A,#N/A,FALSE,"장축";#N/A,#N/A,FALSE,"4WD"}</definedName>
    <definedName name="공장" hidden="1">{#N/A,#N/A,FALSE,"CHECK-LIST 환산표";#N/A,#N/A,FALSE,"무재해 시간";#N/A,#N/A,FALSE,"총괄표"}</definedName>
    <definedName name="공장_1" hidden="1">{#N/A,#N/A,FALSE,"CHECK-LIST 환산표";#N/A,#N/A,FALSE,"무재해 시간";#N/A,#N/A,FALSE,"총괄표"}</definedName>
    <definedName name="공장지원" hidden="1">#REF!</definedName>
    <definedName name="공장지원팀" hidden="1">#REF!</definedName>
    <definedName name="공정배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정배치게획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정배치계획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정별" hidden="1">{"'Sheet1'!$A$1:$H$36"}</definedName>
    <definedName name="공종" hidden="1">{#N/A,#N/A,FALSE,"제목"}</definedName>
    <definedName name="공종123" hidden="1">{#N/A,#N/A,FALSE,"제목"}</definedName>
    <definedName name="공증" hidden="1">{#N/A,#N/A,FALSE,"제목"}</definedName>
    <definedName name="공증비"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공할농" hidden="1">#REF!</definedName>
    <definedName name="공항" hidden="1">{"YTD/Forecast",#N/A,TRUE,"Fcst_TPLN";"Monthly Averages",#N/A,TRUE,"Fcst_TPLN"}</definedName>
    <definedName name="공항_의견" hidden="1">{#N/A,#N/A,FALSE,"지침";#N/A,#N/A,FALSE,"환경분석";#N/A,#N/A,FALSE,"Sheet16"}</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과거실적" hidden="1">{#N/A,#N/A,FALSE,"단축1";#N/A,#N/A,FALSE,"단축2";#N/A,#N/A,FALSE,"단축3";#N/A,#N/A,FALSE,"장축";#N/A,#N/A,FALSE,"4WD"}</definedName>
    <definedName name="과거차_01" hidden="1">{#N/A,#N/A,FALSE,"단축1";#N/A,#N/A,FALSE,"단축2";#N/A,#N/A,FALSE,"단축3";#N/A,#N/A,FALSE,"장축";#N/A,#N/A,FALSE,"4WD"}</definedName>
    <definedName name="과거차06" hidden="1">{#N/A,#N/A,FALSE,"단축1";#N/A,#N/A,FALSE,"단축2";#N/A,#N/A,FALSE,"단축3";#N/A,#N/A,FALSE,"장축";#N/A,#N/A,FALSE,"4WD"}</definedName>
    <definedName name="과거차07"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과운영" hidden="1">{"'호선별현황(방식)'!$K$22:$P$22","'호선별현황(방식)'!$K$22:$P$22"}</definedName>
    <definedName name="과제선정" hidden="1">#REF!</definedName>
    <definedName name="곽동준" hidden="1">{"'Firr(선)'!$AS$1:$AY$62","'Firr(사)'!$AS$1:$AY$62","'Firr(회)'!$AS$1:$AY$62","'Firr(선)'!$L$1:$V$62","'Firr(사)'!$L$1:$V$62","'Firr(회)'!$L$1:$V$62"}</definedName>
    <definedName name="곽동중" hidden="1">{"'Firr(선)'!$AS$1:$AY$62","'Firr(사)'!$AS$1:$AY$62","'Firr(회)'!$AS$1:$AY$62","'Firr(선)'!$L$1:$V$62","'Firr(사)'!$L$1:$V$62","'Firr(회)'!$L$1:$V$62"}</definedName>
    <definedName name="관리" hidden="1">#REF!</definedName>
    <definedName name="관리계획서" hidden="1">{#N/A,#N/A,FALSE,"단축1";#N/A,#N/A,FALSE,"단축2";#N/A,#N/A,FALSE,"단축3";#N/A,#N/A,FALSE,"장축";#N/A,#N/A,FALSE,"4WD"}</definedName>
    <definedName name="관리계획서을" hidden="1">{#N/A,#N/A,FALSE,"단축1";#N/A,#N/A,FALSE,"단축2";#N/A,#N/A,FALSE,"단축3";#N/A,#N/A,FALSE,"장축";#N/A,#N/A,FALSE,"4WD"}</definedName>
    <definedName name="관리비" hidden="1">#REF!</definedName>
    <definedName name="管理费用" hidden="1">{#N/A,#N/A,TRUE,"LOADCOVE";#N/A,#N/A,TRUE,"PAGE001";#N/A,#N/A,TRUE,"PAGE002";#N/A,#N/A,TRUE,"PAGE003";#N/A,#N/A,TRUE,"PAGE004";#N/A,#N/A,TRUE,"PAGE005";#N/A,#N/A,TRUE,"PAGE006";#N/A,#N/A,TRUE,"PAGE007";#N/A,#N/A,TRUE,"PAGE008";#N/A,#N/A,TRUE,"PAGE009";#N/A,#N/A,TRUE,"PAGE010";#N/A,#N/A,TRUE,"PAGE011";#N/A,#N/A,TRUE,"PAGE012";#N/A,#N/A,TRUE,"PAGE013"}</definedName>
    <definedName name="관리선4월" hidden="1">{#N/A,#N/A,FALSE,"채산3501.XLS";#N/A,#N/A,FALSE,"신조수A.XLS";#N/A,#N/A,FALSE,"신조수b.XLS";#N/A,#N/A,FALSE,"채산3502.XLS";#N/A,#N/A,FALSE,"신조원리.XLS";#N/A,#N/A,FALSE,"신조감가.XLS"}</definedName>
    <definedName name="관리지표2" hidden="1">{#N/A,#N/A,TRUE,"Y생산";#N/A,#N/A,TRUE,"Y판매";#N/A,#N/A,TRUE,"Y총물량";#N/A,#N/A,TRUE,"Y능력";#N/A,#N/A,TRUE,"YKD"}</definedName>
    <definedName name="관리차량" hidden="1">{#N/A,#N/A,TRUE,"일정"}</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광고계획" hidden="1">{#N/A,#N/A,FALSE,"인원";#N/A,#N/A,FALSE,"비용2";#N/A,#N/A,FALSE,"비용1";#N/A,#N/A,FALSE,"비용";#N/A,#N/A,FALSE,"보증2";#N/A,#N/A,FALSE,"보증1";#N/A,#N/A,FALSE,"보증";#N/A,#N/A,FALSE,"손익1";#N/A,#N/A,FALSE,"손익";#N/A,#N/A,FALSE,"부서별매출";#N/A,#N/A,FALSE,"매출"}</definedName>
    <definedName name="광고료제외" hidden="1">{"'7'!$B$15:$D$32"}</definedName>
    <definedName name="광고빌링계산" hidden="1">#REF!</definedName>
    <definedName name="광고원가명세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광수" hidden="1">{"YTD/Forecast",#N/A,TRUE,"Fcst_TPLN";"Monthly Averages",#N/A,TRUE,"Fcst_TPLN"}</definedName>
    <definedName name="광주" hidden="1">{"'5'!$A$1:$BB$147"}</definedName>
    <definedName name="광주공장" hidden="1">#REF!</definedName>
    <definedName name="광주신1" hidden="1">{"YTD/Forecast",#N/A,TRUE,"Fcst_TPLN";"Monthly Averages",#N/A,TRUE,"Fcst_TPLN"}</definedName>
    <definedName name="광주제3자" hidden="1">#REF!</definedName>
    <definedName name="광주추진" hidden="1">{"'5'!$A$1:$BB$147"}</definedName>
    <definedName name="괜찮아" hidden="1">{#N/A,#N/A,FALSE,"손익표지";#N/A,#N/A,FALSE,"손익계산";#N/A,#N/A,FALSE,"일반관리비";#N/A,#N/A,FALSE,"영업외수익";#N/A,#N/A,FALSE,"영업외비용";#N/A,#N/A,FALSE,"매출액";#N/A,#N/A,FALSE,"요약손익";#N/A,#N/A,FALSE,"요약대차";#N/A,#N/A,FALSE,"매출채권현황";#N/A,#N/A,FALSE,"매출채권명세"}</definedName>
    <definedName name="교육" hidden="1">{#N/A,#N/A,FALSE,"단축1";#N/A,#N/A,FALSE,"단축2";#N/A,#N/A,FALSE,"단축3";#N/A,#N/A,FALSE,"장축";#N/A,#N/A,FALSE,"4WD"}</definedName>
    <definedName name="교육.0217" hidden="1">{#N/A,#N/A,FALSE,"단축1";#N/A,#N/A,FALSE,"단축2";#N/A,#N/A,FALSE,"단축3";#N/A,#N/A,FALSE,"장축";#N/A,#N/A,FALSE,"4WD"}</definedName>
    <definedName name="교육3" hidden="1">{#N/A,#N/A,FALSE,"P.V.C 9월 압출 CAPA";#N/A,#N/A,FALSE,"P.V.C 10월 압출 CAPA ";#N/A,#N/A,FALSE,"P.V.C 11월 압출 CAPA ";#N/A,#N/A,FALSE,"P.V.C 12월 압출 CAPA "}</definedName>
    <definedName name="교육계획" hidden="1">{#N/A,#N/A,FALSE,"단축1";#N/A,#N/A,FALSE,"단축2";#N/A,#N/A,FALSE,"단축3";#N/A,#N/A,FALSE,"장축";#N/A,#N/A,FALSE,"4WD"}</definedName>
    <definedName name="교육예산" hidden="1">{#N/A,#N/A,FALSE,"지침";#N/A,#N/A,FALSE,"환경분석";#N/A,#N/A,FALSE,"Sheet16"}</definedName>
    <definedName name="교육참가" hidden="1">{#N/A,#N/A,FALSE,"부도";#N/A,#N/A,FALSE,"미수금";#N/A,#N/A,FALSE,"상하";#N/A,#N/A,FALSE,"회전기일";#N/A,#N/A,FALSE,"Sheet1 (3)";#N/A,#N/A,FALSE,"Sheet1 (2)";#N/A,#N/A,FALSE,"Sheet1"}</definedName>
    <definedName name="교환기신규구입" hidden="1">{#N/A,#N/A,FALSE,"인원";#N/A,#N/A,FALSE,"비용2";#N/A,#N/A,FALSE,"비용1";#N/A,#N/A,FALSE,"비용";#N/A,#N/A,FALSE,"보증2";#N/A,#N/A,FALSE,"보증1";#N/A,#N/A,FALSE,"보증";#N/A,#N/A,FALSE,"손익1";#N/A,#N/A,FALSE,"손익";#N/A,#N/A,FALSE,"부서별매출";#N/A,#N/A,FALSE,"매출"}</definedName>
    <definedName name="굑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구" hidden="1">{"'손익현황'!$A$1:$J$29"}</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규" hidden="1">{#N/A,#N/A,FALSE,"인원";#N/A,#N/A,FALSE,"비용2";#N/A,#N/A,FALSE,"비용1";#N/A,#N/A,FALSE,"비용";#N/A,#N/A,FALSE,"보증2";#N/A,#N/A,FALSE,"보증1";#N/A,#N/A,FALSE,"보증";#N/A,#N/A,FALSE,"손익1";#N/A,#N/A,FALSE,"손익";#N/A,#N/A,FALSE,"부서별매출";#N/A,#N/A,FALSE,"매출"}</definedName>
    <definedName name="구기달성" hidden="1">{"targetdcf",#N/A,FALSE,"Merger consequences";"TARGETASSU",#N/A,FALSE,"Merger consequences";"TERMINAL VALUE",#N/A,FALSE,"Merger consequences"}</definedName>
    <definedName name="구로" hidden="1">{"YTD/Forecast",#N/A,TRUE,"Fcst_TPLN";"Monthly Averages",#N/A,TRUE,"Fcst_TPLN"}</definedName>
    <definedName name="구매" hidden="1">{#N/A,#N/A,FALSE,"Australien";#N/A,#N/A,FALSE,"Birmingham";#N/A,#N/A,FALSE,"Brasilien";#N/A,#N/A,FALSE,"Prag";#N/A,#N/A,FALSE,"Spanien";#N/A,#N/A,FALSE,"Malaysia ( Com)";#N/A,#N/A,FALSE,"Malaysia (Instr)"}</definedName>
    <definedName name="구매가"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구매기획" hidden="1">{"AQUIRORDCF",#N/A,FALSE,"Merger consequences";"Acquirorassns",#N/A,FALSE,"Merger consequences"}</definedName>
    <definedName name="구매부" hidden="1">{#N/A,#N/A,FALSE,"초도품";#N/A,#N/A,FALSE,"초도품 (2)";#N/A,#N/A,FALSE,"초도품 (3)";#N/A,#N/A,FALSE,"초도품 (4)";#N/A,#N/A,FALSE,"초도품 (5)";#N/A,#N/A,FALSE,"초도품 (6)"}</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부품TOT" hidden="1">{#N/A,#N/A,FALSE,"Aging Summary";#N/A,#N/A,FALSE,"Ratio Analysis";#N/A,#N/A,FALSE,"Test 120 Day Accts";#N/A,#N/A,FALSE,"Tickmarks"}</definedName>
    <definedName name="구매절차서1" hidden="1">{#N/A,#N/A,FALSE,"신규dep";#N/A,#N/A,FALSE,"신규dep-금형상각후";#N/A,#N/A,FALSE,"신규dep-연구비상각후";#N/A,#N/A,FALSE,"신규dep-기계,공구상각후"}</definedName>
    <definedName name="구매조건" hidden="1">{"'원가'!$A$4:$K$63"}</definedName>
    <definedName name="구미" hidden="1">{#N/A,#N/A,FALSE,"지침";#N/A,#N/A,FALSE,"환경분석";#N/A,#N/A,FALSE,"Sheet16"}</definedName>
    <definedName name="구산갑지" hidden="1">#REF!</definedName>
    <definedName name="구상" hidden="1">{#N/A,#N/A,FALSE,"단축1";#N/A,#N/A,FALSE,"단축2";#N/A,#N/A,FALSE,"단축3";#N/A,#N/A,FALSE,"장축";#N/A,#N/A,FALSE,"4WD"}</definedName>
    <definedName name="구상1" hidden="1">{#N/A,#N/A,FALSE,"단축1";#N/A,#N/A,FALSE,"단축2";#N/A,#N/A,FALSE,"단축3";#N/A,#N/A,FALSE,"장축";#N/A,#N/A,FALSE,"4WD"}</definedName>
    <definedName name="구상안" hidden="1">#REF!</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외업G" hidden="1">{#N/A,#N/A,TRUE,"LOADCOVE";#N/A,#N/A,TRUE,"PAGE001";#N/A,#N/A,TRUE,"PAGE002";#N/A,#N/A,TRUE,"PAGE003";#N/A,#N/A,TRUE,"PAGE004";#N/A,#N/A,TRUE,"PAGE005";#N/A,#N/A,TRUE,"PAGE006";#N/A,#N/A,TRUE,"PAGE007";#N/A,#N/A,TRUE,"PAGE008";#N/A,#N/A,TRUE,"PAGE009";#N/A,#N/A,TRUE,"PAGE010";#N/A,#N/A,TRUE,"PAGE011";#N/A,#N/A,TRUE,"PAGE012";#N/A,#N/A,TRUE,"PAGE013"}</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축물" hidden="1">{"'손익현황'!$A$1:$J$29"}</definedName>
    <definedName name="구축물임" hidden="1">{"'손익현황'!$A$1:$J$29"}</definedName>
    <definedName name="구축본부" hidden="1">{#N/A,#N/A,FALSE,"3가";#N/A,#N/A,FALSE,"3나";#N/A,#N/A,FALSE,"3다"}</definedName>
    <definedName name="국" hidden="1">{#N/A,#N/A,TRUE,"생산";#N/A,#N/A,TRUE,"표지"}</definedName>
    <definedName name="국가별일반현황" hidden="1">{#N/A,#N/A,FALSE,"단축1";#N/A,#N/A,FALSE,"단축2";#N/A,#N/A,FALSE,"단축3";#N/A,#N/A,FALSE,"장축";#N/A,#N/A,FALSE,"4WD"}</definedName>
    <definedName name="국고" hidden="1">{#N/A,#N/A,FALSE,"Aging Summary";#N/A,#N/A,FALSE,"Ratio Analysis";#N/A,#N/A,FALSE,"Test 120 Day Accts";#N/A,#N/A,FALSE,"Tickmarks"}</definedName>
    <definedName name="국공채미수이자" hidden="1">{#N/A,#N/A,FALSE,"Aging Summary";#N/A,#N/A,FALSE,"Ratio Analysis";#N/A,#N/A,FALSE,"Test 120 Day Accts";#N/A,#N/A,FALSE,"Tickmarks"}</definedName>
    <definedName name="국내수량" hidden="1">{#N/A,#N/A,FALSE,"P.V.C 9월 압출 CAPA";#N/A,#N/A,FALSE,"P.V.C 10월 압출 CAPA ";#N/A,#N/A,FALSE,"P.V.C 11월 압출 CAPA ";#N/A,#N/A,FALSE,"P.V.C 12월 압출 CAPA "}</definedName>
    <definedName name="국무bs"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국문2" hidden="1">{#N/A,#N/A,FALSE,"BS";#N/A,#N/A,FALSE,"PL";#N/A,#N/A,FALSE,"처분";#N/A,#N/A,FALSE,"현금";#N/A,#N/A,FALSE,"매출";#N/A,#N/A,FALSE,"원가";#N/A,#N/A,FALSE,"경영"}</definedName>
    <definedName name="국문3" hidden="1">{#N/A,#N/A,FALSE,"BS";#N/A,#N/A,FALSE,"PL";#N/A,#N/A,FALSE,"A";#N/A,#N/A,FALSE,"B";#N/A,#N/A,FALSE,"B1";#N/A,#N/A,FALSE,"C";#N/A,#N/A,FALSE,"C1";#N/A,#N/A,FALSE,"C2";#N/A,#N/A,FALSE,"D";#N/A,#N/A,FALSE,"E";#N/A,#N/A,FALSE,"F";#N/A,#N/A,FALSE,"AA";#N/A,#N/A,FALSE,"BB";#N/A,#N/A,FALSE,"CC";#N/A,#N/A,FALSE,"DD";#N/A,#N/A,FALSE,"EE";#N/A,#N/A,FALSE,"FF";#N/A,#N/A,FALSE,"PL10";#N/A,#N/A,FALSE,"PL20";#N/A,#N/A,FALSE,"PL30"}</definedName>
    <definedName name="국민" hidden="1">{"'7'!$B$15:$D$32"}</definedName>
    <definedName name="국민2002."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국민3003.1.14"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국민건강보험료" hidden="1">{"'7'!$B$15:$D$32"}</definedName>
    <definedName name="국민연금1" hidden="1">#REF!</definedName>
    <definedName name="국민카드1차" hidden="1">{#N/A,#N/A,FALSE,"주요여수신";#N/A,#N/A,FALSE,"수신금리";#N/A,#N/A,FALSE,"대출금리";#N/A,#N/A,FALSE,"신규대출";#N/A,#N/A,FALSE,"총액대출"}</definedName>
    <definedName name="국산화1" hidden="1">#REF!</definedName>
    <definedName name="국순당" hidden="1">{#N/A,#N/A,FALSE,"Aging Summary";#N/A,#N/A,FALSE,"Ratio Analysis";#N/A,#N/A,FALSE,"Test 120 Day Accts";#N/A,#N/A,FALSE,"Tickmarks"}</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책" hidden="1">#REF!</definedName>
    <definedName name="군포" hidden="1">{#N/A,#N/A,FALSE,"손익표지";#N/A,#N/A,FALSE,"손익계산";#N/A,#N/A,FALSE,"일반관리비";#N/A,#N/A,FALSE,"영업외수익";#N/A,#N/A,FALSE,"영업외비용";#N/A,#N/A,FALSE,"매출액";#N/A,#N/A,FALSE,"요약손익";#N/A,#N/A,FALSE,"요약대차";#N/A,#N/A,FALSE,"매출채권현황";#N/A,#N/A,FALSE,"매출채권명세"}</definedName>
    <definedName name="군포손익" hidden="1">{#N/A,#N/A,FALSE,"손익표지";#N/A,#N/A,FALSE,"손익계산";#N/A,#N/A,FALSE,"일반관리비";#N/A,#N/A,FALSE,"영업외수익";#N/A,#N/A,FALSE,"영업외비용";#N/A,#N/A,FALSE,"매출액";#N/A,#N/A,FALSE,"요약손익";#N/A,#N/A,FALSE,"요약대차";#N/A,#N/A,FALSE,"매출채권현황";#N/A,#N/A,FALSE,"매출채권명세"}</definedName>
    <definedName name="굳" hidden="1">{#N/A,#N/A,TRUE,"경전'96(1)";#N/A,#N/A,TRUE,"경전'96 (2)"}</definedName>
    <definedName name="궁금" hidden="1">{#N/A,#N/A,FALSE,"Sheet1";#N/A,#N/A,FALSE,"Sheet1";#N/A,#N/A,FALSE,"Sheet1"}</definedName>
    <definedName name="권과장님증감" hidden="1">#REF!</definedName>
    <definedName name="권대협" hidden="1">{#N/A,#N/A,FALSE,"CCTV"}</definedName>
    <definedName name="권오종" hidden="1">{#N/A,#N/A,FALSE,"단축1";#N/A,#N/A,FALSE,"단축2";#N/A,#N/A,FALSE,"단축3";#N/A,#N/A,FALSE,"장축";#N/A,#N/A,FALSE,"4WD"}</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그냥" hidden="1">#REF!</definedName>
    <definedName name="그냥1" hidden="1">#REF!</definedName>
    <definedName name="그래" hidden="1">{"'매출계획'!$D$2"}</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래서" hidden="1">{#N/A,#N/A,FALSE,"KMC최종회의(7월) 자료"}</definedName>
    <definedName name="그러니" hidden="1">{#N/A,#N/A,FALSE,"KMC최종회의(7월) 자료"}</definedName>
    <definedName name="그럼" hidden="1">{#N/A,#N/A,FALSE,"KMC최종회의(7월) 자료"}</definedName>
    <definedName name="그레이스2" hidden="1">{#N/A,#N/A,FALSE,"단축1";#N/A,#N/A,FALSE,"단축2";#N/A,#N/A,FALSE,"단축3";#N/A,#N/A,FALSE,"장축";#N/A,#N/A,FALSE,"4WD"}</definedName>
    <definedName name="그룹나눈" hidden="1">{#N/A,#N/A,FALSE,"단축1";#N/A,#N/A,FALSE,"단축2";#N/A,#N/A,FALSE,"단축3";#N/A,#N/A,FALSE,"장축";#N/A,#N/A,FALSE,"4WD"}</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리도무지" hidden="1">{#N/A,#N/A,FALSE,"BS";#N/A,#N/A,FALSE,"PL";#N/A,#N/A,FALSE,"처분";#N/A,#N/A,FALSE,"현금";#N/A,#N/A,FALSE,"매출";#N/A,#N/A,FALSE,"원가";#N/A,#N/A,FALSE,"경영"}</definedName>
    <definedName name="그리일" hidden="1">#REF!</definedName>
    <definedName name="그림1" hidden="1">{#N/A,#N/A,FALSE,"을지 (4)";#N/A,#N/A,FALSE,"을지 (5)";#N/A,#N/A,FALSE,"을지 (6)"}</definedName>
    <definedName name="그만" hidden="1">{#N/A,#N/A,FALSE,"계약직(여)"}</definedName>
    <definedName name="그어디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근" hidden="1">{#N/A,#N/A,FALSE,"KMC최종회의(7월) 자료"}</definedName>
    <definedName name="근거" hidden="1">{"'5'!$A$1:$BB$147"}</definedName>
    <definedName name="근거2" hidden="1">{#N/A,#N/A,FALSE,"단축1";#N/A,#N/A,FALSE,"단축2";#N/A,#N/A,FALSE,"단축3";#N/A,#N/A,FALSE,"장축";#N/A,#N/A,FALSE,"4WD"}</definedName>
    <definedName name="근태" hidden="1">{#N/A,#N/A,FALSE,"KMC최종회의(7월) 자료"}</definedName>
    <definedName name="근태관" hidden="1">{#N/A,#N/A,FALSE,"KMC최종회의(7월) 자료"}</definedName>
    <definedName name="근태진짜" hidden="1">{"YTD/Forecast",#N/A,TRUE,"Fcst_TPLN";"Monthly Averages",#N/A,TRUE,"Fcst_TPLN"}</definedName>
    <definedName name="글세" hidden="1">{#N/A,#N/A,FALSE,"KMC최종회의(7월) 자료"}</definedName>
    <definedName name="글쎄" hidden="1">{#N/A,#N/A,FALSE,"97년 투자계획 세부내역 "}</definedName>
    <definedName name="금" hidden="1">{#N/A,#N/A,FALSE,"손익표지";#N/A,#N/A,FALSE,"손익계산";#N/A,#N/A,FALSE,"일반관리비";#N/A,#N/A,FALSE,"영업외수익";#N/A,#N/A,FALSE,"영업외비용";#N/A,#N/A,FALSE,"매출액";#N/A,#N/A,FALSE,"요약손익";#N/A,#N/A,FALSE,"요약대차";#N/A,#N/A,FALSE,"매출채권현황";#N/A,#N/A,FALSE,"매출채권명세"}</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 hidden="1">{#N/A,#N/A,TRUE,"Y생산";#N/A,#N/A,TRUE,"Y판매";#N/A,#N/A,TRUE,"Y총물량";#N/A,#N/A,TRUE,"Y능력";#N/A,#N/A,TRUE,"YKD"}</definedName>
    <definedName name="금월_1" hidden="1">{#N/A,#N/A,TRUE,"Y생산";#N/A,#N/A,TRUE,"Y판매";#N/A,#N/A,TRUE,"Y총물량";#N/A,#N/A,TRUE,"Y능력";#N/A,#N/A,TRUE,"YKD"}</definedName>
    <definedName name="금융" hidden="1">{#N/A,#N/A,FALSE,"Aging Summary";#N/A,#N/A,FALSE,"Ratio Analysis";#N/A,#N/A,FALSE,"Test 120 Day Accts";#N/A,#N/A,FALSE,"Tickmarks"}</definedName>
    <definedName name="금융수익" hidden="1">#REF!</definedName>
    <definedName name="금투" hidden="1">{#N/A,#N/A,FALSE,"신규dep";#N/A,#N/A,FALSE,"신규dep-금형상각후";#N/A,#N/A,FALSE,"신규dep-연구비상각후";#N/A,#N/A,FALSE,"신규dep-기계,공구상각후"}</definedName>
    <definedName name="금형" hidden="1">{#N/A,#N/A,FALSE,"단축1";#N/A,#N/A,FALSE,"단축2";#N/A,#N/A,FALSE,"단축3";#N/A,#N/A,FALSE,"장축";#N/A,#N/A,FALSE,"4WD"}</definedName>
    <definedName name="금형제작일정" hidden="1">{#N/A,#N/A,FALSE,"단축1";#N/A,#N/A,FALSE,"단축2";#N/A,#N/A,FALSE,"단축3";#N/A,#N/A,FALSE,"장축";#N/A,#N/A,FALSE,"4WD"}</definedName>
    <definedName name="금형편성표" hidden="1">{#N/A,#N/A,FALSE,"단축1";#N/A,#N/A,FALSE,"단축2";#N/A,#N/A,FALSE,"단축3";#N/A,#N/A,FALSE,"장축";#N/A,#N/A,FALSE,"4WD"}</definedName>
    <definedName name="금호" hidden="1">{#N/A,#N/A,FALSE,"손익표지";#N/A,#N/A,FALSE,"손익계산";#N/A,#N/A,FALSE,"일반관리비";#N/A,#N/A,FALSE,"영업외수익";#N/A,#N/A,FALSE,"영업외비용";#N/A,#N/A,FALSE,"매출액";#N/A,#N/A,FALSE,"요약손익";#N/A,#N/A,FALSE,"요약대차";#N/A,#N/A,FALSE,"매출채권현황";#N/A,#N/A,FALSE,"매출채권명세"}</definedName>
    <definedName name="금호산업" hidden="1">{#N/A,#N/A,FALSE,"손익표지";#N/A,#N/A,FALSE,"손익계산";#N/A,#N/A,FALSE,"일반관리비";#N/A,#N/A,FALSE,"영업외수익";#N/A,#N/A,FALSE,"영업외비용";#N/A,#N/A,FALSE,"매출액";#N/A,#N/A,FALSE,"요약손익";#N/A,#N/A,FALSE,"요약대차";#N/A,#N/A,FALSE,"매출채권현황";#N/A,#N/A,FALSE,"매출채권명세"}</definedName>
    <definedName name="급여" hidden="1">#REF!</definedName>
    <definedName name="급여1" hidden="1">#REF!</definedName>
    <definedName name="급여2" hidden="1">{#N/A,#N/A,FALSE,"1.CRITERIA";#N/A,#N/A,FALSE,"2.IS";#N/A,#N/A,FALSE,"3.BS";#N/A,#N/A,FALSE,"4.PER PL";#N/A,#N/A,FALSE,"5.INVESTMENT";#N/A,#N/A,FALSE,"6.공문";#N/A,#N/A,FALSE,"7.netinvest"}</definedName>
    <definedName name="급여인상안" hidden="1">{#N/A,#N/A,FALSE,"계약직(여)"}</definedName>
    <definedName name="급여테스트" hidden="1">#REF!</definedName>
    <definedName name="긑내" hidden="1">{#N/A,#N/A,FALSE,"KMC최종회의(7월) 자료"}</definedName>
    <definedName name="기" hidden="1">{#N/A,#N/A,FALSE,"1.CRITERIA";#N/A,#N/A,FALSE,"2.IS";#N/A,#N/A,FALSE,"3.BS";#N/A,#N/A,FALSE,"4.PER PL";#N/A,#N/A,FALSE,"5.INVESTMENT";#N/A,#N/A,FALSE,"6.공문";#N/A,#N/A,FALSE,"7.netinvest"}</definedName>
    <definedName name="기개발"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기계장치" hidden="1">{"'손익현황'!$A$1:$J$29"}</definedName>
    <definedName name="기계최종" hidden="1">{#N/A,#N/A,FALSE,"9612";#N/A,#N/A,FALSE,"9612"}</definedName>
    <definedName name="기관" hidden="1">{#N/A,#N/A,FALSE,"단축1";#N/A,#N/A,FALSE,"단축2";#N/A,#N/A,FALSE,"단축3";#N/A,#N/A,FALSE,"장축";#N/A,#N/A,FALSE,"4WD"}</definedName>
    <definedName name="기관예산" hidden="1">{#N/A,#N/A,FALSE,"단축1";#N/A,#N/A,FALSE,"단축2";#N/A,#N/A,FALSE,"단축3";#N/A,#N/A,FALSE,"장축";#N/A,#N/A,FALSE,"4WD"}</definedName>
    <definedName name="기기" hidden="1">{#N/A,#N/A,FALSE,"UNIT";#N/A,#N/A,FALSE,"UNIT";#N/A,#N/A,FALSE,"계정"}</definedName>
    <definedName name="기기투자리스트" hidden="1">{#N/A,#N/A,FALSE,"UNIT";#N/A,#N/A,FALSE,"UNIT";#N/A,#N/A,FALSE,"계정"}</definedName>
    <definedName name="기능" hidden="1">{#N/A,#N/A,FALSE,"단축1";#N/A,#N/A,FALSE,"단축2";#N/A,#N/A,FALSE,"단축3";#N/A,#N/A,FALSE,"장축";#N/A,#N/A,FALSE,"4WD"}</definedName>
    <definedName name="기능시험" hidden="1">{#N/A,#N/A,FALSE,"단축1";#N/A,#N/A,FALSE,"단축2";#N/A,#N/A,FALSE,"단축3";#N/A,#N/A,FALSE,"장축";#N/A,#N/A,FALSE,"4WD"}</definedName>
    <definedName name="기능시험0612" hidden="1">{#N/A,#N/A,FALSE,"단축1";#N/A,#N/A,FALSE,"단축2";#N/A,#N/A,FALSE,"단축3";#N/A,#N/A,FALSE,"장축";#N/A,#N/A,FALSE,"4WD"}</definedName>
    <definedName name="기당" hidden="1">{#N/A,#N/A,FALSE,"생산성";#N/A,#N/A,FALSE,"인력1";#N/A,#N/A,FALSE,"인력2";#N/A,#N/A,FALSE,"인력3";#N/A,#N/A,FALSE,"인건1";#N/A,#N/A,FALSE,"인건2";#N/A,#N/A,FALSE,"인건3";#N/A,#N/A,FALSE,"인원증감";#N/A,#N/A,FALSE,"인건증감";#N/A,#N/A,FALSE,"표지등"}</definedName>
    <definedName name="기라" hidden="1">{#N/A,#N/A,FALSE,"1.CRITERIA";#N/A,#N/A,FALSE,"2.IS";#N/A,#N/A,FALSE,"3.BS";#N/A,#N/A,FALSE,"4.PER PL";#N/A,#N/A,FALSE,"5.INVESTMENT";#N/A,#N/A,FALSE,"6.공문";#N/A,#N/A,FALSE,"7.netinvest"}</definedName>
    <definedName name="기말재고" hidden="1">#REF!</definedName>
    <definedName name="기말중점검토" hidden="1">{#N/A,#N/A,FALSE,"BS";#N/A,#N/A,FALSE,"PL";#N/A,#N/A,FALSE,"처분";#N/A,#N/A,FALSE,"현금";#N/A,#N/A,FALSE,"매출";#N/A,#N/A,FALSE,"원가";#N/A,#N/A,FALSE,"경영"}</definedName>
    <definedName name="기말퇴충설정내역" hidden="1">{"FORM16",#N/A,TRUE,"Personnel1";"FORM16.2",#N/A,TRUE,"Personnel2";"FORM16.2",#N/A,TRUE,"Personnel3";"FORM16.3",#N/A,TRUE,"Personnel4";"FORM16.4",#N/A,TRUE,"Personnel5"}</definedName>
    <definedName name="기미" hidden="1">{#N/A,#N/A,FALSE,"인원";#N/A,#N/A,FALSE,"비용2";#N/A,#N/A,FALSE,"비용1";#N/A,#N/A,FALSE,"비용";#N/A,#N/A,FALSE,"보증2";#N/A,#N/A,FALSE,"보증1";#N/A,#N/A,FALSE,"보증";#N/A,#N/A,FALSE,"손익1";#N/A,#N/A,FALSE,"손익";#N/A,#N/A,FALSE,"부서별매출";#N/A,#N/A,FALSE,"매출"}</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급" hidden="1">{#N/A,#N/A,FALSE,"계약직(여)"}</definedName>
    <definedName name="기본방향" hidden="1">{#N/A,#N/A,FALSE,"인원";#N/A,#N/A,FALSE,"비용2";#N/A,#N/A,FALSE,"비용1";#N/A,#N/A,FALSE,"비용";#N/A,#N/A,FALSE,"보증2";#N/A,#N/A,FALSE,"보증1";#N/A,#N/A,FALSE,"보증";#N/A,#N/A,FALSE,"손익1";#N/A,#N/A,FALSE,"손익";#N/A,#N/A,FALSE,"부서별매출";#N/A,#N/A,FALSE,"매출"}</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본운영계획1" hidden="1">{#N/A,#N/A,FALSE,"채산3501.XLS";#N/A,#N/A,FALSE,"신조수A.XLS";#N/A,#N/A,FALSE,"신조수b.XLS";#N/A,#N/A,FALSE,"채산3502.XLS";#N/A,#N/A,FALSE,"신조원리.XLS";#N/A,#N/A,FALSE,"신조감가.XLS"}</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3" hidden="1">{#N/A,#N/A,FALSE,"CCTV"}</definedName>
    <definedName name="기성갑" hidden="1">#REF!</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분1" hidden="1">{#N/A,#N/A,FALSE,"손익표지";#N/A,#N/A,FALSE,"손익계산";#N/A,#N/A,FALSE,"일반관리비";#N/A,#N/A,FALSE,"영업외수익";#N/A,#N/A,FALSE,"영업외비용";#N/A,#N/A,FALSE,"매출액";#N/A,#N/A,FALSE,"요약손익";#N/A,#N/A,FALSE,"요약대차";#N/A,#N/A,FALSE,"매출채권현황";#N/A,#N/A,FALSE,"매출채권명세"}</definedName>
    <definedName name="기술관리부" hidden="1">{"'호선별현황(방식)'!$K$22:$P$22","'호선별현황(방식)'!$K$22:$P$22"}</definedName>
    <definedName name="기술영업" hidden="1">#REF!</definedName>
    <definedName name="기아" hidden="1">{#N/A,#N/A,FALSE,"1.CRITERIA";#N/A,#N/A,FALSE,"2.IS";#N/A,#N/A,FALSE,"3.BS";#N/A,#N/A,FALSE,"4.PER PL";#N/A,#N/A,FALSE,"5.INVESTMENT";#N/A,#N/A,FALSE,"6.공문";#N/A,#N/A,FALSE,"7.netinvest"}</definedName>
    <definedName name="기아매출" hidden="1">{#N/A,#N/A,FALSE,"ROW DATA"}</definedName>
    <definedName name="기아모텍" hidden="1">{#N/A,#N/A,FALSE,"정공"}</definedName>
    <definedName name="기아모텍_1" hidden="1">{#N/A,#N/A,FALSE,"정공"}</definedName>
    <definedName name="기아아아아" hidden="1">{#N/A,#N/A,FALSE,"정공"}</definedName>
    <definedName name="기아전" hidden="1">{#N/A,#N/A,FALSE,"정공"}</definedName>
    <definedName name="기아전자" hidden="1">{#N/A,#N/A,FALSE,"정공"}</definedName>
    <definedName name="기아전자_1" hidden="1">{#N/A,#N/A,FALSE,"정공"}</definedName>
    <definedName name="기아차" hidden="1">{#N/A,#N/A,FALSE,"1.CRITERIA";#N/A,#N/A,FALSE,"2.IS";#N/A,#N/A,FALSE,"3.BS";#N/A,#N/A,FALSE,"4.PER PL";#N/A,#N/A,FALSE,"5.INVESTMENT";#N/A,#N/A,FALSE,"6.공문";#N/A,#N/A,FALSE,"7.netinvest"}</definedName>
    <definedName name="기억" hidden="1">{#N/A,#N/A,FALSE,"BS";#N/A,#N/A,FALSE,"PL";#N/A,#N/A,FALSE,"처분";#N/A,#N/A,FALSE,"현금";#N/A,#N/A,FALSE,"매출";#N/A,#N/A,FALSE,"원가";#N/A,#N/A,FALSE,"경영"}</definedName>
    <definedName name="기얻"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기여" hidden="1">#REF!</definedName>
    <definedName name="기여도" hidden="1">#REF!</definedName>
    <definedName name="기전1" hidden="1">#REF!</definedName>
    <definedName name="기존" hidden="1">{#N/A,#N/A,FALSE,"UNIT";#N/A,#N/A,FALSE,"UNIT";#N/A,#N/A,FALSE,"계정"}</definedName>
    <definedName name="기존_1" hidden="1">{#N/A,#N/A,FALSE,"UNIT";#N/A,#N/A,FALSE,"UNIT";#N/A,#N/A,FALSE,"계정"}</definedName>
    <definedName name="기존LAYOUT" hidden="1">{#N/A,#N/A,TRUE,"일정"}</definedName>
    <definedName name="기존안비교" hidden="1">{#N/A,#N/A,FALSE,"단축1";#N/A,#N/A,FALSE,"단축2";#N/A,#N/A,FALSE,"단축3";#N/A,#N/A,FALSE,"장축";#N/A,#N/A,FALSE,"4WD"}</definedName>
    <definedName name="기종별" hidden="1">{#N/A,#N/A,FALSE,"96매출보고현황"}</definedName>
    <definedName name="기준" hidden="1">{#N/A,#N/A,FALSE,"지침";#N/A,#N/A,FALSE,"환경분석";#N/A,#N/A,FALSE,"Sheet16"}</definedName>
    <definedName name="기준_1" hidden="1">{#N/A,#N/A,FALSE,"기술료 비교"}</definedName>
    <definedName name="기준1" hidden="1">{#N/A,#N/A,FALSE,"손익표지";#N/A,#N/A,FALSE,"손익계산";#N/A,#N/A,FALSE,"일반관리비";#N/A,#N/A,FALSE,"영업외수익";#N/A,#N/A,FALSE,"영업외비용";#N/A,#N/A,FALSE,"매출액";#N/A,#N/A,FALSE,"요약손익";#N/A,#N/A,FALSE,"요약대차";#N/A,#N/A,FALSE,"매출채권현황";#N/A,#N/A,FALSE,"매출채권명세"}</definedName>
    <definedName name="기준분석" hidden="1">{"'호선별현황(방식)'!$K$22:$P$22","'호선별현황(방식)'!$K$22:$P$22"}</definedName>
    <definedName name="기준일" hidden="1">{#N/A,#N/A,FALSE,"지침";#N/A,#N/A,FALSE,"환경분석";#N/A,#N/A,FALSE,"Sheet16"}</definedName>
    <definedName name="기타" hidden="1">{"'SPCOMTECH'!$A$1:$Q$6"}</definedName>
    <definedName name="기타_2" hidden="1">{"'SPCOMTECH'!$A$1:$Q$6"}</definedName>
    <definedName name="기타1" hidden="1">{#N/A,#N/A,FALSE,"손익표지";#N/A,#N/A,FALSE,"손익계산";#N/A,#N/A,FALSE,"일반관리비";#N/A,#N/A,FALSE,"영업외수익";#N/A,#N/A,FALSE,"영업외비용";#N/A,#N/A,FALSE,"매출액";#N/A,#N/A,FALSE,"요약손익";#N/A,#N/A,FALSE,"요약대차";#N/A,#N/A,FALSE,"매출채권현황";#N/A,#N/A,FALSE,"매출채권명세"}</definedName>
    <definedName name="기타2" hidden="1">{#N/A,#N/A,FALSE,"단축1";#N/A,#N/A,FALSE,"단축2";#N/A,#N/A,FALSE,"단축3";#N/A,#N/A,FALSE,"장축";#N/A,#N/A,FALSE,"4WD"}</definedName>
    <definedName name="기타당좌" hidden="1">#REF!</definedName>
    <definedName name="기타대출채권"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비용" hidden="1">#REF!</definedName>
    <definedName name="기타비용1" hidden="1">#REF!</definedName>
    <definedName name="기타비유동이연법인세부채" hidden="1">#REF!</definedName>
    <definedName name="기타수익비용1분기"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기타수입" hidden="1">{#N/A,#N/A,FALSE,"BS";#N/A,#N/A,FALSE,"PL";#N/A,#N/A,FALSE,"A";#N/A,#N/A,FALSE,"B";#N/A,#N/A,FALSE,"B1";#N/A,#N/A,FALSE,"C";#N/A,#N/A,FALSE,"C1";#N/A,#N/A,FALSE,"C2";#N/A,#N/A,FALSE,"D";#N/A,#N/A,FALSE,"E";#N/A,#N/A,FALSE,"F";#N/A,#N/A,FALSE,"AA";#N/A,#N/A,FALSE,"BB";#N/A,#N/A,FALSE,"CC";#N/A,#N/A,FALSE,"DD";#N/A,#N/A,FALSE,"EE";#N/A,#N/A,FALSE,"FF";#N/A,#N/A,FALSE,"PL10";#N/A,#N/A,FALSE,"PL20";#N/A,#N/A,FALSE,"PL30"}</definedName>
    <definedName name="기타유동부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의당좌자산" hidden="1">{"'통신지'!$A$1:$J$41"}</definedName>
    <definedName name="기타자산" hidden="1">{#N/A,#N/A,FALSE,"P.C.B"}</definedName>
    <definedName name="기타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채권"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충당금" hidden="1">{#N/A,#N/A,FALSE,"주요여수신";#N/A,#N/A,FALSE,"수신금리";#N/A,#N/A,FALSE,"대출금리";#N/A,#N/A,FALSE,"신규대출";#N/A,#N/A,FALSE,"총액대출"}</definedName>
    <definedName name="기획" hidden="1">{"targetdcf",#N/A,FALSE,"Merger consequences";"TARGETASSU",#N/A,FALSE,"Merger consequences";"TERMINAL VALUE",#N/A,FALSE,"Merger consequences"}</definedName>
    <definedName name="기획실" hidden="1">{#N/A,#N/A,TRUE,"경전'96(1)";#N/A,#N/A,TRUE,"경전'96 (2)"}</definedName>
    <definedName name="기획통보경비" hidden="1">{#N/A,#N/A,FALSE,"단축1";#N/A,#N/A,FALSE,"단축2";#N/A,#N/A,FALSE,"단축3";#N/A,#N/A,FALSE,"장축";#N/A,#N/A,FALSE,"4WD"}</definedName>
    <definedName name="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 hidden="1">{#N/A,#N/A,FALSE,"Aging Summary";#N/A,#N/A,FALSE,"Ratio Analysis";#N/A,#N/A,FALSE,"Test 120 Day Accts";#N/A,#N/A,FALSE,"Tickmarks"}</definedName>
    <definedName name="김권두" hidden="1">{#N/A,#N/A,FALSE,"Sheet5"}</definedName>
    <definedName name="김권수" hidden="1">{#N/A,#N/A,FALSE,"Sheet5"}</definedName>
    <definedName name="김기덕" hidden="1">{#N/A,#N/A,FALSE,"Aging Summary";#N/A,#N/A,FALSE,"Ratio Analysis";#N/A,#N/A,FALSE,"Test 120 Day Accts";#N/A,#N/A,FALSE,"Tickmarks"}</definedName>
    <definedName name="김기백" hidden="1">{"'Price List '!$A$1:$R$156"}</definedName>
    <definedName name="김기복" hidden="1">{#N/A,#N/A,FALSE,"CHECK-LIST 환산표";#N/A,#N/A,FALSE,"무재해 시간";#N/A,#N/A,FALSE,"총괄표"}</definedName>
    <definedName name="김기복_1" hidden="1">{#N/A,#N/A,FALSE,"CHECK-LIST 환산표";#N/A,#N/A,FALSE,"무재해 시간";#N/A,#N/A,FALSE,"총괄표"}</definedName>
    <definedName name="김다운" hidden="1">#REF!</definedName>
    <definedName name="김대업" hidden="1">{#N/A,#N/A,FALSE,"기술료 비교"}</definedName>
    <definedName name="김도윤" hidden="1">{#N/A,#N/A,TRUE,"Y생산";#N/A,#N/A,TRUE,"Y판매";#N/A,#N/A,TRUE,"Y총물량";#N/A,#N/A,TRUE,"Y능력";#N/A,#N/A,TRUE,"YKD"}</definedName>
    <definedName name="김동" hidden="1">{"'Firr(선)'!$AS$1:$AY$62","'Firr(사)'!$AS$1:$AY$62","'Firr(회)'!$AS$1:$AY$62","'Firr(선)'!$L$1:$V$62","'Firr(사)'!$L$1:$V$62","'Firr(회)'!$L$1:$V$62"}</definedName>
    <definedName name="김동욱" hidden="1">{"'Price List '!$A$1:$R$156"}</definedName>
    <definedName name="김동준" hidden="1">{"'Firr(선)'!$AS$1:$AY$62","'Firr(사)'!$AS$1:$AY$62","'Firr(회)'!$AS$1:$AY$62","'Firr(선)'!$L$1:$V$62","'Firr(사)'!$L$1:$V$62","'Firr(회)'!$L$1:$V$62"}</definedName>
    <definedName name="김두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민주" hidden="1">{#N/A,#N/A,FALSE,"BS";#N/A,#N/A,FALSE,"PL";#N/A,#N/A,FALSE,"처분";#N/A,#N/A,FALSE,"현금";#N/A,#N/A,FALSE,"매출";#N/A,#N/A,FALSE,"원가";#N/A,#N/A,FALSE,"경영"}</definedName>
    <definedName name="김민철" hidden="1">{"FORM16",#N/A,TRUE,"Personnel1";"FORM16.2",#N/A,TRUE,"Personnel2";"FORM16.2",#N/A,TRUE,"Personnel3";"FORM16.3",#N/A,TRUE,"Personnel4";"FORM16.4",#N/A,TRUE,"Personnel5"}</definedName>
    <definedName name="김병구" hidden="1">{#N/A,#N/A,FALSE,"단축1";#N/A,#N/A,FALSE,"단축2";#N/A,#N/A,FALSE,"단축3";#N/A,#N/A,FALSE,"장축";#N/A,#N/A,FALSE,"4WD"}</definedName>
    <definedName name="김병탁" hidden="1">{"'Sheet1'!$A$1:$D$15"}</definedName>
    <definedName name="김석빈" hidden="1">{#N/A,#N/A,FALSE,"단축1";#N/A,#N/A,FALSE,"단축2";#N/A,#N/A,FALSE,"단축3";#N/A,#N/A,FALSE,"장축";#N/A,#N/A,FALSE,"4WD"}</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선미" hidden="1">{"'Firr(선)'!$AS$1:$AY$62","'Firr(사)'!$AS$1:$AY$62","'Firr(회)'!$AS$1:$AY$62","'Firr(선)'!$L$1:$V$62","'Firr(사)'!$L$1:$V$62","'Firr(회)'!$L$1:$V$62"}</definedName>
    <definedName name="김성현" hidden="1">{"'Price List '!$A$1:$R$156"}</definedName>
    <definedName name="김수란" hidden="1">#REF!</definedName>
    <definedName name="김수영" hidden="1">{#N/A,#N/A,FALSE,"BS";#N/A,#N/A,FALSE,"PL";#N/A,#N/A,FALSE,"처분";#N/A,#N/A,FALSE,"현금";#N/A,#N/A,FALSE,"매출";#N/A,#N/A,FALSE,"원가";#N/A,#N/A,FALSE,"경영"}</definedName>
    <definedName name="김승연" hidden="1">{#N/A,#N/A,FALSE,"인원";#N/A,#N/A,FALSE,"비용2";#N/A,#N/A,FALSE,"비용1";#N/A,#N/A,FALSE,"비용";#N/A,#N/A,FALSE,"보증2";#N/A,#N/A,FALSE,"보증1";#N/A,#N/A,FALSE,"보증";#N/A,#N/A,FALSE,"손익1";#N/A,#N/A,FALSE,"손익";#N/A,#N/A,FALSE,"부서별매출";#N/A,#N/A,FALSE,"매출"}</definedName>
    <definedName name="김신희" hidden="1">{"'7'!$B$15:$D$32"}</definedName>
    <definedName name="김아ㅏ" hidden="1">{#N/A,#N/A,FALSE,"지침";#N/A,#N/A,FALSE,"환경분석";#N/A,#N/A,FALSE,"Sheet16"}</definedName>
    <definedName name="김아ㅏ_1" hidden="1">{#N/A,#N/A,FALSE,"지침";#N/A,#N/A,FALSE,"환경분석";#N/A,#N/A,FALSE,"Sheet16"}</definedName>
    <definedName name="김연재" hidden="1">{#N/A,#N/A,FALSE,"단축1";#N/A,#N/A,FALSE,"단축2";#N/A,#N/A,FALSE,"단축3";#N/A,#N/A,FALSE,"장축";#N/A,#N/A,FALSE,"4WD"}</definedName>
    <definedName name="김영" hidden="1">{#N/A,#N/A,FALSE,"단축1";#N/A,#N/A,FALSE,"단축2";#N/A,#N/A,FALSE,"단축3";#N/A,#N/A,FALSE,"장축";#N/A,#N/A,FALSE,"4WD"}</definedName>
    <definedName name="김영구1" hidden="1">{#N/A,#N/A,FALSE,"단축1";#N/A,#N/A,FALSE,"단축2";#N/A,#N/A,FALSE,"단축3";#N/A,#N/A,FALSE,"장축";#N/A,#N/A,FALSE,"4WD"}</definedName>
    <definedName name="김영도" hidden="1">{#N/A,#N/A,FALSE,"계약직(여)"}</definedName>
    <definedName name="김영복" hidden="1">{"'Sheet1'!$A$1:$H$36"}</definedName>
    <definedName name="김영삼" hidden="1">{#N/A,#N/A,FALSE,"지침";#N/A,#N/A,FALSE,"환경분석";#N/A,#N/A,FALSE,"Sheet16"}</definedName>
    <definedName name="김영삼_1" hidden="1">{#N/A,#N/A,FALSE,"지침";#N/A,#N/A,FALSE,"환경분석";#N/A,#N/A,FALSE,"Sheet16"}</definedName>
    <definedName name="김영우" hidden="1">#N/A</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완준" hidden="1">{#N/A,#N/A,FALSE,"PART-1234-8-12-9(41)";#N/A,#N/A,FALSE,"PARTS-2(3)";#N/A,#N/A,FALSE,"VAN SYSTEM";#N/A,#N/A,FALSE,"PARTS-10(26)";#N/A,#N/A,FALSE,"PART-5-6-7-11(14)";#N/A,#N/A,FALSE,"PARTS-4(3)";#N/A,#N/A,FALSE,"PCLASS"}</definedName>
    <definedName name="김원희" hidden="1">{#N/A,#N/A,FALSE,"BS";#N/A,#N/A,FALSE,"PL";#N/A,#N/A,FALSE,"처분";#N/A,#N/A,FALSE,"현금";#N/A,#N/A,FALSE,"매출";#N/A,#N/A,FALSE,"원가";#N/A,#N/A,FALSE,"경영"}</definedName>
    <definedName name="김유영" hidden="1">{"'분양원가'!$B$1:$F$113"}</definedName>
    <definedName name="김윤기" hidden="1">{#N/A,#N/A,FALSE,"단축1";#N/A,#N/A,FALSE,"단축2";#N/A,#N/A,FALSE,"단축3";#N/A,#N/A,FALSE,"장축";#N/A,#N/A,FALSE,"4WD"}</definedName>
    <definedName name="김은아" hidden="1">{#N/A,#N/A,TRUE,"생산";#N/A,#N/A,TRUE,"표지"}</definedName>
    <definedName name="김은정" hidden="1">{#N/A,#N/A,FALSE,"PART-1234-8-12-9(41)";#N/A,#N/A,FALSE,"PARTS-2(3)";#N/A,#N/A,FALSE,"VAN SYSTEM";#N/A,#N/A,FALSE,"PARTS-10(26)";#N/A,#N/A,FALSE,"PART-5-6-7-11(14)";#N/A,#N/A,FALSE,"PARTS-4(3)";#N/A,#N/A,FALSE,"PCLASS"}</definedName>
    <definedName name="김인섭" hidden="1">{"'5'!$A$1:$BB$147"}</definedName>
    <definedName name="김일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일수" hidden="1">{#N/A,#N/A,FALSE,"1.CRITERIA";#N/A,#N/A,FALSE,"2.IS";#N/A,#N/A,FALSE,"3.BS";#N/A,#N/A,FALSE,"4.PER PL";#N/A,#N/A,FALSE,"5.INVESTMENT";#N/A,#N/A,FALSE,"6.공문";#N/A,#N/A,FALSE,"7.netinvest"}</definedName>
    <definedName name="김ㅈㅗㅊ리" hidden="1">{"'7'!$B$15:$D$32"}</definedName>
    <definedName name="김잔란" hidden="1">#REF!</definedName>
    <definedName name="김정기" hidden="1">{#N/A,#N/A,FALSE,"지침";#N/A,#N/A,FALSE,"환경분석";#N/A,#N/A,FALSE,"Sheet16"}</definedName>
    <definedName name="김정닌" hidden="1">#REF!</definedName>
    <definedName name="김정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정희" hidden="1">{"'5'!$A$1:$BB$147"}</definedName>
    <definedName name="김종묵" hidden="1">{#N/A,#N/A,FALSE,"기술료 비교"}</definedName>
    <definedName name="김종신" hidden="1">{"'Sheet1'!$A$1:$H$36"}</definedName>
    <definedName name="김종호" hidden="1">{#N/A,#N/A,TRUE,"경전'96(1)";#N/A,#N/A,TRUE,"경전'96 (2)"}</definedName>
    <definedName name="김차" hidden="1">{#N/A,#N/A,FALSE,"단축1";#N/A,#N/A,FALSE,"단축2";#N/A,#N/A,FALSE,"단축3";#N/A,#N/A,FALSE,"장축";#N/A,#N/A,FALSE,"4WD"}</definedName>
    <definedName name="김춘모"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태" hidden="1">{"'7'!$B$15:$D$32"}</definedName>
    <definedName name="김태관" hidden="1">{#N/A,#N/A,FALSE,"단축1";#N/A,#N/A,FALSE,"단축2";#N/A,#N/A,FALSE,"단축3";#N/A,#N/A,FALSE,"장축";#N/A,#N/A,FALSE,"4WD"}</definedName>
    <definedName name="김태우" hidden="1">{#N/A,#N/A,FALSE,"Sheet1";#N/A,#N/A,FALSE,"Sheet1";#N/A,#N/A,FALSE,"Sheet1"}</definedName>
    <definedName name="김태종"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김태헌" hidden="1">{"'5'!$A$1:$BB$147"}</definedName>
    <definedName name="김학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호석" hidden="1">{#N/A,#N/A,FALSE,"정공"}</definedName>
    <definedName name="김희란" hidden="1">{"'Sheet1'!$A$1:$H$36"}</definedName>
    <definedName name="김희선" hidden="1">#N/A</definedName>
    <definedName name="깆" hidden="1">{"'7'!$B$15:$D$32"}</definedName>
    <definedName name="ㄲ" hidden="1">{#N/A,#N/A,FALSE,"단축1";#N/A,#N/A,FALSE,"단축2";#N/A,#N/A,FALSE,"단축3";#N/A,#N/A,FALSE,"장축";#N/A,#N/A,FALSE,"4WD"}</definedName>
    <definedName name="깡총" hidden="1">{#N/A,#N/A,FALSE,"현장 NCR 분석";#N/A,#N/A,FALSE,"현장품질감사";#N/A,#N/A,FALSE,"현장품질감사"}</definedName>
    <definedName name="꼐" hidden="1">{#N/A,#N/A,FALSE,"1.CRITERIA";#N/A,#N/A,FALSE,"2.IS";#N/A,#N/A,FALSE,"3.BS";#N/A,#N/A,FALSE,"4.PER PL";#N/A,#N/A,FALSE,"5.INVESTMENT";#N/A,#N/A,FALSE,"6.공문";#N/A,#N/A,FALSE,"7.netinvest"}</definedName>
    <definedName name="꿈" hidden="1">{#N/A,#N/A,FALSE,"04";#N/A,#N/A,FALSE,"04.1";#N/A,#N/A,FALSE,"05";#N/A,#N/A,FALSE,"05.1";#N/A,#N/A,FALSE,"11";#N/A,#N/A,FALSE,"11.05";#N/A,#N/A,FALSE,"11.2";#N/A,#N/A,FALSE,"12";#N/A,#N/A,FALSE,"12.1";#N/A,#N/A,FALSE,"12.2";#N/A,#N/A,FALSE,"12.3";#N/A,#N/A,FALSE,"13";#N/A,#N/A,FALSE,"13.05";#N/A,#N/A,FALSE,"14";#N/A,#N/A,FALSE,"14.1";#N/A,#N/A,FALSE,"15";#N/A,#N/A,FALSE,"15.1"}</definedName>
    <definedName name="ㄳ" hidden="1">{#N/A,#N/A,FALSE,"UNIT";#N/A,#N/A,FALSE,"UNIT";#N/A,#N/A,FALSE,"계정"}</definedName>
    <definedName name="ㄳㄱ" hidden="1">{#N/A,#N/A,FALSE,"Aging Summary";#N/A,#N/A,FALSE,"Ratio Analysis";#N/A,#N/A,FALSE,"Test 120 Day Accts";#N/A,#N/A,FALSE,"Tickmarks"}</definedName>
    <definedName name="ㄳㄳ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ㄳㄳㄳ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ㄳㄳㅅㄷㅅ" hidden="1">{#N/A,#N/A,FALSE,"BS";#N/A,#N/A,FALSE,"PL";#N/A,#N/A,FALSE,"A";#N/A,#N/A,FALSE,"B";#N/A,#N/A,FALSE,"B1";#N/A,#N/A,FALSE,"C";#N/A,#N/A,FALSE,"C1";#N/A,#N/A,FALSE,"C2";#N/A,#N/A,FALSE,"D";#N/A,#N/A,FALSE,"E";#N/A,#N/A,FALSE,"F";#N/A,#N/A,FALSE,"AA";#N/A,#N/A,FALSE,"BB";#N/A,#N/A,FALSE,"CC";#N/A,#N/A,FALSE,"DD";#N/A,#N/A,FALSE,"EE";#N/A,#N/A,FALSE,"FF";#N/A,#N/A,FALSE,"PL10";#N/A,#N/A,FALSE,"PL20";#N/A,#N/A,FALSE,"PL30"}</definedName>
    <definedName name="ㄳㄳㅅㄷㅅ_1" hidden="1">{#N/A,#N/A,FALSE,"BS";#N/A,#N/A,FALSE,"PL";#N/A,#N/A,FALSE,"A";#N/A,#N/A,FALSE,"B";#N/A,#N/A,FALSE,"B1";#N/A,#N/A,FALSE,"C";#N/A,#N/A,FALSE,"C1";#N/A,#N/A,FALSE,"C2";#N/A,#N/A,FALSE,"D";#N/A,#N/A,FALSE,"E";#N/A,#N/A,FALSE,"F";#N/A,#N/A,FALSE,"AA";#N/A,#N/A,FALSE,"BB";#N/A,#N/A,FALSE,"CC";#N/A,#N/A,FALSE,"DD";#N/A,#N/A,FALSE,"EE";#N/A,#N/A,FALSE,"FF";#N/A,#N/A,FALSE,"PL10";#N/A,#N/A,FALSE,"PL20";#N/A,#N/A,FALSE,"PL30"}</definedName>
    <definedName name="ㄳㄷㄳ" hidden="1">{#N/A,#N/A,FALSE,"단축1";#N/A,#N/A,FALSE,"단축2";#N/A,#N/A,FALSE,"단축3";#N/A,#N/A,FALSE,"장축";#N/A,#N/A,FALSE,"4WD"}</definedName>
    <definedName name="ㄳㄷㅅㄷㄱㅈ" hidden="1">{"'5'!$A$1:$BB$147"}</definedName>
    <definedName name="ㄳㅁㄴ" hidden="1">{#N/A,#N/A,FALSE,"단축1";#N/A,#N/A,FALSE,"단축2";#N/A,#N/A,FALSE,"단축3";#N/A,#N/A,FALSE,"장축";#N/A,#N/A,FALSE,"4WD"}</definedName>
    <definedName name="ㄳㅅ" hidden="1">#REF!</definedName>
    <definedName name="ㄳㅅ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ㄳㅅㅅ" hidden="1">#REF!</definedName>
    <definedName name="ㄴ" hidden="1">#REF!</definedName>
    <definedName name="ㄴ_1" hidden="1">{"'Sheet1'!$A$1:$D$15"}</definedName>
    <definedName name="ㄴㄱㅁㄷ"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{#N/A,#N/A,FALSE,"UNIT";#N/A,#N/A,FALSE,"UNIT";#N/A,#N/A,FALSE,"계정"}</definedName>
    <definedName name="ㄴㄴ_1" hidden="1">{#N/A,#N/A,FALSE,"UNIT";#N/A,#N/A,FALSE,"UNIT";#N/A,#N/A,FALSE,"계정"}</definedName>
    <definedName name="ㄴㄴ_2" hidden="1">{#N/A,#N/A,FALSE,"UNIT";#N/A,#N/A,FALSE,"UNIT";#N/A,#N/A,FALSE,"계정"}</definedName>
    <definedName name="ㄴㄴ_3" hidden="1">{#N/A,#N/A,FALSE,"UNIT";#N/A,#N/A,FALSE,"UNIT";#N/A,#N/A,FALSE,"계정"}</definedName>
    <definedName name="ㄴㄴ_4" hidden="1">{#N/A,#N/A,FALSE,"UNIT";#N/A,#N/A,FALSE,"UNIT";#N/A,#N/A,FALSE,"계정"}</definedName>
    <definedName name="ㄴㄴ_5" hidden="1">{#N/A,#N/A,FALSE,"UNIT";#N/A,#N/A,FALSE,"UNIT";#N/A,#N/A,FALSE,"계정"}</definedName>
    <definedName name="ㄴㄴㄴ" hidden="1">{#N/A,#N/A,FALSE,"BS";#N/A,#N/A,FALSE,"PL";#N/A,#N/A,FALSE,"처분";#N/A,#N/A,FALSE,"현금";#N/A,#N/A,FALSE,"매출";#N/A,#N/A,FALSE,"원가";#N/A,#N/A,FALSE,"경영"}</definedName>
    <definedName name="ㄴㄴㄴㄳㄷㄷㅀ" hidden="1">{#N/A,#N/A,FALSE,"PART-1234-8-12-9(41)";#N/A,#N/A,FALSE,"PARTS-2(3)";#N/A,#N/A,FALSE,"VAN SYSTEM";#N/A,#N/A,FALSE,"PARTS-10(26)";#N/A,#N/A,FALSE,"PART-5-6-7-11(14)";#N/A,#N/A,FALSE,"PARTS-4(3)";#N/A,#N/A,FALSE,"PCLASS"}</definedName>
    <definedName name="ㄴㄴㄴㄴ" hidden="1">#REF!</definedName>
    <definedName name="ㄴㄴㄴㄴ_1" hidden="1">{#N/A,#N/A,FALSE,"지침";#N/A,#N/A,FALSE,"환경분석";#N/A,#N/A,FALSE,"Sheet16"}</definedName>
    <definedName name="ㄴㄴㄴㄴㄴㄴ" hidden="1">{#N/A,#N/A,FALSE,"Aging Summary";#N/A,#N/A,FALSE,"Ratio Analysis";#N/A,#N/A,FALSE,"Test 120 Day Accts";#N/A,#N/A,FALSE,"Tickmarks"}</definedName>
    <definedName name="ㄴㄴㄴㄶㄹㅇㅅㅅㅅ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ㄴㄴㄹㄴㄹㅇ" hidden="1">{#N/A,#N/A,FALSE,"PART-1234-8-12-9(41)";#N/A,#N/A,FALSE,"PARTS-2(3)";#N/A,#N/A,FALSE,"VAN SYSTEM";#N/A,#N/A,FALSE,"PARTS-10(26)";#N/A,#N/A,FALSE,"PART-5-6-7-11(14)";#N/A,#N/A,FALSE,"PARTS-4(3)";#N/A,#N/A,FALSE,"PCLASS"}</definedName>
    <definedName name="ㄴㄴㄹㄹㄴ" hidden="1">{#N/A,#N/A,FALSE,"인원";#N/A,#N/A,FALSE,"비용2";#N/A,#N/A,FALSE,"비용1";#N/A,#N/A,FALSE,"비용";#N/A,#N/A,FALSE,"보증2";#N/A,#N/A,FALSE,"보증1";#N/A,#N/A,FALSE,"보증";#N/A,#N/A,FALSE,"손익1";#N/A,#N/A,FALSE,"손익";#N/A,#N/A,FALSE,"부서별매출";#N/A,#N/A,FALSE,"매출"}</definedName>
    <definedName name="ㄴㄴㄹㅇㅇㅎㅎㄴㅇ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ㄴ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ㅇ" hidden="1">#REF!</definedName>
    <definedName name="ㄴ내역" hidden="1">{#N/A,#N/A,FALSE,"단축1";#N/A,#N/A,FALSE,"단축2";#N/A,#N/A,FALSE,"단축3";#N/A,#N/A,FALSE,"장축";#N/A,#N/A,FALSE,"4WD"}</definedName>
    <definedName name="ㄴ논ㄴ" hidden="1">{#N/A,#N/A,FALSE,"단축1";#N/A,#N/A,FALSE,"단축2";#N/A,#N/A,FALSE,"단축3";#N/A,#N/A,FALSE,"장축";#N/A,#N/A,FALSE,"4WD"}</definedName>
    <definedName name="ㄴㄷ더" hidden="1">{#N/A,#N/A,FALSE,"단축1";#N/A,#N/A,FALSE,"단축2";#N/A,#N/A,FALSE,"단축3";#N/A,#N/A,FALSE,"장축";#N/A,#N/A,FALSE,"4WD"}</definedName>
    <definedName name="ㄴㄹ" hidden="1">{#N/A,#N/A,FALSE,"제목"}</definedName>
    <definedName name="ㄴㄹ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ㄹㄴㄴ" hidden="1">{#N/A,#N/A,FALSE,"인원";#N/A,#N/A,FALSE,"비용2";#N/A,#N/A,FALSE,"비용1";#N/A,#N/A,FALSE,"비용";#N/A,#N/A,FALSE,"보증2";#N/A,#N/A,FALSE,"보증1";#N/A,#N/A,FALSE,"보증";#N/A,#N/A,FALSE,"손익1";#N/A,#N/A,FALSE,"손익";#N/A,#N/A,FALSE,"부서별매출";#N/A,#N/A,FALSE,"매출"}</definedName>
    <definedName name="ㄴㄹㄴㅁㅎㅇㄹ" hidden="1">{#N/A,"수불부",FALSE,"사급자재수불서";#N/A,"수불부",FALSE,"사급자재수불서"}</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ㄹ" hidden="1">{"'OPEN'G압출'!$A$4:$P$34"}</definedName>
    <definedName name="ㄴㄹㅇㄹ" hidden="1">{#N/A,#N/A,FALSE,"ROW DATA"}</definedName>
    <definedName name="ㄴㄹㅇㄹㅇㄴ" hidden="1">{#N/A,#N/A,FALSE,"Aging Summary";#N/A,#N/A,FALSE,"Ratio Analysis";#N/A,#N/A,FALSE,"Test 120 Day Accts";#N/A,#N/A,FALSE,"Tickmarks"}</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라하ㅓㅗㅓㅗ"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류율ㅇ" hidden="1">{#N/A,#N/A,FALSE,"Yield";#N/A,#N/A,FALSE,"Loss1";#N/A,#N/A,FALSE,"Loss2";#N/A,#N/A,FALSE,"Hour-Labor(배분)";#N/A,#N/A,FALSE,"Capital Expenditure";#N/A,#N/A,FALSE,"Productivity"}</definedName>
    <definedName name="ㄴㄻㄴ" hidden="1">{#N/A,#N/A,FALSE,"BS";#N/A,#N/A,FALSE,"PL";#N/A,#N/A,FALSE,"처분";#N/A,#N/A,FALSE,"현금";#N/A,#N/A,FALSE,"매출";#N/A,#N/A,FALSE,"원가";#N/A,#N/A,FALSE,"경영"}</definedName>
    <definedName name="ㄴㄻㅁ" hidden="1">{#N/A,#N/A,FALSE,"BS";#N/A,#N/A,FALSE,"PL";#N/A,#N/A,FALSE,"처분";#N/A,#N/A,FALSE,"현금";#N/A,#N/A,FALSE,"매출";#N/A,#N/A,FALSE,"원가";#N/A,#N/A,FALSE,"경영"}</definedName>
    <definedName name="ㄴㅁ" hidden="1">{#N/A,#N/A,FALSE,"인원";#N/A,#N/A,FALSE,"비용2";#N/A,#N/A,FALSE,"비용1";#N/A,#N/A,FALSE,"비용";#N/A,#N/A,FALSE,"보증2";#N/A,#N/A,FALSE,"보증1";#N/A,#N/A,FALSE,"보증";#N/A,#N/A,FALSE,"손익1";#N/A,#N/A,FALSE,"손익";#N/A,#N/A,FALSE,"부서별매출";#N/A,#N/A,FALSE,"매출"}</definedName>
    <definedName name="ㄴㅁㄴ"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ㅁㄴㄴㄴ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ㄴㅁㄹ" hidden="1">{#N/A,#N/A,FALSE,"단축1";#N/A,#N/A,FALSE,"단축2";#N/A,#N/A,FALSE,"단축3";#N/A,#N/A,FALSE,"장축";#N/A,#N/A,FALSE,"4WD"}</definedName>
    <definedName name="ㄴㅁㄹㄴ" hidden="1">#REF!</definedName>
    <definedName name="ㄴㅁㄻㄴㅇㄹㅇㄴㄹ" hidden="1">{#N/A,"수불부",FALSE,"사급자재수불서";#N/A,"수불부",FALSE,"사급자재수불서"}</definedName>
    <definedName name="ㄴㅁㅁㄴ" hidden="1">{#N/A,#N/A,FALSE,"표지";#N/A,#N/A,FALSE,"전제";#N/A,#N/A,FALSE,"손익-자 (2)";#N/A,#N/A,FALSE,"손익-자";#N/A,#N/A,FALSE,"손익-마 (2)";#N/A,#N/A,FALSE,"손익-마";#N/A,#N/A,FALSE,"총손최종"}</definedName>
    <definedName name="ㄴㅁㅇ" hidden="1">#REF!</definedName>
    <definedName name="ㄴㅁㅇㄹㄴㅁ" hidden="1">{#N/A,#N/A,FALSE,"손익표지";#N/A,#N/A,FALSE,"손익계산";#N/A,#N/A,FALSE,"일반관리비";#N/A,#N/A,FALSE,"영업외수익";#N/A,#N/A,FALSE,"영업외비용";#N/A,#N/A,FALSE,"매출액";#N/A,#N/A,FALSE,"요약손익";#N/A,#N/A,FALSE,"요약대차";#N/A,#N/A,FALSE,"매출채권현황";#N/A,#N/A,FALSE,"매출채권명세"}</definedName>
    <definedName name="ㄴㅁㅇㄹㄻ" hidden="1">{"'자리배치도'!$AG$1:$CI$28"}</definedName>
    <definedName name="ㄴㅁㅇㄻㄴ" hidden="1">{#N/A,#N/A,FALSE,"손익표지";#N/A,#N/A,FALSE,"손익계산";#N/A,#N/A,FALSE,"일반관리비";#N/A,#N/A,FALSE,"영업외수익";#N/A,#N/A,FALSE,"영업외비용";#N/A,#N/A,FALSE,"매출액";#N/A,#N/A,FALSE,"요약손익";#N/A,#N/A,FALSE,"요약대차";#N/A,#N/A,FALSE,"매출채권현황";#N/A,#N/A,FALSE,"매출채권명세"}</definedName>
    <definedName name="ㄴㅁㅇㅁㄴ" hidden="1">#REF!</definedName>
    <definedName name="ㄴㅁㅇㅎㅇ롱로" hidden="1">#REF!</definedName>
    <definedName name="ㄴㅁㅊㅇ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ㄴㅅㄱㄷㅅㄱㄷㅅㄱㄷ4" hidden="1">{#N/A,#N/A,FALSE,"PART-1234-8-12-9(41)";#N/A,#N/A,FALSE,"PARTS-2(3)";#N/A,#N/A,FALSE,"VAN SYSTEM";#N/A,#N/A,FALSE,"PARTS-10(26)";#N/A,#N/A,FALSE,"PART-5-6-7-11(14)";#N/A,#N/A,FALSE,"PARTS-4(3)";#N/A,#N/A,FALSE,"PCLASS"}</definedName>
    <definedName name="ㄴㅅㄱㄷㅅㄷㄱㄱㄱㄱㄱㄱㅇ" hidden="1">{#N/A,#N/A,FALSE,"PART-1234-8-12-9(41)";#N/A,#N/A,FALSE,"PARTS-2(3)";#N/A,#N/A,FALSE,"VAN SYSTEM";#N/A,#N/A,FALSE,"PARTS-10(26)";#N/A,#N/A,FALSE,"PART-5-6-7-11(14)";#N/A,#N/A,FALSE,"PARTS-4(3)";#N/A,#N/A,FALSE,"PCLASS"}</definedName>
    <definedName name="ㄴㅅㄱㄷㅅㄷㄷㅅㄳㄱㄷㅅㄱㄷㄴㄱ" hidden="1">{#N/A,#N/A,FALSE,"PART-1234-8-12-9(41)";#N/A,#N/A,FALSE,"PARTS-2(3)";#N/A,#N/A,FALSE,"VAN SYSTEM";#N/A,#N/A,FALSE,"PARTS-10(26)";#N/A,#N/A,FALSE,"PART-5-6-7-11(14)";#N/A,#N/A,FALSE,"PARTS-4(3)";#N/A,#N/A,FALSE,"PCLASS"}</definedName>
    <definedName name="ㄴㅅㄷㄳㄴㄱㄷㅅㄱㄷ" hidden="1">{#N/A,#N/A,FALSE,"PART-1234-8-12-9(41)";#N/A,#N/A,FALSE,"PARTS-2(3)";#N/A,#N/A,FALSE,"VAN SYSTEM";#N/A,#N/A,FALSE,"PARTS-10(26)";#N/A,#N/A,FALSE,"PART-5-6-7-11(14)";#N/A,#N/A,FALSE,"PARTS-4(3)";#N/A,#N/A,FALSE,"PCLASS"}</definedName>
    <definedName name="ㄴㅅㅅㄱㄷㄴㄳ"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ㅇ" hidden="1">#REF!</definedName>
    <definedName name="ㄴㅇ_1" hidden="1">{#N/A,#N/A,TRUE,"Y생산";#N/A,#N/A,TRUE,"Y판매";#N/A,#N/A,TRUE,"Y총물량";#N/A,#N/A,TRUE,"Y능력";#N/A,#N/A,TRUE,"YKD"}</definedName>
    <definedName name="ㄴㅇㄴ" hidden="1">{#N/A,#N/A,FALSE,"단축1";#N/A,#N/A,FALSE,"단축2";#N/A,#N/A,FALSE,"단축3";#N/A,#N/A,FALSE,"장축";#N/A,#N/A,FALSE,"4WD"}</definedName>
    <definedName name="ㄴㅇㄴㅇ" hidden="1">{"'990910'!$A$1"}</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ㄹ" hidden="1">{#N/A,#N/A,FALSE,"BS";#N/A,#N/A,FALSE,"PL";#N/A,#N/A,FALSE,"처분";#N/A,#N/A,FALSE,"현금";#N/A,#N/A,FALSE,"매출";#N/A,#N/A,FALSE,"원가";#N/A,#N/A,FALSE,"경영"}</definedName>
    <definedName name="ㄴㅇㄹ" hidden="1">{#N/A,#N/A,FALSE,"단축1";#N/A,#N/A,FALSE,"단축2";#N/A,#N/A,FALSE,"단축3";#N/A,#N/A,FALSE,"장축";#N/A,#N/A,FALSE,"4WD"}</definedName>
    <definedName name="ㄴㅇㄹ_1" hidden="1">{#N/A,#N/A,FALSE,"UNIT";#N/A,#N/A,FALSE,"UNIT";#N/A,#N/A,FALSE,"계정"}</definedName>
    <definedName name="ㄴㅇㄹㄴ" hidden="1">{#N/A,"수불부",FALSE,"사급자재수불서";#N/A,"수불부",FALSE,"사급자재수불서"}</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ㄹ" hidden="1">{#N/A,#N/A,FALSE,"단축1";#N/A,#N/A,FALSE,"단축2";#N/A,#N/A,FALSE,"단축3";#N/A,#N/A,FALSE,"장축";#N/A,#N/A,FALSE,"4WD"}</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ㅇㄹ" hidden="1">{#N/A,#N/A,FALSE,"UNIT";#N/A,#N/A,FALSE,"UNIT";#N/A,#N/A,FALSE,"계정"}</definedName>
    <definedName name="ㄴㅇㄹㅁㅇㄹ_1" hidden="1">{#N/A,#N/A,FALSE,"UNIT";#N/A,#N/A,FALSE,"UNIT";#N/A,#N/A,FALSE,"계정"}</definedName>
    <definedName name="ㄴㅇㄹㅇㄴㄹ" hidden="1">{#N/A,#N/A,FALSE,"단축1";#N/A,#N/A,FALSE,"단축2";#N/A,#N/A,FALSE,"단축3";#N/A,#N/A,FALSE,"장축";#N/A,#N/A,FALSE,"4WD"}</definedName>
    <definedName name="ㄴㅇ라" hidden="1">{#N/A,#N/A,FALSE,"계약직(여)"}</definedName>
    <definedName name="ㄴㅇㄻㄴ" hidden="1">{#N/A,#N/A,FALSE,"Status";#N/A,#N/A,FALSE,"Deckblatt 1";#N/A,#N/A,FALSE,"Deckblatt2"}</definedName>
    <definedName name="ㄴㅇㄻㄴㄹㅇㅁㄴㅇㄻㄴㅇㄻㅇㄴㄻㅇㄴㄻㄴㅇㄻ" hidden="1">{#N/A,#N/A,FALSE,"BS";#N/A,#N/A,FALSE,"PL";#N/A,#N/A,FALSE,"처분";#N/A,#N/A,FALSE,"현금";#N/A,#N/A,FALSE,"매출";#N/A,#N/A,FALSE,"원가";#N/A,#N/A,FALSE,"경영"}</definedName>
    <definedName name="ㄴㅇㄻㄴㅇ" hidden="1">#REF!</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 hidden="1">{"FORM1",#N/A,FALSE,"Revenue";"FORMTR",#N/A,FALSE,"Revenue";"FORM3.1",#N/A,FALSE,"Revenue"}</definedName>
    <definedName name="ㄴㅇㅀ_1" hidden="1">{"FORM1",#N/A,FALSE,"Revenue";"FORMTR",#N/A,FALSE,"Revenue";"FORM3.1",#N/A,FALSE,"Revenue"}</definedName>
    <definedName name="ㄴㅇㅀㄴㅇㄹ" hidden="1">{#N/A,#N/A,FALSE,"BS";#N/A,#N/A,FALSE,"PL";#N/A,#N/A,FALSE,"처분";#N/A,#N/A,FALSE,"현금";#N/A,#N/A,FALSE,"매출";#N/A,#N/A,FALSE,"원가";#N/A,#N/A,FALSE,"경영"}</definedName>
    <definedName name="ㄴㅇㅀㅁㅇㅎㄴㅇㅁㅀㅇㅀㄴㅇㅀ" hidden="1">{#N/A,#N/A,FALSE,"정공"}</definedName>
    <definedName name="ㄴㅇㅀㅁㅇㅎㄴㅇㅁㅀㅇㅀㄴㅇㅀ_1" hidden="1">{#N/A,#N/A,FALSE,"정공"}</definedName>
    <definedName name="ㄴㅇㅀ호ㅗㅓㅓ" hidden="1">#REF!</definedName>
    <definedName name="ㄴㅇㅁ" hidden="1">{"'매출계획'!$D$2"}</definedName>
    <definedName name="ㄴㅇㅁㄹ" hidden="1">{#N/A,#N/A,TRUE,"매출진척-1";#N/A,#N/A,TRUE,"매출진척-2";#N/A,#N/A,TRUE,"제품실적";#N/A,#N/A,TRUE,"RAC";#N/A,#N/A,TRUE,"PAC ";#N/A,#N/A,TRUE,"재고현황";#N/A,#N/A,TRUE,"공지사항"}</definedName>
    <definedName name="ㄴㅇㅁㅁㄴ" hidden="1">{"'매출계획'!$D$2"}</definedName>
    <definedName name="ㄴㅇㅁㅇㅁㄴ" hidden="1">{"'매출계획'!$D$2"}</definedName>
    <definedName name="ㄴㅇㅇ" hidden="1">{#N/A,#N/A,TRUE,"일정"}</definedName>
    <definedName name="ㄴㅇㅇㄴㄹ" hidden="1">{#N/A,#N/A,FALSE,"BS";#N/A,#N/A,FALSE,"PL";#N/A,#N/A,FALSE,"처분";#N/A,#N/A,FALSE,"현금";#N/A,#N/A,FALSE,"매출";#N/A,#N/A,FALSE,"원가";#N/A,#N/A,FALSE,"경영"}</definedName>
    <definedName name="ㄴㅇㅇㄴㅇㄴㄹㅇ" hidden="1">{"targetdcf",#N/A,FALSE,"Merger consequences";"TARGETASSU",#N/A,FALSE,"Merger consequences";"TERMINAL VALUE",#N/A,FALSE,"Merger consequences"}</definedName>
    <definedName name="ㄴㅇㅊㄹㄴㅇㄹ" hidden="1">{#N/A,#N/A,FALSE,"단축1";#N/A,#N/A,FALSE,"단축2";#N/A,#N/A,FALSE,"단축3";#N/A,#N/A,FALSE,"장축";#N/A,#N/A,FALSE,"4WD"}</definedName>
    <definedName name="ㄴㅇㅎㄴㅇ" hidden="1">#REF!</definedName>
    <definedName name="ㄴㅇㅎㄹㄴㅇㄹ" hidden="1">{#N/A,#N/A,FALSE,"지침";#N/A,#N/A,FALSE,"환경분석";#N/A,#N/A,FALSE,"Sheet16"}</definedName>
    <definedName name="ㄴㅇㅎㅁㄴㄴㅇㄻㅎㅁㅎㄴㅇ" hidden="1">{#N/A,#N/A,FALSE,"1.CRITERIA";#N/A,#N/A,FALSE,"2.IS";#N/A,#N/A,FALSE,"3.BS";#N/A,#N/A,FALSE,"4.PER PL";#N/A,#N/A,FALSE,"5.INVESTMENT";#N/A,#N/A,FALSE,"6.공문";#N/A,#N/A,FALSE,"7.netinvest"}</definedName>
    <definedName name="ㄴㅇ화ㅣㅣ" hidden="1">#REF!</definedName>
    <definedName name="ㄴㅋ" hidden="1">{#N/A,#N/A,FALSE,"단축1";#N/A,#N/A,FALSE,"단축2";#N/A,#N/A,FALSE,"단축3";#N/A,#N/A,FALSE,"장축";#N/A,#N/A,FALSE,"4WD"}</definedName>
    <definedName name="나" hidden="1">{#N/A,#N/A,FALSE,"1.CRITERIA";#N/A,#N/A,FALSE,"2.IS";#N/A,#N/A,FALSE,"3.BS";#N/A,#N/A,FALSE,"4.PER PL";#N/A,#N/A,FALSE,"5.INVESTMENT";#N/A,#N/A,FALSE,"6.공문";#N/A,#N/A,FALSE,"7.netinvest"}</definedName>
    <definedName name="나_1" hidden="1">{"'Sheet1'!$A$1:$D$15"}</definedName>
    <definedName name="나1" hidden="1">{#N/A,#N/A,FALSE,"단축1";#N/A,#N/A,FALSE,"단축2";#N/A,#N/A,FALSE,"단축3";#N/A,#N/A,FALSE,"장축";#N/A,#N/A,FALSE,"4WD"}</definedName>
    <definedName name="나11" hidden="1">{#N/A,#N/A,FALSE,"단축1";#N/A,#N/A,FALSE,"단축2";#N/A,#N/A,FALSE,"단축3";#N/A,#N/A,FALSE,"장축";#N/A,#N/A,FALSE,"4WD"}</definedName>
    <definedName name="나111" hidden="1">{#N/A,#N/A,FALSE,"단축1";#N/A,#N/A,FALSE,"단축2";#N/A,#N/A,FALSE,"단축3";#N/A,#N/A,FALSE,"장축";#N/A,#N/A,FALSE,"4WD"}</definedName>
    <definedName name="나1111" hidden="1">{#N/A,#N/A,FALSE,"단축1";#N/A,#N/A,FALSE,"단축2";#N/A,#N/A,FALSE,"단축3";#N/A,#N/A,FALSE,"장축";#N/A,#N/A,FALSE,"4WD"}</definedName>
    <definedName name="나11111" hidden="1">{#N/A,#N/A,FALSE,"단축1";#N/A,#N/A,FALSE,"단축2";#N/A,#N/A,FALSE,"단축3";#N/A,#N/A,FALSE,"장축";#N/A,#N/A,FALSE,"4WD"}</definedName>
    <definedName name="나111111" hidden="1">{#N/A,#N/A,FALSE,"단축1";#N/A,#N/A,FALSE,"단축2";#N/A,#N/A,FALSE,"단축3";#N/A,#N/A,FALSE,"장축";#N/A,#N/A,FALSE,"4WD"}</definedName>
    <definedName name="나1111111" hidden="1">{#N/A,#N/A,FALSE,"단축1";#N/A,#N/A,FALSE,"단축2";#N/A,#N/A,FALSE,"단축3";#N/A,#N/A,FALSE,"장축";#N/A,#N/A,FALSE,"4WD"}</definedName>
    <definedName name="나11111111" hidden="1">{#N/A,#N/A,FALSE,"단축1";#N/A,#N/A,FALSE,"단축2";#N/A,#N/A,FALSE,"단축3";#N/A,#N/A,FALSE,"장축";#N/A,#N/A,FALSE,"4WD"}</definedName>
    <definedName name="나111111111" hidden="1">{#N/A,#N/A,FALSE,"단축1";#N/A,#N/A,FALSE,"단축2";#N/A,#N/A,FALSE,"단축3";#N/A,#N/A,FALSE,"장축";#N/A,#N/A,FALSE,"4WD"}</definedName>
    <definedName name="나11111111111" hidden="1">{#N/A,#N/A,FALSE,"단축1";#N/A,#N/A,FALSE,"단축2";#N/A,#N/A,FALSE,"단축3";#N/A,#N/A,FALSE,"장축";#N/A,#N/A,FALSE,"4WD"}</definedName>
    <definedName name="나나" hidden="1">{#N/A,#N/A,TRUE,"양식5";#N/A,#N/A,TRUE,"양식1_2_2";#N/A,#N/A,TRUE,"양식1_1_2";#N/A,#N/A,TRUE,"양식2";#N/A,#N/A,TRUE,"양식4";#N/A,#N/A,TRUE,"양식3";#N/A,#N/A,TRUE,"양식6";#N/A,#N/A,TRUE,"양식7";#N/A,#N/A,TRUE,"양식10";#N/A,#N/A,TRUE,"양식11";#N/A,#N/A,TRUE,"양식12";#N/A,#N/A,TRUE,"양식13_1_2";#N/A,#N/A,TRUE,"양식13_2_2";#N/A,#N/A,TRUE,"양식14"}</definedName>
    <definedName name="나나나" hidden="1">{"'미착금액'!$A$4:$G$14"}</definedName>
    <definedName name="나나나_1" hidden="1">{"'미착금액'!$A$4:$G$14"}</definedName>
    <definedName name="나나나ㅏ난" hidden="1">{"'5'!$A$1:$BB$147"}</definedName>
    <definedName name="나난" hidden="1">{#N/A,#N/A,FALSE,"단축1";#N/A,#N/A,FALSE,"단축2";#N/A,#N/A,FALSE,"단축3";#N/A,#N/A,FALSE,"장축";#N/A,#N/A,FALSE,"4WD"}</definedName>
    <definedName name="나남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나는" hidden="1">#REF!</definedName>
    <definedName name="나다라" hidden="1">{#N/A,#N/A,FALSE,"1.CRITERIA";#N/A,#N/A,FALSE,"2.IS";#N/A,#N/A,FALSE,"3.BS";#N/A,#N/A,FALSE,"4.PER PL";#N/A,#N/A,FALSE,"5.INVESTMENT";#N/A,#N/A,FALSE,"6.공문";#N/A,#N/A,FALSE,"7.netinvest"}</definedName>
    <definedName name="나다리"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라사랑" hidden="1">{#N/A,#N/A,FALSE,"정공"}</definedName>
    <definedName name="나라사랑_1" hidden="1">{#N/A,#N/A,FALSE,"정공"}</definedName>
    <definedName name="나량" hidden="1">{#N/A,#N/A,FALSE,"1.CRITERIA";#N/A,#N/A,FALSE,"2.IS";#N/A,#N/A,FALSE,"3.BS";#N/A,#N/A,FALSE,"4.PER PL";#N/A,#N/A,FALSE,"5.INVESTMENT";#N/A,#N/A,FALSE,"6.공문";#N/A,#N/A,FALSE,"7.netinvest"}</definedName>
    <definedName name="나리" hidden="1">{#N/A,#N/A,FALSE,"P.C.B"}</definedName>
    <definedName name="나무라오" hidden="1">{#N/A,#N/A,FALSE,"정공"}</definedName>
    <definedName name="나무라오_1" hidden="1">{#N/A,#N/A,FALSE,"정공"}</definedName>
    <definedName name="나의사랑" hidden="1">{#N/A,#N/A,FALSE,"단축1";#N/A,#N/A,FALSE,"단축2";#N/A,#N/A,FALSE,"단축3";#N/A,#N/A,FALSE,"장축";#N/A,#N/A,FALSE,"4WD"}</definedName>
    <definedName name="나코" hidden="1">{#N/A,#N/A,FALSE,"표지";#N/A,#N/A,FALSE,"차례";#N/A,#N/A,FALSE,"시황";#N/A,#N/A,FALSE,"목차";#N/A,#N/A,FALSE,"진주운영대안";#N/A,#N/A,FALSE,"96년 실적대비";#N/A,#N/A,FALSE,"생산대비";#N/A,#N/A,FALSE,"생산대비 (2)";#N/A,#N/A,FALSE,"생산대비 (3)";#N/A,#N/A,FALSE,"총괄";#N/A,#N/A,FALSE,"수량";#N/A,#N/A,FALSE,"수량2";#N/A,#N/A,FALSE,"금액";#N/A,#N/A,FALSE,"금액2";#N/A,#N/A,FALSE,"영업부";#N/A,#N/A,FALSE,"오산";#N/A,#N/A,FALSE,"진주1";#N/A,#N/A,FALSE,"진주2";#N/A,#N/A,FALSE,"평택";#N/A,#N/A,FALSE,"상주";#N/A,#N/A,FALSE,"영동";#N/A,#N/A,FALSE,"아산";#N/A,#N/A,FALSE,"신탄진";#N/A,#N/A,FALSE,"마케팅";#N/A,#N/A,FALSE,"마케팅2";#N/A,#N/A,FALSE,"마케팅3"}</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규" hidden="1">{"'5'!$A$1:$BB$147"}</definedName>
    <definedName name="난" hidden="1">{#N/A,#N/A,FALSE,"단축1";#N/A,#N/A,FALSE,"단축2";#N/A,#N/A,FALSE,"단축3";#N/A,#N/A,FALSE,"장축";#N/A,#N/A,FALSE,"4WD"}</definedName>
    <definedName name="남" hidden="1">{#N/A,#N/A,FALSE,"지침";#N/A,#N/A,FALSE,"환경분석";#N/A,#N/A,FALSE,"Sheet16"}</definedName>
    <definedName name="남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남의나라" hidden="1">{#N/A,#N/A,FALSE,"정공"}</definedName>
    <definedName name="남의나라_1" hidden="1">{#N/A,#N/A,FALSE,"정공"}</definedName>
    <definedName name="남해" hidden="1">#REF!</definedName>
    <definedName name="납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납품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내" hidden="1">{#N/A,#N/A,FALSE,"1.CRITERIA";#N/A,#N/A,FALSE,"2.IS";#N/A,#N/A,FALSE,"3.BS";#N/A,#N/A,FALSE,"4.PER PL";#N/A,#N/A,FALSE,"5.INVESTMENT";#N/A,#N/A,FALSE,"6.공문";#N/A,#N/A,FALSE,"7.netinvest"}</definedName>
    <definedName name="내구재" hidden="1">{"'5'!$A$1:$BB$147"}</definedName>
    <definedName name="내꺼"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내리" hidden="1">{#N/A,#N/A,FALSE,"1.CRITERIA";#N/A,#N/A,FALSE,"2.IS";#N/A,#N/A,FALSE,"3.BS";#N/A,#N/A,FALSE,"4.PER PL";#N/A,#N/A,FALSE,"5.INVESTMENT";#N/A,#N/A,FALSE,"6.공문";#N/A,#N/A,FALSE,"7.netinvest"}</definedName>
    <definedName name="내부거래_" hidden="1">{#N/A,#N/A,FALSE,"주요여수신";#N/A,#N/A,FALSE,"수신금리";#N/A,#N/A,FALSE,"대출금리";#N/A,#N/A,FALSE,"신규대출";#N/A,#N/A,FALSE,"총액대출"}</definedName>
    <definedName name="내부거래제거_15Q" hidden="1">#REF!</definedName>
    <definedName name="내사랑현정" hidden="1">{#N/A,#N/A,FALSE,"HOT RU TEM";#N/A,#N/A,FALSE,"HOT RU TEM";#N/A,#N/A,FALSE,"HOT RU TEM"}</definedName>
    <definedName name="내역" hidden="1">{"'Sheet1'!$A$1:$D$15"}</definedName>
    <definedName name="내역_1" hidden="1">{"'Sheet1'!$A$1:$D$15"}</definedName>
    <definedName name="내역1" hidden="1">{#N/A,#N/A,FALSE,"YB11";#N/A,#N/A,FALSE,"YB12";#N/A,#N/A,FALSE,"YB13";#N/A,#N/A,FALSE,"YB14";#N/A,#N/A,FALSE,"YB15-1";#N/A,#N/A,FALSE,"YB15-2";#N/A,#N/A,FALSE,"YB16";#N/A,#N/A,FALSE,"YB17";#N/A,#N/A,FALSE,"YB18"}</definedName>
    <definedName name="내역별" hidden="1">{#N/A,#N/A,FALSE,"표지";#N/A,#N/A,FALSE,"현안요약";#N/A,#N/A,FALSE,"변제계획대비현황";#N/A,#N/A,FALSE,"비업무및미양채변제계획";#N/A,#N/A,FALSE,"변제내역표";#N/A,#N/A,FALSE,"총괄현황및상거래채권"}</definedName>
    <definedName name="내역분석" hidden="1">{#N/A,#N/A,FALSE,"을지 (4)";#N/A,#N/A,FALSE,"을지 (5)";#N/A,#N/A,FALSE,"을지 (6)"}</definedName>
    <definedName name="내용" hidden="1">{"'Sheet1'!$A$1:$D$15"}</definedName>
    <definedName name="내용_1" hidden="1">{"'Sheet1'!$A$1:$D$15"}</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냄ㄹ" hidden="1">{#N/A,#N/A,TRUE,"매출진척-1";#N/A,#N/A,TRUE,"매출진척-2";#N/A,#N/A,TRUE,"제품실적";#N/A,#N/A,TRUE,"RAC";#N/A,#N/A,TRUE,"PAC ";#N/A,#N/A,TRUE,"재고현황";#N/A,#N/A,TRUE,"공지사항"}</definedName>
    <definedName name="냉각" hidden="1">{#N/A,#N/A,FALSE,"단축1";#N/A,#N/A,FALSE,"단축2";#N/A,#N/A,FALSE,"단축3";#N/A,#N/A,FALSE,"장축";#N/A,#N/A,FALSE,"4WD"}</definedName>
    <definedName name="너" hidden="1">{#N/A,#N/A,FALSE,"1.CRITERIA";#N/A,#N/A,FALSE,"2.IS";#N/A,#N/A,FALSE,"3.BS";#N/A,#N/A,FALSE,"4.PER PL";#N/A,#N/A,FALSE,"5.INVESTMENT";#N/A,#N/A,FALSE,"6.공문";#N/A,#N/A,FALSE,"7.netinvest"}</definedName>
    <definedName name="넉" hidden="1">{#N/A,#N/A,FALSE,"PART-1234-8-12-9(41)";#N/A,#N/A,FALSE,"PARTS-2(3)";#N/A,#N/A,FALSE,"VAN SYSTEM";#N/A,#N/A,FALSE,"PARTS-10(26)";#N/A,#N/A,FALSE,"PART-5-6-7-11(14)";#N/A,#N/A,FALSE,"PARTS-4(3)";#N/A,#N/A,FALSE,"PCLASS"}</definedName>
    <definedName name="네" hidden="1">{#N/A,#N/A,FALSE,"BS";#N/A,#N/A,FALSE,"PL";#N/A,#N/A,FALSE,"처분";#N/A,#N/A,FALSE,"현금";#N/A,#N/A,FALSE,"매출";#N/A,#N/A,FALSE,"원가";#N/A,#N/A,FALSE,"경영"}</definedName>
    <definedName name="넷" hidden="1">#REF!</definedName>
    <definedName name="녀" hidden="1">{#N/A,#N/A,FALSE,"1.CRITERIA";#N/A,#N/A,FALSE,"2.IS";#N/A,#N/A,FALSE,"3.BS";#N/A,#N/A,FALSE,"4.PER PL";#N/A,#N/A,FALSE,"5.INVESTMENT";#N/A,#N/A,FALSE,"6.공문";#N/A,#N/A,FALSE,"7.netinvest"}</definedName>
    <definedName name="녀리" hidden="1">{#N/A,#N/A,FALSE,"1.CRITERIA";#N/A,#N/A,FALSE,"2.IS";#N/A,#N/A,FALSE,"3.BS";#N/A,#N/A,FALSE,"4.PER PL";#N/A,#N/A,FALSE,"5.INVESTMENT";#N/A,#N/A,FALSE,"6.공문";#N/A,#N/A,FALSE,"7.netinvest"}</definedName>
    <definedName name="년"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년누계" hidden="1">{#N/A,#N/A,TRUE,"생산";#N/A,#N/A,TRUE,"표지"}</definedName>
    <definedName name="년도별손익" hidden="1">{#N/A,#N/A,FALSE,"PART-1234-8-12-9(41)";#N/A,#N/A,FALSE,"PARTS-2(3)";#N/A,#N/A,FALSE,"VAN SYSTEM";#N/A,#N/A,FALSE,"PARTS-10(26)";#N/A,#N/A,FALSE,"PART-5-6-7-11(14)";#N/A,#N/A,FALSE,"PARTS-4(3)";#N/A,#N/A,FALSE,"PCLASS"}</definedName>
    <definedName name="년도별손익분석" hidden="1">{"'10_03일자별'!$A$2:$H$31"}</definedName>
    <definedName name="년도별출고" hidden="1">{#N/A,#N/A,FALSE,"2월입도";#N/A,#N/A,FALSE,"1월입도";#N/A,#N/A,FALSE,"3월입도"}</definedName>
    <definedName name="년생산분석" hidden="1">{#N/A,#N/A,TRUE,"생산";#N/A,#N/A,TRUE,"표지"}</definedName>
    <definedName name="년월차수당" hidden="1">{"'7'!$B$15:$D$32"}</definedName>
    <definedName name="년제조" hidden="1">#REF!</definedName>
    <definedName name="노" hidden="1">{#N/A,#N/A,FALSE,"1.CRITERIA";#N/A,#N/A,FALSE,"2.IS";#N/A,#N/A,FALSE,"3.BS";#N/A,#N/A,FALSE,"4.PER PL";#N/A,#N/A,FALSE,"5.INVESTMENT";#N/A,#N/A,FALSE,"6.공문";#N/A,#N/A,FALSE,"7.netinvest"}</definedName>
    <definedName name="노리" hidden="1">{#N/A,#N/A,FALSE,"1.CRITERIA";#N/A,#N/A,FALSE,"2.IS";#N/A,#N/A,FALSE,"3.BS";#N/A,#N/A,FALSE,"4.PER PL";#N/A,#N/A,FALSE,"5.INVESTMENT";#N/A,#N/A,FALSE,"6.공문";#N/A,#N/A,FALSE,"7.netinvest"}</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임13" hidden="1">{#N/A,#N/A,FALSE,"Sheet1"}</definedName>
    <definedName name="노임14" hidden="1">{#N/A,#N/A,FALSE,"Sheet1"}</definedName>
    <definedName name="노조" hidden="1">{#N/A,#N/A,FALSE,"인원";#N/A,#N/A,FALSE,"비용2";#N/A,#N/A,FALSE,"비용1";#N/A,#N/A,FALSE,"비용";#N/A,#N/A,FALSE,"보증2";#N/A,#N/A,FALSE,"보증1";#N/A,#N/A,FALSE,"보증";#N/A,#N/A,FALSE,"손익1";#N/A,#N/A,FALSE,"손익";#N/A,#N/A,FALSE,"부서별매출";#N/A,#N/A,FALSE,"매출"}</definedName>
    <definedName name="노ㅑㅡ" hidden="1">{#N/A,#N/A,FALSE,"P.C.B"}</definedName>
    <definedName name="녿대" hidden="1">{#N/A,#N/A,FALSE,"단축1";#N/A,#N/A,FALSE,"단축2";#N/A,#N/A,FALSE,"단축3";#N/A,#N/A,FALSE,"장축";#N/A,#N/A,FALSE,"4WD"}</definedName>
    <definedName name="뇩ㄷㄱㄷㅅㄱㄷㅅㄱㄷ"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누" hidden="1">{#N/A,#N/A,FALSE,"Sheet5"}</definedName>
    <definedName name="누계" hidden="1">{#N/A,#N/A,FALSE,"채산3501.XLS";#N/A,#N/A,FALSE,"신조수A.XLS";#N/A,#N/A,FALSE,"신조수b.XLS";#N/A,#N/A,FALSE,"채산3502.XLS";#N/A,#N/A,FALSE,"신조원리.XLS";#N/A,#N/A,FALSE,"신조감가.XLS"}</definedName>
    <definedName name="누계손익" hidden="1">{#N/A,#N/A,FALSE,"손익표지";#N/A,#N/A,FALSE,"손익계산";#N/A,#N/A,FALSE,"일반관리비";#N/A,#N/A,FALSE,"영업외수익";#N/A,#N/A,FALSE,"영업외비용";#N/A,#N/A,FALSE,"매출액";#N/A,#N/A,FALSE,"요약손익";#N/A,#N/A,FALSE,"요약대차";#N/A,#N/A,FALSE,"매출채권현황";#N/A,#N/A,FALSE,"매출채권명세"}</definedName>
    <definedName name="누리텍1" hidden="1">{#N/A,#N/A,FALSE,"단축1";#N/A,#N/A,FALSE,"단축2";#N/A,#N/A,FALSE,"단축3";#N/A,#N/A,FALSE,"장축";#N/A,#N/A,FALSE,"4WD"}</definedName>
    <definedName name="누적" hidden="1">{#N/A,#N/A,FALSE,"Sheet1"}</definedName>
    <definedName name="누적손익" hidden="1">{#N/A,#N/A,FALSE,"지침";#N/A,#N/A,FALSE,"환경분석";#N/A,#N/A,FALSE,"Sheet16"}</definedName>
    <definedName name="뉴" hidden="1">{"'Sheet1'!$A$1:$H$36"}</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{#N/A,#N/A,FALSE,"CHECK-LIST 환산표";#N/A,#N/A,FALSE,"무재해 시간";#N/A,#N/A,FALSE,"총괄표"}</definedName>
    <definedName name="는_1" hidden="1">{#N/A,#N/A,FALSE,"CHECK-LIST 환산표";#N/A,#N/A,FALSE,"무재해 시간";#N/A,#N/A,FALSE,"총괄표"}</definedName>
    <definedName name="능력" hidden="1">{#N/A,#N/A,FALSE,"단축1";#N/A,#N/A,FALSE,"단축2";#N/A,#N/A,FALSE,"단축3";#N/A,#N/A,FALSE,"장축";#N/A,#N/A,FALSE,"4WD"}</definedName>
    <definedName name="니" hidden="1">{#N/A,#N/A,TRUE,"경전'96(1)";#N/A,#N/A,TRUE,"경전'96 (2)"}</definedName>
    <definedName name="니니" hidden="1">{#N/A,#N/A,FALSE,"신규dep";#N/A,#N/A,FALSE,"신규dep-금형상각후";#N/A,#N/A,FALSE,"신규dep-연구비상각후";#N/A,#N/A,FALSE,"신규dep-기계,공구상각후"}</definedName>
    <definedName name="니밍ㅇ" hidden="1">{#N/A,#N/A,TRUE,"이사님";#N/A,#N/A,TRUE,"이사님"}</definedName>
    <definedName name="니아ㅓㄹ" hidden="1">{#N/A,#N/A,FALSE,"손익표지";#N/A,#N/A,FALSE,"손익계산";#N/A,#N/A,FALSE,"일반관리비";#N/A,#N/A,FALSE,"영업외수익";#N/A,#N/A,FALSE,"영업외비용";#N/A,#N/A,FALSE,"매출액";#N/A,#N/A,FALSE,"요약손익";#N/A,#N/A,FALSE,"요약대차";#N/A,#N/A,FALSE,"매출채권현황";#N/A,#N/A,FALSE,"매출채권명세"}</definedName>
    <definedName name="니이" hidden="1">{#N/A,#N/A,FALSE,"96자동차사 계획";#N/A,#N/A,FALSE,"96자동차사 계획"}</definedName>
    <definedName name="님" hidden="1">{#N/A,#N/A,FALSE,"BS";#N/A,#N/A,FALSE,"PL";#N/A,#N/A,FALSE,"처분";#N/A,#N/A,FALSE,"현금";#N/A,#N/A,FALSE,"매출";#N/A,#N/A,FALSE,"원가";#N/A,#N/A,FALSE,"경영"}</definedName>
    <definedName name="닣" hidden="1">#REF!</definedName>
    <definedName name="ㄶㅁ" hidden="1">{#N/A,#N/A,TRUE,"경전'96(1)";#N/A,#N/A,TRUE,"경전'96 (2)"}</definedName>
    <definedName name="ㄶㅇㅅㄷㄷ" hidden="1">{#N/A,#N/A,FALSE,"PART-1234-8-12-9(41)";#N/A,#N/A,FALSE,"PARTS-2(3)";#N/A,#N/A,FALSE,"VAN SYSTEM";#N/A,#N/A,FALSE,"PARTS-10(26)";#N/A,#N/A,FALSE,"PART-5-6-7-11(14)";#N/A,#N/A,FALSE,"PARTS-4(3)";#N/A,#N/A,FALSE,"PCLASS"}</definedName>
    <definedName name="ㄶㅇㅇㅎㅎ" hidden="1">{#N/A,#N/A,FALSE,"PART-1234-8-12-9(41)";#N/A,#N/A,FALSE,"PARTS-2(3)";#N/A,#N/A,FALSE,"VAN SYSTEM";#N/A,#N/A,FALSE,"PARTS-10(26)";#N/A,#N/A,FALSE,"PART-5-6-7-11(14)";#N/A,#N/A,FALSE,"PARTS-4(3)";#N/A,#N/A,FALSE,"PCLASS"}</definedName>
    <definedName name="ㄶㅎㄺㄷㄷㄷ"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ㄶㅎㄺㅅㅎㄴ" hidden="1">{#N/A,#N/A,FALSE,"PART-1234-8-12-9(41)";#N/A,#N/A,FALSE,"PARTS-2(3)";#N/A,#N/A,FALSE,"VAN SYSTEM";#N/A,#N/A,FALSE,"PARTS-10(26)";#N/A,#N/A,FALSE,"PART-5-6-7-11(14)";#N/A,#N/A,FALSE,"PARTS-4(3)";#N/A,#N/A,FALSE,"PCLASS"}</definedName>
    <definedName name="ㄶㅎㅎㅎㄴㄹ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ㄷ" hidden="1">{#N/A,#N/A,FALSE,"BS";#N/A,#N/A,FALSE,"PL";#N/A,#N/A,FALSE,"처분";#N/A,#N/A,FALSE,"현금";#N/A,#N/A,FALSE,"매출";#N/A,#N/A,FALSE,"원가";#N/A,#N/A,FALSE,"경영"}</definedName>
    <definedName name="ㄷ3" hidden="1">{#N/A,#N/A,FALSE,"9612"}</definedName>
    <definedName name="ㄷㄱ" hidden="1">{#N/A,#N/A,FALSE,"Australien";#N/A,#N/A,FALSE,"Birmingham";#N/A,#N/A,FALSE,"Brasilien";#N/A,#N/A,FALSE,"Prag";#N/A,#N/A,FALSE,"Spanien";#N/A,#N/A,FALSE,"Malaysia ( Com)";#N/A,#N/A,FALSE,"Malaysia (Instr)"}</definedName>
    <definedName name="ㄷㄱㄷㄱ" hidden="1">{#N/A,#N/A,FALSE,"단축1";#N/A,#N/A,FALSE,"단축2";#N/A,#N/A,FALSE,"단축3";#N/A,#N/A,FALSE,"장축";#N/A,#N/A,FALSE,"4WD"}</definedName>
    <definedName name="ㄷㄱㄷㄱㄱ" hidden="1">{#N/A,#N/A,TRUE,"일정"}</definedName>
    <definedName name="ㄷㄱㄷㄱ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hidden="1">{#N/A,#N/A,FALSE,"단축1";#N/A,#N/A,FALSE,"단축2";#N/A,#N/A,FALSE,"단축3";#N/A,#N/A,FALSE,"장축";#N/A,#N/A,FALSE,"4WD"}</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ㄴ" hidden="1">{#N/A,#N/A,FALSE,"Aging Summary";#N/A,#N/A,FALSE,"Ratio Analysis";#N/A,#N/A,FALSE,"Test 120 Day Accts";#N/A,#N/A,FALSE,"Tickmarks"}</definedName>
    <definedName name="ㄷㄴㅁㅇ"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ㄷㄵ" hidden="1">{#N/A,#N/A,FALSE,"BS";#N/A,#N/A,FALSE,"PL";#N/A,#N/A,FALSE,"처분";#N/A,#N/A,FALSE,"현금";#N/A,#N/A,FALSE,"매출";#N/A,#N/A,FALSE,"원가";#N/A,#N/A,FALSE,"경영"}</definedName>
    <definedName name="ㄷㄷ" hidden="1">{#N/A,#N/A,FALSE,"BS";#N/A,#N/A,FALSE,"PL";#N/A,#N/A,FALSE,"처분";#N/A,#N/A,FALSE,"현금";#N/A,#N/A,FALSE,"매출";#N/A,#N/A,FALSE,"원가";#N/A,#N/A,FALSE,"경영"}</definedName>
    <definedName name="ㄷㄷㄱㅈㄱㅈ" hidden="1">{#N/A,#N/A,FALSE,"지침";#N/A,#N/A,FALSE,"환경분석";#N/A,#N/A,FALSE,"Sheet16"}</definedName>
    <definedName name="ㄷㄷㄷ" hidden="1">{#N/A,#N/A,FALSE,"UNIT";#N/A,#N/A,FALSE,"UNIT";#N/A,#N/A,FALSE,"계정"}</definedName>
    <definedName name="ㄷㄷㄷ_1" hidden="1">{#N/A,#N/A,FALSE,"UNIT";#N/A,#N/A,FALSE,"UNIT";#N/A,#N/A,FALSE,"계정"}</definedName>
    <definedName name="ㄷㄷㄷ_2" hidden="1">{#N/A,#N/A,FALSE,"UNIT";#N/A,#N/A,FALSE,"UNIT";#N/A,#N/A,FALSE,"계정"}</definedName>
    <definedName name="ㄷㄷㄷ_3" hidden="1">{#N/A,#N/A,FALSE,"UNIT";#N/A,#N/A,FALSE,"UNIT";#N/A,#N/A,FALSE,"계정"}</definedName>
    <definedName name="ㄷㄷㄷ_4" hidden="1">{#N/A,#N/A,FALSE,"UNIT";#N/A,#N/A,FALSE,"UNIT";#N/A,#N/A,FALSE,"계정"}</definedName>
    <definedName name="ㄷㄷㄷ_5" hidden="1">{#N/A,#N/A,FALSE,"UNIT";#N/A,#N/A,FALSE,"UNIT";#N/A,#N/A,FALSE,"계정"}</definedName>
    <definedName name="ㄷㄷㄷㄷ" hidden="1">{0}</definedName>
    <definedName name="ㄷㄷㄷㄷㄷ" hidden="1">{0}</definedName>
    <definedName name="ㄷㄷㄷㄹㅇ" hidden="1">{#N/A,#N/A,FALSE,"Sheet1"}</definedName>
    <definedName name="ㄷㄷㄹㄷ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ㄷㅇ" hidden="1">{0}</definedName>
    <definedName name="ㄷ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ㄷㄹ" hidden="1">{#N/A,#N/A,FALSE,"지침";#N/A,#N/A,FALSE,"환경분석";#N/A,#N/A,FALSE,"Sheet16"}</definedName>
    <definedName name="ㄷ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ㄹㅈㄷㄹ" hidden="1">{"'Sheet1'!$A$1:$D$15"}</definedName>
    <definedName name="ㄷㄹㅈㄷㄹ_1" hidden="1">{"'Sheet1'!$A$1:$D$15"}</definedName>
    <definedName name="ㄷㄹ햐" hidden="1">{#N/A,#N/A,FALSE,"지침";#N/A,#N/A,FALSE,"환경분석";#N/A,#N/A,FALSE,"Sheet16"}</definedName>
    <definedName name="ㄷㅂㅈㄷ" hidden="1">#REF!</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숃ㄱ" hidden="1">#REF!</definedName>
    <definedName name="ㄷㅇ" hidden="1">{#N/A,#N/A,TRUE,"Y생산";#N/A,#N/A,TRUE,"Y판매";#N/A,#N/A,TRUE,"Y총물량";#N/A,#N/A,TRUE,"Y능력";#N/A,#N/A,TRUE,"YKD"}</definedName>
    <definedName name="ㄷㅇ_1" hidden="1">{#N/A,#N/A,TRUE,"Y생산";#N/A,#N/A,TRUE,"Y판매";#N/A,#N/A,TRUE,"Y총물량";#N/A,#N/A,TRUE,"Y능력";#N/A,#N/A,TRUE,"YKD"}</definedName>
    <definedName name="ㄷㅇㅇ" hidden="1">#REF!</definedName>
    <definedName name="ㄷ야ㅗㅔㅐㄹㅈ대ㅈㄷㅈㄷㄱ" hidden="1">#REF!</definedName>
    <definedName name="ㄷ용" hidden="1">{#N/A,#N/A,FALSE,"단축1";#N/A,#N/A,FALSE,"단축2";#N/A,#N/A,FALSE,"단축3";#N/A,#N/A,FALSE,"장축";#N/A,#N/A,FALSE,"4WD"}</definedName>
    <definedName name="ㄷㅈ" hidden="1">{#N/A,#N/A,FALSE,"UNIT";#N/A,#N/A,FALSE,"UNIT";#N/A,#N/A,FALSE,"계정"}</definedName>
    <definedName name="ㄷㅈ_1" hidden="1">{#N/A,#N/A,FALSE,"UNIT";#N/A,#N/A,FALSE,"UNIT";#N/A,#N/A,FALSE,"계정"}</definedName>
    <definedName name="ㄷㅈㄱ" hidden="1">{#N/A,#N/A,FALSE,"BS";#N/A,#N/A,FALSE,"PL";#N/A,#N/A,FALSE,"처분";#N/A,#N/A,FALSE,"현금";#N/A,#N/A,FALSE,"매출";#N/A,#N/A,FALSE,"원가";#N/A,#N/A,FALSE,"경영"}</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ㄷ"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ㄷㅈㄷㅈㄷㅈㅈ" hidden="1">{#N/A,#N/A,FALSE,"P.V.C 9월 압출 CAPA";#N/A,#N/A,FALSE,"P.V.C 10월 압출 CAPA ";#N/A,#N/A,FALSE,"P.V.C 11월 압출 CAPA ";#N/A,#N/A,FALSE,"P.V.C 12월 압출 CAPA "}</definedName>
    <definedName name="ㄷㅈㄹ" hidden="1">{#N/A,#N/A,FALSE,"BS";#N/A,#N/A,FALSE,"PL";#N/A,#N/A,FALSE,"처분";#N/A,#N/A,FALSE,"현금";#N/A,#N/A,FALSE,"매출";#N/A,#N/A,FALSE,"원가";#N/A,#N/A,FALSE,"경영"}</definedName>
    <definedName name="ㄷㅈㅎㄱㄷㅈ" hidden="1">{#N/A,#N/A,FALSE,"Aging Summary";#N/A,#N/A,FALSE,"Ratio Analysis";#N/A,#N/A,FALSE,"Test 120 Day Accts";#N/A,#N/A,FALSE,"Tickmarks"}</definedName>
    <definedName name="ㄷㅈㅎㄱㄷㅈㅎㄱㄷ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ㄷㅈㅎㄱㄷ주ㅠㅈㄱ"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ㄷ졷좆ㄷ곶"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ㄷ홍" hidden="1">{#N/A,#N/A,TRUE,"일정"}</definedName>
    <definedName name="다" hidden="1">{#N/A,#N/A,FALSE,"1.CRITERIA";#N/A,#N/A,FALSE,"2.IS";#N/A,#N/A,FALSE,"3.BS";#N/A,#N/A,FALSE,"4.PER PL";#N/A,#N/A,FALSE,"5.INVESTMENT";#N/A,#N/A,FALSE,"6.공문";#N/A,#N/A,FALSE,"7.netinvest"}</definedName>
    <definedName name="다가아노는" hidden="1">{#N/A,#N/A,FALSE,"BS";#N/A,#N/A,FALSE,"PL";#N/A,#N/A,FALSE,"처분";#N/A,#N/A,FALSE,"현금";#N/A,#N/A,FALSE,"매출";#N/A,#N/A,FALSE,"원가";#N/A,#N/A,FALSE,"경영"}</definedName>
    <definedName name="다기2"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다나가라" hidden="1">{#N/A,#N/A,FALSE,"정공"}</definedName>
    <definedName name="다나가라_1" hidden="1">{#N/A,#N/A,FALSE,"정공"}</definedName>
    <definedName name="다다" hidden="1">{#N/A,#N/A,FALSE,"정공"}</definedName>
    <definedName name="다다_1" hidden="1">{#N/A,#N/A,FALSE,"정공"}</definedName>
    <definedName name="다다라라다라" hidden="1">{"'5'!$A$1:$BB$147"}</definedName>
    <definedName name="다다음" hidden="1">{#N/A,#N/A,FALSE,"지침";#N/A,#N/A,FALSE,"환경분석";#N/A,#N/A,FALSE,"Sheet16"}</definedName>
    <definedName name="다다익선" hidden="1">{#N/A,#N/A,FALSE,"정공"}</definedName>
    <definedName name="다다익선_1" hidden="1">{#N/A,#N/A,FALSE,"정공"}</definedName>
    <definedName name="다달이" hidden="1">{#N/A,#N/A,FALSE,"정공"}</definedName>
    <definedName name="다달이_1" hidden="1">{#N/A,#N/A,FALSE,"정공"}</definedName>
    <definedName name="다라" hidden="1">{#N/A,#N/A,FALSE,"인원";#N/A,#N/A,FALSE,"비용2";#N/A,#N/A,FALSE,"비용1";#N/A,#N/A,FALSE,"비용";#N/A,#N/A,FALSE,"보증2";#N/A,#N/A,FALSE,"보증1";#N/A,#N/A,FALSE,"보증";#N/A,#N/A,FALSE,"손익1";#N/A,#N/A,FALSE,"손익";#N/A,#N/A,FALSE,"부서별매출";#N/A,#N/A,FALSE,"매출"}</definedName>
    <definedName name="다라니경" hidden="1">{#N/A,#N/A,FALSE,"정공"}</definedName>
    <definedName name="다라니경_1" hidden="1">{#N/A,#N/A,FALSE,"정공"}</definedName>
    <definedName name="다라니경을피우자" hidden="1">{#N/A,#N/A,FALSE,"정공"}</definedName>
    <definedName name="다라니경을피우자_1" hidden="1">{#N/A,#N/A,FALSE,"정공"}</definedName>
    <definedName name="다라다라라" hidden="1">{"'5'!$A$1:$BB$147"}</definedName>
    <definedName name="다라라" hidden="1">{"'5'!$A$1:$BB$147"}</definedName>
    <definedName name="다라자라" hidden="1">{"'5'!$A$1:$BB$147"}</definedName>
    <definedName name="다라자라파" hidden="1">{"'5'!$A$1:$BB$147"}</definedName>
    <definedName name="다른" hidden="1">#REF!</definedName>
    <definedName name="다른거" hidden="1">{#N/A,#N/A,TRUE,"매출진척-1";#N/A,#N/A,TRUE,"매출진척-2";#N/A,#N/A,TRUE,"제품실적";#N/A,#N/A,TRUE,"RAC";#N/A,#N/A,TRUE,"PAC ";#N/A,#N/A,TRUE,"재고현황";#N/A,#N/A,TRUE,"공지사항"}</definedName>
    <definedName name="다른것" hidden="1">#REF!</definedName>
    <definedName name="다른이름" hidden="1">{#N/A,#N/A,FALSE,"BS";#N/A,#N/A,FALSE,"PL";#N/A,#N/A,FALSE,"처분";#N/A,#N/A,FALSE,"현금";#N/A,#N/A,FALSE,"매출";#N/A,#N/A,FALSE,"원가";#N/A,#N/A,FALSE,"경영"}</definedName>
    <definedName name="다리"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다바리" hidden="1">{#N/A,#N/A,FALSE,"1.CRITERIA";#N/A,#N/A,FALSE,"2.IS";#N/A,#N/A,FALSE,"3.BS";#N/A,#N/A,FALSE,"4.PER PL";#N/A,#N/A,FALSE,"5.INVESTMENT";#N/A,#N/A,FALSE,"6.공문";#N/A,#N/A,FALSE,"7.netinvest"}</definedName>
    <definedName name="다섯" hidden="1">#REF!</definedName>
    <definedName name="다시" hidden="1">{#N/A,#N/A,FALSE,"BS";#N/A,#N/A,FALSE,"PL";#N/A,#N/A,FALSE,"처분";#N/A,#N/A,FALSE,"현금";#N/A,#N/A,FALSE,"매출";#N/A,#N/A,FALSE,"원가";#N/A,#N/A,FALSE,"경영"}</definedName>
    <definedName name="다시한것" hidden="1">{#N/A,#N/A,TRUE,"매출진척-1";#N/A,#N/A,TRUE,"매출진척-2";#N/A,#N/A,TRUE,"제품실적";#N/A,#N/A,TRUE,"RAC";#N/A,#N/A,TRUE,"PAC ";#N/A,#N/A,TRUE,"재고현황";#N/A,#N/A,TRUE,"공지사항"}</definedName>
    <definedName name="다음" hidden="1">{#N/A,#N/A,FALSE,"지침";#N/A,#N/A,FALSE,"환경분석";#N/A,#N/A,FALSE,"Sheet16"}</definedName>
    <definedName name="단" hidden="1">{"'5'!$A$1:$BB$147"}</definedName>
    <definedName name="단가기준" hidden="1">{#N/A,#N/A,TRUE,"Y생산";#N/A,#N/A,TRUE,"Y판매";#N/A,#N/A,TRUE,"Y총물량";#N/A,#N/A,TRUE,"Y능력";#N/A,#N/A,TRUE,"YKD"}</definedName>
    <definedName name="단가기준_1" hidden="1">{#N/A,#N/A,TRUE,"Y생산";#N/A,#N/A,TRUE,"Y판매";#N/A,#N/A,TRUE,"Y총물량";#N/A,#N/A,TRUE,"Y능력";#N/A,#N/A,TRUE,"YKD"}</definedName>
    <definedName name="단가인상" hidden="1">{#N/A,#N/A,TRUE,"MAIN FT TERM";#N/A,#N/A,TRUE,"MCI  FT TERM ";#N/A,#N/A,TRUE,"OC12 EQV"}</definedName>
    <definedName name="단가테이블" hidden="1">{#N/A,#N/A,FALSE,"KMC최종회의(7월) 자료"}</definedName>
    <definedName name="단기" hidden="1">{#N/A,#N/A,TRUE,"Y생산";#N/A,#N/A,TRUE,"Y판매";#N/A,#N/A,TRUE,"Y총물량";#N/A,#N/A,TRUE,"Y능력";#N/A,#N/A,TRUE,"YKD"}</definedName>
    <definedName name="단기_1" hidden="1">{#N/A,#N/A,TRUE,"Y생산";#N/A,#N/A,TRUE,"Y판매";#N/A,#N/A,TRUE,"Y총물량";#N/A,#N/A,TRUE,"Y능력";#N/A,#N/A,TRUE,"YKD"}</definedName>
    <definedName name="단기금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금융상품" hidden="1">#REF!</definedName>
    <definedName name="단기금융상품1" hidden="1">{"FORM16",#N/A,TRUE,"Personnel1";"FORM16.2",#N/A,TRUE,"Personnel2";"FORM16.2",#N/A,TRUE,"Personnel3";"FORM16.3",#N/A,TRUE,"Personnel4";"FORM16.4",#N/A,TRUE,"Personnel5"}</definedName>
    <definedName name="단기대여금" hidden="1">{#N/A,#N/A,TRUE,"Y생산";#N/A,#N/A,TRUE,"Y판매";#N/A,#N/A,TRUE,"Y총물량";#N/A,#N/A,TRUE,"Y능력";#N/A,#N/A,TRUE,"YKD"}</definedName>
    <definedName name="단기보증금" hidden="1">#REF!</definedName>
    <definedName name="단기예치금5월" hidden="1">{"'분양원가'!$B$1:$F$113"}</definedName>
    <definedName name="단기차입금1" hidden="1">#REF!</definedName>
    <definedName name="短期借入金" hidden="1">{"'買掛金'!$J$6"}</definedName>
    <definedName name="단말기" hidden="1">{#N/A,#N/A,FALSE,"정공"}</definedName>
    <definedName name="단말기_1" hidden="1">{#N/A,#N/A,FALSE,"정공"}</definedName>
    <definedName name="단말기번호" hidden="1">{#N/A,#N/A,FALSE,"정공"}</definedName>
    <definedName name="단말기번호_1" hidden="1">{#N/A,#N/A,FALSE,"정공"}</definedName>
    <definedName name="단순합" hidden="1">{#N/A,#N/A,FALSE,"Sheet1";#N/A,#N/A,FALSE,"Sheet1";#N/A,#N/A,FALSE,"Sheet1"}</definedName>
    <definedName name="단알기" hidden="1">{#N/A,#N/A,FALSE,"정공"}</definedName>
    <definedName name="단알기_1" hidden="1">{#N/A,#N/A,FALSE,"정공"}</definedName>
    <definedName name="단조편성표" hidden="1">{#N/A,#N/A,FALSE,"단축1";#N/A,#N/A,FALSE,"단축2";#N/A,#N/A,FALSE,"단축3";#N/A,#N/A,FALSE,"장축";#N/A,#N/A,FALSE,"4WD"}</definedName>
    <definedName name="단체매출" hidden="1">{"'7'!$B$15:$D$32"}</definedName>
    <definedName name="단퇴예치금_총무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성" hidden="1">{"Acq_matrix",#N/A,FALSE,"Acquisition Matrix"}</definedName>
    <definedName name="담당1" hidden="1">{#N/A,#N/A,TRUE,"일정"}</definedName>
    <definedName name="담당10" hidden="1">{#N/A,#N/A,TRUE,"일정"}</definedName>
    <definedName name="담보" hidden="1">{#N/A,#N/A,FALSE,"Aging Summary";#N/A,#N/A,FALSE,"Ratio Analysis";#N/A,#N/A,FALSE,"Test 120 Day Accts";#N/A,#N/A,FALSE,"Tickmarks"}</definedName>
    <definedName name="당" hidden="1">{#N/A,#N/A,FALSE,"BS";#N/A,#N/A,FALSE,"PL";#N/A,#N/A,FALSE,"처분";#N/A,#N/A,FALSE,"현금";#N/A,#N/A,FALSE,"매출";#N/A,#N/A,FALSE,"원가";#N/A,#N/A,FALSE,"경영"}</definedName>
    <definedName name="당사실적" hidden="1">{#N/A,#N/A,FALSE,"인원";#N/A,#N/A,FALSE,"비용2";#N/A,#N/A,FALSE,"비용1";#N/A,#N/A,FALSE,"비용";#N/A,#N/A,FALSE,"보증2";#N/A,#N/A,FALSE,"보증1";#N/A,#N/A,FALSE,"보증";#N/A,#N/A,FALSE,"손익1";#N/A,#N/A,FALSE,"손익";#N/A,#N/A,FALSE,"부서별매출";#N/A,#N/A,FALSE,"매출"}</definedName>
    <definedName name="당사실적1" hidden="1">{#N/A,#N/A,FALSE,"인원";#N/A,#N/A,FALSE,"비용2";#N/A,#N/A,FALSE,"비용1";#N/A,#N/A,FALSE,"비용";#N/A,#N/A,FALSE,"보증2";#N/A,#N/A,FALSE,"보증1";#N/A,#N/A,FALSE,"보증";#N/A,#N/A,FALSE,"손익1";#N/A,#N/A,FALSE,"손익";#N/A,#N/A,FALSE,"부서별매출";#N/A,#N/A,FALSE,"매출"}</definedName>
    <definedName name="당초계획" hidden="1">#REF!</definedName>
    <definedName name="당초기준손이" hidden="1">{#N/A,#N/A,FALSE,"정공"}</definedName>
    <definedName name="당초기준손이_1" hidden="1">{#N/A,#N/A,FALSE,"정공"}</definedName>
    <definedName name="당초손익표" hidden="1">{#N/A,#N/A,FALSE,"정공"}</definedName>
    <definedName name="당초손익표_1" hidden="1">{#N/A,#N/A,FALSE,"정공"}</definedName>
    <definedName name="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 hidden="1">{#N/A,#N/A,FALSE,"평균임금기준퇴직금"}</definedName>
    <definedName name="대덕" hidden="1">{#N/A,#N/A,FALSE,"CCTV"}</definedName>
    <definedName name="대련" hidden="1">{#N/A,#N/A,FALSE,"UNIT";#N/A,#N/A,FALSE,"UNIT";#N/A,#N/A,FALSE,"계정"}</definedName>
    <definedName name="대련_1" hidden="1">{#N/A,#N/A,FALSE,"UNIT";#N/A,#N/A,FALSE,"UNIT";#N/A,#N/A,FALSE,"계정"}</definedName>
    <definedName name="대련_2" hidden="1">{#N/A,#N/A,FALSE,"UNIT";#N/A,#N/A,FALSE,"UNIT";#N/A,#N/A,FALSE,"계정"}</definedName>
    <definedName name="대련_3" hidden="1">{#N/A,#N/A,FALSE,"UNIT";#N/A,#N/A,FALSE,"UNIT";#N/A,#N/A,FALSE,"계정"}</definedName>
    <definedName name="대련_4" hidden="1">{#N/A,#N/A,FALSE,"UNIT";#N/A,#N/A,FALSE,"UNIT";#N/A,#N/A,FALSE,"계정"}</definedName>
    <definedName name="대련_5" hidden="1">{#N/A,#N/A,FALSE,"UNIT";#N/A,#N/A,FALSE,"UNIT";#N/A,#N/A,FALSE,"계정"}</definedName>
    <definedName name="대리님" hidden="1">{#N/A,#N/A,FALSE,"정공"}</definedName>
    <definedName name="대리님_1" hidden="1">{#N/A,#N/A,FALSE,"정공"}</definedName>
    <definedName name="대리점사업부" hidden="1">{#N/A,#N/A,FALSE,"계약직(여)"}</definedName>
    <definedName name="대방총괄" hidden="1">{#N/A,#N/A,FALSE,"단축1";#N/A,#N/A,FALSE,"단축2";#N/A,#N/A,FALSE,"단축3";#N/A,#N/A,FALSE,"장축";#N/A,#N/A,FALSE,"4WD"}</definedName>
    <definedName name="대부" hidden="1">{#N/A,#N/A,FALSE,"단축1";#N/A,#N/A,FALSE,"단축2";#N/A,#N/A,FALSE,"단축3";#N/A,#N/A,FALSE,"장축";#N/A,#N/A,FALSE,"4WD"}</definedName>
    <definedName name="대산.불가" hidden="1">{"'990910'!$A$1"}</definedName>
    <definedName name="대산.불가리아" hidden="1">{"'990910'!$A$1"}</definedName>
    <definedName name="대산2" hidden="1">{"'990910'!$A$1"}</definedName>
    <definedName name="대산외" hidden="1">{"'990910'!$A$1"}</definedName>
    <definedName name="대상1" hidden="1">#REF!</definedName>
    <definedName name="대상2" hidden="1">#REF!</definedName>
    <definedName name="대상시트" hidden="1">{#N/A,#N/A,FALSE,"정공"}</definedName>
    <definedName name="대상시트_1" hidden="1">{#N/A,#N/A,FALSE,"정공"}</definedName>
    <definedName name="대성" hidden="1">{#N/A,#N/A,FALSE,"1.CRITERIA";#N/A,#N/A,FALSE,"2.IS";#N/A,#N/A,FALSE,"3.BS";#N/A,#N/A,FALSE,"4.PER PL";#N/A,#N/A,FALSE,"5.INVESTMENT";#N/A,#N/A,FALSE,"6.공문";#N/A,#N/A,FALSE,"7.netinvest"}</definedName>
    <definedName name="대손변동" hidden="1">{#N/A,#N/A,FALSE,"평균임금기준퇴직금"}</definedName>
    <definedName name="대손충당금" hidden="1">{#N/A,#N/A,FALSE,"1.CRITERIA";#N/A,#N/A,FALSE,"2.IS";#N/A,#N/A,FALSE,"3.BS";#N/A,#N/A,FALSE,"4.PER PL";#N/A,#N/A,FALSE,"5.INVESTMENT";#N/A,#N/A,FALSE,"6.공문";#N/A,#N/A,FALSE,"7.netinvest"}</definedName>
    <definedName name="대손충당금." hidden="1">{#N/A,#N/A,FALSE,"BS";#N/A,#N/A,FALSE,"PL";#N/A,#N/A,FALSE,"A";#N/A,#N/A,FALSE,"B";#N/A,#N/A,FALSE,"B1";#N/A,#N/A,FALSE,"C";#N/A,#N/A,FALSE,"C1";#N/A,#N/A,FALSE,"C2";#N/A,#N/A,FALSE,"D";#N/A,#N/A,FALSE,"E";#N/A,#N/A,FALSE,"F";#N/A,#N/A,FALSE,"AA";#N/A,#N/A,FALSE,"BB";#N/A,#N/A,FALSE,"CC";#N/A,#N/A,FALSE,"DD";#N/A,#N/A,FALSE,"EE";#N/A,#N/A,FALSE,"FF";#N/A,#N/A,FALSE,"PL10";#N/A,#N/A,FALSE,"PL20";#N/A,#N/A,FALSE,"PL30"}</definedName>
    <definedName name="대손충당금명세" hidden="1">{#N/A,#N/A,FALSE,"96매출보고현황"}</definedName>
    <definedName name="대앻" hidden="1">{#N/A,#N/A,TRUE,"일정"}</definedName>
    <definedName name="대여금" hidden="1">{#N/A,#N/A,FALSE,"1.CRITERIA";#N/A,#N/A,FALSE,"2.IS";#N/A,#N/A,FALSE,"3.BS";#N/A,#N/A,FALSE,"4.PER PL";#N/A,#N/A,FALSE,"5.INVESTMENT";#N/A,#N/A,FALSE,"6.공문";#N/A,#N/A,FALSE,"7.netinvest"}</definedName>
    <definedName name="대여금인정이자" hidden="1">#REF!</definedName>
    <definedName name="대외공문3" hidden="1">{#N/A,#N/A,FALSE,"현장 NCR 분석";#N/A,#N/A,FALSE,"현장품질감사";#N/A,#N/A,FALSE,"현장품질감사"}</definedName>
    <definedName name="대외공문서1" hidden="1">{#N/A,#N/A,FALSE,"현장 NCR 분석";#N/A,#N/A,FALSE,"현장품질감사";#N/A,#N/A,FALSE,"현장품질감사"}</definedName>
    <definedName name="대원" hidden="1">#REF!</definedName>
    <definedName name="대원3" hidden="1">#REF!</definedName>
    <definedName name="대원4" hidden="1">#REF!</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조립부" hidden="1">{"'호선별현황(방식)'!$K$22:$P$22","'호선별현황(방식)'!$K$22:$P$22"}</definedName>
    <definedName name="대차" hidden="1">{#N/A,#N/A,FALSE,"BS";#N/A,#N/A,FALSE,"PL";#N/A,#N/A,FALSE,"처분";#N/A,#N/A,FALSE,"현금";#N/A,#N/A,FALSE,"매출";#N/A,#N/A,FALSE,"원가";#N/A,#N/A,FALSE,"경영"}</definedName>
    <definedName name="대차2" hidden="1">{#N/A,#N/A,FALSE,"Aging Summary";#N/A,#N/A,FALSE,"Ratio Analysis";#N/A,#N/A,FALSE,"Test 120 Day Accts";#N/A,#N/A,FALSE,"Tickmarks"}</definedName>
    <definedName name="대차3" hidden="1">{#N/A,#N/A,FALSE,"BS";#N/A,#N/A,FALSE,"PL";#N/A,#N/A,FALSE,"처분";#N/A,#N/A,FALSE,"현금";#N/A,#N/A,FALSE,"매출";#N/A,#N/A,FALSE,"원가";#N/A,#N/A,FALSE,"경영"}</definedName>
    <definedName name="대차4" hidden="1">{#N/A,#N/A,FALSE,"Aging Summary";#N/A,#N/A,FALSE,"Ratio Analysis";#N/A,#N/A,FALSE,"Test 120 Day Accts";#N/A,#N/A,FALSE,"Tickmarks"}</definedName>
    <definedName name="대차대조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대차대조표.." hidden="1">#REF!</definedName>
    <definedName name="대책" hidden="1">{"'4월수지'!$A$1:$AE$45"}</definedName>
    <definedName name="대책03" hidden="1">{"'OPEN'G압출'!$A$4:$P$34"}</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책서" hidden="1">{#N/A,#N/A,FALSE,"단축1";#N/A,#N/A,FALSE,"단축2";#N/A,#N/A,FALSE,"단축3";#N/A,#N/A,FALSE,"장축";#N/A,#N/A,FALSE,"4WD"}</definedName>
    <definedName name="대치대차" hidden="1">{#N/A,#N/A,FALSE,"매출이익"}</definedName>
    <definedName name="대포별원화" hidden="1">{#N/A,#N/A,FALSE,"인원";#N/A,#N/A,FALSE,"비용2";#N/A,#N/A,FALSE,"비용1";#N/A,#N/A,FALSE,"비용";#N/A,#N/A,FALSE,"보증2";#N/A,#N/A,FALSE,"보증1";#N/A,#N/A,FALSE,"보증";#N/A,#N/A,FALSE,"손익1";#N/A,#N/A,FALSE,"손익";#N/A,#N/A,FALSE,"부서별매출";#N/A,#N/A,FALSE,"매출"}</definedName>
    <definedName name="대한민국" hidden="1">{#N/A,#N/A,FALSE,"채산3501.XLS";#N/A,#N/A,FALSE,"신조수A.XLS";#N/A,#N/A,FALSE,"신조수b.XLS";#N/A,#N/A,FALSE,"채산3502.XLS";#N/A,#N/A,FALSE,"신조원리.XLS";#N/A,#N/A,FALSE,"신조감가.XLS"}</definedName>
    <definedName name="대현" hidden="1">{#N/A,#N/A,FALSE,"손익표지";#N/A,#N/A,FALSE,"손익계산";#N/A,#N/A,FALSE,"일반관리비";#N/A,#N/A,FALSE,"영업외수익";#N/A,#N/A,FALSE,"영업외비용";#N/A,#N/A,FALSE,"매출액";#N/A,#N/A,FALSE,"요약손익";#N/A,#N/A,FALSE,"요약대차";#N/A,#N/A,FALSE,"매출채권현황";#N/A,#N/A,FALSE,"매출채권명세"}</definedName>
    <definedName name="대현산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대호" hidden="1">{#N/A,#N/A,FALSE,"HOT RU TEM";#N/A,#N/A,FALSE,"HOT RU TEM";#N/A,#N/A,FALSE,"HOT RU TEM"}</definedName>
    <definedName name="댜댜" hidden="1">#N/A</definedName>
    <definedName name="더나앙ㄹ랑ㄹ" hidden="1">{#N/A,#N/A,FALSE,"단축1";#N/A,#N/A,FALSE,"단축2";#N/A,#N/A,FALSE,"단축3";#N/A,#N/A,FALSE,"장축";#N/A,#N/A,FALSE,"4WD"}</definedName>
    <definedName name="덕" hidden="1">{#N/A,#N/A,FALSE,"진행";#N/A,#N/A,FALSE,"1조";#N/A,#N/A,FALSE,"2조";#N/A,#N/A,FALSE,"3조";#N/A,#N/A,FALSE,"4조";#N/A,#N/A,FALSE,"5조";#N/A,#N/A,FALSE,"6조";#N/A,#N/A,FALSE,"8조";#N/A,#N/A,FALSE,"9조";#N/A,#N/A,FALSE,"10조"}</definedName>
    <definedName name="던" hidden="1">{#N/A,#N/A,FALSE,"Sheet5"}</definedName>
    <definedName name="뎌ㅑ색ㅅ" hidden="1">{#N/A,#N/A,TRUE,"일정"}</definedName>
    <definedName name="도" hidden="1">{#N/A,#N/A,FALSE,"1.CRITERIA";#N/A,#N/A,FALSE,"2.IS";#N/A,#N/A,FALSE,"3.BS";#N/A,#N/A,FALSE,"4.PER PL";#N/A,#N/A,FALSE,"5.INVESTMENT";#N/A,#N/A,FALSE,"6.공문";#N/A,#N/A,FALSE,"7.netinvest"}</definedName>
    <definedName name="도리" hidden="1">{#N/A,#N/A,FALSE,"1.CRITERIA";#N/A,#N/A,FALSE,"2.IS";#N/A,#N/A,FALSE,"3.BS";#N/A,#N/A,FALSE,"4.PER PL";#N/A,#N/A,FALSE,"5.INVESTMENT";#N/A,#N/A,FALSE,"6.공문";#N/A,#N/A,FALSE,"7.netinvest"}</definedName>
    <definedName name="도모" hidden="1">{#N/A,#N/A,FALSE,"BS";#N/A,#N/A,FALSE,"PL";#N/A,#N/A,FALSE,"처분";#N/A,#N/A,FALSE,"현금";#N/A,#N/A,FALSE,"매출";#N/A,#N/A,FALSE,"원가";#N/A,#N/A,FALSE,"경영"}</definedName>
    <definedName name="도별" hidden="1">#REF!</definedName>
    <definedName name="도어" hidden="1">#REF!</definedName>
    <definedName name="도어1" hidden="1">#REF!</definedName>
    <definedName name="도장" hidden="1">{"'매출계획'!$D$2"}</definedName>
    <definedName name="도장124" hidden="1">{"'매출계획'!$D$2"}</definedName>
    <definedName name="도장151" hidden="1">{"'매출계획'!$D$2"}</definedName>
    <definedName name="도장152" hidden="1">{"'매출계획'!$D$2"}</definedName>
    <definedName name="도장부" hidden="1">{"'호선별현황(방식)'!$K$22:$P$22","'호선별현황(방식)'!$K$22:$P$22"}</definedName>
    <definedName name="도장신" hidden="1">{"'매출계획'!$D$2"}</definedName>
    <definedName name="도장일정"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도조" hidden="1">{#N/A,#N/A,FALSE,"BS";#N/A,#N/A,FALSE,"PL";#N/A,#N/A,FALSE,"처분";#N/A,#N/A,FALSE,"현금";#N/A,#N/A,FALSE,"매출";#N/A,#N/A,FALSE,"원가";#N/A,#N/A,FALSE,"경영"}</definedName>
    <definedName name="돌" hidden="1">{#N/A,#N/A,FALSE,"단축1";#N/A,#N/A,FALSE,"단축2";#N/A,#N/A,FALSE,"단축3";#N/A,#N/A,FALSE,"장축";#N/A,#N/A,FALSE,"4WD"}</definedName>
    <definedName name="돌돋소" hidden="1">{#N/A,#N/A,TRUE,"경전'96(1)";#N/A,#N/A,TRUE,"경전'96 (2)"}</definedName>
    <definedName name="돌리기" hidden="1">#REF!</definedName>
    <definedName name="돌아버려" hidden="1">{"'Sheet1'!$A$1:$H$36"}</definedName>
    <definedName name="동" hidden="1">{#N/A,#N/A,FALSE,"Aging Summary";#N/A,#N/A,FALSE,"Ratio Analysis";#N/A,#N/A,FALSE,"Test 120 Day Accts";#N/A,#N/A,FALSE,"Tickmarks"}</definedName>
    <definedName name="동구연숩" hidden="1">{#N/A,#N/A,FALSE,"전력간선"}</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아재무비율" hidden="1">#REF!</definedName>
    <definedName name="동원수정" hidden="1">{"SELECT orddtail.QUANTITY, orddtail.DISCOUNT, orddtail.PRODUCT_ID, orddtail.QUANTITY, orddtail.UNIT_P";"RICE
FROM c:\windows\msapps\msquery\orddtail.dbf orddtail, c:\windows\msapps\msquery\orddtail.dbf o";"rddtail_1
WHERE orddtail_1.ORDER_ID = orddtail.ORDER_ID"}</definedName>
    <definedName name="동준" hidden="1">{"'Firr(선)'!$AS$1:$AY$62","'Firr(사)'!$AS$1:$AY$62","'Firr(회)'!$AS$1:$AY$62","'Firr(선)'!$L$1:$V$62","'Firr(사)'!$L$1:$V$62","'Firr(회)'!$L$1:$V$62"}</definedName>
    <definedName name="동해물과백두산이" hidden="1">{#N/A,#N/A,FALSE,"지침";#N/A,#N/A,FALSE,"환경분석";#N/A,#N/A,FALSE,"Sheet16"}</definedName>
    <definedName name="돠" hidden="1">{#N/A,#N/A,FALSE,"1.CRITERIA";#N/A,#N/A,FALSE,"2.IS";#N/A,#N/A,FALSE,"3.BS";#N/A,#N/A,FALSE,"4.PER PL";#N/A,#N/A,FALSE,"5.INVESTMENT";#N/A,#N/A,FALSE,"6.공문";#N/A,#N/A,FALSE,"7.netinvest"}</definedName>
    <definedName name="돠리" hidden="1">{#N/A,#N/A,FALSE,"1.CRITERIA";#N/A,#N/A,FALSE,"2.IS";#N/A,#N/A,FALSE,"3.BS";#N/A,#N/A,FALSE,"4.PER PL";#N/A,#N/A,FALSE,"5.INVESTMENT";#N/A,#N/A,FALSE,"6.공문";#N/A,#N/A,FALSE,"7.netinvest"}</definedName>
    <definedName name="됴" hidden="1">{#N/A,#N/A,FALSE,"BS";#N/A,#N/A,FALSE,"PL";#N/A,#N/A,FALSE,"처분";#N/A,#N/A,FALSE,"현금";#N/A,#N/A,FALSE,"매출";#N/A,#N/A,FALSE,"원가";#N/A,#N/A,FALSE,"경영"}</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려" hidden="1">{#N/A,#N/A,FALSE,"BS";#N/A,#N/A,FALSE,"PL";#N/A,#N/A,FALSE,"처분";#N/A,#N/A,FALSE,"현금";#N/A,#N/A,FALSE,"매출";#N/A,#N/A,FALSE,"원가";#N/A,#N/A,FALSE,"경영"}</definedName>
    <definedName name="두번째" hidden="1">{#N/A,#N/A,FALSE,"정공"}</definedName>
    <definedName name="두번째_1" hidden="1">{#N/A,#N/A,FALSE,"정공"}</definedName>
    <definedName name="드림2" hidden="1">{#N/A,#N/A,TRUE,"생산";#N/A,#N/A,TRUE,"표지"}</definedName>
    <definedName name="등"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3"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속1" hidden="1">{#N/A,#N/A,FALSE,"KMC최종회의(7월) 자료"}</definedName>
    <definedName name="디" hidden="1">{#N/A,#N/A,FALSE,"1.CRITERIA";#N/A,#N/A,FALSE,"2.IS";#N/A,#N/A,FALSE,"3.BS";#N/A,#N/A,FALSE,"4.PER PL";#N/A,#N/A,FALSE,"5.INVESTMENT";#N/A,#N/A,FALSE,"6.공문";#N/A,#N/A,FALSE,"7.netinvest"}</definedName>
    <definedName name="디리" hidden="1">{#N/A,#N/A,FALSE,"1.CRITERIA";#N/A,#N/A,FALSE,"2.IS";#N/A,#N/A,FALSE,"3.BS";#N/A,#N/A,FALSE,"4.PER PL";#N/A,#N/A,FALSE,"5.INVESTMENT";#N/A,#N/A,FALSE,"6.공문";#N/A,#N/A,FALSE,"7.netinvest"}</definedName>
    <definedName name="디브이에스코리아" hidden="1">{#N/A,#N/A,FALSE,"1.CRITERIA";#N/A,#N/A,FALSE,"2.IS";#N/A,#N/A,FALSE,"3.BS";#N/A,#N/A,FALSE,"4.PER PL";#N/A,#N/A,FALSE,"5.INVESTMENT";#N/A,#N/A,FALSE,"6.공문";#N/A,#N/A,FALSE,"7.netinvest"}</definedName>
    <definedName name="디스플레이업체실적" hidden="1">{"'4월수지'!$A$1:$AE$45"}</definedName>
    <definedName name="딤채실파매" hidden="1">{#N/A,#N/A,FALSE,"2월입도";#N/A,#N/A,FALSE,"1월입도";#N/A,#N/A,FALSE,"3월입도"}</definedName>
    <definedName name="ㄸ" hidden="1">{#N/A,#N/A,FALSE,"단축1";#N/A,#N/A,FALSE,"단축2";#N/A,#N/A,FALSE,"단축3";#N/A,#N/A,FALSE,"장축";#N/A,#N/A,FALSE,"4WD"}</definedName>
    <definedName name="땡"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또왜이래" hidden="1">{"'Sheet1'!$A$1:$H$36"}</definedName>
    <definedName name="똥" hidden="1">{"'5'!$A$1:$BB$147"}</definedName>
    <definedName name="똥1" hidden="1">{"'5'!$A$1:$BB$147"}</definedName>
    <definedName name="ㄹ" hidden="1">{#N/A,#N/A,FALSE,"BS";#N/A,#N/A,FALSE,"PL";#N/A,#N/A,FALSE,"처분";#N/A,#N/A,FALSE,"현금";#N/A,#N/A,FALSE,"매출";#N/A,#N/A,FALSE,"원가";#N/A,#N/A,FALSE,"경영"}</definedName>
    <definedName name="ㄹ고" hidden="1">{"'경매 schedule'!$A$1:$Y$78"}</definedName>
    <definedName name="ㄹㄴ" hidden="1">{"'분양원가'!$B$1:$F$113"}</definedName>
    <definedName name="ㄹㄴㄹㄴㄹ" hidden="1">{"'매출계획'!$D$2"}</definedName>
    <definedName name="ㄹㄴㅁㄹㄴ" hidden="1">{#N/A,"수불부",FALSE,"사급자재수불서";#N/A,"수불부",FALSE,"사급자재수불서"}</definedName>
    <definedName name="ㄹㄴㅁㄹㅇㄴ" hidden="1">{"'Sheet1'!$D$19","'Sheet1'!$B$22:$E$22"}</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ㄴㅇㅁㄹㄴ"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ㄹㄴㅇㅁㅇㄴ" hidden="1">{#N/A,#N/A,FALSE,"UNIT";#N/A,#N/A,FALSE,"UNIT";#N/A,#N/A,FALSE,"계정"}</definedName>
    <definedName name="ㄹㄴㅇㅁㅇㄴ_1" hidden="1">{#N/A,#N/A,FALSE,"UNIT";#N/A,#N/A,FALSE,"UNIT";#N/A,#N/A,FALSE,"계정"}</definedName>
    <definedName name="ㄹㄴㅇㅁㅇㄹ" hidden="1">{#N/A,#N/A,FALSE,"UNIT";#N/A,#N/A,FALSE,"UNIT";#N/A,#N/A,FALSE,"계정"}</definedName>
    <definedName name="ㄹㄴㅇㅁㅇㄹ_1" hidden="1">{#N/A,#N/A,FALSE,"UNIT";#N/A,#N/A,FALSE,"UNIT";#N/A,#N/A,FALSE,"계정"}</definedName>
    <definedName name="ㄹㄶㅀ" hidden="1">{#N/A,#N/A,FALSE,"회선임차현황"}</definedName>
    <definedName name="ㄹㄶㅎㄶㅎㄹ" hidden="1">#REF!</definedName>
    <definedName name="ㄹㄷㄱㄷㅈㄴㅇㄹㅇㄴㄹ"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ㄹㄷㅇㄹ" hidden="1">{#N/A,#N/A,FALSE,"HOT RU TEM";#N/A,#N/A,FALSE,"HOT RU TEM";#N/A,#N/A,FALSE,"HOT RU TEM"}</definedName>
    <definedName name="ㄹㄷㅈ" hidden="1">#REF!</definedName>
    <definedName name="ㄹㄷㅈㄹㄹㄹ" hidden="1">#N/A</definedName>
    <definedName name="ㄹ돈ㄴ" hidden="1">{#N/A,#N/A,TRUE,"일정"}</definedName>
    <definedName name="ㄹㄹ" hidden="1">1</definedName>
    <definedName name="ㄹㄹㄹ" hidden="1">{#N/A,#N/A,FALSE,"신규dep";#N/A,#N/A,FALSE,"신규dep-금형상각후";#N/A,#N/A,FALSE,"신규dep-연구비상각후";#N/A,#N/A,FALSE,"신규dep-기계,공구상각후"}</definedName>
    <definedName name="ㄹㄹㄹㄴㅇㅁㄹㄴㄴㄹㅇ" hidden="1">{#N/A,#N/A,FALSE,"PART-1234-8-12-9(41)";#N/A,#N/A,FALSE,"PARTS-2(3)";#N/A,#N/A,FALSE,"VAN SYSTEM";#N/A,#N/A,FALSE,"PARTS-10(26)";#N/A,#N/A,FALSE,"PART-5-6-7-11(14)";#N/A,#N/A,FALSE,"PARTS-4(3)";#N/A,#N/A,FALSE,"PCLASS"}</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 hidden="1">{"'7'!$B$15:$D$32"}</definedName>
    <definedName name="ㄹㄹㄹㄹㄹ" hidden="1">{#N/A,#N/A,FALSE,"BS";#N/A,#N/A,FALSE,"PL";#N/A,#N/A,FALSE,"처분";#N/A,#N/A,FALSE,"현금";#N/A,#N/A,FALSE,"매출";#N/A,#N/A,FALSE,"원가";#N/A,#N/A,FALSE,"경영"}</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ㄹ44444444444444444444444444444444444444444444444444444444444444444444444444444444444444444444444444444444444444444444444444444444444444444444444444444444444444" hidden="1">#REF!</definedName>
    <definedName name="ㄹㄹㄹㅇ" hidden="1">{#N/A,#N/A,FALSE,"단축1";#N/A,#N/A,FALSE,"단축2";#N/A,#N/A,FALSE,"단축3";#N/A,#N/A,FALSE,"장축";#N/A,#N/A,FALSE,"4WD"}</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 hidden="1">{#N/A,#N/A,FALSE,"PART-1234-8-12-9(41)";#N/A,#N/A,FALSE,"PARTS-2(3)";#N/A,#N/A,FALSE,"VAN SYSTEM";#N/A,#N/A,FALSE,"PARTS-10(26)";#N/A,#N/A,FALSE,"PART-5-6-7-11(14)";#N/A,#N/A,FALSE,"PARTS-4(3)";#N/A,#N/A,FALSE,"PCLASS"}</definedName>
    <definedName name="ㄹㄹㅇㅇ" hidden="1">{"'Sheet1'!$A$1:$H$36"}</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라너란" hidden="1">{#N/A,#N/A,FALSE,"BS";#N/A,#N/A,FALSE,"PL";#N/A,#N/A,FALSE,"처분";#N/A,#N/A,FALSE,"현금";#N/A,#N/A,FALSE,"매출";#N/A,#N/A,FALSE,"원가";#N/A,#N/A,FALSE,"경영"}</definedName>
    <definedName name="ㄹ러ㅏ" hidden="1">{#N/A,#N/A,FALSE,"HOT RU TEM";#N/A,#N/A,FALSE,"HOT RU TEM";#N/A,#N/A,FALSE,"HOT RU TEM"}</definedName>
    <definedName name="ㄹ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로ㅗㅓㅎ" hidden="1">{"'자리배치도'!$AG$1:$CI$28"}</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ㄽㄱㄺ"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ㅀ" hidden="1">{"'자리배치도'!$AG$1:$CI$28"}</definedName>
    <definedName name="ㄹㅀㅎ" hidden="1">{"'5'!$A$1:$BB$147"}</definedName>
    <definedName name="ㄹ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 hidden="1">10</definedName>
    <definedName name="ㄹㅇㄴ" hidden="1">{#N/A,#N/A,FALSE,"BS";#N/A,#N/A,FALSE,"PL";#N/A,#N/A,FALSE,"처분";#N/A,#N/A,FALSE,"현금";#N/A,#N/A,FALSE,"매출";#N/A,#N/A,FALSE,"원가";#N/A,#N/A,FALSE,"경영"}</definedName>
    <definedName name="ㄹㅇㄴㄴㅁ" hidden="1">#REF!</definedName>
    <definedName name="ㄹㅇㄴㄹ" hidden="1">{#N/A,#N/A,FALSE,"지침";#N/A,#N/A,FALSE,"환경분석";#N/A,#N/A,FALSE,"Sheet16"}</definedName>
    <definedName name="ㄹㅇㄴㄹㄴㄹ" hidden="1">#REF!</definedName>
    <definedName name="ㄹㅇㄴㄹㅇㄹㅇㄹ" hidden="1">{#N/A,#N/A,FALSE,"손익표지";#N/A,#N/A,FALSE,"손익계산";#N/A,#N/A,FALSE,"일반관리비";#N/A,#N/A,FALSE,"영업외수익";#N/A,#N/A,FALSE,"영업외비용";#N/A,#N/A,FALSE,"매출액";#N/A,#N/A,FALSE,"요약손익";#N/A,#N/A,FALSE,"요약대차";#N/A,#N/A,FALSE,"매출채권현황";#N/A,#N/A,FALSE,"매출채권명세"}</definedName>
    <definedName name="ㄹㅇㄴㅁ" hidden="1">{#N/A,#N/A,FALSE,"단축1";#N/A,#N/A,FALSE,"단축2";#N/A,#N/A,FALSE,"단축3";#N/A,#N/A,FALSE,"장축";#N/A,#N/A,FALSE,"4WD"}</definedName>
    <definedName name="ㄹㅇㄴㅁㅁㄹㅇㄴㄹㅇㄴ" hidden="1">{"'자리배치도'!$AG$1:$CI$28"}</definedName>
    <definedName name="ㄹㅇㄴㅁㅇ" hidden="1">{#N/A,#N/A,FALSE,"표지";#N/A,#N/A,FALSE,"현안요약";#N/A,#N/A,FALSE,"변제계획대비현황";#N/A,#N/A,FALSE,"비업무및미양채변제계획";#N/A,#N/A,FALSE,"변제내역표";#N/A,#N/A,FALSE,"총괄현황및상거래채권"}</definedName>
    <definedName name="ㄹㅇㄴㅇㄹ" hidden="1">#REF!</definedName>
    <definedName name="ㄹㅇㄶ" hidden="1">#REF!</definedName>
    <definedName name="ㄹㅇㄶ옿" hidden="1">#REF!</definedName>
    <definedName name="ㄹㅇㄹ" hidden="1">{#N/A,#N/A,FALSE,"지침";#N/A,#N/A,FALSE,"환경분석";#N/A,#N/A,FALSE,"Sheet16"}</definedName>
    <definedName name="ㄹㅇㄹㄴㅁ"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ㅇㄹㅇ" hidden="1">{#N/A,#N/A,FALSE,"손익표지";#N/A,#N/A,FALSE,"손익계산";#N/A,#N/A,FALSE,"일반관리비";#N/A,#N/A,FALSE,"영업외수익";#N/A,#N/A,FALSE,"영업외비용";#N/A,#N/A,FALSE,"매출액";#N/A,#N/A,FALSE,"요약손익";#N/A,#N/A,FALSE,"요약대차";#N/A,#N/A,FALSE,"매출채권현황";#N/A,#N/A,FALSE,"매출채권명세"}</definedName>
    <definedName name="ㄹㅇㄹㅇㄴ" hidden="1">#REF!</definedName>
    <definedName name="ㄹㅇㄹㅇㄴㄻ"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ㅇㄹㅇㄴㅁㄹㄴㅇ"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ㅇㄹㅇㄹㅇ" hidden="1">#REF!</definedName>
    <definedName name="ㄹㅇㄹㅇㄹㅇㄹ"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ㅇㄹㅇㄹㅇㄹ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ㅇㄹㅇㄹㅇㄹㅇㄹ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ㄹㅇㄹㅇㄹㅇㄻㄹㅇㅁ"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ㄻ" hidden="1">{#N/A,#N/A,FALSE,"지침";#N/A,#N/A,FALSE,"환경분석";#N/A,#N/A,FALSE,"Sheet16"}</definedName>
    <definedName name="ㄹㅇㅀ" hidden="1">{#N/A,#N/A,FALSE,"단축1";#N/A,#N/A,FALSE,"단축2";#N/A,#N/A,FALSE,"단축3";#N/A,#N/A,FALSE,"장축";#N/A,#N/A,FALSE,"4WD"}</definedName>
    <definedName name="ㄹㅇㅀㅇㄹ" hidden="1">{#N/A,#N/A,FALSE,"Sheet1"}</definedName>
    <definedName name="ㄹㅇㅁ" hidden="1">{#N/A,#N/A,FALSE,"Aging Summary";#N/A,#N/A,FALSE,"Ratio Analysis";#N/A,#N/A,FALSE,"Test 120 Day Accts";#N/A,#N/A,FALSE,"Tickmarks"}</definedName>
    <definedName name="ㄹㅇㅁㄹㅇㄴㄹㅇ" hidden="1">{#N/A,#N/A,FALSE,"Aging Summary";#N/A,#N/A,FALSE,"Ratio Analysis";#N/A,#N/A,FALSE,"Test 120 Day Accts";#N/A,#N/A,FALSE,"Tickmarks"}</definedName>
    <definedName name="ㄹㅇㅁㄹㅇㄹ" hidden="1">{#N/A,#N/A,FALSE,"Aging Summary";#N/A,#N/A,FALSE,"Ratio Analysis";#N/A,#N/A,FALSE,"Test 120 Day Accts";#N/A,#N/A,FALSE,"Tickmarks"}</definedName>
    <definedName name="ㄹㅇㅁㄹㅇㄻㄴㅇ" hidden="1">{#N/A,#N/A,FALSE,"Aging Summary";#N/A,#N/A,FALSE,"Ratio Analysis";#N/A,#N/A,FALSE,"Test 120 Day Accts";#N/A,#N/A,FALSE,"Tickmarks"}</definedName>
    <definedName name="ㄹㅇㅁㅇㅁ" hidden="1">{#N/A,#N/A,FALSE,"Aging Summary";#N/A,#N/A,FALSE,"Ratio Analysis";#N/A,#N/A,FALSE,"Test 120 Day Accts";#N/A,#N/A,FALSE,"Tickmarks"}</definedName>
    <definedName name="ㄹㅇㅇㄴ" hidden="1">{#N/A,#N/A,FALSE,"단축1";#N/A,#N/A,FALSE,"단축2";#N/A,#N/A,FALSE,"단축3";#N/A,#N/A,FALSE,"장축";#N/A,#N/A,FALSE,"4WD"}</definedName>
    <definedName name="ㄹㅇㅇㄹ" hidden="1">{#N/A,#N/A,FALSE,"단축1";#N/A,#N/A,FALSE,"단축2";#N/A,#N/A,FALSE,"단축3";#N/A,#N/A,FALSE,"장축";#N/A,#N/A,FALSE,"4WD"}</definedName>
    <definedName name="ㄹㅇㅇㄹㅇㄹㅇ" hidden="1">{#N/A,#N/A,FALSE,"Aging Summary";#N/A,#N/A,FALSE,"Ratio Analysis";#N/A,#N/A,FALSE,"Test 120 Day Accts";#N/A,#N/A,FALSE,"Tickmarks"}</definedName>
    <definedName name="ㄹㅇㅇㅇㄴ" hidden="1">{#N/A,#N/A,TRUE,"일정"}</definedName>
    <definedName name="ㄹㅇㅎㄴㅇㅀ" hidden="1">{#N/A,#N/A,FALSE,"손익표지";#N/A,#N/A,FALSE,"손익계산";#N/A,#N/A,FALSE,"일반관리비";#N/A,#N/A,FALSE,"영업외수익";#N/A,#N/A,FALSE,"영업외비용";#N/A,#N/A,FALSE,"매출액";#N/A,#N/A,FALSE,"요약손익";#N/A,#N/A,FALSE,"요약대차";#N/A,#N/A,FALSE,"매출채권현황";#N/A,#N/A,FALSE,"매출채권명세"}</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ㅇㅎㅎㅎ" hidden="1">{#N/A,#N/A,FALSE,"98소지이동TOTvs99.1 (2)";#N/A,#N/A,FALSE,"TOTAL";#N/A,#N/A,FALSE,"98소지이동TOTvs99.1(b) (2)"}</definedName>
    <definedName name="ㄹ아ㅣㅇㅎ리" hidden="1">{#N/A,#N/A,FALSE,"UNIT";#N/A,#N/A,FALSE,"UNIT";#N/A,#N/A,FALSE,"계정"}</definedName>
    <definedName name="ㄹ어미ㅏㄹ" hidden="1">{"'Sheet1'!$D$19","'Sheet1'!$B$22:$E$22"}</definedName>
    <definedName name="ㄹ어ㅓ럴" hidden="1">{#N/A,#N/A,FALSE,"단축1";#N/A,#N/A,FALSE,"단축2";#N/A,#N/A,FALSE,"단축3";#N/A,#N/A,FALSE,"장축";#N/A,#N/A,FALSE,"4WD"}</definedName>
    <definedName name="ㄹ옹" hidden="1">{#N/A,#N/A,FALSE,"단축1";#N/A,#N/A,FALSE,"단축2";#N/A,#N/A,FALSE,"단축3";#N/A,#N/A,FALSE,"장축";#N/A,#N/A,FALSE,"4WD"}</definedName>
    <definedName name="ㄹㅈ" hidden="1">#REF!</definedName>
    <definedName name="ㄹㅈㄷㄷ" hidden="1">{#N/A,#N/A,TRUE,"양식5";#N/A,#N/A,TRUE,"양식1_2_2";#N/A,#N/A,TRUE,"양식1_1_2";#N/A,#N/A,TRUE,"양식2";#N/A,#N/A,TRUE,"양식4";#N/A,#N/A,TRUE,"양식3";#N/A,#N/A,TRUE,"양식6";#N/A,#N/A,TRUE,"양식7";#N/A,#N/A,TRUE,"양식10";#N/A,#N/A,TRUE,"양식11";#N/A,#N/A,TRUE,"양식12";#N/A,#N/A,TRUE,"양식13_1_2";#N/A,#N/A,TRUE,"양식13_2_2";#N/A,#N/A,TRUE,"양식14"}</definedName>
    <definedName name="ㄹㅈㄹㄷ" hidden="1">#REF!</definedName>
    <definedName name="ㄹㅊ" hidden="1">#REF!</definedName>
    <definedName name="ㄹ헝ㅀㅇㄹ" hidden="1">{"'5'!$A$1:$BB$147"}</definedName>
    <definedName name="ㄹ호" hidden="1">{#N/A,#N/A,FALSE,"Aging Summary";#N/A,#N/A,FALSE,"Ratio Analysis";#N/A,#N/A,FALSE,"Test 120 Day Accts";#N/A,#N/A,FALSE,"Tickmarks"}</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ㄹ히" hidden="1">{#N/A,#N/A,TRUE,"Y생산";#N/A,#N/A,TRUE,"Y판매";#N/A,#N/A,TRUE,"Y총물량";#N/A,#N/A,TRUE,"Y능력";#N/A,#N/A,TRUE,"YKD"}</definedName>
    <definedName name="라" hidden="1">{#N/A,#N/A,FALSE,"1.CRITERIA";#N/A,#N/A,FALSE,"2.IS";#N/A,#N/A,FALSE,"3.BS";#N/A,#N/A,FALSE,"4.PER PL";#N/A,#N/A,FALSE,"5.INVESTMENT";#N/A,#N/A,FALSE,"6.공문";#N/A,#N/A,FALSE,"7.netinvest"}</definedName>
    <definedName name="라나라" hidden="1">{"'5'!$A$1:$BB$147"}</definedName>
    <definedName name="라라라라라" hidden="1">{"'5'!$A$1:$BB$147"}</definedName>
    <definedName name="라랑" hidden="1">{"'5'!$A$1:$BB$147"}</definedName>
    <definedName name="라리" hidden="1">{#N/A,#N/A,FALSE,"1.CRITERIA";#N/A,#N/A,FALSE,"2.IS";#N/A,#N/A,FALSE,"3.BS";#N/A,#N/A,FALSE,"4.PER PL";#N/A,#N/A,FALSE,"5.INVESTMENT";#N/A,#N/A,FALSE,"6.공문";#N/A,#N/A,FALSE,"7.netinvest"}</definedName>
    <definedName name="라마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라아아" hidden="1">{#N/A,#N/A,FALSE,"1.CRITERIA";#N/A,#N/A,FALSE,"2.IS";#N/A,#N/A,FALSE,"3.BS";#N/A,#N/A,FALSE,"4.PER PL";#N/A,#N/A,FALSE,"5.INVESTMENT";#N/A,#N/A,FALSE,"6.공문";#N/A,#N/A,FALSE,"7.netinvest"}</definedName>
    <definedName name="라앤ㅁㄹ어날어남어남ㄹㅇㄴ" hidden="1">{#N/A,#N/A,TRUE,"경전'96(1)";#N/A,#N/A,TRUE,"경전'96 (2)"}</definedName>
    <definedName name="라이라" hidden="1">{#N/A,#N/A,FALSE,"1.CRITERIA";#N/A,#N/A,FALSE,"2.IS";#N/A,#N/A,FALSE,"3.BS";#N/A,#N/A,FALSE,"4.PER PL";#N/A,#N/A,FALSE,"5.INVESTMENT";#N/A,#N/A,FALSE,"6.공문";#N/A,#N/A,FALSE,"7.netinvest"}</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란다리아" hidden="1">{#N/A,#N/A,FALSE,"정공"}</definedName>
    <definedName name="란다리아_1" hidden="1">{#N/A,#N/A,FALSE,"정공"}</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람다가공" hidden="1">{#N/A,#N/A,FALSE,"전제";#N/A,#N/A,FALSE,"표지";#N/A,#N/A,FALSE,"6D16";#N/A,#N/A,FALSE,"6D22";#N/A,#N/A,FALSE,"6D22-T";#N/A,#N/A,FALSE,"Q-DEG";#N/A,#N/A,FALSE,"총손";#N/A,#N/A,FALSE,"대당";#N/A,#N/A,FALSE,"가공비"}</definedName>
    <definedName name="람다조립" hidden="1">{#N/A,#N/A,FALSE,"표지";#N/A,#N/A,FALSE,"전제";#N/A,#N/A,FALSE,"손익-자 (2)";#N/A,#N/A,FALSE,"손익-자";#N/A,#N/A,FALSE,"손익-마 (2)";#N/A,#N/A,FALSE,"손익-마";#N/A,#N/A,FALSE,"총손최종"}</definedName>
    <definedName name="랑" hidden="1">{#N/A,#N/A,FALSE,"지침";#N/A,#N/A,FALSE,"환경분석";#N/A,#N/A,FALSE,"Sheet16"}</definedName>
    <definedName name="랑ㄹ" hidden="1">{#N/A,#N/A,FALSE,"지침";#N/A,#N/A,FALSE,"환경분석";#N/A,#N/A,FALSE,"Sheet16"}</definedName>
    <definedName name="랴" hidden="1">{#N/A,#N/A,FALSE,"1.CRITERIA";#N/A,#N/A,FALSE,"2.IS";#N/A,#N/A,FALSE,"3.BS";#N/A,#N/A,FALSE,"4.PER PL";#N/A,#N/A,FALSE,"5.INVESTMENT";#N/A,#N/A,FALSE,"6.공문";#N/A,#N/A,FALSE,"7.netinvest"}</definedName>
    <definedName name="랴리" hidden="1">{#N/A,#N/A,FALSE,"1.CRITERIA";#N/A,#N/A,FALSE,"2.IS";#N/A,#N/A,FALSE,"3.BS";#N/A,#N/A,FALSE,"4.PER PL";#N/A,#N/A,FALSE,"5.INVESTMENT";#N/A,#N/A,FALSE,"6.공문";#N/A,#N/A,FALSE,"7.netinvest"}</definedName>
    <definedName name="러" hidden="1">{#N/A,#N/A,FALSE,"단축1";#N/A,#N/A,FALSE,"단축2";#N/A,#N/A,FALSE,"단축3";#N/A,#N/A,FALSE,"장축";#N/A,#N/A,FALSE,"4WD"}</definedName>
    <definedName name="러렁라" hidden="1">{#N/A,#N/A,FALSE,"단축1";#N/A,#N/A,FALSE,"단축2";#N/A,#N/A,FALSE,"단축3";#N/A,#N/A,FALSE,"장축";#N/A,#N/A,FALSE,"4WD"}</definedName>
    <definedName name="러시아" hidden="1">{#N/A,#N/A,FALSE,"단축1";#N/A,#N/A,FALSE,"단축2";#N/A,#N/A,FALSE,"단축3";#N/A,#N/A,FALSE,"장축";#N/A,#N/A,FALSE,"4WD"}</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ㅣ머리ㅓㅣㅓㅣ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렁ㅁ니만ㅇ" hidden="1">{#N/A,#N/A,FALSE,"주요여수신";#N/A,#N/A,FALSE,"수신금리";#N/A,#N/A,FALSE,"대출금리";#N/A,#N/A,FALSE,"신규대출";#N/A,#N/A,FALSE,"총액대출"}</definedName>
    <definedName name="레" hidden="1">{#N/A,#N/A,TRUE,"경전'96(1)";#N/A,#N/A,TRUE,"경전'96 (2)"}</definedName>
    <definedName name="레규레다" hidden="1">{#N/A,#N/A,FALSE,"단축1";#N/A,#N/A,FALSE,"단축2";#N/A,#N/A,FALSE,"단축3";#N/A,#N/A,FALSE,"장축";#N/A,#N/A,FALSE,"4WD"}</definedName>
    <definedName name="레이아웃" hidden="1">{#N/A,#N/A,FALSE,"단축1";#N/A,#N/A,FALSE,"단축2";#N/A,#N/A,FALSE,"단축3";#N/A,#N/A,FALSE,"장축";#N/A,#N/A,FALSE,"4WD"}</definedName>
    <definedName name="로" hidden="1">{#N/A,#N/A,FALSE,"1.CRITERIA";#N/A,#N/A,FALSE,"2.IS";#N/A,#N/A,FALSE,"3.BS";#N/A,#N/A,FALSE,"4.PER PL";#N/A,#N/A,FALSE,"5.INVESTMENT";#N/A,#N/A,FALSE,"6.공문";#N/A,#N/A,FALSE,"7.netinvest"}</definedName>
    <definedName name="로놓ㄹ" hidden="1">{#N/A,#N/A,FALSE,"PART-1234-8-12-9(41)";#N/A,#N/A,FALSE,"PARTS-2(3)";#N/A,#N/A,FALSE,"VAN SYSTEM";#N/A,#N/A,FALSE,"PARTS-10(26)";#N/A,#N/A,FALSE,"PART-5-6-7-11(14)";#N/A,#N/A,FALSE,"PARTS-4(3)";#N/A,#N/A,FALSE,"PCLASS"}</definedName>
    <definedName name="로로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로리" hidden="1">{#N/A,#N/A,FALSE,"1.CRITERIA";#N/A,#N/A,FALSE,"2.IS";#N/A,#N/A,FALSE,"3.BS";#N/A,#N/A,FALSE,"4.PER PL";#N/A,#N/A,FALSE,"5.INVESTMENT";#N/A,#N/A,FALSE,"6.공문";#N/A,#N/A,FALSE,"7.netinvest"}</definedName>
    <definedName name="로커" hidden="1">{#N/A,#N/A,FALSE,"단축1";#N/A,#N/A,FALSE,"단축2";#N/A,#N/A,FALSE,"단축3";#N/A,#N/A,FALSE,"장축";#N/A,#N/A,FALSE,"4WD"}</definedName>
    <definedName name="로커커버" hidden="1">{#N/A,#N/A,FALSE,"단축1";#N/A,#N/A,FALSE,"단축2";#N/A,#N/A,FALSE,"단축3";#N/A,#N/A,FALSE,"장축";#N/A,#N/A,FALSE,"4WD"}</definedName>
    <definedName name="로커커버_1" hidden="1">{#N/A,#N/A,FALSE,"단축1";#N/A,#N/A,FALSE,"단축2";#N/A,#N/A,FALSE,"단축3";#N/A,#N/A,FALSE,"장축";#N/A,#N/A,FALSE,"4WD"}</definedName>
    <definedName name="로호"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로ㅓㅗㄴ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롢" hidden="1">{#N/A,#N/A,FALSE,"UNIT";#N/A,#N/A,FALSE,"UNIT";#N/A,#N/A,FALSE,"계정"}</definedName>
    <definedName name="롢_1" hidden="1">{#N/A,#N/A,FALSE,"UNIT";#N/A,#N/A,FALSE,"UNIT";#N/A,#N/A,FALSE,"계정"}</definedName>
    <definedName name="롤설계1" hidden="1">{"'표지'!$B$5"}</definedName>
    <definedName name="롱" hidden="1">{#N/A,#N/A,FALSE,"단축1";#N/A,#N/A,FALSE,"단축2";#N/A,#N/A,FALSE,"단축3";#N/A,#N/A,FALSE,"장축";#N/A,#N/A,FALSE,"4WD"}</definedName>
    <definedName name="롱이" hidden="1">{#N/A,#N/A,FALSE,"단축1";#N/A,#N/A,FALSE,"단축2";#N/A,#N/A,FALSE,"단축3";#N/A,#N/A,FALSE,"장축";#N/A,#N/A,FALSE,"4WD"}</definedName>
    <definedName name="롸ㅡㅗ" hidden="1">{#N/A,#N/A,FALSE,"단축1";#N/A,#N/A,FALSE,"단축2";#N/A,#N/A,FALSE,"단축3";#N/A,#N/A,FALSE,"장축";#N/A,#N/A,FALSE,"4WD"}</definedName>
    <definedName name="료" hidden="1">{#N/A,#N/A,TRUE,"생산";#N/A,#N/A,TRUE,"표지"}</definedName>
    <definedName name="료ㅕㅕ햐ㅕ" hidden="1">{#N/A,#N/A,FALSE,"단축1";#N/A,#N/A,FALSE,"단축2";#N/A,#N/A,FALSE,"단축3";#N/A,#N/A,FALSE,"장축";#N/A,#N/A,FALSE,"4WD"}</definedName>
    <definedName name="루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류" hidden="1">{#N/A,#N/A,FALSE,"1.CRITERIA";#N/A,#N/A,FALSE,"2.IS";#N/A,#N/A,FALSE,"3.BS";#N/A,#N/A,FALSE,"4.PER PL";#N/A,#N/A,FALSE,"5.INVESTMENT";#N/A,#N/A,FALSE,"6.공문";#N/A,#N/A,FALSE,"7.netinvest"}</definedName>
    <definedName name="류동현2" hidden="1">{"FORM16",#N/A,TRUE,"Personnel1";"FORM16.2",#N/A,TRUE,"Personnel2";"FORM16.2",#N/A,TRUE,"Personnel3";"FORM16.3",#N/A,TRUE,"Personnel4";"FORM16.4",#N/A,TRUE,"Personnel5"}</definedName>
    <definedName name="류리" hidden="1">{#N/A,#N/A,FALSE,"1.CRITERIA";#N/A,#N/A,FALSE,"2.IS";#N/A,#N/A,FALSE,"3.BS";#N/A,#N/A,FALSE,"4.PER PL";#N/A,#N/A,FALSE,"5.INVESTMENT";#N/A,#N/A,FALSE,"6.공문";#N/A,#N/A,FALSE,"7.netinvest"}</definedName>
    <definedName name="류진전착" hidden="1">{#N/A,#N/A,FALSE,"단축1";#N/A,#N/A,FALSE,"단축2";#N/A,#N/A,FALSE,"단축3";#N/A,#N/A,FALSE,"장축";#N/A,#N/A,FALSE,"4WD"}</definedName>
    <definedName name="류효정" hidden="1">{"'Firr(선)'!$AS$1:$AY$62","'Firr(사)'!$AS$1:$AY$62","'Firr(회)'!$AS$1:$AY$62","'Firr(선)'!$L$1:$V$62","'Firr(사)'!$L$1:$V$62","'Firr(회)'!$L$1:$V$62"}</definedName>
    <definedName name="리" hidden="1">{#N/A,#N/A,FALSE,"단축1";#N/A,#N/A,FALSE,"단축2";#N/A,#N/A,FALSE,"단축3";#N/A,#N/A,FALSE,"장축";#N/A,#N/A,FALSE,"4WD"}</definedName>
    <definedName name="리리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베로" hidden="1">{#N/A,#N/A,FALSE,"단축1";#N/A,#N/A,FALSE,"단축2";#N/A,#N/A,FALSE,"단축3";#N/A,#N/A,FALSE,"장축";#N/A,#N/A,FALSE,"4WD"}</definedName>
    <definedName name="리비" hidden="1">#REF!</definedName>
    <definedName name="리비아" hidden="1">#REF!</definedName>
    <definedName name="리비아아" hidden="1">#REF!</definedName>
    <definedName name="리상곤" hidden="1">{#N/A,#N/A,TRUE,"일정"}</definedName>
    <definedName name="裏書譲渡手形" hidden="1">{"'買掛金'!$J$6"}</definedName>
    <definedName name="리얼손익" hidden="1">{"'10_03일자별'!$A$2:$H$31"}</definedName>
    <definedName name="리이이" hidden="1">{"'손익현황'!$A$1:$J$29"}</definedName>
    <definedName name="린민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링" hidden="1">{#N/A,#N/A,FALSE,"지침";#N/A,#N/A,FALSE,"환경분석";#N/A,#N/A,FALSE,"Sheet16"}</definedName>
    <definedName name="링오" hidden="1">{#N/A,#N/A,FALSE,"단축1";#N/A,#N/A,FALSE,"단축2";#N/A,#N/A,FALSE,"단축3";#N/A,#N/A,FALSE,"장축";#N/A,#N/A,FALSE,"4WD"}</definedName>
    <definedName name="ㄺ" hidden="1">{#N/A,#N/A,FALSE,"Aging Summary";#N/A,#N/A,FALSE,"Ratio Analysis";#N/A,#N/A,FALSE,"Test 120 Day Accts";#N/A,#N/A,FALSE,"Tickmarks"}</definedName>
    <definedName name="ㄺㄹ" hidden="1">{#N/A,#N/A,FALSE,"UNIT";#N/A,#N/A,FALSE,"UNIT";#N/A,#N/A,FALSE,"계정"}</definedName>
    <definedName name="ㄺㄹ_1" hidden="1">{#N/A,#N/A,FALSE,"UNIT";#N/A,#N/A,FALSE,"UNIT";#N/A,#N/A,FALSE,"계정"}</definedName>
    <definedName name="ㄺㄹ_2" hidden="1">{#N/A,#N/A,FALSE,"UNIT";#N/A,#N/A,FALSE,"UNIT";#N/A,#N/A,FALSE,"계정"}</definedName>
    <definedName name="ㄺㄹ_3" hidden="1">{#N/A,#N/A,FALSE,"UNIT";#N/A,#N/A,FALSE,"UNIT";#N/A,#N/A,FALSE,"계정"}</definedName>
    <definedName name="ㄺㄹ_4" hidden="1">{#N/A,#N/A,FALSE,"UNIT";#N/A,#N/A,FALSE,"UNIT";#N/A,#N/A,FALSE,"계정"}</definedName>
    <definedName name="ㄺㄹ_5" hidden="1">{#N/A,#N/A,FALSE,"UNIT";#N/A,#N/A,FALSE,"UNIT";#N/A,#N/A,FALSE,"계정"}</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ㄴㄹㅁㄴ" hidden="1">{#N/A,#N/A,FALSE,"인원";#N/A,#N/A,FALSE,"비용2";#N/A,#N/A,FALSE,"비용1";#N/A,#N/A,FALSE,"비용";#N/A,#N/A,FALSE,"보증2";#N/A,#N/A,FALSE,"보증1";#N/A,#N/A,FALSE,"보증";#N/A,#N/A,FALSE,"손익1";#N/A,#N/A,FALSE,"손익";#N/A,#N/A,FALSE,"부서별매출";#N/A,#N/A,FALSE,"매출"}</definedName>
    <definedName name="ㄻㄴㅇㄹ" hidden="1">{#N/A,#N/A,FALSE,"주요여수신";#N/A,#N/A,FALSE,"수신금리";#N/A,#N/A,FALSE,"대출금리";#N/A,#N/A,FALSE,"신규대출";#N/A,#N/A,FALSE,"총액대출"}</definedName>
    <definedName name="ㄻㄴㅇㄻㅇㄻㄴㅊㅇ" hidden="1">{#N/A,#N/A,FALSE,"손익표지";#N/A,#N/A,FALSE,"손익계산";#N/A,#N/A,FALSE,"일반관리비";#N/A,#N/A,FALSE,"영업외수익";#N/A,#N/A,FALSE,"영업외비용";#N/A,#N/A,FALSE,"매출액";#N/A,#N/A,FALSE,"요약손익";#N/A,#N/A,FALSE,"요약대차";#N/A,#N/A,FALSE,"매출채권현황";#N/A,#N/A,FALSE,"매출채권명세"}</definedName>
    <definedName name="ㄻㄹㅇ" hidden="1">{#N/A,#N/A,FALSE,"Aging Summary";#N/A,#N/A,FALSE,"Ratio Analysis";#N/A,#N/A,FALSE,"Test 120 Day Accts";#N/A,#N/A,FALSE,"Tickmarks"}</definedName>
    <definedName name="ㄻㄻㅁㅁㅁㄴㄹㄻ" hidden="1">{#N/A,#N/A,FALSE,"인원";#N/A,#N/A,FALSE,"비용2";#N/A,#N/A,FALSE,"비용1";#N/A,#N/A,FALSE,"비용";#N/A,#N/A,FALSE,"보증2";#N/A,#N/A,FALSE,"보증1";#N/A,#N/A,FALSE,"보증";#N/A,#N/A,FALSE,"손익1";#N/A,#N/A,FALSE,"손익";#N/A,#N/A,FALSE,"부서별매출";#N/A,#N/A,FALSE,"매출"}</definedName>
    <definedName name="ㄻㅇㄹ" hidden="1">{#N/A,#N/A,FALSE,"지침";#N/A,#N/A,FALSE,"환경분석";#N/A,#N/A,FALSE,"Sheet16"}</definedName>
    <definedName name="ㄻㅇㄹㅇ" hidden="1">{#N/A,#N/A,FALSE,"지침";#N/A,#N/A,FALSE,"환경분석";#N/A,#N/A,FALSE,"Sheet16"}</definedName>
    <definedName name="ㄻㅇㅁㄴㄹㅇ" hidden="1">#REF!</definedName>
    <definedName name="ㄻㅋㅇㄹ" hidden="1">#REF!</definedName>
    <definedName name="ㄽㄱㅎㄽ" hidden="1">{#N/A,#N/A,FALSE,"단축1";#N/A,#N/A,FALSE,"단축2";#N/A,#N/A,FALSE,"단축3";#N/A,#N/A,FALSE,"장축";#N/A,#N/A,FALSE,"4WD"}</definedName>
    <definedName name="ㄿㅁㅁㅁ" hidden="1">{#N/A,#N/A,FALSE,"단축1";#N/A,#N/A,FALSE,"단축2";#N/A,#N/A,FALSE,"단축3";#N/A,#N/A,FALSE,"장축";#N/A,#N/A,FALSE,"4WD"}</definedName>
    <definedName name="ㅀ농ㄹ허ㅜㅋ" hidden="1">#REF!</definedName>
    <definedName name="ㅀㄹ" hidden="1">{#N/A,#N/A,TRUE,"일정"}</definedName>
    <definedName name="ㅀㅀ" hidden="1">{#N/A,#N/A,FALSE,"손익표지";#N/A,#N/A,FALSE,"손익계산";#N/A,#N/A,FALSE,"일반관리비";#N/A,#N/A,FALSE,"영업외수익";#N/A,#N/A,FALSE,"영업외비용";#N/A,#N/A,FALSE,"매출액";#N/A,#N/A,FALSE,"요약손익";#N/A,#N/A,FALSE,"요약대차";#N/A,#N/A,FALSE,"매출채권현황";#N/A,#N/A,FALSE,"매출채권명세"}</definedName>
    <definedName name="ㅀㅀㄹ" hidden="1">{#N/A,#N/A,FALSE,"HOT RU TEM";#N/A,#N/A,FALSE,"HOT RU TEM";#N/A,#N/A,FALSE,"HOT RU TEM"}</definedName>
    <definedName name="ㅀㅀ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ㅀㅀㅀㅀㅀㄹ" hidden="1">{#N/A,#N/A,FALSE,"PART-1234-8-12-9(41)";#N/A,#N/A,FALSE,"PARTS-2(3)";#N/A,#N/A,FALSE,"VAN SYSTEM";#N/A,#N/A,FALSE,"PARTS-10(26)";#N/A,#N/A,FALSE,"PART-5-6-7-11(14)";#N/A,#N/A,FALSE,"PARTS-4(3)";#N/A,#N/A,FALSE,"PCLASS"}</definedName>
    <definedName name="ㅀㅁㄻㅇㄻㅇㄻㅇㄻㅇㄻㅇㄴㄹ" hidden="1">#REF!</definedName>
    <definedName name="ㅀ미리밀ㅎ밈림" hidden="1">{#N/A,#N/A,FALSE,"을지 (4)";#N/A,#N/A,FALSE,"을지 (5)";#N/A,#N/A,FALSE,"을지 (6)"}</definedName>
    <definedName name="ㅀㅇㄹㄶㅀㄹ" hidden="1">{#N/A,#N/A,FALSE,"UNIT";#N/A,#N/A,FALSE,"UNIT";#N/A,#N/A,FALSE,"계정"}</definedName>
    <definedName name="ㅀㅇㅎ" hidden="1">{#N/A,#N/A,FALSE,"정공"}</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ㅎ"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ㅀㅎㅎㅎㅎ" hidden="1">{#N/A,#N/A,FALSE,"Aging Summary";#N/A,#N/A,FALSE,"Ratio Analysis";#N/A,#N/A,FALSE,"Test 120 Day Accts";#N/A,#N/A,FALSE,"Tickmarks"}</definedName>
    <definedName name="ㅀㅎㅎㅎㅎㅎㅎㅎㅎㅎㅎㅎㅎ" hidden="1">{#N/A,#N/A,FALSE,"BS";#N/A,#N/A,FALSE,"PL";#N/A,#N/A,FALSE,"처분";#N/A,#N/A,FALSE,"현금";#N/A,#N/A,FALSE,"매출";#N/A,#N/A,FALSE,"원가";#N/A,#N/A,FALSE,"경영"}</definedName>
    <definedName name="ㅀ햐" hidden="1">#REF!</definedName>
    <definedName name="ㅀ허" hidden="1">{#N/A,#N/A,FALSE,"CCTV"}</definedName>
    <definedName name="ㅀ호ㅗㅓㅓㅓ" hidden="1">#REF!</definedName>
    <definedName name="ㅁ" hidden="1">{#N/A,#N/A,FALSE,"BS";#N/A,#N/A,FALSE,"PL";#N/A,#N/A,FALSE,"처분";#N/A,#N/A,FALSE,"현금";#N/A,#N/A,FALSE,"매출";#N/A,#N/A,FALSE,"원가";#N/A,#N/A,FALSE,"경영"}</definedName>
    <definedName name="ㅁ4" hidden="1">{#N/A,#N/A,FALSE,"단축1";#N/A,#N/A,FALSE,"단축2";#N/A,#N/A,FALSE,"단축3";#N/A,#N/A,FALSE,"장축";#N/A,#N/A,FALSE,"4WD"}</definedName>
    <definedName name="ㅁㄱㄷㄷㄱㄷㄱ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hidden="1">{#N/A,#N/A,FALSE,"UNIT";#N/A,#N/A,FALSE,"UNIT";#N/A,#N/A,FALSE,"계정"}</definedName>
    <definedName name="ㅁㄴ_1" hidden="1">{#N/A,#N/A,FALSE,"UNIT";#N/A,#N/A,FALSE,"UNIT";#N/A,#N/A,FALSE,"계정"}</definedName>
    <definedName name="ㅁㄴ_2" hidden="1">{#N/A,#N/A,FALSE,"UNIT";#N/A,#N/A,FALSE,"UNIT";#N/A,#N/A,FALSE,"계정"}</definedName>
    <definedName name="ㅁㄴ_3" hidden="1">{#N/A,#N/A,FALSE,"UNIT";#N/A,#N/A,FALSE,"UNIT";#N/A,#N/A,FALSE,"계정"}</definedName>
    <definedName name="ㅁㄴ_4" hidden="1">{#N/A,#N/A,FALSE,"UNIT";#N/A,#N/A,FALSE,"UNIT";#N/A,#N/A,FALSE,"계정"}</definedName>
    <definedName name="ㅁㄴ_5" hidden="1">{#N/A,#N/A,FALSE,"UNIT";#N/A,#N/A,FALSE,"UNIT";#N/A,#N/A,FALSE,"계정"}</definedName>
    <definedName name="ㅁㄴㄴ" hidden="1">{"'매출'!$A$1:$I$22"}</definedName>
    <definedName name="ㅁㄴㄴㅁ" hidden="1">{#N/A,#N/A,FALSE,"단축1";#N/A,#N/A,FALSE,"단축2";#N/A,#N/A,FALSE,"단축3";#N/A,#N/A,FALSE,"장축";#N/A,#N/A,FALSE,"4WD"}</definedName>
    <definedName name="ㅁㄴㄴㅇ" hidden="1">{"Header",#N/A,TRUE,"Summary";"ProjectInfo",#N/A,TRUE,"Total Value"}</definedName>
    <definedName name="ㅁㄴㄴㅇㄹㄴㅁㄹ" hidden="1">{#N/A,#N/A,FALSE,"손익표지";#N/A,#N/A,FALSE,"손익계산";#N/A,#N/A,FALSE,"일반관리비";#N/A,#N/A,FALSE,"영업외수익";#N/A,#N/A,FALSE,"영업외비용";#N/A,#N/A,FALSE,"매출액";#N/A,#N/A,FALSE,"요약손익";#N/A,#N/A,FALSE,"요약대차";#N/A,#N/A,FALSE,"매출채권현황";#N/A,#N/A,FALSE,"매출채권명세"}</definedName>
    <definedName name="ㅁㄴㄴㅌ" hidden="1">{#N/A,#N/A,FALSE,"KMC최종회의(7월) 자료"}</definedName>
    <definedName name="ㅁㄴㄷㄹ" hidden="1">#REF!</definedName>
    <definedName name="ㅁㄴ도모" hidden="1">{#N/A,#N/A,TRUE,"경전'96(1)";#N/A,#N/A,TRUE,"경전'96 (2)"}</definedName>
    <definedName name="ㅁㄴㄹㅁㄹㅁ" hidden="1">{#N/A,#N/A,FALSE,"인원";#N/A,#N/A,FALSE,"비용2";#N/A,#N/A,FALSE,"비용1";#N/A,#N/A,FALSE,"비용";#N/A,#N/A,FALSE,"보증2";#N/A,#N/A,FALSE,"보증1";#N/A,#N/A,FALSE,"보증";#N/A,#N/A,FALSE,"손익1";#N/A,#N/A,FALSE,"손익";#N/A,#N/A,FALSE,"부서별매출";#N/A,#N/A,FALSE,"매출"}</definedName>
    <definedName name="ㅁㄴㄹㅇ" hidden="1">{#N/A,#N/A,FALSE,"손익표지";#N/A,#N/A,FALSE,"손익계산";#N/A,#N/A,FALSE,"일반관리비";#N/A,#N/A,FALSE,"영업외수익";#N/A,#N/A,FALSE,"영업외비용";#N/A,#N/A,FALSE,"매출액";#N/A,#N/A,FALSE,"요약손익";#N/A,#N/A,FALSE,"요약대차";#N/A,#N/A,FALSE,"매출채권현황";#N/A,#N/A,FALSE,"매출채권명세"}</definedName>
    <definedName name="ㅁㄴㄹㅇㅁㄴ" hidden="1">#REF!</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ㅀㅈㅎㅈ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ㅁ" hidden="1">{#N/A,#N/A,FALSE,"단축1";#N/A,#N/A,FALSE,"단축2";#N/A,#N/A,FALSE,"단축3";#N/A,#N/A,FALSE,"장축";#N/A,#N/A,FALSE,"4WD"}</definedName>
    <definedName name="ㅁㄴㅁㄴ" hidden="1">{"SELECT orddtail.QUANTITY, orddtail.DISCOUNT, orddtail.PRODUCT_ID, orddtail.QUANTITY, orddtail.UNIT_P";"RICE
FROM c:\windows\msapps\msquery\orddtail.dbf orddtail, c:\windows\msapps\msquery\orddtail.dbf o";"rddtail_1
WHERE orddtail_1.ORDER_ID = orddtail.ORDER_ID"}</definedName>
    <definedName name="ㅁㄴㅁㄴㅇ" hidden="1">{"'매출계획'!$D$2"}</definedName>
    <definedName name="ㅁㄴㅁㄻ" hidden="1">{#N/A,#N/A,FALSE,"단축1";#N/A,#N/A,FALSE,"단축2";#N/A,#N/A,FALSE,"단축3";#N/A,#N/A,FALSE,"장축";#N/A,#N/A,FALSE,"4WD"}</definedName>
    <definedName name="ㅁㄴㅁㅇㄹㄴㅁㅇㄹ" hidden="1">{#N/A,#N/A,FALSE,"AG";#N/A,#N/A,FALSE,"UB-I";#N/A,#N/A,FALSE,"UB--SR_K";#N/A,#N/A,FALSE,"UB-SR_B";#N/A,#N/A,FALSE,"UB-KS";#N/A,#N/A,FALSE,"Kienzle"}</definedName>
    <definedName name="ㅁㄴㅇ" hidden="1">{#N/A,#N/A,FALSE,"Aging Summary";#N/A,#N/A,FALSE,"Ratio Analysis";#N/A,#N/A,FALSE,"Test 120 Day Accts";#N/A,#N/A,FALSE,"Tickmarks"}</definedName>
    <definedName name="ㅁㄴㅇㄴ" hidden="1">{"'매출'!$A$1:$I$22"}</definedName>
    <definedName name="ㅁㄴㅇㄴㅁㅇㄴㅁ" hidden="1">{#N/A,#N/A,FALSE,"단축1";#N/A,#N/A,FALSE,"단축2";#N/A,#N/A,FALSE,"단축3";#N/A,#N/A,FALSE,"장축";#N/A,#N/A,FALSE,"4WD"}</definedName>
    <definedName name="ㅁㄴㅇㄴㅁㅇㄹ" hidden="1">{#N/A,#N/A,FALSE,"주요여수신";#N/A,#N/A,FALSE,"수신금리";#N/A,#N/A,FALSE,"대출금리";#N/A,#N/A,FALSE,"신규대출";#N/A,#N/A,FALSE,"총액대출"}</definedName>
    <definedName name="ㅁㄴㅇㄴㅇㄹㄴㅇ" hidden="1">{#N/A,#N/A,FALSE,"단축1";#N/A,#N/A,FALSE,"단축2";#N/A,#N/A,FALSE,"단축3";#N/A,#N/A,FALSE,"장축";#N/A,#N/A,FALSE,"4WD"}</definedName>
    <definedName name="ㅁㄴㅇ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_1" hidden="1">{"FORM1",#N/A,FALSE,"Revenue";"FORMTR",#N/A,FALSE,"Revenue";"FORM3.1",#N/A,FALSE,"Revenue"}</definedName>
    <definedName name="ㅁㄴㅇㄹㄴㄹ" hidden="1">{#N/A,"수불부",FALSE,"사급자재수불서";#N/A,"수불부",FALSE,"사급자재수불서"}</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ㄹㅁ" hidden="1">{#N/A,#N/A,FALSE,"인원";#N/A,#N/A,FALSE,"비용2";#N/A,#N/A,FALSE,"비용1";#N/A,#N/A,FALSE,"비용";#N/A,#N/A,FALSE,"보증2";#N/A,#N/A,FALSE,"보증1";#N/A,#N/A,FALSE,"보증";#N/A,#N/A,FALSE,"손익1";#N/A,#N/A,FALSE,"손익";#N/A,#N/A,FALSE,"부서별매출";#N/A,#N/A,FALSE,"매출"}</definedName>
    <definedName name="ㅁㄴㅇㄹㅎ" hidden="1">{#N/A,#N/A,FALSE,"P.V.C 9월 압출 CAPA";#N/A,#N/A,FALSE,"P.V.C 10월 압출 CAPA ";#N/A,#N/A,FALSE,"P.V.C 11월 압출 CAPA ";#N/A,#N/A,FALSE,"P.V.C 12월 압출 CAPA "}</definedName>
    <definedName name="ㅁㄴㅇㄻㄴ" hidden="1">{#N/A,#N/A,FALSE,"Australien";#N/A,#N/A,FALSE,"Birmingham";#N/A,#N/A,FALSE,"Brasilien";#N/A,#N/A,FALSE,"Prag";#N/A,#N/A,FALSE,"Spanien";#N/A,#N/A,FALSE,"Malaysia ( Com)";#N/A,#N/A,FALSE,"Malaysia (Instr)"}</definedName>
    <definedName name="ㅁㄴㅇㄻㄴㅇ"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ㅁㄴㅇㄻㄴㅇㄹ" hidden="1">#REF!</definedName>
    <definedName name="ㅁㄴㅇㄻㄴㅇㄻ" hidden="1">#REF!</definedName>
    <definedName name="ㅁㄴㅇㄻㄴㅇㄻ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ㄻㄹ" hidden="1">{#N/A,"수불부",FALSE,"사급자재수불서";#N/A,"수불부",FALSE,"사급자재수불서"}</definedName>
    <definedName name="ㅁㄴㅇㄻㅇㄴㄻㄴㅇ" hidden="1">{#N/A,#N/A,FALSE,"손익표지";#N/A,#N/A,FALSE,"손익계산";#N/A,#N/A,FALSE,"일반관리비";#N/A,#N/A,FALSE,"영업외수익";#N/A,#N/A,FALSE,"영업외비용";#N/A,#N/A,FALSE,"매출액";#N/A,#N/A,FALSE,"요약손익";#N/A,#N/A,FALSE,"요약대차";#N/A,#N/A,FALSE,"매출채권현황";#N/A,#N/A,FALSE,"매출채권명세"}</definedName>
    <definedName name="ㅁㄴㅇㅀ" hidden="1">{#N/A,#N/A,FALSE,"P.V.C 9월 압출 CAPA";#N/A,#N/A,FALSE,"P.V.C 10월 압출 CAPA ";#N/A,#N/A,FALSE,"P.V.C 11월 압출 CAPA ";#N/A,#N/A,FALSE,"P.V.C 12월 압출 CAPA "}</definedName>
    <definedName name="ㅁㄴㅇㅀ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ㄴㅇㅁㄴㅇ" hidden="1">{#N/A,#N/A,FALSE,"단축1";#N/A,#N/A,FALSE,"단축2";#N/A,#N/A,FALSE,"단축3";#N/A,#N/A,FALSE,"장축";#N/A,#N/A,FALSE,"4WD"}</definedName>
    <definedName name="ㅁㄴㅇㅇㅁ" hidden="1">#REF!</definedName>
    <definedName name="ㅁㄴㅇㅎㅁ" hidden="1">{"'자리배치도'!$AG$1:$CI$28"}</definedName>
    <definedName name="ㅁㄴㅇㅎㅁㄴㅇㄻㄴ" hidden="1">#REF!</definedName>
    <definedName name="ㅁ너ㅏㅇ레" hidden="1">{"YTD/Forecast",#N/A,TRUE,"Fcst_TPLN";"Monthly Averages",#N/A,TRUE,"Fcst_TPLN"}</definedName>
    <definedName name="ㅁㄷ" hidden="1">#REF!</definedName>
    <definedName name="ㅁㄷ2ㅈㄷㄱ" hidden="1">{#N/A,#N/A,FALSE,"단축1";#N/A,#N/A,FALSE,"단축2";#N/A,#N/A,FALSE,"단축3";#N/A,#N/A,FALSE,"장축";#N/A,#N/A,FALSE,"4WD"}</definedName>
    <definedName name="ㅁㄹ" hidden="1">{#N/A,#N/A,FALSE,"단축1";#N/A,#N/A,FALSE,"단축2";#N/A,#N/A,FALSE,"단축3";#N/A,#N/A,FALSE,"장축";#N/A,#N/A,FALSE,"4WD"}</definedName>
    <definedName name="ㅁㄹㄴ" hidden="1">{#N/A,#N/A,TRUE,"일정"}</definedName>
    <definedName name="ㅁㄹㄹㄹㅇㅁㄹㅇㄹㄹㅇㅁ" hidden="1">{"'자리배치도'!$AG$1:$CI$28"}</definedName>
    <definedName name="ㅁㄹㅇ" hidden="1">{#N/A,#N/A,FALSE,"단축1";#N/A,#N/A,FALSE,"단축2";#N/A,#N/A,FALSE,"단축3";#N/A,#N/A,FALSE,"장축";#N/A,#N/A,FALSE,"4WD"}</definedName>
    <definedName name="ㅁㄹㅇㄴㅁㄹ" hidden="1">{#N/A,#N/A,FALSE,"손익표지";#N/A,#N/A,FALSE,"손익계산";#N/A,#N/A,FALSE,"일반관리비";#N/A,#N/A,FALSE,"영업외수익";#N/A,#N/A,FALSE,"영업외비용";#N/A,#N/A,FALSE,"매출액";#N/A,#N/A,FALSE,"요약손익";#N/A,#N/A,FALSE,"요약대차";#N/A,#N/A,FALSE,"매출채권현황";#N/A,#N/A,FALSE,"매출채권명세"}</definedName>
    <definedName name="ㅁㄹㅇㄴㅁㅇㄴㄻㅇㄴㄻㄴㅇㄻㄴㅇㄻㅇㄹ" hidden="1">{#N/A,#N/A,FALSE,"손익표지";#N/A,#N/A,FALSE,"손익계산";#N/A,#N/A,FALSE,"일반관리비";#N/A,#N/A,FALSE,"영업외수익";#N/A,#N/A,FALSE,"영업외비용";#N/A,#N/A,FALSE,"매출액";#N/A,#N/A,FALSE,"요약손익";#N/A,#N/A,FALSE,"요약대차";#N/A,#N/A,FALSE,"매출채권현황";#N/A,#N/A,FALSE,"매출채권명세"}</definedName>
    <definedName name="ㅁㄹㅇㄴㅇ" hidden="1">{"'OPEN'G압출'!$A$4:$P$34"}</definedName>
    <definedName name="ㅁㄹㅇㄴㅇㄹ" hidden="1">{#N/A,"수불부",FALSE,"사급자재수불서";#N/A,"수불부",FALSE,"사급자재수불서"}</definedName>
    <definedName name="ㅁㄹㅇㄹ" hidden="1">3</definedName>
    <definedName name="ㅁㄻㄼㄱㄷㅂ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ㄻㅇㄹㄴ" hidden="1">{#N/A,"수불부",FALSE,"사급자재수불서";#N/A,"수불부",FALSE,"사급자재수불서"}</definedName>
    <definedName name="ㅁㅁ" hidden="1">#REF!</definedName>
    <definedName name="ㅁㅁㄻㅎㅁ" hidden="1">{#N/A,#N/A,FALSE,"손익표지";#N/A,#N/A,FALSE,"손익계산";#N/A,#N/A,FALSE,"일반관리비";#N/A,#N/A,FALSE,"영업외수익";#N/A,#N/A,FALSE,"영업외비용";#N/A,#N/A,FALSE,"매출액";#N/A,#N/A,FALSE,"요약손익";#N/A,#N/A,FALSE,"요약대차";#N/A,#N/A,FALSE,"매출채권현황";#N/A,#N/A,FALSE,"매출채권명세"}</definedName>
    <definedName name="ㅁㅁㅁ" hidden="1">{#N/A,#N/A,FALSE,"UNIT";#N/A,#N/A,FALSE,"UNIT";#N/A,#N/A,FALSE,"계정"}</definedName>
    <definedName name="ㅁㅁㅁ_1" hidden="1">{#N/A,#N/A,FALSE,"UNIT";#N/A,#N/A,FALSE,"UNIT";#N/A,#N/A,FALSE,"계정"}</definedName>
    <definedName name="ㅁㅁㅁ_2" hidden="1">{#N/A,#N/A,FALSE,"UNIT";#N/A,#N/A,FALSE,"UNIT";#N/A,#N/A,FALSE,"계정"}</definedName>
    <definedName name="ㅁㅁㅁ_3" hidden="1">{#N/A,#N/A,FALSE,"UNIT";#N/A,#N/A,FALSE,"UNIT";#N/A,#N/A,FALSE,"계정"}</definedName>
    <definedName name="ㅁㅁㅁ_4" hidden="1">{#N/A,#N/A,FALSE,"UNIT";#N/A,#N/A,FALSE,"UNIT";#N/A,#N/A,FALSE,"계정"}</definedName>
    <definedName name="ㅁㅁㅁ_5" hidden="1">{#N/A,#N/A,FALSE,"UNIT";#N/A,#N/A,FALSE,"UNIT";#N/A,#N/A,FALSE,"계정"}</definedName>
    <definedName name="ㅁㅁㅁ\" hidden="1">{"FORM17",#N/A,FALSE,"Commission1";"FORM17.1",#N/A,FALSE,"Commission2"}</definedName>
    <definedName name="ㅁㅁㅁㄹ" hidden="1">{#N/A,#N/A,TRUE,"총괄요약";#N/A,#N/A,TRUE,"총무부";#N/A,#N/A,TRUE,"생산부";#N/A,#N/A,TRUE,"공무부";#N/A,#N/A,TRUE,"품질관리";#N/A,#N/A,TRUE,"연구소"}</definedName>
    <definedName name="ㅁㅁㅁㅁ" hidden="1">{#N/A,#N/A,FALSE,"UNIT";#N/A,#N/A,FALSE,"UNIT";#N/A,#N/A,FALSE,"계정"}</definedName>
    <definedName name="ㅁㅁㅁㅁ_1" hidden="1">{#N/A,#N/A,FALSE,"UNIT";#N/A,#N/A,FALSE,"UNIT";#N/A,#N/A,FALSE,"계정"}</definedName>
    <definedName name="ㅁㅁㅁㅁ_2" hidden="1">{#N/A,#N/A,FALSE,"UNIT";#N/A,#N/A,FALSE,"UNIT";#N/A,#N/A,FALSE,"계정"}</definedName>
    <definedName name="ㅁㅁㅁㅁ_3" hidden="1">{#N/A,#N/A,FALSE,"UNIT";#N/A,#N/A,FALSE,"UNIT";#N/A,#N/A,FALSE,"계정"}</definedName>
    <definedName name="ㅁㅁㅁㅁ_4" hidden="1">{#N/A,#N/A,FALSE,"UNIT";#N/A,#N/A,FALSE,"UNIT";#N/A,#N/A,FALSE,"계정"}</definedName>
    <definedName name="ㅁㅁㅁㅁ_5" hidden="1">{#N/A,#N/A,FALSE,"UNIT";#N/A,#N/A,FALSE,"UNIT";#N/A,#N/A,FALSE,"계정"}</definedName>
    <definedName name="ㅁㅁㅁㅁㅁ" hidden="1">{#N/A,#N/A,FALSE,"UNIT";#N/A,#N/A,FALSE,"UNIT";#N/A,#N/A,FALSE,"계정"}</definedName>
    <definedName name="ㅁㅁㅁㅁㅁ_1" hidden="1">{#N/A,#N/A,FALSE,"UNIT";#N/A,#N/A,FALSE,"UNIT";#N/A,#N/A,FALSE,"계정"}</definedName>
    <definedName name="ㅁㅁㅁㅁㅁ_2" hidden="1">{#N/A,#N/A,FALSE,"UNIT";#N/A,#N/A,FALSE,"UNIT";#N/A,#N/A,FALSE,"계정"}</definedName>
    <definedName name="ㅁㅁㅁㅁㅁ_3" hidden="1">{#N/A,#N/A,FALSE,"UNIT";#N/A,#N/A,FALSE,"UNIT";#N/A,#N/A,FALSE,"계정"}</definedName>
    <definedName name="ㅁㅁㅁㅁㅁ_4" hidden="1">{#N/A,#N/A,FALSE,"UNIT";#N/A,#N/A,FALSE,"UNIT";#N/A,#N/A,FALSE,"계정"}</definedName>
    <definedName name="ㅁㅁㅁㅁㅁ_5" hidden="1">{#N/A,#N/A,FALSE,"UNIT";#N/A,#N/A,FALSE,"UNIT";#N/A,#N/A,FALSE,"계정"}</definedName>
    <definedName name="ㅁㅁㅁㅁㅁㅁ" hidden="1">{"'5'!$A$1:$BB$147"}</definedName>
    <definedName name="ㅁㅁ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ㅁ" hidden="1">{#N/A,#N/A,TRUE,"경전'96(1)";#N/A,#N/A,TRUE,"경전'96 (2)"}</definedName>
    <definedName name="ㅁㅁㅁㅁㅁㅁㅁㅁㅁㅁ" hidden="1">{#N/A,#N/A,FALSE,"PART-1234-8-12-9(41)";#N/A,#N/A,FALSE,"PARTS-2(3)";#N/A,#N/A,FALSE,"VAN SYSTEM";#N/A,#N/A,FALSE,"PARTS-10(26)";#N/A,#N/A,FALSE,"PART-5-6-7-11(14)";#N/A,#N/A,FALSE,"PARTS-4(3)";#N/A,#N/A,FALSE,"PCLASS"}</definedName>
    <definedName name="ㅁㅁㅁㅁㅁㅁㅁㅁㅁㅁㅁ" hidden="1">{#N/A,#N/A,FALSE,"Aging Summary";#N/A,#N/A,FALSE,"Ratio Analysis";#N/A,#N/A,FALSE,"Test 120 Day Accts";#N/A,#N/A,FALSE,"Tickmarks"}</definedName>
    <definedName name="ㅁㅁㅁㅁㅁㅁㅁㅁㅁㅁㅁㅁㅁㅁ" hidden="1">{#N/A,#N/A,FALSE,"단축1";#N/A,#N/A,FALSE,"단축2";#N/A,#N/A,FALSE,"단축3";#N/A,#N/A,FALSE,"장축";#N/A,#N/A,FALSE,"4WD"}</definedName>
    <definedName name="ㅁㅁㅁㅁㅁㅁㅁㅁㅁㅁㅁㅁㅁㅁㅁㅁㅁㅁ" hidden="1">#REF!</definedName>
    <definedName name="ㅁㅁㅁㅁㅂ" hidden="1">{#N/A,#N/A,FALSE,"단축1";#N/A,#N/A,FALSE,"단축2";#N/A,#N/A,FALSE,"단축3";#N/A,#N/A,FALSE,"장축";#N/A,#N/A,FALSE,"4WD"}</definedName>
    <definedName name="ㅁㅁㅇㅇㄹㅇㄹㅇ" hidden="1">#REF!</definedName>
    <definedName name="ㅁㅂㅁ"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ㅁㅂㅁㅂㅂㅁㅁㅂ"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ㅂㅂ" hidden="1">{#N/A,#N/A,FALSE,"BS";#N/A,#N/A,FALSE,"PL";#N/A,#N/A,FALSE,"A";#N/A,#N/A,FALSE,"B";#N/A,#N/A,FALSE,"B1";#N/A,#N/A,FALSE,"C";#N/A,#N/A,FALSE,"C1";#N/A,#N/A,FALSE,"C2";#N/A,#N/A,FALSE,"D";#N/A,#N/A,FALSE,"E";#N/A,#N/A,FALSE,"F";#N/A,#N/A,FALSE,"AA";#N/A,#N/A,FALSE,"BB";#N/A,#N/A,FALSE,"CC";#N/A,#N/A,FALSE,"DD";#N/A,#N/A,FALSE,"EE";#N/A,#N/A,FALSE,"FF";#N/A,#N/A,FALSE,"PL10";#N/A,#N/A,FALSE,"PL20";#N/A,#N/A,FALSE,"PL30"}</definedName>
    <definedName name="ㅁㅂㅈㄷ" hidden="1">{#N/A,#N/A,FALSE,"Aging Summary";#N/A,#N/A,FALSE,"Ratio Analysis";#N/A,#N/A,FALSE,"Test 120 Day Accts";#N/A,#N/A,FALSE,"Tickmarks"}</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hidden="1">{#N/A,#N/A,TRUE,"Y생산";#N/A,#N/A,TRUE,"Y판매";#N/A,#N/A,TRUE,"Y총물량";#N/A,#N/A,TRUE,"Y능력";#N/A,#N/A,TRUE,"YKD"}</definedName>
    <definedName name="ㅁㅇㄱㅎ" hidden="1">{#N/A,#N/A,FALSE,"단축1";#N/A,#N/A,FALSE,"단축2";#N/A,#N/A,FALSE,"단축3";#N/A,#N/A,FALSE,"장축";#N/A,#N/A,FALSE,"4WD"}</definedName>
    <definedName name="ㅁㅇㄴ" hidden="1">{#N/A,#N/A,FALSE,"지침";#N/A,#N/A,FALSE,"환경분석";#N/A,#N/A,FALSE,"Sheet16"}</definedName>
    <definedName name="ㅁㅇㄴㄴ" hidden="1">{#N/A,#N/A,FALSE,"BS";#N/A,#N/A,FALSE,"PL";#N/A,#N/A,FALSE,"처분";#N/A,#N/A,FALSE,"현금";#N/A,#N/A,FALSE,"매출";#N/A,#N/A,FALSE,"원가";#N/A,#N/A,FALSE,"경영"}</definedName>
    <definedName name="ㅁㅇㄴㄻㄴㅇㄹ" hidden="1">{#N/A,#N/A,FALSE,"손익표지";#N/A,#N/A,FALSE,"손익계산";#N/A,#N/A,FALSE,"일반관리비";#N/A,#N/A,FALSE,"영업외수익";#N/A,#N/A,FALSE,"영업외비용";#N/A,#N/A,FALSE,"매출액";#N/A,#N/A,FALSE,"요약손익";#N/A,#N/A,FALSE,"요약대차";#N/A,#N/A,FALSE,"매출채권현황";#N/A,#N/A,FALSE,"매출채권명세"}</definedName>
    <definedName name="ㅁㅇㄴㄻㄴㅇㄹㄹ" hidden="1">#REF!</definedName>
    <definedName name="ㅁㅇㄴㄻㅋ" hidden="1">{#N/A,#N/A,FALSE,"손익표지";#N/A,#N/A,FALSE,"손익계산";#N/A,#N/A,FALSE,"일반관리비";#N/A,#N/A,FALSE,"영업외수익";#N/A,#N/A,FALSE,"영업외비용";#N/A,#N/A,FALSE,"매출액";#N/A,#N/A,FALSE,"요약손익";#N/A,#N/A,FALSE,"요약대차";#N/A,#N/A,FALSE,"매출채권현황";#N/A,#N/A,FALSE,"매출채권명세"}</definedName>
    <definedName name="ㅁㅇㄴㅁㄴㅇ" hidden="1">{#N/A,#N/A,FALSE,"BS";#N/A,#N/A,FALSE,"PL";#N/A,#N/A,FALSE,"처분";#N/A,#N/A,FALSE,"현금";#N/A,#N/A,FALSE,"매출";#N/A,#N/A,FALSE,"원가";#N/A,#N/A,FALSE,"경영"}</definedName>
    <definedName name="ㅁㅇㄴㅁㄹㅇㅁ" hidden="1">{#N/A,#N/A,FALSE,"Aging Summary";#N/A,#N/A,FALSE,"Ratio Analysis";#N/A,#N/A,FALSE,"Test 120 Day Accts";#N/A,#N/A,FALSE,"Tickmarks"}</definedName>
    <definedName name="ㅁㅇㄹ" hidden="1">{#N/A,#N/A,FALSE,"단축1";#N/A,#N/A,FALSE,"단축2";#N/A,#N/A,FALSE,"단축3";#N/A,#N/A,FALSE,"장축";#N/A,#N/A,FALSE,"4WD"}</definedName>
    <definedName name="ㅁㅇㄹㄴ" hidden="1">{#N/A,#N/A,FALSE,"Aging Summary";#N/A,#N/A,FALSE,"Ratio Analysis";#N/A,#N/A,FALSE,"Test 120 Day Accts";#N/A,#N/A,FALSE,"Tickmarks"}</definedName>
    <definedName name="ㅁㅇㄹㄴㄻ" hidden="1">{"'Sheet1'!$D$19","'Sheet1'!$B$22:$E$22"}</definedName>
    <definedName name="ㅁㅇㄹㄴㅁㅇㄹㄴ" hidden="1">{#N/A,"수불부",FALSE,"사급자재수불서";#N/A,"수불부",FALSE,"사급자재수불서"}</definedName>
    <definedName name="ㅁㅇㄹㄴㅇㄹㄴㅇㄹ" hidden="1">{#N/A,"수불부",FALSE,"사급자재수불서";#N/A,"수불부",FALSE,"사급자재수불서"}</definedName>
    <definedName name="ㅁㅇㄹㅇㄴㅁ" hidden="1">{#N/A,#N/A,FALSE,"손익표지";#N/A,#N/A,FALSE,"손익계산";#N/A,#N/A,FALSE,"일반관리비";#N/A,#N/A,FALSE,"영업외수익";#N/A,#N/A,FALSE,"영업외비용";#N/A,#N/A,FALSE,"매출액";#N/A,#N/A,FALSE,"요약손익";#N/A,#N/A,FALSE,"요약대차";#N/A,#N/A,FALSE,"매출채권현황";#N/A,#N/A,FALSE,"매출채권명세"}</definedName>
    <definedName name="ㅁㅇㄹㅇㄹ" hidden="1">#REF!</definedName>
    <definedName name="ㅁㅇㄻㄴㅇㅁㄹㄹㅋㅌ" hidden="1">{#N/A,#N/A,FALSE,"손익표지";#N/A,#N/A,FALSE,"손익계산";#N/A,#N/A,FALSE,"일반관리비";#N/A,#N/A,FALSE,"영업외수익";#N/A,#N/A,FALSE,"영업외비용";#N/A,#N/A,FALSE,"매출액";#N/A,#N/A,FALSE,"요약손익";#N/A,#N/A,FALSE,"요약대차";#N/A,#N/A,FALSE,"매출채권현황";#N/A,#N/A,FALSE,"매출채권명세"}</definedName>
    <definedName name="ㅁㅇㄻㅇㄴㄻㄴㅇㄹ" hidden="1">{#N/A,#N/A,FALSE,"손익표지";#N/A,#N/A,FALSE,"손익계산";#N/A,#N/A,FALSE,"일반관리비";#N/A,#N/A,FALSE,"영업외수익";#N/A,#N/A,FALSE,"영업외비용";#N/A,#N/A,FALSE,"매출액";#N/A,#N/A,FALSE,"요약손익";#N/A,#N/A,FALSE,"요약대차";#N/A,#N/A,FALSE,"매출채권현황";#N/A,#N/A,FALSE,"매출채권명세"}</definedName>
    <definedName name="ㅁㅇㄻㅇㅊㅋㅌㅊㅍ" hidden="1">{#N/A,#N/A,FALSE,"손익표지";#N/A,#N/A,FALSE,"손익계산";#N/A,#N/A,FALSE,"일반관리비";#N/A,#N/A,FALSE,"영업외수익";#N/A,#N/A,FALSE,"영업외비용";#N/A,#N/A,FALSE,"매출액";#N/A,#N/A,FALSE,"요약손익";#N/A,#N/A,FALSE,"요약대차";#N/A,#N/A,FALSE,"매출채권현황";#N/A,#N/A,FALSE,"매출채권명세"}</definedName>
    <definedName name="ㅁㅇㅁㄻㄹㅇㅊ" hidden="1">{#N/A,#N/A,FALSE,"손익표지";#N/A,#N/A,FALSE,"손익계산";#N/A,#N/A,FALSE,"일반관리비";#N/A,#N/A,FALSE,"영업외수익";#N/A,#N/A,FALSE,"영업외비용";#N/A,#N/A,FALSE,"매출액";#N/A,#N/A,FALSE,"요약손익";#N/A,#N/A,FALSE,"요약대차";#N/A,#N/A,FALSE,"매출채권현황";#N/A,#N/A,FALSE,"매출채권명세"}</definedName>
    <definedName name="ㅁㅇㅂㅈㄷㄹㅇ" hidden="1">{#N/A,#N/A,FALSE,"단축1";#N/A,#N/A,FALSE,"단축2";#N/A,#N/A,FALSE,"단축3";#N/A,#N/A,FALSE,"장축";#N/A,#N/A,FALSE,"4WD"}</definedName>
    <definedName name="ㅁㅇㅇ" hidden="1">{"'OPEN'G압출'!$A$4:$P$34"}</definedName>
    <definedName name="ㅁㅇㅊㅁㄴㅇㄹ" hidden="1">{#N/A,#N/A,FALSE,"단축1";#N/A,#N/A,FALSE,"단축2";#N/A,#N/A,FALSE,"단축3";#N/A,#N/A,FALSE,"장축";#N/A,#N/A,FALSE,"4WD"}</definedName>
    <definedName name="ㅁㅈㄷㄺㅂ" hidden="1">{#N/A,#N/A,FALSE,"단축1";#N/A,#N/A,FALSE,"단축2";#N/A,#N/A,FALSE,"단축3";#N/A,#N/A,FALSE,"장축";#N/A,#N/A,FALSE,"4WD"}</definedName>
    <definedName name="ㅁㅈㄷㅁ" hidden="1">#REF!</definedName>
    <definedName name="ㅁㅈㄷㅎㄹㄴㄷ" hidden="1">{#N/A,#N/A,TRUE,"매출진척-1";#N/A,#N/A,TRUE,"매출진척-2";#N/A,#N/A,TRUE,"제품실적";#N/A,#N/A,TRUE,"RAC";#N/A,#N/A,TRUE,"PAC ";#N/A,#N/A,TRUE,"재고현황";#N/A,#N/A,TRUE,"공지사항"}</definedName>
    <definedName name="ㅁㅈㅁ" hidden="1">{#N/A,#N/A,FALSE,"BS";#N/A,#N/A,FALSE,"PL";#N/A,#N/A,FALSE,"처분";#N/A,#N/A,FALSE,"현금";#N/A,#N/A,FALSE,"매출";#N/A,#N/A,FALSE,"원가";#N/A,#N/A,FALSE,"경영"}</definedName>
    <definedName name="ㅁㅈㅂㅈㅂ" hidden="1">#REF!</definedName>
    <definedName name="ㅁㅈㅈㄷㅈㅁㄷㅈ" hidden="1">{#N/A,#N/A,FALSE,"단축1";#N/A,#N/A,FALSE,"단축2";#N/A,#N/A,FALSE,"단축3";#N/A,#N/A,FALSE,"장축";#N/A,#N/A,FALSE,"4WD"}</definedName>
    <definedName name="ㅁ자ㅓㅠ" hidden="1">{#N/A,#N/A,FALSE,"PART-1234-8-12-9(41)";#N/A,#N/A,FALSE,"PARTS-2(3)";#N/A,#N/A,FALSE,"VAN SYSTEM";#N/A,#N/A,FALSE,"PARTS-10(26)";#N/A,#N/A,FALSE,"PART-5-6-7-11(14)";#N/A,#N/A,FALSE,"PARTS-4(3)";#N/A,#N/A,FALSE,"PCLASS"}</definedName>
    <definedName name="ㅁㅋㅌ" hidden="1">{#N/A,#N/A,FALSE,"BS";#N/A,#N/A,FALSE,"PL";#N/A,#N/A,FALSE,"처분";#N/A,#N/A,FALSE,"현금";#N/A,#N/A,FALSE,"매출";#N/A,#N/A,FALSE,"원가";#N/A,#N/A,FALSE,"경영"}</definedName>
    <definedName name="ㅁㅍㅇ" hidden="1">#REF!</definedName>
    <definedName name="ㅁㅎㅁㄶㄴㅁㅇㅎㅁㄴㅇ" hidden="1">#REF!</definedName>
    <definedName name="ㅁㅎㅁㅎ" hidden="1">{#N/A,#N/A,TRUE,"경전'96(1)";#N/A,#N/A,TRUE,"경전'96 (2)"}</definedName>
    <definedName name="ㅁ호ㅗㅎ" hidden="1">{#N/A,#N/A,TRUE,"경전'96(1)";#N/A,#N/A,TRUE,"경전'96 (2)"}</definedName>
    <definedName name="마" hidden="1">{#N/A,#N/A,FALSE,"1.CRITERIA";#N/A,#N/A,FALSE,"2.IS";#N/A,#N/A,FALSE,"3.BS";#N/A,#N/A,FALSE,"4.PER PL";#N/A,#N/A,FALSE,"5.INVESTMENT";#N/A,#N/A,FALSE,"6.공문";#N/A,#N/A,FALSE,"7.netinvest"}</definedName>
    <definedName name="마11111" hidden="1">{#N/A,#N/A,TRUE,"Y생산";#N/A,#N/A,TRUE,"Y판매";#N/A,#N/A,TRUE,"Y총물량";#N/A,#N/A,TRUE,"Y능력";#N/A,#N/A,TRUE,"YKD"}</definedName>
    <definedName name="마감" hidden="1">{#N/A,#N/A,TRUE,"Y생산";#N/A,#N/A,TRUE,"Y판매";#N/A,#N/A,TRUE,"Y총물량";#N/A,#N/A,TRUE,"Y능력";#N/A,#N/A,TRUE,"YKD"}</definedName>
    <definedName name="마감12" hidden="1">{#N/A,#N/A,TRUE,"Y생산";#N/A,#N/A,TRUE,"Y판매";#N/A,#N/A,TRUE,"Y총물량";#N/A,#N/A,TRUE,"Y능력";#N/A,#N/A,TRUE,"YKD"}</definedName>
    <definedName name="마감123" hidden="1">{#N/A,#N/A,FALSE,"96 3월물량표";#N/A,#N/A,FALSE,"96 4월물량표";#N/A,#N/A,FALSE,"96 5월물량표"}</definedName>
    <definedName name="마감830" hidden="1">{#N/A,#N/A,TRUE,"Y생산";#N/A,#N/A,TRUE,"Y판매";#N/A,#N/A,TRUE,"Y총물량";#N/A,#N/A,TRUE,"Y능력";#N/A,#N/A,TRUE,"YKD"}</definedName>
    <definedName name="마감831" hidden="1">{#N/A,#N/A,FALSE,"96 3월물량표";#N/A,#N/A,FALSE,"96 4월물량표";#N/A,#N/A,FALSE,"96 5월물량표"}</definedName>
    <definedName name="마라리" hidden="1">{#N/A,#N/A,FALSE,"1.CRITERIA";#N/A,#N/A,FALSE,"2.IS";#N/A,#N/A,FALSE,"3.BS";#N/A,#N/A,FALSE,"4.PER PL";#N/A,#N/A,FALSE,"5.INVESTMENT";#N/A,#N/A,FALSE,"6.공문";#N/A,#N/A,FALSE,"7.netinvest"}</definedName>
    <definedName name="마리"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보이" hidden="1">{#N/A,#N/A,FALSE,"정공"}</definedName>
    <definedName name="마마보이_1" hidden="1">{#N/A,#N/A,FALSE,"정공"}</definedName>
    <definedName name="마마오"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미ㅣㅏㅓ"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마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마스터플랜" hidden="1">{#N/A,#N/A,FALSE,"단축1";#N/A,#N/A,FALSE,"단축2";#N/A,#N/A,FALSE,"단축3";#N/A,#N/A,FALSE,"장축";#N/A,#N/A,FALSE,"4WD"}</definedName>
    <definedName name="마아" hidden="1">{#N/A,#N/A,FALSE,"1.CRITERIA";#N/A,#N/A,FALSE,"2.IS";#N/A,#N/A,FALSE,"3.BS";#N/A,#N/A,FALSE,"4.PER PL";#N/A,#N/A,FALSE,"5.INVESTMENT";#N/A,#N/A,FALSE,"6.공문";#N/A,#N/A,FALSE,"7.netinvest"}</definedName>
    <definedName name="마지막예산" hidden="1">{#N/A,#N/A,FALSE,"단축1";#N/A,#N/A,FALSE,"단축2";#N/A,#N/A,FALSE,"단축3";#N/A,#N/A,FALSE,"장축";#N/A,#N/A,FALSE,"4WD"}</definedName>
    <definedName name="마케팅" hidden="1">{"'7'!$B$15:$D$32"}</definedName>
    <definedName name="마케팅1" hidden="1">{"'사직서'!$A$1:$H$9"}</definedName>
    <definedName name="마케팅2" hidden="1">{"'7'!$B$15:$D$32"}</definedName>
    <definedName name="마ㅓ아" hidden="1">{"'OPEN'G압출'!$A$4:$P$34"}</definedName>
    <definedName name="만득이" hidden="1">{#N/A,#N/A,FALSE,"2~8번"}</definedName>
    <definedName name="말" hidden="1">{#N/A,#N/A,FALSE,"CHECK-LIST 환산표";#N/A,#N/A,FALSE,"무재해 시간";#N/A,#N/A,FALSE,"총괄표"}</definedName>
    <definedName name="말_1" hidden="1">{#N/A,#N/A,FALSE,"CHECK-LIST 환산표";#N/A,#N/A,FALSE,"무재해 시간";#N/A,#N/A,FALSE,"총괄표"}</definedName>
    <definedName name="매" hidden="1">{#N/A,#N/A,FALSE,"1.CRITERIA";#N/A,#N/A,FALSE,"2.IS";#N/A,#N/A,FALSE,"3.BS";#N/A,#N/A,FALSE,"4.PER PL";#N/A,#N/A,FALSE,"5.INVESTMENT";#N/A,#N/A,FALSE,"6.공문";#N/A,#N/A,FALSE,"7.netinvest"}</definedName>
    <definedName name="買掛金" hidden="1">{"'買掛金'!$J$6"}</definedName>
    <definedName name="매도가능증권" hidden="1">{#N/A,#N/A,FALSE,"Aging Summary";#N/A,#N/A,FALSE,"Ratio Analysis";#N/A,#N/A,FALSE,"Test 120 Day Accts";#N/A,#N/A,FALSE,"Tickmarks"}</definedName>
    <definedName name="매도주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리" hidden="1">{#N/A,#N/A,FALSE,"1.CRITERIA";#N/A,#N/A,FALSE,"2.IS";#N/A,#N/A,FALSE,"3.BS";#N/A,#N/A,FALSE,"4.PER PL";#N/A,#N/A,FALSE,"5.INVESTMENT";#N/A,#N/A,FALSE,"6.공문";#N/A,#N/A,FALSE,"7.netinvest"}</definedName>
    <definedName name="매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매입" hidden="1">#REF!</definedName>
    <definedName name="매입채무" hidden="1">{#N/A,#N/A,FALSE,"Aging Summary";#N/A,#N/A,FALSE,"Ratio Analysis";#N/A,#N/A,FALSE,"Test 120 Day Accts";#N/A,#N/A,FALSE,"Tickmarks"}</definedName>
    <definedName name="매입채무3" hidden="1">{#N/A,#N/A,FALSE,"BS";#N/A,#N/A,FALSE,"PL";#N/A,#N/A,FALSE,"A";#N/A,#N/A,FALSE,"B";#N/A,#N/A,FALSE,"B1";#N/A,#N/A,FALSE,"C";#N/A,#N/A,FALSE,"C1";#N/A,#N/A,FALSE,"C2";#N/A,#N/A,FALSE,"D";#N/A,#N/A,FALSE,"E";#N/A,#N/A,FALSE,"F";#N/A,#N/A,FALSE,"AA";#N/A,#N/A,FALSE,"BB";#N/A,#N/A,FALSE,"CC";#N/A,#N/A,FALSE,"DD";#N/A,#N/A,FALSE,"EE";#N/A,#N/A,FALSE,"FF";#N/A,#N/A,FALSE,"PL10";#N/A,#N/A,FALSE,"PL20";#N/A,#N/A,FALSE,"PL30"}</definedName>
    <definedName name="매입채무fi" hidden="1">{#N/A,#N/A,FALSE,"Aging Summary";#N/A,#N/A,FALSE,"Ratio Analysis";#N/A,#N/A,FALSE,"Test 120 Day Accts";#N/A,#N/A,FALSE,"Tickmarks"}</definedName>
    <definedName name="매추리"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hidden="1">{#N/A,#N/A,FALSE,"지침";#N/A,#N/A,FALSE,"환경분석";#N/A,#N/A,FALSE,"Sheet16"}</definedName>
    <definedName name="매출_ir" hidden="1">{#N/A,#N/A,FALSE,"UNIT";#N/A,#N/A,FALSE,"UNIT";#N/A,#N/A,FALSE,"계정"}</definedName>
    <definedName name="매출1" hidden="1">#REF!</definedName>
    <definedName name="매출3" hidden="1">{#N/A,#N/A,FALSE,"지침";#N/A,#N/A,FALSE,"환경분석";#N/A,#N/A,FALSE,"Sheet16"}</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toc" hidden="1">#REF!</definedName>
    <definedName name="매출감소업체" hidden="1">#REF!</definedName>
    <definedName name="매출계획" hidden="1">{#N/A,#N/A,FALSE,"UNIT";#N/A,#N/A,FALSE,"UNIT";#N/A,#N/A,FALSE,"계정"}</definedName>
    <definedName name="매출계획_1" hidden="1">{#N/A,#N/A,FALSE,"UNIT";#N/A,#N/A,FALSE,"UNIT";#N/A,#N/A,FALSE,"계정"}</definedName>
    <definedName name="매출계획_2" hidden="1">{#N/A,#N/A,FALSE,"UNIT";#N/A,#N/A,FALSE,"UNIT";#N/A,#N/A,FALSE,"계정"}</definedName>
    <definedName name="매출계획_3" hidden="1">{#N/A,#N/A,FALSE,"UNIT";#N/A,#N/A,FALSE,"UNIT";#N/A,#N/A,FALSE,"계정"}</definedName>
    <definedName name="매출계획_4" hidden="1">{#N/A,#N/A,FALSE,"UNIT";#N/A,#N/A,FALSE,"UNIT";#N/A,#N/A,FALSE,"계정"}</definedName>
    <definedName name="매출계획_5" hidden="1">{#N/A,#N/A,FALSE,"UNIT";#N/A,#N/A,FALSE,"UNIT";#N/A,#N/A,FALSE,"계정"}</definedName>
    <definedName name="매출기준" hidden="1">{#N/A,#N/A,FALSE,"정공"}</definedName>
    <definedName name="매출기준_1" hidden="1">{#N/A,#N/A,FALSE,"정공"}</definedName>
    <definedName name="매출단가" hidden="1">#REF!</definedName>
    <definedName name="매출리" hidden="1">{#N/A,#N/A,FALSE,"1.CRITERIA";#N/A,#N/A,FALSE,"2.IS";#N/A,#N/A,FALSE,"3.BS";#N/A,#N/A,FALSE,"4.PER PL";#N/A,#N/A,FALSE,"5.INVESTMENT";#N/A,#N/A,FALSE,"6.공문";#N/A,#N/A,FALSE,"7.netinvest"}</definedName>
    <definedName name="매출반기" hidden="1">{#N/A,#N/A,FALSE,"Brad_DCFM";#N/A,#N/A,FALSE,"Nick_DCFM";#N/A,#N/A,FALSE,"Mobile_DCFM"}</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비중" hidden="1">{#N/A,#N/A,FALSE,"Brad_DCFM";#N/A,#N/A,FALSE,"Nick_DCFM";#N/A,#N/A,FALSE,"Mobile_DCFM"}</definedName>
    <definedName name="매출비중2"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매출세부" hidden="1">{#N/A,#N/A,TRUE,"96"}</definedName>
    <definedName name="매출손익" hidden="1">{#N/A,#N/A,FALSE,"정공"}</definedName>
    <definedName name="매출손익_1" hidden="1">{#N/A,#N/A,FALSE,"정공"}</definedName>
    <definedName name="매출액" hidden="1">#REF!</definedName>
    <definedName name="매출액2" hidden="1">{#N/A,#N/A,FALSE,"1.CRITERIA";#N/A,#N/A,FALSE,"2.IS";#N/A,#N/A,FALSE,"3.BS";#N/A,#N/A,FALSE,"4.PER PL";#N/A,#N/A,FALSE,"5.INVESTMENT";#N/A,#N/A,FALSE,"6.공문";#N/A,#N/A,FALSE,"7.netinvest"}</definedName>
    <definedName name="매출액3" hidden="1">{#N/A,#N/A,TRUE,"경전'96(1)";#N/A,#N/A,TRUE,"경전'96 (2)"}</definedName>
    <definedName name="매출우너가율산정식" hidden="1">{#N/A,#N/A,FALSE,"지침";#N/A,#N/A,FALSE,"환경분석";#N/A,#N/A,FALSE,"Sheet16"}</definedName>
    <definedName name="매출원가" hidden="1">{#N/A,#N/A,FALSE,"Aging Summary";#N/A,#N/A,FALSE,"Ratio Analysis";#N/A,#N/A,FALSE,"Test 120 Day Accts";#N/A,#N/A,FALSE,"Tickmarks"}</definedName>
    <definedName name="매출원가1" hidden="1">{#N/A,#N/A,FALSE,"Aging Summary";#N/A,#N/A,FALSE,"Ratio Analysis";#N/A,#N/A,FALSE,"Test 120 Day Accts";#N/A,#N/A,FALSE,"Tickmarks"}</definedName>
    <definedName name="매출원가다" hidden="1">{#N/A,#N/A,FALSE,"BS";#N/A,#N/A,FALSE,"PL";#N/A,#N/A,FALSE,"처분";#N/A,#N/A,FALSE,"현금";#N/A,#N/A,FALSE,"매출";#N/A,#N/A,FALSE,"원가";#N/A,#N/A,FALSE,"경영"}</definedName>
    <definedName name="매출원가율" hidden="1">{#N/A,#N/A,FALSE,"지침";#N/A,#N/A,FALSE,"환경분석";#N/A,#N/A,FALSE,"Sheet16"}</definedName>
    <definedName name="매출월별분석" hidden="1">#REF!</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매출전환손익" hidden="1">{#N/A,#N/A,FALSE,"정공"}</definedName>
    <definedName name="매출전환손익_1" hidden="1">{#N/A,#N/A,FALSE,"정공"}</definedName>
    <definedName name="매출조정" hidden="1">{#N/A,#N/A,FALSE,"PART-1234-8-12-9(41)";#N/A,#N/A,FALSE,"PARTS-2(3)";#N/A,#N/A,FALSE,"VAN SYSTEM";#N/A,#N/A,FALSE,"PARTS-10(26)";#N/A,#N/A,FALSE,"PART-5-6-7-11(14)";#N/A,#N/A,FALSE,"PARTS-4(3)";#N/A,#N/A,FALSE,"PCLASS"}</definedName>
    <definedName name="매출증감" hidden="1">#REF!</definedName>
    <definedName name="매출채권_1" hidden="1">{#N/A,#N/A,FALSE,"Aging Summary";#N/A,#N/A,FALSE,"Ratio Analysis";#N/A,#N/A,FALSE,"Test 120 Day Accts";#N/A,#N/A,FALSE,"Tickmarks"}</definedName>
    <definedName name="매출채권비율" hidden="1">{"'손익현황'!$A$1:$J$29"}</definedName>
    <definedName name="매출총괄표" hidden="1">{#N/A,#N/A,FALSE,"PART-1234-8-12-9(41)";#N/A,#N/A,FALSE,"PARTS-2(3)";#N/A,#N/A,FALSE,"VAN SYSTEM";#N/A,#N/A,FALSE,"PARTS-10(26)";#N/A,#N/A,FALSE,"PART-5-6-7-11(14)";#N/A,#N/A,FALSE,"PARTS-4(3)";#N/A,#N/A,FALSE,"PCLASS"}</definedName>
    <definedName name="매출추1" hidden="1">{#N/A,#N/A,FALSE,"정공"}</definedName>
    <definedName name="매출추1_1" hidden="1">{#N/A,#N/A,FALSE,"정공"}</definedName>
    <definedName name="매출추정" hidden="1">{#N/A,#N/A,FALSE,"정공"}</definedName>
    <definedName name="매출추정_1" hidden="1">{#N/A,#N/A,FALSE,"정공"}</definedName>
    <definedName name="머" hidden="1">{#N/A,#N/A,FALSE,"손익표지";#N/A,#N/A,FALSE,"손익계산";#N/A,#N/A,FALSE,"일반관리비";#N/A,#N/A,FALSE,"영업외수익";#N/A,#N/A,FALSE,"영업외비용";#N/A,#N/A,FALSE,"매출액";#N/A,#N/A,FALSE,"요약손익";#N/A,#N/A,FALSE,"요약대차";#N/A,#N/A,FALSE,"매출채권현황";#N/A,#N/A,FALSE,"매출채권명세"}</definedName>
    <definedName name="머랴" hidden="1">{"'Sheet1'!$A$1:$H$36"}</definedName>
    <definedName name="머머" hidden="1">{#N/A,#N/A,FALSE,"1.CRITERIA";#N/A,#N/A,FALSE,"2.IS";#N/A,#N/A,FALSE,"3.BS";#N/A,#N/A,FALSE,"4.PER PL";#N/A,#N/A,FALSE,"5.INVESTMENT";#N/A,#N/A,FALSE,"6.공문";#N/A,#N/A,FALSE,"7.netinvest"}</definedName>
    <definedName name="머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머야이건" hidden="1">#REF!</definedName>
    <definedName name="머ㅏ머" hidden="1">{"'OPEN'G압출'!$A$4:$P$34"}</definedName>
    <definedName name="머ㅏ어" hidden="1">{"'OPEN'G압출'!$A$4:$P$34"}</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멀까요" hidden="1">{#N/A,#N/A,FALSE,"인원";#N/A,#N/A,FALSE,"비용2";#N/A,#N/A,FALSE,"비용1";#N/A,#N/A,FALSE,"비용";#N/A,#N/A,FALSE,"보증2";#N/A,#N/A,FALSE,"보증1";#N/A,#N/A,FALSE,"보증";#N/A,#N/A,FALSE,"손익1";#N/A,#N/A,FALSE,"손익";#N/A,#N/A,FALSE,"부서별매출";#N/A,#N/A,FALSE,"매출"}</definedName>
    <definedName name="멍" hidden="1">{#N/A,#N/A,TRUE,"일정"}</definedName>
    <definedName name="멍구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메" hidden="1">{#N/A,#N/A,FALSE,"단축1";#N/A,#N/A,FALSE,"단축2";#N/A,#N/A,FALSE,"단축3";#N/A,#N/A,FALSE,"장축";#N/A,#N/A,FALSE,"4WD"}</definedName>
    <definedName name="메모" hidden="1">{"'Sheet1'!$A$1:$H$36"}</definedName>
    <definedName name="메모리연" hidden="1">{"'Sheet1'!$A$1:$H$36"}</definedName>
    <definedName name="메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며" hidden="1">#REF!</definedName>
    <definedName name="며며" hidden="1">{#N/A,#N/A,FALSE,"1.CRITERIA";#N/A,#N/A,FALSE,"2.IS";#N/A,#N/A,FALSE,"3.BS";#N/A,#N/A,FALSE,"4.PER PL";#N/A,#N/A,FALSE,"5.INVESTMENT";#N/A,#N/A,FALSE,"6.공문";#N/A,#N/A,FALSE,"7.netinvest"}</definedName>
    <definedName name="명단" hidden="1">{#N/A,"수불부",FALSE,"사급자재수불서";#N/A,"수불부",FALSE,"사급자재수불서"}</definedName>
    <definedName name="명부" hidden="1">{#N/A,#N/A,FALSE,"계약직(여)"}</definedName>
    <definedName name="명부ㅗ" hidden="1">{#N/A,#N/A,FALSE,"계약직(여)"}</definedName>
    <definedName name="명세2" hidden="1">{#N/A,#N/A,FALSE,"현장 NCR 분석";#N/A,#N/A,FALSE,"현장품질감사";#N/A,#N/A,FALSE,"현장품질감사"}</definedName>
    <definedName name="명세서" hidden="1">{#N/A,#N/A,FALSE,"BS";#N/A,#N/A,FALSE,"PL";#N/A,#N/A,FALSE,"처분";#N/A,#N/A,FALSE,"현금";#N/A,#N/A,FALSE,"매출";#N/A,#N/A,FALSE,"원가";#N/A,#N/A,FALSE,"경영"}</definedName>
    <definedName name="명세서3" hidden="1">{#N/A,#N/A,FALSE,"인원";#N/A,#N/A,FALSE,"비용2";#N/A,#N/A,FALSE,"비용1";#N/A,#N/A,FALSE,"비용";#N/A,#N/A,FALSE,"보증2";#N/A,#N/A,FALSE,"보증1";#N/A,#N/A,FALSE,"보증";#N/A,#N/A,FALSE,"손익1";#N/A,#N/A,FALSE,"손익";#N/A,#N/A,FALSE,"부서별매출";#N/A,#N/A,FALSE,"매출"}</definedName>
    <definedName name="명세서5" hidden="1">{#N/A,#N/A,FALSE,"인원";#N/A,#N/A,FALSE,"비용2";#N/A,#N/A,FALSE,"비용1";#N/A,#N/A,FALSE,"비용";#N/A,#N/A,FALSE,"보증2";#N/A,#N/A,FALSE,"보증1";#N/A,#N/A,FALSE,"보증";#N/A,#N/A,FALSE,"손익1";#N/A,#N/A,FALSE,"손익";#N/A,#N/A,FALSE,"부서별매출";#N/A,#N/A,FALSE,"매출"}</definedName>
    <definedName name="명일" hidden="1">{"YTD/Forecast",#N/A,TRUE,"Fcst_TPLN";"Monthly Averages",#N/A,TRUE,"Fcst_TPLN"}</definedName>
    <definedName name="명진5025정반계획" hidden="1">{"'매출계획'!$D$2"}</definedName>
    <definedName name="모" hidden="1">{#N/A,#N/A,FALSE,"Aging Summary";#N/A,#N/A,FALSE,"Ratio Analysis";#N/A,#N/A,FALSE,"Test 120 Day Accts";#N/A,#N/A,FALSE,"Tickmarks"}</definedName>
    <definedName name="모_1" hidden="1">{#N/A,#N/A,FALSE,"UNIT";#N/A,#N/A,FALSE,"UNIT";#N/A,#N/A,FALSE,"계정"}</definedName>
    <definedName name="모나리자아" hidden="1">{#N/A,#N/A,FALSE,"정공"}</definedName>
    <definedName name="모나리자아_1" hidden="1">{#N/A,#N/A,FALSE,"정공"}</definedName>
    <definedName name="모델LIST" hidden="1">#REF!</definedName>
    <definedName name="모델호기" hidden="1">#REF!</definedName>
    <definedName name="모듈" hidden="1">{#N/A,#N/A,FALSE,"단축1";#N/A,#N/A,FALSE,"단축2";#N/A,#N/A,FALSE,"단축3";#N/A,#N/A,FALSE,"장축";#N/A,#N/A,FALSE,"4WD"}</definedName>
    <definedName name="모리" hidden="1">{#N/A,#N/A,FALSE,"1.CRITERIA";#N/A,#N/A,FALSE,"2.IS";#N/A,#N/A,FALSE,"3.BS";#N/A,#N/A,FALSE,"4.PER PL";#N/A,#N/A,FALSE,"5.INVESTMENT";#N/A,#N/A,FALSE,"6.공문";#N/A,#N/A,FALSE,"7.netinvest"}</definedName>
    <definedName name="모리리"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 hidden="1">{"'Sheet1'!$A$1:$D$15"}</definedName>
    <definedName name="모야_1" hidden="1">{"'Sheet1'!$A$1:$D$15"}</definedName>
    <definedName name="목" hidden="1">{"'경매 schedule'!$A$1:$Y$78"}</definedName>
    <definedName name="목2" hidden="1">{"'경매 schedule'!$A$1:$Y$78"}</definedName>
    <definedName name="목동점1" hidden="1">{"'7'!$B$15:$D$32"}</definedName>
    <definedName name="목차" hidden="1">{#N/A,#N/A,FALSE,"단축1";#N/A,#N/A,FALSE,"단축2";#N/A,#N/A,FALSE,"단축3";#N/A,#N/A,FALSE,"장축";#N/A,#N/A,FALSE,"4WD"}</definedName>
    <definedName name="목차1" hidden="1">#REF!</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도" hidden="1">{#N/A,#N/A,FALSE,"정공"}</definedName>
    <definedName name="목차도_1" hidden="1">{#N/A,#N/A,FALSE,"정공"}</definedName>
    <definedName name="목표03" hidden="1">{"AQUIRORDCF",#N/A,FALSE,"Merger consequences";"Acquirorassns",#N/A,FALSE,"Merger consequences"}</definedName>
    <definedName name="목표3" hidden="1">{#N/A,#N/A,FALSE,"인원";#N/A,#N/A,FALSE,"비용2";#N/A,#N/A,FALSE,"비용1";#N/A,#N/A,FALSE,"비용";#N/A,#N/A,FALSE,"보증2";#N/A,#N/A,FALSE,"보증1";#N/A,#N/A,FALSE,"보증";#N/A,#N/A,FALSE,"손익1";#N/A,#N/A,FALSE,"손익";#N/A,#N/A,FALSE,"부서별매출";#N/A,#N/A,FALSE,"매출"}</definedName>
    <definedName name="목표관리" hidden="1">{"'5'!$A$1:$BB$147"}</definedName>
    <definedName name="목표예산참조" hidden="1">{#N/A,#N/A,FALSE,"인원";#N/A,#N/A,FALSE,"비용2";#N/A,#N/A,FALSE,"비용1";#N/A,#N/A,FALSE,"비용";#N/A,#N/A,FALSE,"보증2";#N/A,#N/A,FALSE,"보증1";#N/A,#N/A,FALSE,"보증";#N/A,#N/A,FALSE,"손익1";#N/A,#N/A,FALSE,"손익";#N/A,#N/A,FALSE,"부서별매출";#N/A,#N/A,FALSE,"매출"}</definedName>
    <definedName name="목표전개"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몬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 hidden="1">{#N/A,#N/A,TRUE,"Y생산";#N/A,#N/A,TRUE,"Y판매";#N/A,#N/A,TRUE,"Y총물량";#N/A,#N/A,TRUE,"Y능력";#N/A,#N/A,TRUE,"YKD"}</definedName>
    <definedName name="몰라" hidden="1">{#N/A,#N/A,FALSE,"정공"}</definedName>
    <definedName name="몰라_1" hidden="1">{#N/A,#N/A,FALSE,"정공"}</definedName>
    <definedName name="몰라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뫌" hidden="1">{#N/A,#N/A,FALSE,"1.CRITERIA";#N/A,#N/A,FALSE,"2.IS";#N/A,#N/A,FALSE,"3.BS";#N/A,#N/A,FALSE,"4.PER PL";#N/A,#N/A,FALSE,"5.INVESTMENT";#N/A,#N/A,FALSE,"6.공문";#N/A,#N/A,FALSE,"7.netinvest"}</definedName>
    <definedName name="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묘" hidden="1">#REF!</definedName>
    <definedName name="무1" hidden="1">{#N/A,#N/A,FALSE,"단축1";#N/A,#N/A,FALSE,"단축2";#N/A,#N/A,FALSE,"단축3";#N/A,#N/A,FALSE,"장축";#N/A,#N/A,FALSE,"4WD"}</definedName>
    <definedName name="무늬분석"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무무" hidden="1">{#N/A,#N/A,FALSE,"1.CRITERIA";#N/A,#N/A,FALSE,"2.IS";#N/A,#N/A,FALSE,"3.BS";#N/A,#N/A,FALSE,"4.PER PL";#N/A,#N/A,FALSE,"5.INVESTMENT";#N/A,#N/A,FALSE,"6.공문";#N/A,#N/A,FALSE,"7.netinvest"}</definedName>
    <definedName name="무수" hidden="1">{#N/A,#N/A,FALSE,"지침";#N/A,#N/A,FALSE,"환경분석";#N/A,#N/A,FALSE,"Sheet16"}</definedName>
    <definedName name="무시비" hidden="1">{#N/A,#N/A,FALSE,"96매출보고현황"}</definedName>
    <definedName name="무쏘인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얼까" hidden="1">{"'분양원가'!$B$1:$F$113"}</definedName>
    <definedName name="무역" hidden="1">{"'7'!$B$15:$D$32"}</definedName>
    <definedName name="무형" hidden="1">{#N/A,#N/A,FALSE,"Aging Summary";#N/A,#N/A,FALSE,"Ratio Analysis";#N/A,#N/A,FALSE,"Test 120 Day Accts";#N/A,#N/A,FALSE,"Tickmarks"}</definedName>
    <definedName name="무형자산" hidden="1">{#N/A,#N/A,FALSE,"Aging Summary";#N/A,#N/A,FALSE,"Ratio Analysis";#N/A,#N/A,FALSE,"Test 120 Day Accts";#N/A,#N/A,FALSE,"Tickmarks"}</definedName>
    <definedName name="무형자산_2" hidden="1">{"'SPCOMTECH'!$A$1:$Q$6"}</definedName>
    <definedName name="무형자산2" hidden="1">{#N/A,#N/A,FALSE,"Aging Summary";#N/A,#N/A,FALSE,"Ratio Analysis";#N/A,#N/A,FALSE,"Test 120 Day Accts";#N/A,#N/A,FALSE,"Tickmarks"}</definedName>
    <definedName name="무환수입200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문" hidden="1">{"'5'!$A$1:$BB$147"}</definedName>
    <definedName name="문기수" hidden="1">{"'호선별현황(방식)'!$K$22:$P$22","'호선별현황(방식)'!$K$22:$P$22"}</definedName>
    <definedName name="문길원" hidden="1">{"'5'!$A$1:$BB$147"}</definedName>
    <definedName name="문막" hidden="1">{#N/A,#N/A,FALSE,"인원";#N/A,#N/A,FALSE,"비용2";#N/A,#N/A,FALSE,"비용1";#N/A,#N/A,FALSE,"비용";#N/A,#N/A,FALSE,"보증2";#N/A,#N/A,FALSE,"보증1";#N/A,#N/A,FALSE,"보증";#N/A,#N/A,FALSE,"손익1";#N/A,#N/A,FALSE,"손익";#N/A,#N/A,FALSE,"부서별매출";#N/A,#N/A,FALSE,"매출"}</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제3" hidden="1">{#N/A,#N/A,FALSE,"단축1";#N/A,#N/A,FALSE,"단축2";#N/A,#N/A,FALSE,"단축3";#N/A,#N/A,FALSE,"장축";#N/A,#N/A,FALSE,"4WD"}</definedName>
    <definedName name="문제점" hidden="1">{"'con_010'!$A$1:$AN$63"}</definedName>
    <definedName name="문진식" hidden="1">{"'Firr(선)'!$AS$1:$AY$62","'Firr(사)'!$AS$1:$AY$62","'Firr(회)'!$AS$1:$AY$62","'Firr(선)'!$L$1:$V$62","'Firr(사)'!$L$1:$V$62","'Firr(회)'!$L$1:$V$62"}</definedName>
    <definedName name="문태용" hidden="1">{"YTD/Forecast",#N/A,TRUE,"Fcst_TPLN";"Monthly Averages",#N/A,TRUE,"Fcst_TPLN"}</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랴자" hidden="1">{#N/A,#N/A,TRUE,"Y생산";#N/A,#N/A,TRUE,"Y판매";#N/A,#N/A,TRUE,"Y총물량";#N/A,#N/A,TRUE,"Y능력";#N/A,#N/A,TRUE,"YKD"}</definedName>
    <definedName name="물랴자_1" hidden="1">{#N/A,#N/A,TRUE,"Y생산";#N/A,#N/A,TRUE,"Y판매";#N/A,#N/A,TRUE,"Y총물량";#N/A,#N/A,TRUE,"Y능력";#N/A,#N/A,TRUE,"YKD"}</definedName>
    <definedName name="물량1" hidden="1">{"'매출계획'!$D$2"}</definedName>
    <definedName name="물량수" hidden="1">{#N/A,#N/A,TRUE,"Y생산";#N/A,#N/A,TRUE,"Y판매";#N/A,#N/A,TRUE,"Y총물량";#N/A,#N/A,TRUE,"Y능력";#N/A,#N/A,TRUE,"YKD"}</definedName>
    <definedName name="물량수_1" hidden="1">{#N/A,#N/A,TRUE,"Y생산";#N/A,#N/A,TRUE,"Y판매";#N/A,#N/A,TRUE,"Y총물량";#N/A,#N/A,TRUE,"Y능력";#N/A,#N/A,TRUE,"YKD"}</definedName>
    <definedName name="물량수정" hidden="1">{#N/A,#N/A,TRUE,"Y생산";#N/A,#N/A,TRUE,"Y판매";#N/A,#N/A,TRUE,"Y총물량";#N/A,#N/A,TRUE,"Y능력";#N/A,#N/A,TRUE,"YKD"}</definedName>
    <definedName name="물량수정_1" hidden="1">{#N/A,#N/A,TRUE,"Y생산";#N/A,#N/A,TRUE,"Y판매";#N/A,#N/A,TRUE,"Y총물량";#N/A,#N/A,TRUE,"Y능력";#N/A,#N/A,TRUE,"YKD"}</definedName>
    <definedName name="물량수정1" hidden="1">{#N/A,#N/A,TRUE,"Y생산";#N/A,#N/A,TRUE,"Y판매";#N/A,#N/A,TRUE,"Y총물량";#N/A,#N/A,TRUE,"Y능력";#N/A,#N/A,TRUE,"YKD"}</definedName>
    <definedName name="물량수정1_1" hidden="1">{#N/A,#N/A,TRUE,"Y생산";#N/A,#N/A,TRUE,"Y판매";#N/A,#N/A,TRUE,"Y총물량";#N/A,#N/A,TRUE,"Y능력";#N/A,#N/A,TRUE,"YKD"}</definedName>
    <definedName name="물량수정2" hidden="1">{#N/A,#N/A,TRUE,"Y생산";#N/A,#N/A,TRUE,"Y판매";#N/A,#N/A,TRUE,"Y총물량";#N/A,#N/A,TRUE,"Y능력";#N/A,#N/A,TRUE,"YKD"}</definedName>
    <definedName name="물량수정2_1" hidden="1">{#N/A,#N/A,TRUE,"Y생산";#N/A,#N/A,TRUE,"Y판매";#N/A,#N/A,TRUE,"Y총물량";#N/A,#N/A,TRUE,"Y능력";#N/A,#N/A,TRUE,"YKD"}</definedName>
    <definedName name="물량정" hidden="1">{#N/A,#N/A,TRUE,"Y생산";#N/A,#N/A,TRUE,"Y판매";#N/A,#N/A,TRUE,"Y총물량";#N/A,#N/A,TRUE,"Y능력";#N/A,#N/A,TRUE,"YKD"}</definedName>
    <definedName name="물량정_1" hidden="1">{#N/A,#N/A,TRUE,"Y생산";#N/A,#N/A,TRUE,"Y판매";#N/A,#N/A,TRUE,"Y총물량";#N/A,#N/A,TRUE,"Y능력";#N/A,#N/A,TRUE,"YKD"}</definedName>
    <definedName name="물량조정" hidden="1">{#N/A,#N/A,TRUE,"Y생산";#N/A,#N/A,TRUE,"Y판매";#N/A,#N/A,TRUE,"Y총물량";#N/A,#N/A,TRUE,"Y능력";#N/A,#N/A,TRUE,"YKD"}</definedName>
    <definedName name="물량조정_1" hidden="1">{#N/A,#N/A,TRUE,"Y생산";#N/A,#N/A,TRUE,"Y판매";#N/A,#N/A,TRUE,"Y총물량";#N/A,#N/A,TRUE,"Y능력";#N/A,#N/A,TRUE,"YKD"}</definedName>
    <definedName name="물량차이" hidden="1">{#N/A,#N/A,FALSE,"지침";#N/A,#N/A,FALSE,"환경분석";#N/A,#N/A,FALSE,"Sheet16"}</definedName>
    <definedName name="물류" hidden="1">{#N/A,#N/A,FALSE,"단축1";#N/A,#N/A,FALSE,"단축2";#N/A,#N/A,FALSE,"단축3";#N/A,#N/A,FALSE,"장축";#N/A,#N/A,FALSE,"4WD"}</definedName>
    <definedName name="물류비산출40FT" hidden="1">{#N/A,#N/A,FALSE,"단축1";#N/A,#N/A,FALSE,"단축2";#N/A,#N/A,FALSE,"단축3";#N/A,#N/A,FALSE,"장축";#N/A,#N/A,FALSE,"4WD"}</definedName>
    <definedName name="물류혁신" hidden="1">{#N/A,#N/A,FALSE,"인원";#N/A,#N/A,FALSE,"비용2";#N/A,#N/A,FALSE,"비용1";#N/A,#N/A,FALSE,"비용";#N/A,#N/A,FALSE,"보증2";#N/A,#N/A,FALSE,"보증1";#N/A,#N/A,FALSE,"보증";#N/A,#N/A,FALSE,"손익1";#N/A,#N/A,FALSE,"손익";#N/A,#N/A,FALSE,"부서별매출";#N/A,#N/A,FALSE,"매출"}</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hidden="1">{#N/A,#N/A,TRUE,"Y생산";#N/A,#N/A,TRUE,"Y판매";#N/A,#N/A,TRUE,"Y총물량";#N/A,#N/A,TRUE,"Y능력";#N/A,#N/A,TRUE,"YKD"}</definedName>
    <definedName name="물수_1" hidden="1">{#N/A,#N/A,TRUE,"Y생산";#N/A,#N/A,TRUE,"Y판매";#N/A,#N/A,TRUE,"Y총물량";#N/A,#N/A,TRUE,"Y능력";#N/A,#N/A,TRUE,"YKD"}</definedName>
    <definedName name="뭐고" hidden="1">{"'매출계획'!$D$2"}</definedName>
    <definedName name="뭐야" hidden="1">{#N/A,#N/A,FALSE,"BS";#N/A,#N/A,FALSE,"PL";#N/A,#N/A,FALSE,"처분";#N/A,#N/A,FALSE,"현금";#N/A,#N/A,FALSE,"매출";#N/A,#N/A,FALSE,"원가";#N/A,#N/A,FALSE,"경영"}</definedName>
    <definedName name="뭐지" hidden="1">{#N/A,#N/A,TRUE,"생산";#N/A,#N/A,TRUE,"표지"}</definedName>
    <definedName name="뭐지1" hidden="1">{#N/A,#N/A,TRUE,"생산";#N/A,#N/A,TRUE,"표지"}</definedName>
    <definedName name="뭐지2" hidden="1">{#N/A,#N/A,TRUE,"생산";#N/A,#N/A,TRUE,"표지"}</definedName>
    <definedName name="뭐지3" hidden="1">{#N/A,#N/A,TRUE,"생산";#N/A,#N/A,TRUE,"표지"}</definedName>
    <definedName name="뭐지4" hidden="1">{#N/A,#N/A,TRUE,"생산";#N/A,#N/A,TRUE,"표지"}</definedName>
    <definedName name="뭐지5" hidden="1">{#N/A,#N/A,TRUE,"생산";#N/A,#N/A,TRUE,"표지"}</definedName>
    <definedName name="뭔데" hidden="1">#REF!</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뭘" hidden="1">{#N/A,#N/A,FALSE,"Aging Summary";#N/A,#N/A,FALSE,"Ratio Analysis";#N/A,#N/A,FALSE,"Test 120 Day Accts";#N/A,#N/A,FALSE,"Tickmarks"}</definedName>
    <definedName name="뭘까" hidden="1">{#N/A,#N/A,FALSE,"Sheet1";#N/A,#N/A,FALSE,"Sheet1";#N/A,#N/A,FALSE,"Sheet1"}</definedName>
    <definedName name="뮤" hidden="1">{#N/A,#N/A,FALSE,"지침";#N/A,#N/A,FALSE,"환경분석";#N/A,#N/A,FALSE,"Sheet16"}</definedName>
    <definedName name="뮤_1" hidden="1">{#N/A,#N/A,FALSE,"기술료 비교"}</definedName>
    <definedName name="뮤뮤" hidden="1">{#N/A,#N/A,FALSE,"1.CRITERIA";#N/A,#N/A,FALSE,"2.IS";#N/A,#N/A,FALSE,"3.BS";#N/A,#N/A,FALSE,"4.PER PL";#N/A,#N/A,FALSE,"5.INVESTMENT";#N/A,#N/A,FALSE,"6.공문";#N/A,#N/A,FALSE,"7.netinvest"}</definedName>
    <definedName name="므" hidden="1">{#N/A,#N/A,TRUE,"일정"}</definedName>
    <definedName name="미" hidden="1">{#N/A,#N/A,TRUE,"일정"}</definedName>
    <definedName name="미경" hidden="1">{"'Sheet1'!$A$1:$H$36"}</definedName>
    <definedName name="미곡"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미국" hidden="1">#REF!</definedName>
    <definedName name="미라" hidden="1">{#N/A,#N/A,FALSE,"1.CRITERIA";#N/A,#N/A,FALSE,"2.IS";#N/A,#N/A,FALSE,"3.BS";#N/A,#N/A,FALSE,"4.PER PL";#N/A,#N/A,FALSE,"5.INVESTMENT";#N/A,#N/A,FALSE,"6.공문";#N/A,#N/A,FALSE,"7.netinvest"}</definedName>
    <definedName name="미라리" hidden="1">{#N/A,#N/A,FALSE,"1.CRITERIA";#N/A,#N/A,FALSE,"2.IS";#N/A,#N/A,FALSE,"3.BS";#N/A,#N/A,FALSE,"4.PER PL";#N/A,#N/A,FALSE,"5.INVESTMENT";#N/A,#N/A,FALSE,"6.공문";#N/A,#N/A,FALSE,"7.netinvest"}</definedName>
    <definedName name="미래" hidden="1">{#N/A,#N/A,TRUE,"경전'96(1)";#N/A,#N/A,TRUE,"경전'96 (2)"}</definedName>
    <definedName name="미로" hidden="1">{#N/A,#N/A,FALSE,"1.CRITERIA";#N/A,#N/A,FALSE,"2.IS";#N/A,#N/A,FALSE,"3.BS";#N/A,#N/A,FALSE,"4.PER PL";#N/A,#N/A,FALSE,"5.INVESTMENT";#N/A,#N/A,FALSE,"6.공문";#N/A,#N/A,FALSE,"7.netinvest"}</definedName>
    <definedName name="미로리"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로어리"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료리"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2" hidden="1">{#N/A,#N/A,FALSE,"표지";#N/A,#N/A,FALSE,"전제";#N/A,#N/A,FALSE,"손익-자 (2)";#N/A,#N/A,FALSE,"손익-자";#N/A,#N/A,FALSE,"손익-마 (2)";#N/A,#N/A,FALSE,"손익-마";#N/A,#N/A,FALSE,"총손최종"}</definedName>
    <definedName name="미미미밈" hidden="1">{#N/A,#N/A,TRUE,"LOADCOVE";#N/A,#N/A,TRUE,"PAGE001";#N/A,#N/A,TRUE,"PAGE002";#N/A,#N/A,TRUE,"PAGE003";#N/A,#N/A,TRUE,"PAGE004";#N/A,#N/A,TRUE,"PAGE005";#N/A,#N/A,TRUE,"PAGE006";#N/A,#N/A,TRUE,"PAGE007";#N/A,#N/A,TRUE,"PAGE008";#N/A,#N/A,TRUE,"PAGE009";#N/A,#N/A,TRUE,"PAGE010";#N/A,#N/A,TRUE,"PAGE011";#N/A,#N/A,TRUE,"PAGE012";#N/A,#N/A,TRUE,"PAGE013"}</definedName>
    <definedName name="미미미아" hidden="1">{#N/A,#N/A,FALSE,"정공"}</definedName>
    <definedName name="미미미아_1" hidden="1">{#N/A,#N/A,FALSE,"정공"}</definedName>
    <definedName name="未払" hidden="1">{"'買掛金'!$J$6"}</definedName>
    <definedName name="未払金" hidden="1">{"'買掛金'!$J$6"}</definedName>
    <definedName name="미석" hidden="1">{#N/A,#N/A,FALSE,"정공"}</definedName>
    <definedName name="미석_1" hidden="1">{#N/A,#N/A,FALSE,"정공"}</definedName>
    <definedName name="미수" hidden="1">{#N/A,#N/A,FALSE,"계약직(여)"}</definedName>
    <definedName name="미수금" hidden="1">{#N/A,#N/A,FALSE,"1.CRITERIA";#N/A,#N/A,FALSE,"2.IS";#N/A,#N/A,FALSE,"3.BS";#N/A,#N/A,FALSE,"4.PER PL";#N/A,#N/A,FALSE,"5.INVESTMENT";#N/A,#N/A,FALSE,"6.공문";#N/A,#N/A,FALSE,"7.netinvest"}</definedName>
    <definedName name="미수금2" hidden="1">{"'Sheet1'!$A$1:$D$15"}</definedName>
    <definedName name="미수금2_1" hidden="1">{"'Sheet1'!$A$1:$D$15"}</definedName>
    <definedName name="미수금명세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미수리" hidden="1">{#N/A,#N/A,FALSE,"1.CRITERIA";#N/A,#N/A,FALSE,"2.IS";#N/A,#N/A,FALSE,"3.BS";#N/A,#N/A,FALSE,"4.PER PL";#N/A,#N/A,FALSE,"5.INVESTMENT";#N/A,#N/A,FALSE,"6.공문";#N/A,#N/A,FALSE,"7.netinvest"}</definedName>
    <definedName name="미수수익" hidden="1">{"'보고양식'!$A$58:$K$111"}</definedName>
    <definedName name="미수수익_0812" hidden="1">{#N/A,#N/A,FALSE,"P.C.B"}</definedName>
    <definedName name="미수수익_1" hidden="1">{"'보고양식'!$A$58:$K$111"}</definedName>
    <definedName name="미수수익계산식" hidden="1">#REF!</definedName>
    <definedName name="미수이자" hidden="1">{"'Sheet1'!$A$1:$H$36"}</definedName>
    <definedName name="미수이자1" hidden="1">#REF!</definedName>
    <definedName name="미수이자계산" hidden="1">#REF!</definedName>
    <definedName name="미수익" hidden="1">5</definedName>
    <definedName name="미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애" hidden="1">{"'7'!$B$15:$D$32"}</definedName>
    <definedName name="미야" hidden="1">{"'7'!$B$15:$D$32"}</definedName>
    <definedName name="미움" hidden="1">{#N/A,#N/A,FALSE,"98소지이동TOTvs99.1 (2)";#N/A,#N/A,FALSE,"TOTAL";#N/A,#N/A,FALSE,"98소지이동TOTvs99.1(b) (2)"}</definedName>
    <definedName name="미접수0805" hidden="1">{"'Sheet1'!$A$1:$D$15"}</definedName>
    <definedName name="미접수0805_1" hidden="1">{"'Sheet1'!$A$1:$D$15"}</definedName>
    <definedName name="미지"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미지급" hidden="1">{#N/A,#N/A,FALSE,"96매출보고현황"}</definedName>
    <definedName name="미지급1" hidden="1">#REF!</definedName>
    <definedName name="미지급11" hidden="1">{#N/A,#N/A,FALSE,"Sheet1"}</definedName>
    <definedName name="미지급2"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미지급금1" hidden="1">{#N/A,#N/A,FALSE,"BS";#N/A,#N/A,FALSE,"PL";#N/A,#N/A,FALSE,"처분";#N/A,#N/A,FALSE,"현금";#N/A,#N/A,FALSE,"매출";#N/A,#N/A,FALSE,"원가";#N/A,#N/A,FALSE,"경영"}</definedName>
    <definedName name="미지급금2" hidden="1">{"'보고양식'!$A$58:$K$111"}</definedName>
    <definedName name="미지급명세" hidden="1">{"'보고양식'!$A$58:$K$111"}</definedName>
    <definedName name="미지급명세_1" hidden="1">{"'보고양식'!$A$58:$K$111"}</definedName>
    <definedName name="미지급보" hidden="1">{#N/A,#N/A,FALSE,"BS";#N/A,#N/A,FALSE,"PL";#N/A,#N/A,FALSE,"처분";#N/A,#N/A,FALSE,"현금";#N/A,#N/A,FALSE,"매출";#N/A,#N/A,FALSE,"원가";#N/A,#N/A,FALSE,"경영"}</definedName>
    <definedName name="미지급비" hidden="1">{#N/A,#N/A,FALSE,"Sheet1"}</definedName>
    <definedName name="미지급비용" hidden="1">{#N/A,#N/A,FALSE,"1.CRITERIA";#N/A,#N/A,FALSE,"2.IS";#N/A,#N/A,FALSE,"3.BS";#N/A,#N/A,FALSE,"4.PER PL";#N/A,#N/A,FALSE,"5.INVESTMENT";#N/A,#N/A,FALSE,"6.공문";#N/A,#N/A,FALSE,"7.netinvest"}</definedName>
    <definedName name="미지급비용.." hidden="1">{#N/A,#N/A,FALSE,"Sheet1"}</definedName>
    <definedName name="미지급비용2" hidden="1">{#N/A,#N/A,FALSE,"P.C.B"}</definedName>
    <definedName name="미지급비용OK" hidden="1">#REF!</definedName>
    <definedName name="미지급비용분류" hidden="1">{#N/A,#N/A,FALSE,"계약직(여)"}</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10월" hidden="1">{#N/A,#N/A,FALSE,"BS";#N/A,#N/A,FALSE,"PL";#N/A,#N/A,FALSE,"처분";#N/A,#N/A,FALSE,"현금";#N/A,#N/A,FALSE,"매출";#N/A,#N/A,FALSE,"원가";#N/A,#N/A,FALSE,"경영"}</definedName>
    <definedName name="미착기계" hidden="1">{#N/A,#N/A,FALSE,"9612"}</definedName>
    <definedName name="미치겠네" hidden="1">{"'Sheet1'!$A$1:$H$36"}</definedName>
    <definedName name="미ㅓㄹ미ㅓㅇ" hidden="1">{#N/A,#N/A,FALSE,"1.CRITERIA";#N/A,#N/A,FALSE,"2.IS";#N/A,#N/A,FALSE,"3.BS";#N/A,#N/A,FALSE,"4.PER PL";#N/A,#N/A,FALSE,"5.INVESTMENT";#N/A,#N/A,FALSE,"6.공문";#N/A,#N/A,FALSE,"7.netinvest"}</definedName>
    <definedName name="미ㅣ" hidden="1">{"'OPEN'G압출'!$A$4:$P$34"}</definedName>
    <definedName name="민" hidden="1">{#N/A,#N/A,TRUE,"경전'96(1)";#N/A,#N/A,TRUE,"경전'96 (2)"}</definedName>
    <definedName name="민은기" hidden="1">#N/A</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밀" hidden="1">{#N/A,#N/A,TRUE,"경전'96(1)";#N/A,#N/A,TRUE,"경전'96 (2)"}</definedName>
    <definedName name="ㅂ" hidden="1">{#N/A,#N/A,FALSE,"BS";#N/A,#N/A,FALSE,"PL";#N/A,#N/A,FALSE,"처분";#N/A,#N/A,FALSE,"현금";#N/A,#N/A,FALSE,"매출";#N/A,#N/A,FALSE,"원가";#N/A,#N/A,FALSE,"경영"}</definedName>
    <definedName name="ㅂ_1" hidden="1">{#N/A,#N/A,TRUE,"Y생산";#N/A,#N/A,TRUE,"Y판매";#N/A,#N/A,TRUE,"Y총물량";#N/A,#N/A,TRUE,"Y능력";#N/A,#N/A,TRUE,"YKD"}</definedName>
    <definedName name="ㅂ1" hidden="1">{#N/A,#N/A,FALSE,"평균임금기준퇴직금"}</definedName>
    <definedName name="ㅂ11" hidden="1">{#N/A,#N/A,FALSE,"평균임금기준퇴직금"}</definedName>
    <definedName name="ㅂ111" hidden="1">{#N/A,#N/A,FALSE,"평균임금기준퇴직금"}</definedName>
    <definedName name="ㅂ111111" hidden="1">{#N/A,#N/A,FALSE,"평균임금기준퇴직금"}</definedName>
    <definedName name="ㅂ1111111" hidden="1">{#N/A,#N/A,FALSE,"평균임금기준퇴직금"}</definedName>
    <definedName name="ㅂ2ㅂ2" hidden="1">{#N/A,#N/A,TRUE,"경전'96(1)";#N/A,#N/A,TRUE,"경전'96 (2)"}</definedName>
    <definedName name="ㅂ3ㄱ" hidden="1">{#N/A,#N/A,FALSE,"BS";#N/A,#N/A,FALSE,"PL";#N/A,#N/A,FALSE,"처분";#N/A,#N/A,FALSE,"현금";#N/A,#N/A,FALSE,"매출";#N/A,#N/A,FALSE,"원가";#N/A,#N/A,FALSE,"경영"}</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ㄱㄷㅈㄱㅂㅈㄷㄱㅂㅈㄷㄱ" hidden="1">{#N/A,#N/A,FALSE,"손익표지";#N/A,#N/A,FALSE,"손익계산";#N/A,#N/A,FALSE,"일반관리비";#N/A,#N/A,FALSE,"영업외수익";#N/A,#N/A,FALSE,"영업외비용";#N/A,#N/A,FALSE,"매출액";#N/A,#N/A,FALSE,"요약손익";#N/A,#N/A,FALSE,"요약대차";#N/A,#N/A,FALSE,"매출채권현황";#N/A,#N/A,FALSE,"매출채권명세"}</definedName>
    <definedName name="ㅂㄱㅂㄱㅂ"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ㅂㄴㅌ" hidden="1">{#N/A,#N/A,FALSE,"KMC최종회의(7월) 자료"}</definedName>
    <definedName name="ㅂㄷ" hidden="1">{#N/A,#N/A,FALSE,"BS";#N/A,#N/A,FALSE,"PL";#N/A,#N/A,FALSE,"처분";#N/A,#N/A,FALSE,"현금";#N/A,#N/A,FALSE,"매출";#N/A,#N/A,FALSE,"원가";#N/A,#N/A,FALSE,"경영"}</definedName>
    <definedName name="ㅂㄷㄱ" hidden="1">{#N/A,#N/A,FALSE,"PART-1234-8-12-9(41)";#N/A,#N/A,FALSE,"PARTS-2(3)";#N/A,#N/A,FALSE,"VAN SYSTEM";#N/A,#N/A,FALSE,"PARTS-10(26)";#N/A,#N/A,FALSE,"PART-5-6-7-11(14)";#N/A,#N/A,FALSE,"PARTS-4(3)";#N/A,#N/A,FALSE,"PCLASS"}</definedName>
    <definedName name="ㅂㄷㄷㄱ" hidden="1">{#N/A,#N/A,FALSE,"Aging Summary";#N/A,#N/A,FALSE,"Ratio Analysis";#N/A,#N/A,FALSE,"Test 120 Day Accts";#N/A,#N/A,FALSE,"Tickmarks"}</definedName>
    <definedName name="ㅂㄷ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ㅂㅁ" hidden="1">{#N/A,#N/A,FALSE,"KMC최종회의(7월) 자료"}</definedName>
    <definedName name="ㅂㅂ" hidden="1">#REF!</definedName>
    <definedName name="ㅂㅂ11" hidden="1">{#N/A,#N/A,FALSE,"평균임금기준퇴직금"}</definedName>
    <definedName name="ㅂㅂㅂ" hidden="1">{"targetdcf",#N/A,FALSE,"Merger consequences";"TARGETASSU",#N/A,FALSE,"Merger consequences";"TERMINAL VALUE",#N/A,FALSE,"Merger consequences"}</definedName>
    <definedName name="ㅂㅂㅂ_1" hidden="1">{#N/A,#N/A,FALSE,"Aging Summary";#N/A,#N/A,FALSE,"Ratio Analysis";#N/A,#N/A,FALSE,"Test 120 Day Accts";#N/A,#N/A,FALSE,"Tickmarks"}</definedName>
    <definedName name="ㅂㅂㅂ111" hidden="1">{#N/A,#N/A,FALSE,"평균임금기준퇴직금"}</definedName>
    <definedName name="ㅂㅂㅂ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ㅂㅂㅂㅂㅂ" hidden="1">{#N/A,#N/A,FALSE,"지침";#N/A,#N/A,FALSE,"환경분석";#N/A,#N/A,FALSE,"Sheet16"}</definedName>
    <definedName name="ㅂㅂㅂㅂㅂㅂㅂ" hidden="1">{"'표지'!$B$5"}</definedName>
    <definedName name="ㅂㅂㅂㅂㅂㅂㅂㅂㅂㅂㅂㅂㅂㅂㅂㅂㅂㅂㅂㅂㅂㅂ" hidden="1">#REF!</definedName>
    <definedName name="ㅂㅂㅂㅂㅂㅂㅂㅂㅂㅂㅂㅂㅂㅂㅂㅂㅂㅂㅂㅂㅂㅂㅂㅂㅂㅂㅂㅂㅂㅂㅂㅂ" hidden="1">{#N/A,#N/A,FALSE,"단축1";#N/A,#N/A,FALSE,"단축2";#N/A,#N/A,FALSE,"단축3";#N/A,#N/A,FALSE,"장축";#N/A,#N/A,FALSE,"4WD"}</definedName>
    <definedName name="ㅂㅂㅎ4ㅎ3" hidden="1">{#N/A,#N/A,FALSE,"제목"}</definedName>
    <definedName name="ㅂ뵤뵤뵵포죠로로" hidden="1">#REF!</definedName>
    <definedName name="ㅂㅇㅊㅌㅋ" hidden="1">{#N/A,#N/A,FALSE,"Aging Summary";#N/A,#N/A,FALSE,"Ratio Analysis";#N/A,#N/A,FALSE,"Test 120 Day Accts";#N/A,#N/A,FALSE,"Tickmarks"}</definedName>
    <definedName name="ㅂㅈㄱㄷ" hidden="1">{#N/A,#N/A,FALSE,"PART-1234-8-12-9(41)";#N/A,#N/A,FALSE,"PARTS-2(3)";#N/A,#N/A,FALSE,"VAN SYSTEM";#N/A,#N/A,FALSE,"PARTS-10(26)";#N/A,#N/A,FALSE,"PART-5-6-7-11(14)";#N/A,#N/A,FALSE,"PARTS-4(3)";#N/A,#N/A,FALSE,"PCLASS"}</definedName>
    <definedName name="ㅂㅈㄱㄷㅈ" hidden="1">{#N/A,#N/A,FALSE,"Aging Summary";#N/A,#N/A,FALSE,"Ratio Analysis";#N/A,#N/A,FALSE,"Test 120 Day Accts";#N/A,#N/A,FALSE,"Tickmarks"}</definedName>
    <definedName name="ㅂㅈㄷ" hidden="1">{#N/A,#N/A,FALSE,"PART-1234-8-12-9(41)";#N/A,#N/A,FALSE,"PARTS-2(3)";#N/A,#N/A,FALSE,"VAN SYSTEM";#N/A,#N/A,FALSE,"PARTS-10(26)";#N/A,#N/A,FALSE,"PART-5-6-7-11(14)";#N/A,#N/A,FALSE,"PARTS-4(3)";#N/A,#N/A,FALSE,"PCLASS"}</definedName>
    <definedName name="ㅂㅈㄷㄷㄱㄱ" hidden="1">{#N/A,#N/A,FALSE,"UNIT";#N/A,#N/A,FALSE,"UNIT";#N/A,#N/A,FALSE,"계정"}</definedName>
    <definedName name="ㅂㅈ됴ㅔ." hidden="1">{#N/A,#N/A,FALSE,"BS";#N/A,#N/A,FALSE,"PL";#N/A,#N/A,FALSE,"처분";#N/A,#N/A,FALSE,"현금";#N/A,#N/A,FALSE,"매출";#N/A,#N/A,FALSE,"원가";#N/A,#N/A,FALSE,"경영"}</definedName>
    <definedName name="ㅂㅈㅂㄷ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ㅂㅈㅈㅈㅈㅈㅂ" hidden="1">#REF!</definedName>
    <definedName name="ㅂ쟈도" hidden="1">#REF!</definedName>
    <definedName name="ㅂ지ㅏ다ㅗㅂㅈㄷ" hidden="1">{0,0,0,0;0,0,0,0;0,0,0,0;0,0,0,0;0,0,0,0}</definedName>
    <definedName name="ㅂㅋ" hidden="1">#REF!</definedName>
    <definedName name="바" hidden="1">{#N/A,#N/A,FALSE,"1.CRITERIA";#N/A,#N/A,FALSE,"2.IS";#N/A,#N/A,FALSE,"3.BS";#N/A,#N/A,FALSE,"4.PER PL";#N/A,#N/A,FALSE,"5.INVESTMENT";#N/A,#N/A,FALSE,"6.공문";#N/A,#N/A,FALSE,"7.netinvest"}</definedName>
    <definedName name="바_1" hidden="1">{#N/A,#N/A,FALSE,"CHECK-LIST 환산표";#N/A,#N/A,FALSE,"무재해 시간";#N/A,#N/A,FALSE,"총괄표"}</definedName>
    <definedName name="바가" hidden="1">{#N/A,#N/A,FALSE,"1.CRITERIA";#N/A,#N/A,FALSE,"2.IS";#N/A,#N/A,FALSE,"3.BS";#N/A,#N/A,FALSE,"4.PER PL";#N/A,#N/A,FALSE,"5.INVESTMENT";#N/A,#N/A,FALSE,"6.공문";#N/A,#N/A,FALSE,"7.netinvest"}</definedName>
    <definedName name="바가리" hidden="1">{#N/A,#N/A,FALSE,"1.CRITERIA";#N/A,#N/A,FALSE,"2.IS";#N/A,#N/A,FALSE,"3.BS";#N/A,#N/A,FALSE,"4.PER PL";#N/A,#N/A,FALSE,"5.INVESTMENT";#N/A,#N/A,FALSE,"6.공문";#N/A,#N/A,FALSE,"7.netinvest"}</definedName>
    <definedName name="바경"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바꿈" hidden="1">{"'7월NINO현황'!$K$30"}</definedName>
    <definedName name="바나" hidden="1">{#N/A,#N/A,FALSE,"1.CRITERIA";#N/A,#N/A,FALSE,"2.IS";#N/A,#N/A,FALSE,"3.BS";#N/A,#N/A,FALSE,"4.PER PL";#N/A,#N/A,FALSE,"5.INVESTMENT";#N/A,#N/A,FALSE,"6.공문";#N/A,#N/A,FALSE,"7.netinvest"}</definedName>
    <definedName name="바나리"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다올리" hidden="1">{#N/A,#N/A,FALSE,"1.CRITERIA";#N/A,#N/A,FALSE,"2.IS";#N/A,#N/A,FALSE,"3.BS";#N/A,#N/A,FALSE,"4.PER PL";#N/A,#N/A,FALSE,"5.INVESTMENT";#N/A,#N/A,FALSE,"6.공문";#N/A,#N/A,FALSE,"7.netinvest"}</definedName>
    <definedName name="바도" hidden="1">{"'분양원가'!$B$1:$F$113"}</definedName>
    <definedName name="바라"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라이" hidden="1">{#N/A,#N/A,FALSE,"1.CRITERIA";#N/A,#N/A,FALSE,"2.IS";#N/A,#N/A,FALSE,"3.BS";#N/A,#N/A,FALSE,"4.PER PL";#N/A,#N/A,FALSE,"5.INVESTMENT";#N/A,#N/A,FALSE,"6.공문";#N/A,#N/A,FALSE,"7.netinvest"}</definedName>
    <definedName name="바람" hidden="1">#REF!</definedName>
    <definedName name="바랑라" hidden="1">{#N/A,#N/A,FALSE,"정공"}</definedName>
    <definedName name="바랑라_1" hidden="1">{#N/A,#N/A,FALSE,"정공"}</definedName>
    <definedName name="바로" hidden="1">{#N/A,#N/A,FALSE,"1.CRITERIA";#N/A,#N/A,FALSE,"2.IS";#N/A,#N/A,FALSE,"3.BS";#N/A,#N/A,FALSE,"4.PER PL";#N/A,#N/A,FALSE,"5.INVESTMENT";#N/A,#N/A,FALSE,"6.공문";#N/A,#N/A,FALSE,"7.netinvest"}</definedName>
    <definedName name="바로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바로가기" hidden="1">{#N/A,#N/A,FALSE,"단축1";#N/A,#N/A,FALSE,"단축2";#N/A,#N/A,FALSE,"단축3";#N/A,#N/A,FALSE,"장축";#N/A,#N/A,FALSE,"4WD"}</definedName>
    <definedName name="바로아" hidden="1">{#N/A,#N/A,FALSE,"1.CRITERIA";#N/A,#N/A,FALSE,"2.IS";#N/A,#N/A,FALSE,"3.BS";#N/A,#N/A,FALSE,"4.PER PL";#N/A,#N/A,FALSE,"5.INVESTMENT";#N/A,#N/A,FALSE,"6.공문";#N/A,#N/A,FALSE,"7.netinvest"}</definedName>
    <definedName name="바리" hidden="1">{#N/A,#N/A,FALSE,"1.CRITERIA";#N/A,#N/A,FALSE,"2.IS";#N/A,#N/A,FALSE,"3.BS";#N/A,#N/A,FALSE,"4.PER PL";#N/A,#N/A,FALSE,"5.INVESTMENT";#N/A,#N/A,FALSE,"6.공문";#N/A,#N/A,FALSE,"7.netinvest"}</definedName>
    <definedName name="바리오이"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hidden="1">{#N/A,#N/A,TRUE,"Y생산";#N/A,#N/A,TRUE,"Y판매";#N/A,#N/A,TRUE,"Y총물량";#N/A,#N/A,TRUE,"Y능력";#N/A,#N/A,TRUE,"YKD"}</definedName>
    <definedName name="바바라_1" hidden="1">{#N/A,#N/A,TRUE,"Y생산";#N/A,#N/A,TRUE,"Y판매";#N/A,#N/A,TRUE,"Y총물량";#N/A,#N/A,TRUE,"Y능력";#N/A,#N/A,TRUE,"YKD"}</definedName>
    <definedName name="바바바" hidden="1">{#N/A,#N/A,FALSE,"단축1";#N/A,#N/A,FALSE,"단축2";#N/A,#N/A,FALSE,"단축3";#N/A,#N/A,FALSE,"장축";#N/A,#N/A,FALSE,"4WD"}</definedName>
    <definedName name="바바바밥바바바바" hidden="1">{"'5'!$A$1:$BB$147"}</definedName>
    <definedName name="바밥" hidden="1">{"'5'!$A$1:$BB$147"}</definedName>
    <definedName name="바밥바" hidden="1">{"'5'!$A$1:$BB$147"}</definedName>
    <definedName name="바보" hidden="1">{#N/A,#N/A,FALSE,"정공"}</definedName>
    <definedName name="바보_1" hidden="1">{#N/A,#N/A,FALSE,"정공"}</definedName>
    <definedName name="바보1" hidden="1">{#N/A,#N/A,FALSE,"BS";#N/A,#N/A,FALSE,"PL";#N/A,#N/A,FALSE,"처분";#N/A,#N/A,FALSE,"현금";#N/A,#N/A,FALSE,"매출";#N/A,#N/A,FALSE,"원가";#N/A,#N/A,FALSE,"경영"}</definedName>
    <definedName name="바보2" hidden="1">{#N/A,#N/A,FALSE,"BS";#N/A,#N/A,FALSE,"PL";#N/A,#N/A,FALSE,"처분";#N/A,#N/A,FALSE,"현금";#N/A,#N/A,FALSE,"매출";#N/A,#N/A,FALSE,"원가";#N/A,#N/A,FALSE,"경영"}</definedName>
    <definedName name="바보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바보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바보당아아" hidden="1">{#N/A,#N/A,TRUE,"매출진척-1";#N/A,#N/A,TRUE,"매출진척-2";#N/A,#N/A,TRUE,"제품실적";#N/A,#N/A,TRUE,"RAC";#N/A,#N/A,TRUE,"PAC ";#N/A,#N/A,TRUE,"재고현황";#N/A,#N/A,TRUE,"공지사항"}</definedName>
    <definedName name="바보상자" hidden="1">{#N/A,#N/A,FALSE,"정공"}</definedName>
    <definedName name="바보상자_1" hidden="1">{#N/A,#N/A,FALSE,"정공"}</definedName>
    <definedName name="바보ㅗ옹아아러ㅏ" hidden="1">{"'5'!$A$1:$BB$147"}</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아"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가"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아고고" hidden="1">{#N/A,#N/A,FALSE,"1.CRITERIA";#N/A,#N/A,FALSE,"2.IS";#N/A,#N/A,FALSE,"3.BS";#N/A,#N/A,FALSE,"4.PER PL";#N/A,#N/A,FALSE,"5.INVESTMENT";#N/A,#N/A,FALSE,"6.공문";#N/A,#N/A,FALSE,"7.netinvest"}</definedName>
    <definedName name="바아아"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바이가오오" hidden="1">{#N/A,#N/A,FALSE,"1.CRITERIA";#N/A,#N/A,FALSE,"2.IS";#N/A,#N/A,FALSE,"3.BS";#N/A,#N/A,FALSE,"4.PER PL";#N/A,#N/A,FALSE,"5.INVESTMENT";#N/A,#N/A,FALSE,"6.공문";#N/A,#N/A,FALSE,"7.netinvest"}</definedName>
    <definedName name="박" hidden="1">{#N/A,#N/A,FALSE,"1.CRITERIA";#N/A,#N/A,FALSE,"2.IS";#N/A,#N/A,FALSE,"3.BS";#N/A,#N/A,FALSE,"4.PER PL";#N/A,#N/A,FALSE,"5.INVESTMENT";#N/A,#N/A,FALSE,"6.공문";#N/A,#N/A,FALSE,"7.netinvest"}</definedName>
    <definedName name="박가" hidden="1">{#N/A,#N/A,FALSE,"1.CRITERIA";#N/A,#N/A,FALSE,"2.IS";#N/A,#N/A,FALSE,"3.BS";#N/A,#N/A,FALSE,"4.PER PL";#N/A,#N/A,FALSE,"5.INVESTMENT";#N/A,#N/A,FALSE,"6.공문";#N/A,#N/A,FALSE,"7.netinvest"}</definedName>
    <definedName name="박건우" hidden="1">{#N/A,#N/A,FALSE,"model"}</definedName>
    <definedName name="박광호5" hidden="1">{#N/A,#N/A,FALSE,"BS";#N/A,#N/A,FALSE,"PL";#N/A,#N/A,FALSE,"처분";#N/A,#N/A,FALSE,"현금";#N/A,#N/A,FALSE,"매출";#N/A,#N/A,FALSE,"원가";#N/A,#N/A,FALSE,"경영"}</definedName>
    <definedName name="박명용" hidden="1">{#N/A,#N/A,TRUE,"Y생산";#N/A,#N/A,TRUE,"Y판매";#N/A,#N/A,TRUE,"Y총물량";#N/A,#N/A,TRUE,"Y능력";#N/A,#N/A,TRUE,"YKD"}</definedName>
    <definedName name="박왕근" hidden="1">{#N/A,#N/A,FALSE,"98소지이동TOTvs99.1 (2)";#N/A,#N/A,FALSE,"TOTAL";#N/A,#N/A,FALSE,"98소지이동TOTvs99.1(b) (2)"}</definedName>
    <definedName name="박원기" hidden="1">{#N/A,#N/A,FALSE,"BS";#N/A,#N/A,FALSE,"PL";#N/A,#N/A,FALSE,"처분";#N/A,#N/A,FALSE,"현금";#N/A,#N/A,FALSE,"매출";#N/A,#N/A,FALSE,"원가";#N/A,#N/A,FALSE,"경영"}</definedName>
    <definedName name="박정" hidden="1">{#N/A,#N/A,TRUE,"일정"}</definedName>
    <definedName name="박종균" hidden="1">{#N/A,#N/A,FALSE,"인원";#N/A,#N/A,FALSE,"비용2";#N/A,#N/A,FALSE,"비용1";#N/A,#N/A,FALSE,"비용";#N/A,#N/A,FALSE,"보증2";#N/A,#N/A,FALSE,"보증1";#N/A,#N/A,FALSE,"보증";#N/A,#N/A,FALSE,"손익1";#N/A,#N/A,FALSE,"손익";#N/A,#N/A,FALSE,"부서별매출";#N/A,#N/A,FALSE,"매출"}</definedName>
    <definedName name="박지호" hidden="1">{#N/A,#N/A,FALSE,"단축1";#N/A,#N/A,FALSE,"단축2";#N/A,#N/A,FALSE,"단축3";#N/A,#N/A,FALSE,"장축";#N/A,#N/A,FALSE,"4WD"}</definedName>
    <definedName name="박진만" hidden="1">{#N/A,#N/A,FALSE,"단축1";#N/A,#N/A,FALSE,"단축2";#N/A,#N/A,FALSE,"단축3";#N/A,#N/A,FALSE,"장축";#N/A,#N/A,FALSE,"4WD"}</definedName>
    <definedName name="박진우" hidden="1">{#N/A,#N/A,FALSE,"HOT RU TEM";#N/A,#N/A,FALSE,"HOT RU TEM";#N/A,#N/A,FALSE,"HOT RU TEM"}</definedName>
    <definedName name="박형대" hidden="1">{#N/A,#N/A,TRUE,"일정"}</definedName>
    <definedName name="반기정산표" hidden="1">{#N/A,#N/A,FALSE,"BS";#N/A,#N/A,FALSE,"PL";#N/A,#N/A,FALSE,"처분";#N/A,#N/A,FALSE,"현금";#N/A,#N/A,FALSE,"매출";#N/A,#N/A,FALSE,"원가";#N/A,#N/A,FALSE,"경영"}</definedName>
    <definedName name="반기현금흐름표" hidden="1">{#N/A,#N/A,FALSE,"BS";#N/A,#N/A,FALSE,"PL";#N/A,#N/A,FALSE,"처분";#N/A,#N/A,FALSE,"현금";#N/A,#N/A,FALSE,"매출";#N/A,#N/A,FALSE,"원가";#N/A,#N/A,FALSE,"경영"}</definedName>
    <definedName name="반론제기"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반별" hidden="1">{#N/A,#N/A,TRUE,"LOADCOVE";#N/A,#N/A,TRUE,"PAGE001";#N/A,#N/A,TRUE,"PAGE002";#N/A,#N/A,TRUE,"PAGE003";#N/A,#N/A,TRUE,"PAGE004";#N/A,#N/A,TRUE,"PAGE005";#N/A,#N/A,TRUE,"PAGE006";#N/A,#N/A,TRUE,"PAGE007";#N/A,#N/A,TRUE,"PAGE008";#N/A,#N/A,TRUE,"PAGE009";#N/A,#N/A,TRUE,"PAGE010";#N/A,#N/A,TRUE,"PAGE011";#N/A,#N/A,TRUE,"PAGE012";#N/A,#N/A,TRUE,"PAGE013"}</definedName>
    <definedName name="반영" hidden="1">{#N/A,#N/A,TRUE,"일정"}</definedName>
    <definedName name="받" hidden="1">{#N/A,#N/A,TRUE,"Y생산";#N/A,#N/A,TRUE,"Y판매";#N/A,#N/A,TRUE,"Y총물량";#N/A,#N/A,TRUE,"Y능력";#N/A,#N/A,TRUE,"YKD"}</definedName>
    <definedName name="발" hidden="1">{#N/A,#N/A,FALSE,"1.CRITERIA";#N/A,#N/A,FALSE,"2.IS";#N/A,#N/A,FALSE,"3.BS";#N/A,#N/A,FALSE,"4.PER PL";#N/A,#N/A,FALSE,"5.INVESTMENT";#N/A,#N/A,FALSE,"6.공문";#N/A,#N/A,FALSE,"7.netinvest"}</definedName>
    <definedName name="발리" hidden="1">{#N/A,#N/A,FALSE,"1.CRITERIA";#N/A,#N/A,FALSE,"2.IS";#N/A,#N/A,FALSE,"3.BS";#N/A,#N/A,FALSE,"4.PER PL";#N/A,#N/A,FALSE,"5.INVESTMENT";#N/A,#N/A,FALSE,"6.공문";#N/A,#N/A,FALSE,"7.netinvest"}</definedName>
    <definedName name="발탁승격대상자" hidden="1">{#N/A,#N/A,FALSE,"계약직(여)"}</definedName>
    <definedName name="발표양식" hidden="1">{#N/A,#N/A,FALSE,"을지 (4)";#N/A,#N/A,FALSE,"을지 (5)";#N/A,#N/A,FALSE,"을지 (6)"}</definedName>
    <definedName name="밥바" hidden="1">{"'5'!$A$1:$BB$147"}</definedName>
    <definedName name="밥바자" hidden="1">{"'5'!$A$1:$BB$147"}</definedName>
    <definedName name="방" hidden="1">{#N/A,#N/A,FALSE,"1.CRITERIA";#N/A,#N/A,FALSE,"2.IS";#N/A,#N/A,FALSE,"3.BS";#N/A,#N/A,FALSE,"4.PER PL";#N/A,#N/A,FALSE,"5.INVESTMENT";#N/A,#N/A,FALSE,"6.공문";#N/A,#N/A,FALSE,"7.netinvest"}</definedName>
    <definedName name="방규성" hidden="1">{#N/A,#N/A,TRUE,"매출진척-1";#N/A,#N/A,TRUE,"매출진척-2";#N/A,#N/A,TRUE,"제품실적";#N/A,#N/A,TRUE,"RAC";#N/A,#N/A,TRUE,"PAC ";#N/A,#N/A,TRUE,"재고현황";#N/A,#N/A,TRUE,"공지사항"}</definedName>
    <definedName name="방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방안" hidden="1">{#N/A,#N/A,FALSE,"단축1";#N/A,#N/A,FALSE,"단축2";#N/A,#N/A,FALSE,"단축3";#N/A,#N/A,FALSE,"장축";#N/A,#N/A,FALSE,"4WD"}</definedName>
    <definedName name="방진고무" hidden="1">{#N/A,#N/A,FALSE,"단축1";#N/A,#N/A,FALSE,"단축2";#N/A,#N/A,FALSE,"단축3";#N/A,#N/A,FALSE,"장축";#N/A,#N/A,FALSE,"4WD"}</definedName>
    <definedName name="배" hidden="1">{#N/A,#N/A,FALSE,"1.CRITERIA";#N/A,#N/A,FALSE,"2.IS";#N/A,#N/A,FALSE,"3.BS";#N/A,#N/A,FALSE,"4.PER PL";#N/A,#N/A,FALSE,"5.INVESTMENT";#N/A,#N/A,FALSE,"6.공문";#N/A,#N/A,FALSE,"7.netinvest"}</definedName>
    <definedName name="배COST" hidden="1">{#N/A,#N/A,TRUE,"Y생산";#N/A,#N/A,TRUE,"Y판매";#N/A,#N/A,TRUE,"Y총물량";#N/A,#N/A,TRUE,"Y능력";#N/A,#N/A,TRUE,"YKD"}</definedName>
    <definedName name="배가아파" hidden="1">{#N/A,#N/A,FALSE,"표지";#N/A,#N/A,FALSE,"전제";#N/A,#N/A,FALSE,"손익-자 (2)";#N/A,#N/A,FALSE,"손익-자";#N/A,#N/A,FALSE,"손익-마 (2)";#N/A,#N/A,FALSE,"손익-마";#N/A,#N/A,FALSE,"총손최종"}</definedName>
    <definedName name="배관공수율" hidden="1">#REF!</definedName>
    <definedName name="배관명세" hidden="1">#REF!</definedName>
    <definedName name="배동호" hidden="1">{#N/A,#N/A,FALSE,"단축1";#N/A,#N/A,FALSE,"단축2";#N/A,#N/A,FALSE,"단축3";#N/A,#N/A,FALSE,"장축";#N/A,#N/A,FALSE,"4WD"}</definedName>
    <definedName name="배리" hidden="1">{#N/A,#N/A,FALSE,"1.CRITERIA";#N/A,#N/A,FALSE,"2.IS";#N/A,#N/A,FALSE,"3.BS";#N/A,#N/A,FALSE,"4.PER PL";#N/A,#N/A,FALSE,"5.INVESTMENT";#N/A,#N/A,FALSE,"6.공문";#N/A,#N/A,FALSE,"7.netinvest"}</definedName>
    <definedName name="배배배" hidden="1">{"'미착금액'!$A$4:$G$14"}</definedName>
    <definedName name="배배배_1" hidden="1">{"'미착금액'!$A$4:$G$14"}</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_1"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영업자산" hidden="1">{#N/A,#N/A,FALSE,"지침";#N/A,#N/A,FALSE,"환경분석";#N/A,#N/A,FALSE,"Sheet16"}</definedName>
    <definedName name="배비용" hidden="1">{#N/A,#N/A,FALSE,"단축1";#N/A,#N/A,FALSE,"단축2";#N/A,#N/A,FALSE,"단축3";#N/A,#N/A,FALSE,"장축";#N/A,#N/A,FALSE,"4WD"}</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1" hidden="1">{"'Sheet1'!$A$1:$C$238"}</definedName>
    <definedName name="백재욱" hidden="1">{"'Sheet1'!$A$1:$H$36"}</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가" hidden="1">{#N/A,#N/A,FALSE,"96 3월물량표";#N/A,#N/A,FALSE,"96 4월물량표";#N/A,#N/A,FALSE,"96 5월물량표"}</definedName>
    <definedName name="버버" hidden="1">{#N/A,#N/A,FALSE,"1.CRITERIA";#N/A,#N/A,FALSE,"2.IS";#N/A,#N/A,FALSE,"3.BS";#N/A,#N/A,FALSE,"4.PER PL";#N/A,#N/A,FALSE,"5.INVESTMENT";#N/A,#N/A,FALSE,"6.공문";#N/A,#N/A,FALSE,"7.netinvest"}</definedName>
    <definedName name="버버리" hidden="1">{#N/A,#N/A,FALSE,"1.CRITERIA";#N/A,#N/A,FALSE,"2.IS";#N/A,#N/A,FALSE,"3.BS";#N/A,#N/A,FALSE,"4.PER PL";#N/A,#N/A,FALSE,"5.INVESTMENT";#N/A,#N/A,FALSE,"6.공문";#N/A,#N/A,FALSE,"7.netinvest"}</definedName>
    <definedName name="버스2002"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범위액"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범위액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법" hidden="1">{#N/A,#N/A,TRUE,"생산";#N/A,#N/A,TRUE,"표지"}</definedName>
    <definedName name="법과표조정_2004분기_조정"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법인" hidden="1">{"'사직서'!$A$1:$H$9"}</definedName>
    <definedName name="법인세" hidden="1">{#N/A,#N/A,FALSE,"정공"}</definedName>
    <definedName name="법인세비용"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비용주석" hidden="1">{#N/A,#N/A,FALSE,"Aging Summary";#N/A,#N/A,FALSE,"Ratio Analysis";#N/A,#N/A,FALSE,"Test 120 Day Accts";#N/A,#N/A,FALSE,"Tickmarks"}</definedName>
    <definedName name="법인세비용확정1" hidden="1">{#N/A,#N/A,FALSE,"Aging Summary";#N/A,#N/A,FALSE,"Ratio Analysis";#N/A,#N/A,FALSE,"Test 120 Day Accts";#N/A,#N/A,FALSE,"Tickmarks"}</definedName>
    <definedName name="법인세주석사항정리" hidden="1">{#N/A,#N/A,FALSE,"UNIT";#N/A,#N/A,FALSE,"UNIT";#N/A,#N/A,FALSE,"계정"}</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베" hidden="1">{#N/A,#N/A,FALSE,"1.CRITERIA";#N/A,#N/A,FALSE,"2.IS";#N/A,#N/A,FALSE,"3.BS";#N/A,#N/A,FALSE,"4.PER PL";#N/A,#N/A,FALSE,"5.INVESTMENT";#N/A,#N/A,FALSE,"6.공문";#N/A,#N/A,FALSE,"7.netinvest"}</definedName>
    <definedName name="베리" hidden="1">{#N/A,#N/A,FALSE,"1.CRITERIA";#N/A,#N/A,FALSE,"2.IS";#N/A,#N/A,FALSE,"3.BS";#N/A,#N/A,FALSE,"4.PER PL";#N/A,#N/A,FALSE,"5.INVESTMENT";#N/A,#N/A,FALSE,"6.공문";#N/A,#N/A,FALSE,"7.netinvest"}</definedName>
    <definedName name="베이커리손익" hidden="1">{"'7'!$B$15:$D$32"}</definedName>
    <definedName name="베트남" hidden="1">{"'매출'!$A$1:$I$22"}</definedName>
    <definedName name="베트남법인" hidden="1">#REF!</definedName>
    <definedName name="벽체" hidden="1">{#N/A,#N/A,FALSE,"혼합골재"}</definedName>
    <definedName name="변경" hidden="1">{#N/A,#N/A,FALSE,"3가";#N/A,#N/A,FALSE,"3나";#N/A,#N/A,FALSE,"3다"}</definedName>
    <definedName name="변경2" hidden="1">{#N/A,#N/A,FALSE,"단축1";#N/A,#N/A,FALSE,"단축2";#N/A,#N/A,FALSE,"단축3";#N/A,#N/A,FALSE,"장축";#N/A,#N/A,FALSE,"4WD"}</definedName>
    <definedName name="변경내역" hidden="1">{#N/A,#N/A,FALSE,"3가";#N/A,#N/A,FALSE,"3나";#N/A,#N/A,FALSE,"3다"}</definedName>
    <definedName name="변경내역1" hidden="1">{#N/A,#N/A,FALSE,"3가";#N/A,#N/A,FALSE,"3나";#N/A,#N/A,FALSE,"3다"}</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후" hidden="1">{#N/A,#N/A,FALSE,"단축1";#N/A,#N/A,FALSE,"단축2";#N/A,#N/A,FALSE,"단축3";#N/A,#N/A,FALSE,"장축";#N/A,#N/A,FALSE,"4WD"}</definedName>
    <definedName name="변동내용" hidden="1">{#N/A,#N/A,FALSE,"단축1";#N/A,#N/A,FALSE,"단축2";#N/A,#N/A,FALSE,"단축3";#N/A,#N/A,FALSE,"장축";#N/A,#N/A,FALSE,"4WD"}</definedName>
    <definedName name="변동비" hidden="1">{#N/A,#N/A,TRUE,"96"}</definedName>
    <definedName name="변동비고정비" hidden="1">{#N/A,#N/A,FALSE,"PART-1234-8-12-9(41)";#N/A,#N/A,FALSE,"PARTS-2(3)";#N/A,#N/A,FALSE,"VAN SYSTEM";#N/A,#N/A,FALSE,"PARTS-10(26)";#N/A,#N/A,FALSE,"PART-5-6-7-11(14)";#N/A,#N/A,FALSE,"PARTS-4(3)";#N/A,#N/A,FALSE,"PCLASS"}</definedName>
    <definedName name="변재욱" hidden="1">#REF!</definedName>
    <definedName name="변파유닛" hidden="1">{#N/A,#N/A,FALSE,"3가";#N/A,#N/A,FALSE,"3나";#N/A,#N/A,FALSE,"3다"}</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변환사급가" hidden="1">{#N/A,#N/A,TRUE,"Y생산";#N/A,#N/A,TRUE,"Y판매";#N/A,#N/A,TRUE,"Y총물량";#N/A,#N/A,TRUE,"Y능력";#N/A,#N/A,TRUE,"YKD"}</definedName>
    <definedName name="변환사급가_1" hidden="1">{#N/A,#N/A,TRUE,"Y생산";#N/A,#N/A,TRUE,"Y판매";#N/A,#N/A,TRUE,"Y총물량";#N/A,#N/A,TRUE,"Y능력";#N/A,#N/A,TRUE,"YKD"}</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도재무" hidden="1">#REF!</definedName>
    <definedName name="별도투자비" hidden="1">{#N/A,#N/A,FALSE,"단축1";#N/A,#N/A,FALSE,"단축2";#N/A,#N/A,FALSE,"단축3";#N/A,#N/A,FALSE,"장축";#N/A,#N/A,FALSE,"4WD"}</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 hidden="1">#REF!</definedName>
    <definedName name="별첨1외화_함수" hidden="1">{#N/A,#N/A,FALSE,"거주자";#N/A,#N/A,FALSE,"증투F"}</definedName>
    <definedName name="별첨1외화채권TPI수정" hidden="1">{#N/A,#N/A,FALSE,"거주자";#N/A,#N/A,FALSE,"증투F"}</definedName>
    <definedName name="별첨26" hidden="1">#REF!</definedName>
    <definedName name="별첨2TPI수정" hidden="1">{#N/A,#N/A,FALSE,"거주자";#N/A,#N/A,FALSE,"증투F"}</definedName>
    <definedName name="별첨2외화" hidden="1">{#N/A,#N/A,FALSE,"거주자";#N/A,#N/A,FALSE,"증투F"}</definedName>
    <definedName name="별첨2외화채권" hidden="1">{#N/A,#N/A,FALSE,"거주자";#N/A,#N/A,FALSE,"증투F"}</definedName>
    <definedName name="별첨2원화채권수정" hidden="1">{#N/A,#N/A,FALSE,"거주자";#N/A,#N/A,FALSE,"증투F"}</definedName>
    <definedName name="별첨3" hidden="1">#REF!</definedName>
    <definedName name="별첨5" hidden="1">{"'Price List '!$A$1:$R$156"}</definedName>
    <definedName name="병" hidden="1">{#N/A,#N/A,FALSE,"단축1";#N/A,#N/A,FALSE,"단축2";#N/A,#N/A,FALSE,"단축3";#N/A,#N/A,FALSE,"장축";#N/A,#N/A,FALSE,"4WD"}</definedName>
    <definedName name="병세" hidden="1">{"'발급신청'!$A$1:$F$22"}</definedName>
    <definedName name="보" hidden="1">{#N/A,#N/A,FALSE,"1.CRITERIA";#N/A,#N/A,FALSE,"2.IS";#N/A,#N/A,FALSE,"3.BS";#N/A,#N/A,FALSE,"4.PER PL";#N/A,#N/A,FALSE,"5.INVESTMENT";#N/A,#N/A,FALSE,"6.공문";#N/A,#N/A,FALSE,"7.netinvest"}</definedName>
    <definedName name="보_1"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고" hidden="1">{#N/A,#N/A,FALSE,"UNIT";#N/A,#N/A,FALSE,"UNIT";#N/A,#N/A,FALSE,"계정"}</definedName>
    <definedName name="보고_1" hidden="1">{#N/A,#N/A,FALSE,"UNIT";#N/A,#N/A,FALSE,"UNIT";#N/A,#N/A,FALSE,"계정"}</definedName>
    <definedName name="보고_2" hidden="1">{#N/A,#N/A,FALSE,"UNIT";#N/A,#N/A,FALSE,"UNIT";#N/A,#N/A,FALSE,"계정"}</definedName>
    <definedName name="보고_3" hidden="1">{#N/A,#N/A,FALSE,"UNIT";#N/A,#N/A,FALSE,"UNIT";#N/A,#N/A,FALSE,"계정"}</definedName>
    <definedName name="보고_4" hidden="1">{#N/A,#N/A,FALSE,"UNIT";#N/A,#N/A,FALSE,"UNIT";#N/A,#N/A,FALSE,"계정"}</definedName>
    <definedName name="보고_5" hidden="1">{#N/A,#N/A,FALSE,"UNIT";#N/A,#N/A,FALSE,"UNIT";#N/A,#N/A,FALSE,"계정"}</definedName>
    <definedName name="보고기준" hidden="1">{#N/A,#N/A,FALSE,"UNIT";#N/A,#N/A,FALSE,"UNIT";#N/A,#N/A,FALSE,"계정"}</definedName>
    <definedName name="보고기준_1" hidden="1">{#N/A,#N/A,FALSE,"UNIT";#N/A,#N/A,FALSE,"UNIT";#N/A,#N/A,FALSE,"계정"}</definedName>
    <definedName name="보고기준_2" hidden="1">{#N/A,#N/A,FALSE,"UNIT";#N/A,#N/A,FALSE,"UNIT";#N/A,#N/A,FALSE,"계정"}</definedName>
    <definedName name="보고기준_3" hidden="1">{#N/A,#N/A,FALSE,"UNIT";#N/A,#N/A,FALSE,"UNIT";#N/A,#N/A,FALSE,"계정"}</definedName>
    <definedName name="보고기준_4" hidden="1">{#N/A,#N/A,FALSE,"UNIT";#N/A,#N/A,FALSE,"UNIT";#N/A,#N/A,FALSE,"계정"}</definedName>
    <definedName name="보고기준_5" hidden="1">{#N/A,#N/A,FALSE,"UNIT";#N/A,#N/A,FALSE,"UNIT";#N/A,#N/A,FALSE,"계정"}</definedName>
    <definedName name="보고서" hidden="1">{#N/A,#N/A,FALSE,"주요여수신";#N/A,#N/A,FALSE,"수신금리";#N/A,#N/A,FALSE,"대출금리";#N/A,#N/A,FALSE,"신규대출";#N/A,#N/A,FALSE,"총액대출"}</definedName>
    <definedName name="보고양식"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보고자료2" hidden="1">{#N/A,#N/A,FALSE,"인원";#N/A,#N/A,FALSE,"비용2";#N/A,#N/A,FALSE,"비용1";#N/A,#N/A,FALSE,"비용";#N/A,#N/A,FALSE,"보증2";#N/A,#N/A,FALSE,"보증1";#N/A,#N/A,FALSE,"보증";#N/A,#N/A,FALSE,"손익1";#N/A,#N/A,FALSE,"손익";#N/A,#N/A,FALSE,"부서별매출";#N/A,#N/A,FALSE,"매출"}</definedName>
    <definedName name="보고자료5"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보곤" hidden="1">{#N/A,#N/A,FALSE,"인원";#N/A,#N/A,FALSE,"비용2";#N/A,#N/A,FALSE,"비용1";#N/A,#N/A,FALSE,"비용";#N/A,#N/A,FALSE,"보증2";#N/A,#N/A,FALSE,"보증1";#N/A,#N/A,FALSE,"보증";#N/A,#N/A,FALSE,"손익1";#N/A,#N/A,FALSE,"손익";#N/A,#N/A,FALSE,"부서별매출";#N/A,#N/A,FALSE,"매출"}</definedName>
    <definedName name="보관증" hidden="1">{#N/A,#N/A,FALSE,"단축1";#N/A,#N/A,FALSE,"단축2";#N/A,#N/A,FALSE,"단축3";#N/A,#N/A,FALSE,"장축";#N/A,#N/A,FALSE,"4WD"}</definedName>
    <definedName name="보라" hidden="1">{#N/A,#N/A,FALSE,"1.CRITERIA";#N/A,#N/A,FALSE,"2.IS";#N/A,#N/A,FALSE,"3.BS";#N/A,#N/A,FALSE,"4.PER PL";#N/A,#N/A,FALSE,"5.INVESTMENT";#N/A,#N/A,FALSE,"6.공문";#N/A,#N/A,FALSE,"7.netinvest"}</definedName>
    <definedName name="보라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보라차" hidden="1">{#N/A,#N/A,FALSE,"1.CRITERIA";#N/A,#N/A,FALSE,"2.IS";#N/A,#N/A,FALSE,"3.BS";#N/A,#N/A,FALSE,"4.PER PL";#N/A,#N/A,FALSE,"5.INVESTMENT";#N/A,#N/A,FALSE,"6.공문";#N/A,#N/A,FALSE,"7.netinvest"}</definedName>
    <definedName name="보리리" hidden="1">{#N/A,#N/A,FALSE,"1.CRITERIA";#N/A,#N/A,FALSE,"2.IS";#N/A,#N/A,FALSE,"3.BS";#N/A,#N/A,FALSE,"4.PER PL";#N/A,#N/A,FALSE,"5.INVESTMENT";#N/A,#N/A,FALSE,"6.공문";#N/A,#N/A,FALSE,"7.netinvest"}</definedName>
    <definedName name="보봅" hidden="1">{#N/A,#N/A,FALSE,"Aging Summary";#N/A,#N/A,FALSE,"Ratio Analysis";#N/A,#N/A,FALSE,"Test 120 Day Accts";#N/A,#N/A,FALSE,"Tickmarks"}</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아리" hidden="1">{#N/A,#N/A,FALSE,"1.CRITERIA";#N/A,#N/A,FALSE,"2.IS";#N/A,#N/A,FALSE,"3.BS";#N/A,#N/A,FALSE,"4.PER PL";#N/A,#N/A,FALSE,"5.INVESTMENT";#N/A,#N/A,FALSE,"6.공문";#N/A,#N/A,FALSE,"7.netinvest"}</definedName>
    <definedName name="보안" hidden="1">{#N/A,#N/A,FALSE,"현장 NCR 분석";#N/A,#N/A,FALSE,"현장품질감사";#N/A,#N/A,FALSE,"현장품질감사"}</definedName>
    <definedName name="보안1" hidden="1">{#N/A,#N/A,FALSE,"현장 NCR 분석";#N/A,#N/A,FALSE,"현장품질감사";#N/A,#N/A,FALSE,"현장품질감사"}</definedName>
    <definedName name="보안3" hidden="1">{#N/A,#N/A,FALSE,"현장 NCR 분석";#N/A,#N/A,FALSE,"현장품질감사";#N/A,#N/A,FALSE,"현장품질감사"}</definedName>
    <definedName name="보안4" hidden="1">{#N/A,#N/A,FALSE,"현장 NCR 분석";#N/A,#N/A,FALSE,"현장품질감사";#N/A,#N/A,FALSE,"현장품질감사"}</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완공문2" hidden="1">{#N/A,#N/A,FALSE,"현장 NCR 분석";#N/A,#N/A,FALSE,"현장품질감사";#N/A,#N/A,FALSE,"현장품질감사"}</definedName>
    <definedName name="보유" hidden="1">{#N/A,#N/A,FALSE,"부대사업수입분석"}</definedName>
    <definedName name="보유계획5" hidden="1">{#N/A,#N/A,FALSE,"부대사업수입분석"}</definedName>
    <definedName name="보이"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전기획2" hidden="1">{#N/A,#N/A,FALSE,"ROW DATA"}</definedName>
    <definedName name="보정손익" hidden="1">{"'사직서'!$A$1:$H$9"}</definedName>
    <definedName name="보증금" hidden="1">{#N/A,#N/A,FALSE,"BS";#N/A,#N/A,FALSE,"PL";#N/A,#N/A,FALSE,"처분";#N/A,#N/A,FALSE,"현금";#N/A,#N/A,FALSE,"매출";#N/A,#N/A,FALSE,"원가";#N/A,#N/A,FALSE,"경영"}</definedName>
    <definedName name="보증금1" hidden="1">#REF!</definedName>
    <definedName name="보증금2" hidden="1">{#N/A,#N/A,FALSE,"BS";#N/A,#N/A,FALSE,"PL";#N/A,#N/A,FALSE,"처분";#N/A,#N/A,FALSE,"현금";#N/A,#N/A,FALSE,"매출";#N/A,#N/A,FALSE,"원가";#N/A,#N/A,FALSE,"경영"}</definedName>
    <definedName name="보증금명세서" hidden="1">{#N/A,#N/A,FALSE,"Aging Summary";#N/A,#N/A,FALSE,"Ratio Analysis";#N/A,#N/A,FALSE,"Test 120 Day Accts";#N/A,#N/A,FALSE,"Tickmarks"}</definedName>
    <definedName name="보지" hidden="1">{"'5'!$A$1:$BB$147"}</definedName>
    <definedName name="보험료" hidden="1">{#N/A,#N/A,TRUE,"일정"}</definedName>
    <definedName name="보험예산대비실적분석자료" hidden="1">{#N/A,#N/A,FALSE,"채산3501.XLS";#N/A,#N/A,FALSE,"신조수A.XLS";#N/A,#N/A,FALSE,"신조수b.XLS";#N/A,#N/A,FALSE,"채산3502.XLS";#N/A,#N/A,FALSE,"신조원리.XLS";#N/A,#N/A,FALSE,"신조감가.XLS"}</definedName>
    <definedName name="보호" hidden="1">{#N/A,#N/A,FALSE,"ENG'G(보호계전기)"}</definedName>
    <definedName name="복사본" hidden="1">{"'경매 schedule'!$A$1:$Y$78"}</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부" hidden="1">{"'5'!$A$1:$BB$147"}</definedName>
    <definedName name="본부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本循环科目" hidden="1">#REF!</definedName>
    <definedName name="볼" hidden="1">{#N/A,#N/A,FALSE,"1.CRITERIA";#N/A,#N/A,FALSE,"2.IS";#N/A,#N/A,FALSE,"3.BS";#N/A,#N/A,FALSE,"4.PER PL";#N/A,#N/A,FALSE,"5.INVESTMENT";#N/A,#N/A,FALSE,"6.공문";#N/A,#N/A,FALSE,"7.netinvest"}</definedName>
    <definedName name="볼리" hidden="1">{#N/A,#N/A,FALSE,"1.CRITERIA";#N/A,#N/A,FALSE,"2.IS";#N/A,#N/A,FALSE,"3.BS";#N/A,#N/A,FALSE,"4.PER PL";#N/A,#N/A,FALSE,"5.INVESTMENT";#N/A,#N/A,FALSE,"6.공문";#N/A,#N/A,FALSE,"7.netinvest"}</definedName>
    <definedName name="볼트수정" hidden="1">{#N/A,#N/A,FALSE,"단축1";#N/A,#N/A,FALSE,"단축2";#N/A,#N/A,FALSE,"단축3";#N/A,#N/A,FALSE,"장축";#N/A,#N/A,FALSE,"4WD"}</definedName>
    <definedName name="볼트수정_1" hidden="1">{#N/A,#N/A,FALSE,"단축1";#N/A,#N/A,FALSE,"단축2";#N/A,#N/A,FALSE,"단축3";#N/A,#N/A,FALSE,"장축";#N/A,#N/A,FALSE,"4WD"}</definedName>
    <definedName name="봉" hidden="1">{"'OPEN'G압출'!$A$4:$P$34"}</definedName>
    <definedName name="봉하섭" hidden="1">{"'OPEN'G압출'!$A$4:$P$34"}</definedName>
    <definedName name="봐" hidden="1">{#N/A,#N/A,FALSE,"1.CRITERIA";#N/A,#N/A,FALSE,"2.IS";#N/A,#N/A,FALSE,"3.BS";#N/A,#N/A,FALSE,"4.PER PL";#N/A,#N/A,FALSE,"5.INVESTMENT";#N/A,#N/A,FALSE,"6.공문";#N/A,#N/A,FALSE,"7.netinvest"}</definedName>
    <definedName name="봐릴" hidden="1">{#N/A,#N/A,FALSE,"1.CRITERIA";#N/A,#N/A,FALSE,"2.IS";#N/A,#N/A,FALSE,"3.BS";#N/A,#N/A,FALSE,"4.PER PL";#N/A,#N/A,FALSE,"5.INVESTMENT";#N/A,#N/A,FALSE,"6.공문";#N/A,#N/A,FALSE,"7.netinvest"}</definedName>
    <definedName name="부가세" hidden="1">{"'Sheet1'!$A$1:$D$15"}</definedName>
    <definedName name="부가세_1" hidden="1">{"'Sheet1'!$A$1:$D$15"}</definedName>
    <definedName name="부가세검토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부광" hidden="1">{#N/A,#N/A,FALSE,"단축1";#N/A,#N/A,FALSE,"단축2";#N/A,#N/A,FALSE,"단축3";#N/A,#N/A,FALSE,"장축";#N/A,#N/A,FALSE,"4WD"}</definedName>
    <definedName name="부도어음" hidden="1">{#N/A,#N/A,FALSE,"BS";#N/A,#N/A,FALSE,"PL";#N/A,#N/A,FALSE,"A";#N/A,#N/A,FALSE,"B";#N/A,#N/A,FALSE,"B1";#N/A,#N/A,FALSE,"C";#N/A,#N/A,FALSE,"C1";#N/A,#N/A,FALSE,"C2";#N/A,#N/A,FALSE,"D";#N/A,#N/A,FALSE,"E";#N/A,#N/A,FALSE,"F";#N/A,#N/A,FALSE,"AA";#N/A,#N/A,FALSE,"BB";#N/A,#N/A,FALSE,"CC";#N/A,#N/A,FALSE,"DD";#N/A,#N/A,FALSE,"EE";#N/A,#N/A,FALSE,"FF";#N/A,#N/A,FALSE,"PL10";#N/A,#N/A,FALSE,"PL20";#N/A,#N/A,FALSE,"PL30"}</definedName>
    <definedName name="부라보단가테이블" hidden="1">{#N/A,#N/A,FALSE,"KMC최종회의(7월) 자료"}</definedName>
    <definedName name="부라보자료" hidden="1">{#N/A,#N/A,FALSE,"KMC최종회의(7월) 자료"}</definedName>
    <definedName name="부문" hidden="1">{#N/A,#N/A,FALSE,"BS";#N/A,#N/A,FALSE,"PL";#N/A,#N/A,FALSE,"처분";#N/A,#N/A,FALSE,"현금";#N/A,#N/A,FALSE,"매출";#N/A,#N/A,FALSE,"원가";#N/A,#N/A,FALSE,"경영"}</definedName>
    <definedName name="부문명단" hidden="1">{#N/A,#N/A,FALSE,"단축1";#N/A,#N/A,FALSE,"단축2";#N/A,#N/A,FALSE,"단축3";#N/A,#N/A,FALSE,"장축";#N/A,#N/A,FALSE,"4WD"}</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산" hidden="1">{"'7'!$B$15:$D$32"}</definedName>
    <definedName name="부산2" hidden="1">{"'7'!$B$15:$D$32"}</definedName>
    <definedName name="부산물수입" hidden="1">{#N/A,#N/A,FALSE,"BS";#N/A,#N/A,FALSE,"PL";#N/A,#N/A,FALSE,"A";#N/A,#N/A,FALSE,"B";#N/A,#N/A,FALSE,"B1";#N/A,#N/A,FALSE,"C";#N/A,#N/A,FALSE,"C1";#N/A,#N/A,FALSE,"C2";#N/A,#N/A,FALSE,"D";#N/A,#N/A,FALSE,"E";#N/A,#N/A,FALSE,"F";#N/A,#N/A,FALSE,"AA";#N/A,#N/A,FALSE,"BB";#N/A,#N/A,FALSE,"CC";#N/A,#N/A,FALSE,"DD";#N/A,#N/A,FALSE,"EE";#N/A,#N/A,FALSE,"FF";#N/A,#N/A,FALSE,"PL10";#N/A,#N/A,FALSE,"PL20";#N/A,#N/A,FALSE,"PL30"}</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서" hidden="1">{#N/A,#N/A,FALSE,"인원";#N/A,#N/A,FALSE,"비용2";#N/A,#N/A,FALSE,"비용1";#N/A,#N/A,FALSE,"비용";#N/A,#N/A,FALSE,"보증2";#N/A,#N/A,FALSE,"보증1";#N/A,#N/A,FALSE,"보증";#N/A,#N/A,FALSE,"손익1";#N/A,#N/A,FALSE,"손익";#N/A,#N/A,FALSE,"부서별매출";#N/A,#N/A,FALSE,"매출"}</definedName>
    <definedName name="부속" hidden="1">#REF!</definedName>
    <definedName name="부손익" hidden="1">{#N/A,#N/A,FALSE,"현장 NCR 분석";#N/A,#N/A,FALSE,"현장품질감사";#N/A,#N/A,FALSE,"현장품질감사"}</definedName>
    <definedName name="부안협" hidden="1">{#N/A,#N/A,FALSE,"CHECK-LIST 환산표";#N/A,#N/A,FALSE,"무재해 시간";#N/A,#N/A,FALSE,"총괄표"}</definedName>
    <definedName name="부안협_1" hidden="1">{#N/A,#N/A,FALSE,"CHECK-LIST 환산표";#N/A,#N/A,FALSE,"무재해 시간";#N/A,#N/A,FALSE,"총괄표"}</definedName>
    <definedName name="부앙" hidden="1">{"YTD/Forecast",#N/A,TRUE,"Fcst_TPLN";"Monthly Averages",#N/A,TRUE,"Fcst_TPLN"}</definedName>
    <definedName name="부자재123" hidden="1">{"'Sheet1'!$A$1:$H$36"}</definedName>
    <definedName name="부재료"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재재" hidden="1">{#N/A,#N/A,FALSE,"PART-1234-8-12-9(41)";#N/A,#N/A,FALSE,"PARTS-2(3)";#N/A,#N/A,FALSE,"VAN SYSTEM";#N/A,#N/A,FALSE,"PARTS-10(26)";#N/A,#N/A,FALSE,"PART-5-6-7-11(14)";#N/A,#N/A,FALSE,"PARTS-4(3)";#N/A,#N/A,FALSE,"PCLASS"}</definedName>
    <definedName name="부하s" hidden="1">#REF!</definedName>
    <definedName name="부하sa" hidden="1">#REF!</definedName>
    <definedName name="북미" hidden="1">{#N/A,#N/A,TRUE,"Y생산";#N/A,#N/A,TRUE,"Y판매";#N/A,#N/A,TRUE,"Y총물량";#N/A,#N/A,TRUE,"Y능력";#N/A,#N/A,TRUE,"YKD"}</definedName>
    <definedName name="북미서안" hidden="1">{#N/A,#N/A,FALSE,"단축1";#N/A,#N/A,FALSE,"단축2";#N/A,#N/A,FALSE,"단축3";#N/A,#N/A,FALSE,"장축";#N/A,#N/A,FALSE,"4WD"}</definedName>
    <definedName name="분" hidden="1">{#N/A,#N/A,FALSE,"단축1";#N/A,#N/A,FALSE,"단축2";#N/A,#N/A,FALSE,"단축3";#N/A,#N/A,FALSE,"장축";#N/A,#N/A,FALSE,"4WD"}</definedName>
    <definedName name="분개" hidden="1">{"'Sheet1'!$A$1:$D$15"}</definedName>
    <definedName name="분개_1" hidden="1">{"'Sheet1'!$A$1:$D$15"}</definedName>
    <definedName name="분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기별" hidden="1">{#N/A,#N/A,TRUE,"Y생산";#N/A,#N/A,TRUE,"Y판매";#N/A,#N/A,TRUE,"Y총물량";#N/A,#N/A,TRUE,"Y능력";#N/A,#N/A,TRUE,"YKD"}</definedName>
    <definedName name="분기별_1" hidden="1">{#N/A,#N/A,TRUE,"Y생산";#N/A,#N/A,TRUE,"Y판매";#N/A,#N/A,TRUE,"Y총물량";#N/A,#N/A,TRUE,"Y능력";#N/A,#N/A,TRUE,"YKD"}</definedName>
    <definedName name="분기보" hidden="1">{"'매출'!$A$1:$I$22"}</definedName>
    <definedName name="분기외화" hidden="1">{#N/A,#N/A,FALSE,"1.CRITERIA";#N/A,#N/A,FALSE,"2.IS";#N/A,#N/A,FALSE,"3.BS";#N/A,#N/A,FALSE,"4.PER PL";#N/A,#N/A,FALSE,"5.INVESTMENT";#N/A,#N/A,FALSE,"6.공문";#N/A,#N/A,FALSE,"7.netinvest"}</definedName>
    <definedName name="분당" hidden="1">{"YTD/Forecast",#N/A,TRUE,"Fcst_TPLN";"Monthly Averages",#N/A,TRUE,"Fcst_TPLN"}</definedName>
    <definedName name="분당2" hidden="1">{"YTD/Forecast",#N/A,TRUE,"Fcst_TPLN";"Monthly Averages",#N/A,TRUE,"Fcst_TPLN"}</definedName>
    <definedName name="분류" hidden="1">{#N/A,#N/A,FALSE,"인원";#N/A,#N/A,FALSE,"비용2";#N/A,#N/A,FALSE,"비용1";#N/A,#N/A,FALSE,"비용";#N/A,#N/A,FALSE,"보증2";#N/A,#N/A,FALSE,"보증1";#N/A,#N/A,FALSE,"보증";#N/A,#N/A,FALSE,"손익1";#N/A,#N/A,FALSE,"손익";#N/A,#N/A,FALSE,"부서별매출";#N/A,#N/A,FALSE,"매출"}</definedName>
    <definedName name="분석" hidden="1">{"YTD/Forecast",#N/A,TRUE,"Fcst_TPLN";"Monthly Averages",#N/A,TRUE,"Fcst_TPLN"}</definedName>
    <definedName name="분석2" hidden="1">{"YTD/Forecast",#N/A,TRUE,"Fcst_TPLN";"Monthly Averages",#N/A,TRUE,"Fcst_TPLN"}</definedName>
    <definedName name="분석2002" hidden="1">{"'호선별현황(방식)'!$K$22:$P$22","'호선별현황(방식)'!$K$22:$P$22"}</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용" hidden="1">{"'호선별현황(방식)'!$K$22:$P$22","'호선별현황(방식)'!$K$22:$P$22"}</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원가명세서" hidden="1">{#N/A,#N/A,FALSE,"BS";#N/A,#N/A,FALSE,"PL";#N/A,#N/A,FALSE,"처분";#N/A,#N/A,FALSE,"현금";#N/A,#N/A,FALSE,"매출";#N/A,#N/A,FALSE,"원가";#N/A,#N/A,FALSE,"경영"}</definedName>
    <definedName name="분양원가명세서1" hidden="1">{#N/A,#N/A,FALSE,"BS";#N/A,#N/A,FALSE,"PL";#N/A,#N/A,FALSE,"처분";#N/A,#N/A,FALSE,"현금";#N/A,#N/A,FALSE,"매출";#N/A,#N/A,FALSE,"원가";#N/A,#N/A,FALSE,"경영"}</definedName>
    <definedName name="분장" hidden="1">#N/A</definedName>
    <definedName name="분할개발비" hidden="1">#REF!</definedName>
    <definedName name="분할회계" hidden="1">{"'매출'!$A$1:$I$22"}</definedName>
    <definedName name="분할회계_1" hidden="1">{"'매출'!$A$1:$I$22"}</definedName>
    <definedName name="분할회계처리" hidden="1">{"'매출'!$A$1:$I$22"}</definedName>
    <definedName name="분할회계처리_1" hidden="1">{"'매출'!$A$1:$I$22"}</definedName>
    <definedName name="불량선정기준" hidden="1">{#N/A,#N/A,FALSE,"단축1";#N/A,#N/A,FALSE,"단축2";#N/A,#N/A,FALSE,"단축3";#N/A,#N/A,FALSE,"장축";#N/A,#N/A,FALSE,"4WD"}</definedName>
    <definedName name="불용연도별2" hidden="1">#REF!</definedName>
    <definedName name="비" hidden="1">{#N/A,#N/A,FALSE,"1.CRITERIA";#N/A,#N/A,FALSE,"2.IS";#N/A,#N/A,FALSE,"3.BS";#N/A,#N/A,FALSE,"4.PER PL";#N/A,#N/A,FALSE,"5.INVESTMENT";#N/A,#N/A,FALSE,"6.공문";#N/A,#N/A,FALSE,"7.netinvest"}</definedName>
    <definedName name="비계획" hidden="1">#REF!</definedName>
    <definedName name="비교" hidden="1">{#N/A,#N/A,FALSE,"PART-1234-8-12-9(41)";#N/A,#N/A,FALSE,"PARTS-2(3)";#N/A,#N/A,FALSE,"VAN SYSTEM";#N/A,#N/A,FALSE,"PARTS-10(26)";#N/A,#N/A,FALSE,"PART-5-6-7-11(14)";#N/A,#N/A,FALSE,"PARTS-4(3)";#N/A,#N/A,FALSE,"PCLASS"}</definedName>
    <definedName name="비교검토" hidden="1">{#N/A,#N/A,FALSE,"단축1";#N/A,#N/A,FALSE,"단축2";#N/A,#N/A,FALSE,"단축3";#N/A,#N/A,FALSE,"장축";#N/A,#N/A,FALSE,"4WD"}</definedName>
    <definedName name="비교손익당초" hidden="1">{#N/A,#N/A,FALSE,"정공"}</definedName>
    <definedName name="비교손익당초_1" hidden="1">{#N/A,#N/A,FALSE,"정공"}</definedName>
    <definedName name="비교원가" hidden="1">{#N/A,#N/A,FALSE,"단축1";#N/A,#N/A,FALSE,"단축2";#N/A,#N/A,FALSE,"단축3";#N/A,#N/A,FALSE,"장축";#N/A,#N/A,FALSE,"4WD"}</definedName>
    <definedName name="비교원가26000" hidden="1">{#N/A,#N/A,FALSE,"단축1";#N/A,#N/A,FALSE,"단축2";#N/A,#N/A,FALSE,"단축3";#N/A,#N/A,FALSE,"장축";#N/A,#N/A,FALSE,"4WD"}</definedName>
    <definedName name="비교자료3"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비교차종" hidden="1">{#N/A,#N/A,FALSE,"단축1";#N/A,#N/A,FALSE,"단축2";#N/A,#N/A,FALSE,"단축3";#N/A,#N/A,FALSE,"장축";#N/A,#N/A,FALSE,"4WD"}</definedName>
    <definedName name="비교표1" hidden="1">255</definedName>
    <definedName name="비례사업비" hidden="1">{#N/A,#N/A,FALSE,"BS";#N/A,#N/A,FALSE,"PL";#N/A,#N/A,FALSE,"A";#N/A,#N/A,FALSE,"B";#N/A,#N/A,FALSE,"B1";#N/A,#N/A,FALSE,"C";#N/A,#N/A,FALSE,"C1";#N/A,#N/A,FALSE,"C2";#N/A,#N/A,FALSE,"D";#N/A,#N/A,FALSE,"E";#N/A,#N/A,FALSE,"F";#N/A,#N/A,FALSE,"AA";#N/A,#N/A,FALSE,"BB";#N/A,#N/A,FALSE,"CC";#N/A,#N/A,FALSE,"DD";#N/A,#N/A,FALSE,"EE";#N/A,#N/A,FALSE,"FF";#N/A,#N/A,FALSE,"PL10";#N/A,#N/A,FALSE,"PL20";#N/A,#N/A,FALSE,"PL30"}</definedName>
    <definedName name="비백화점" hidden="1">{"'7'!$B$15:$D$32"}</definedName>
    <definedName name="비비비" hidden="1">#REF!</definedName>
    <definedName name="비상운영안" hidden="1">{#N/A,#N/A,TRUE,"이사님";#N/A,#N/A,TRUE,"이사님"}</definedName>
    <definedName name="비용_1" hidden="1">{"'Sheet1'!$A$1:$D$15"}</definedName>
    <definedName name="비용계정별" hidden="1">{#N/A,#N/A,FALSE,"UNIT";#N/A,#N/A,FALSE,"UNIT";#N/A,#N/A,FALSE,"계정"}</definedName>
    <definedName name="비용명세" hidden="1">{#N/A,#N/A,FALSE,"인원";#N/A,#N/A,FALSE,"비용2";#N/A,#N/A,FALSE,"비용1";#N/A,#N/A,FALSE,"비용";#N/A,#N/A,FALSE,"보증2";#N/A,#N/A,FALSE,"보증1";#N/A,#N/A,FALSE,"보증";#N/A,#N/A,FALSE,"손익1";#N/A,#N/A,FALSE,"손익";#N/A,#N/A,FALSE,"부서별매출";#N/A,#N/A,FALSE,"매출"}</definedName>
    <definedName name="비용목표" hidden="1">{#N/A,#N/A,FALSE,"제목"}</definedName>
    <definedName name="비용벨지움" hidden="1">{#N/A,#N/A,TRUE,"LOADCOVE";#N/A,#N/A,TRUE,"PAGE001";#N/A,#N/A,TRUE,"PAGE002";#N/A,#N/A,TRUE,"PAGE003";#N/A,#N/A,TRUE,"PAGE004";#N/A,#N/A,TRUE,"PAGE005";#N/A,#N/A,TRUE,"PAGE006";#N/A,#N/A,TRUE,"PAGE007";#N/A,#N/A,TRUE,"PAGE008";#N/A,#N/A,TRUE,"PAGE009";#N/A,#N/A,TRUE,"PAGE010";#N/A,#N/A,TRUE,"PAGE011";#N/A,#N/A,TRUE,"PAGE012";#N/A,#N/A,TRUE,"PAGE013"}</definedName>
    <definedName name="비용총괄" hidden="1">{#N/A,#N/A,FALSE,"인원";#N/A,#N/A,FALSE,"비용2";#N/A,#N/A,FALSE,"비용1";#N/A,#N/A,FALSE,"비용";#N/A,#N/A,FALSE,"보증2";#N/A,#N/A,FALSE,"보증1";#N/A,#N/A,FALSE,"보증";#N/A,#N/A,FALSE,"손익1";#N/A,#N/A,FALSE,"손익";#N/A,#N/A,FALSE,"부서별매출";#N/A,#N/A,FALSE,"매출"}</definedName>
    <definedName name="비율0" hidden="1">#REF!</definedName>
    <definedName name="비율2" hidden="1">#REF!</definedName>
    <definedName name="비율분석" hidden="1">{#N/A,#N/A,FALSE,"Aging Summary";#N/A,#N/A,FALSE,"Ratio Analysis";#N/A,#N/A,FALSE,"Test 120 Day Accts";#N/A,#N/A,FALSE,"Tickmarks"}</definedName>
    <definedName name="비율분석_1" hidden="1">{#N/A,#N/A,FALSE,"Aging Summary";#N/A,#N/A,FALSE,"Ratio Analysis";#N/A,#N/A,FALSE,"Test 120 Day Accts";#N/A,#N/A,FALSE,"Tickmarks"}</definedName>
    <definedName name="비이피" hidden="1">#REF!</definedName>
    <definedName name="비이피01년" hidden="1">#REF!</definedName>
    <definedName name="비정상" hidden="1">{"'990910'!$A$1"}</definedName>
    <definedName name="비정상4월" hidden="1">{"'990910'!$A$1"}</definedName>
    <definedName name="비정상미" hidden="1">{"'990910'!$A$1"}</definedName>
    <definedName name="비즈2" hidden="1">#REF!</definedName>
    <definedName name="비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비품개요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호선율" hidden="1">{"'호선별현황(방식)'!$K$22:$P$22","'호선별현황(방식)'!$K$22:$P$22"}</definedName>
    <definedName name="빅마트풍암" hidden="1">{"YTD/Forecast",#N/A,TRUE,"Fcst_TPLN";"Monthly Averages",#N/A,TRUE,"Fcst_TPLN"}</definedName>
    <definedName name="빈" hidden="1">{#N/A,#N/A,FALSE,"단축1";#N/A,#N/A,FALSE,"단축2";#N/A,#N/A,FALSE,"단축3";#N/A,#N/A,FALSE,"장축";#N/A,#N/A,FALSE,"4WD"}</definedName>
    <definedName name="빈양식" hidden="1">{"'7'!$B$15:$D$32"}</definedName>
    <definedName name="빌링" hidden="1">#REF!</definedName>
    <definedName name="빙수" hidden="1">{#N/A,#N/A,FALSE,"1.CRITERIA";#N/A,#N/A,FALSE,"2.IS";#N/A,#N/A,FALSE,"3.BS";#N/A,#N/A,FALSE,"4.PER PL";#N/A,#N/A,FALSE,"5.INVESTMENT";#N/A,#N/A,FALSE,"6.공문";#N/A,#N/A,FALSE,"7.netinvest"}</definedName>
    <definedName name="ㅃ" hidden="1">{#N/A,#N/A,FALSE,"단축1";#N/A,#N/A,FALSE,"단축2";#N/A,#N/A,FALSE,"단축3";#N/A,#N/A,FALSE,"장축";#N/A,#N/A,FALSE,"4WD"}</definedName>
    <definedName name="빨리행" hidden="1">{"'호선별현황(방식)'!$K$22:$P$22","'호선별현황(방식)'!$K$22:$P$22"}</definedName>
    <definedName name="빨리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쁜" hidden="1">{#N/A,#N/A,FALSE,"인원";#N/A,#N/A,FALSE,"비용2";#N/A,#N/A,FALSE,"비용1";#N/A,#N/A,FALSE,"비용";#N/A,#N/A,FALSE,"보증2";#N/A,#N/A,FALSE,"보증1";#N/A,#N/A,FALSE,"보증";#N/A,#N/A,FALSE,"손익1";#N/A,#N/A,FALSE,"손익";#N/A,#N/A,FALSE,"부서별매출";#N/A,#N/A,FALSE,"매출"}</definedName>
    <definedName name="ㅄㄱㅎㅁㄴㅇ" hidden="1">{#N/A,#N/A,FALSE,"손익표지";#N/A,#N/A,FALSE,"손익계산";#N/A,#N/A,FALSE,"일반관리비";#N/A,#N/A,FALSE,"영업외수익";#N/A,#N/A,FALSE,"영업외비용";#N/A,#N/A,FALSE,"매출액";#N/A,#N/A,FALSE,"요약손익";#N/A,#N/A,FALSE,"요약대차";#N/A,#N/A,FALSE,"매출채권현황";#N/A,#N/A,FALSE,"매출채권명세"}</definedName>
    <definedName name="ㅅ" hidden="1">{#N/A,#N/A,FALSE,"BS";#N/A,#N/A,FALSE,"PL";#N/A,#N/A,FALSE,"처분";#N/A,#N/A,FALSE,"현금";#N/A,#N/A,FALSE,"매출";#N/A,#N/A,FALSE,"원가";#N/A,#N/A,FALSE,"경영"}</definedName>
    <definedName name="ㅅ_1" hidden="1">{#N/A,#N/A,FALSE,"기술료 비교"}</definedName>
    <definedName name="ㅅ7ㅓㅛㅗㅓ로ㅓ"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ㅅㄱㄱㄷㅅ" hidden="1">{#N/A,#N/A,FALSE,"손익표지";#N/A,#N/A,FALSE,"손익계산";#N/A,#N/A,FALSE,"일반관리비";#N/A,#N/A,FALSE,"영업외수익";#N/A,#N/A,FALSE,"영업외비용";#N/A,#N/A,FALSE,"매출액";#N/A,#N/A,FALSE,"요약손익";#N/A,#N/A,FALSE,"요약대차";#N/A,#N/A,FALSE,"매출채권현황";#N/A,#N/A,FALSE,"매출채권명세"}</definedName>
    <definedName name="ㅅㄱㄷ" hidden="1">{#N/A,#N/A,FALSE,"기술료 비교"}</definedName>
    <definedName name="ㅅㄱㄷ_1" hidden="1">{#N/A,#N/A,FALSE,"기술료 비교"}</definedName>
    <definedName name="ㅅㄱㄷㄱㅈㄷ" hidden="1">{"'7'!$B$15:$D$32"}</definedName>
    <definedName name="ㅅㄱㄷㄴㅅㄱㄷㅅㄱㄷㅅㄱㄷㅅㄱ"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ㅅㄱㄷㅅㄱㄱㄷㅅㄷㄷㅅ" hidden="1">{#N/A,#N/A,FALSE,"PART-1234-8-12-9(41)";#N/A,#N/A,FALSE,"PARTS-2(3)";#N/A,#N/A,FALSE,"VAN SYSTEM";#N/A,#N/A,FALSE,"PARTS-10(26)";#N/A,#N/A,FALSE,"PART-5-6-7-11(14)";#N/A,#N/A,FALSE,"PARTS-4(3)";#N/A,#N/A,FALSE,"PCLASS"}</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ㄳ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ㄷㅅㄷㅅㄷ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ㄹ녀ㅛㅅ누ㅛㅅㄴ구ㅛㅅㄱ누" hidden="1">{#N/A,#N/A,TRUE,"일정"}</definedName>
    <definedName name="ㅅㄹㄷ" hidden="1">{#N/A,#N/A,FALSE,"BS";#N/A,#N/A,FALSE,"PL";#N/A,#N/A,FALSE,"처분";#N/A,#N/A,FALSE,"현금";#N/A,#N/A,FALSE,"매출";#N/A,#N/A,FALSE,"원가";#N/A,#N/A,FALSE,"경영"}</definedName>
    <definedName name="ㅅㅅ" hidden="1">{"'Sheet1'!$A$1:$H$36"}</definedName>
    <definedName name="ㅅㅅㅅ" hidden="1">{"'손익현황'!$A$1:$J$29"}</definedName>
    <definedName name="ㅅㅅㅅㄷ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ㅅㅅㅅ" hidden="1">{#N/A,#N/A,FALSE,"UNIT";#N/A,#N/A,FALSE,"UNIT";#N/A,#N/A,FALSE,"계정"}</definedName>
    <definedName name="ㅅㅅㅅㅅ_1" hidden="1">{#N/A,#N/A,FALSE,"UNIT";#N/A,#N/A,FALSE,"UNIT";#N/A,#N/A,FALSE,"계정"}</definedName>
    <definedName name="ㅅㅅㅅㅅ_2" hidden="1">{#N/A,#N/A,FALSE,"UNIT";#N/A,#N/A,FALSE,"UNIT";#N/A,#N/A,FALSE,"계정"}</definedName>
    <definedName name="ㅅㅅㅅㅅ_3" hidden="1">{#N/A,#N/A,FALSE,"UNIT";#N/A,#N/A,FALSE,"UNIT";#N/A,#N/A,FALSE,"계정"}</definedName>
    <definedName name="ㅅㅅㅅㅅ_4" hidden="1">{#N/A,#N/A,FALSE,"UNIT";#N/A,#N/A,FALSE,"UNIT";#N/A,#N/A,FALSE,"계정"}</definedName>
    <definedName name="ㅅㅅㅅㅅ_5" hidden="1">{#N/A,#N/A,FALSE,"UNIT";#N/A,#N/A,FALSE,"UNIT";#N/A,#N/A,FALSE,"계정"}</definedName>
    <definedName name="ㅅㅅㅅㅅㅅ" hidden="1">{#N/A,#N/A,TRUE,"LOADCOVE";#N/A,#N/A,TRUE,"PAGE001";#N/A,#N/A,TRUE,"PAGE002";#N/A,#N/A,TRUE,"PAGE003";#N/A,#N/A,TRUE,"PAGE004";#N/A,#N/A,TRUE,"PAGE005";#N/A,#N/A,TRUE,"PAGE006";#N/A,#N/A,TRUE,"PAGE007";#N/A,#N/A,TRUE,"PAGE008";#N/A,#N/A,TRUE,"PAGE009";#N/A,#N/A,TRUE,"PAGE010";#N/A,#N/A,TRUE,"PAGE011";#N/A,#N/A,TRUE,"PAGE012";#N/A,#N/A,TRUE,"PAGE013"}</definedName>
    <definedName name="ㅅㅅㅅㅅㅅㅅㅅ" hidden="1">{#N/A,#N/A,FALSE,"UNIT";#N/A,#N/A,FALSE,"UNIT";#N/A,#N/A,FALSE,"계정"}</definedName>
    <definedName name="ㅅㅅㅅㅅㅅㅅㅅ_1" hidden="1">{#N/A,#N/A,FALSE,"UNIT";#N/A,#N/A,FALSE,"UNIT";#N/A,#N/A,FALSE,"계정"}</definedName>
    <definedName name="ㅅㅅㅅㅅㅅㅅㅅ_2" hidden="1">{#N/A,#N/A,FALSE,"UNIT";#N/A,#N/A,FALSE,"UNIT";#N/A,#N/A,FALSE,"계정"}</definedName>
    <definedName name="ㅅㅅㅅㅅㅅㅅㅅ_3" hidden="1">{#N/A,#N/A,FALSE,"UNIT";#N/A,#N/A,FALSE,"UNIT";#N/A,#N/A,FALSE,"계정"}</definedName>
    <definedName name="ㅅㅅㅅㅅㅅㅅㅅ_4" hidden="1">{#N/A,#N/A,FALSE,"UNIT";#N/A,#N/A,FALSE,"UNIT";#N/A,#N/A,FALSE,"계정"}</definedName>
    <definedName name="ㅅㅅㅅㅅㅅㅅㅅ_5" hidden="1">{#N/A,#N/A,FALSE,"UNIT";#N/A,#N/A,FALSE,"UNIT";#N/A,#N/A,FALSE,"계정"}</definedName>
    <definedName name="ㅅ세" hidden="1">{#N/A,#N/A,FALSE,"98소지이동TOTvs99.1 (2)";#N/A,#N/A,FALSE,"TOTAL";#N/A,#N/A,FALSE,"98소지이동TOTvs99.1(b) (2)"}</definedName>
    <definedName name="ㅅ슐ㅇㄱ" hidden="1">#REF!</definedName>
    <definedName name="ㅅㅎㄷㅈ" hidden="1">{#N/A,#N/A,FALSE,"단축1";#N/A,#N/A,FALSE,"단축2";#N/A,#N/A,FALSE,"단축3";#N/A,#N/A,FALSE,"장축";#N/A,#N/A,FALSE,"4WD"}</definedName>
    <definedName name="사" hidden="1">{#N/A,#N/A,FALSE,"1.CRITERIA";#N/A,#N/A,FALSE,"2.IS";#N/A,#N/A,FALSE,"3.BS";#N/A,#N/A,FALSE,"4.PER PL";#N/A,#N/A,FALSE,"5.INVESTMENT";#N/A,#N/A,FALSE,"6.공문";#N/A,#N/A,FALSE,"7.netinvest"}</definedName>
    <definedName name="사_1" hidden="1">{#N/A,#N/A,FALSE,"지침";#N/A,#N/A,FALSE,"환경분석";#N/A,#N/A,FALSE,"Sheet16"}</definedName>
    <definedName name="사1" hidden="1">{#N/A,#N/A,FALSE,"지침";#N/A,#N/A,FALSE,"환경분석";#N/A,#N/A,FALSE,"Sheet16"}</definedName>
    <definedName name="사1_1" hidden="1">{#N/A,#N/A,FALSE,"지침";#N/A,#N/A,FALSE,"환경분석";#N/A,#N/A,FALSE,"Sheet16"}</definedName>
    <definedName name="사10" hidden="1">#REF!</definedName>
    <definedName name="사2" hidden="1">#REF!</definedName>
    <definedName name="사3" hidden="1">#REF!</definedName>
    <definedName name="사4" hidden="1">#REF!</definedName>
    <definedName name="사5" hidden="1">#REF!</definedName>
    <definedName name="사6" hidden="1">#REF!</definedName>
    <definedName name="사7" hidden="1">#REF!</definedName>
    <definedName name="사8" hidden="1">#REF!</definedName>
    <definedName name="사9" hidden="1">#REF!</definedName>
    <definedName name="사고" hidden="1">{"'4월수지'!$A$1:$AE$45"}</definedName>
    <definedName name="사고종합2001_2"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나" hidden="1">{#N/A,#N/A,FALSE,"지침";#N/A,#N/A,FALSE,"환경분석";#N/A,#N/A,FALSE,"Sheet16"}</definedName>
    <definedName name="사내" hidden="1">{"'5'!$A$1:$BB$147"}</definedName>
    <definedName name="사내추가" hidden="1">{"'매출계획'!$D$2"}</definedName>
    <definedName name="사다라다라" hidden="1">{"'5'!$A$1:$BB$147"}</definedName>
    <definedName name="사다함이" hidden="1">{#N/A,#N/A,FALSE,"정공"}</definedName>
    <definedName name="사다함이_1" hidden="1">{#N/A,#N/A,FALSE,"정공"}</definedName>
    <definedName name="사라다라사" hidden="1">{"'5'!$A$1:$BB$147"}</definedName>
    <definedName name="사라아" hidden="1">{#N/A,#N/A,FALSE,"1.CRITERIA";#N/A,#N/A,FALSE,"2.IS";#N/A,#N/A,FALSE,"3.BS";#N/A,#N/A,FALSE,"4.PER PL";#N/A,#N/A,FALSE,"5.INVESTMENT";#N/A,#N/A,FALSE,"6.공문";#N/A,#N/A,FALSE,"7.netinvest"}</definedName>
    <definedName name="사람" hidden="1">{#N/A,#N/A,FALSE,"BS";#N/A,#N/A,FALSE,"PL";#N/A,#N/A,FALSE,"처분";#N/A,#N/A,FALSE,"현금";#N/A,#N/A,FALSE,"매출";#N/A,#N/A,FALSE,"원가";#N/A,#N/A,FALSE,"경영"}</definedName>
    <definedName name="사람의마음" hidden="1">{#N/A,#N/A,TRUE,"생산";#N/A,#N/A,TRUE,"표지"}</definedName>
    <definedName name="사람이야" hidden="1">{#N/A,#N/A,FALSE,"정공"}</definedName>
    <definedName name="사람이야_1" hidden="1">{#N/A,#N/A,FALSE,"정공"}</definedName>
    <definedName name="사랑" hidden="1">{"'5'!$A$1:$BB$147"}</definedName>
    <definedName name="사랑_1" hidden="1">{#N/A,#N/A,FALSE,"지침";#N/A,#N/A,FALSE,"환경분석";#N/A,#N/A,FALSE,"Sheet16"}</definedName>
    <definedName name="사랑2" hidden="1">{"'5'!$A$1:$BB$147"}</definedName>
    <definedName name="사랑3" hidden="1">{"'5'!$A$1:$BB$147"}</definedName>
    <definedName name="사랑하오" hidden="1">{#N/A,#N/A,FALSE,"정공"}</definedName>
    <definedName name="사랑하오_1" hidden="1">{#N/A,#N/A,FALSE,"정공"}</definedName>
    <definedName name="사랑해" hidden="1">{#N/A,#N/A,FALSE,"CHECK-LIST 환산표";#N/A,#N/A,FALSE,"무재해 시간";#N/A,#N/A,FALSE,"총괄표"}</definedName>
    <definedName name="사랑해_1" hidden="1">{#N/A,#N/A,FALSE,"CHECK-LIST 환산표";#N/A,#N/A,FALSE,"무재해 시간";#N/A,#N/A,FALSE,"총괄표"}</definedName>
    <definedName name="사마ㅏ" hidden="1">{"targetdcf",#N/A,FALSE,"Merger consequences";"TARGETASSU",#N/A,FALSE,"Merger consequences";"TERMINAL VALUE",#N/A,FALSE,"Merger consequences"}</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무용품비" hidden="1">{#N/A,#N/A,FALSE,"단축1";#N/A,#N/A,FALSE,"단축2";#N/A,#N/A,FALSE,"단축3";#N/A,#N/A,FALSE,"장축";#N/A,#N/A,FALSE,"4WD"}</definedName>
    <definedName name="사무용품비1" hidden="1">{#N/A,#N/A,FALSE,"단축1";#N/A,#N/A,FALSE,"단축2";#N/A,#N/A,FALSE,"단축3";#N/A,#N/A,FALSE,"장축";#N/A,#N/A,FALSE,"4WD"}</definedName>
    <definedName name="사본" hidden="1">{#N/A,#N/A,FALSE,"정공"}</definedName>
    <definedName name="사본_1" hidden="1">{#N/A,#N/A,FALSE,"정공"}</definedName>
    <definedName name="사사사1" hidden="1">{#N/A,#N/A,FALSE,"단축1";#N/A,#N/A,FALSE,"단축2";#N/A,#N/A,FALSE,"단축3";#N/A,#N/A,FALSE,"장축";#N/A,#N/A,FALSE,"4WD"}</definedName>
    <definedName name="사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사아자" hidden="1">{#N/A,#N/A,FALSE,"인원";#N/A,#N/A,FALSE,"비용2";#N/A,#N/A,FALSE,"비용1";#N/A,#N/A,FALSE,"비용";#N/A,#N/A,FALSE,"보증2";#N/A,#N/A,FALSE,"보증1";#N/A,#N/A,FALSE,"보증";#N/A,#N/A,FALSE,"손익1";#N/A,#N/A,FALSE,"손익";#N/A,#N/A,FALSE,"부서별매출";#N/A,#N/A,FALSE,"매출"}</definedName>
    <definedName name="사양" hidden="1">{#N/A,#N/A,FALSE,"신규dep";#N/A,#N/A,FALSE,"신규dep-금형상각후";#N/A,#N/A,FALSE,"신규dep-연구비상각후";#N/A,#N/A,FALSE,"신규dep-기계,공구상각후"}</definedName>
    <definedName name="사양비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양안" hidden="1">{#N/A,#N/A,FALSE,"단축1";#N/A,#N/A,FALSE,"단축2";#N/A,#N/A,FALSE,"단축3";#N/A,#N/A,FALSE,"장축";#N/A,#N/A,FALSE,"4WD"}</definedName>
    <definedName name="사양접수" hidden="1">{#N/A,#N/A,TRUE,"일정"}</definedName>
    <definedName name="사양접수2" hidden="1">{#N/A,#N/A,TRUE,"일정"}</definedName>
    <definedName name="사어바번호" hidden="1">{#N/A,#N/A,FALSE,"인원";#N/A,#N/A,FALSE,"비용2";#N/A,#N/A,FALSE,"비용1";#N/A,#N/A,FALSE,"비용";#N/A,#N/A,FALSE,"보증2";#N/A,#N/A,FALSE,"보증1";#N/A,#N/A,FALSE,"보증";#N/A,#N/A,FALSE,"손익1";#N/A,#N/A,FALSE,"손익";#N/A,#N/A,FALSE,"부서별매출";#N/A,#N/A,FALSE,"매출"}</definedName>
    <definedName name="사업" hidden="1">{#N/A,#N/A,FALSE,"P.C.B"}</definedName>
    <definedName name="사업1" hidden="1">{"'7'!$B$15:$D$32"}</definedName>
    <definedName name="사업계획" hidden="1">{#N/A,#N/A,FALSE,"기술료 비교"}</definedName>
    <definedName name="사업계획_1" hidden="1">{#N/A,#N/A,FALSE,"기술료 비교"}</definedName>
    <definedName name="사업계획5" hidden="1">{#N/A,#N/A,FALSE,"기술료 비교"}</definedName>
    <definedName name="사업계획5_1" hidden="1">{#N/A,#N/A,FALSE,"기술료 비교"}</definedName>
    <definedName name="사업계획복사" hidden="1">{"'Sheet1'!$A$1:$H$36"}</definedName>
    <definedName name="사업계획요약01" hidden="1">{"'Sheet1'!$A$1:$H$36"}</definedName>
    <definedName name="사업계획요약2" hidden="1">{"'Sheet1'!$A$1:$H$36"}</definedName>
    <definedName name="사업ㅂ3" hidden="1">{"AQUIRORDCF",#N/A,FALSE,"Merger consequences";"Acquirorassns",#N/A,FALSE,"Merger consequences"}</definedName>
    <definedName name="사업비교표" hidden="1">{#N/A,#N/A,FALSE,"정공"}</definedName>
    <definedName name="사업비교표_1" hidden="1">{#N/A,#N/A,FALSE,"정공"}</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설비자산" hidden="1">{#N/A,#N/A,FALSE,"Aging Summary";#N/A,#N/A,FALSE,"Ratio Analysis";#N/A,#N/A,FALSE,"Test 120 Day Accts";#N/A,#N/A,FALSE,"Tickmarks"}</definedName>
    <definedName name="사업장부가세" hidden="1">{#N/A,#N/A,FALSE,"Aging Summary";#N/A,#N/A,FALSE,"Ratio Analysis";#N/A,#N/A,FALSE,"Test 120 Day Accts";#N/A,#N/A,FALSE,"Tickmarks"}</definedName>
    <definedName name="사업종결보고" hidden="1">{"'con_010'!$A$1:$AN$63"}</definedName>
    <definedName name="사업추진" hidden="1">{#N/A,#N/A,FALSE,"정공"}</definedName>
    <definedName name="사업추진_1" hidden="1">{#N/A,#N/A,FALSE,"정공"}</definedName>
    <definedName name="사업활성" hidden="1">{#N/A,#N/A,FALSE,"UNIT";#N/A,#N/A,FALSE,"UNIT";#N/A,#N/A,FALSE,"계정"}</definedName>
    <definedName name="사업활성_1" hidden="1">{#N/A,#N/A,FALSE,"UNIT";#N/A,#N/A,FALSE,"UNIT";#N/A,#N/A,FALSE,"계정"}</definedName>
    <definedName name="사업활성_2" hidden="1">{#N/A,#N/A,FALSE,"UNIT";#N/A,#N/A,FALSE,"UNIT";#N/A,#N/A,FALSE,"계정"}</definedName>
    <definedName name="사업활성_3" hidden="1">{#N/A,#N/A,FALSE,"UNIT";#N/A,#N/A,FALSE,"UNIT";#N/A,#N/A,FALSE,"계정"}</definedName>
    <definedName name="사업활성_4" hidden="1">{#N/A,#N/A,FALSE,"UNIT";#N/A,#N/A,FALSE,"UNIT";#N/A,#N/A,FALSE,"계정"}</definedName>
    <definedName name="사업활성_5" hidden="1">{#N/A,#N/A,FALSE,"UNIT";#N/A,#N/A,FALSE,"UNIT";#N/A,#N/A,FALSE,"계정"}</definedName>
    <definedName name="사용료"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사원명부겉장" hidden="1">{#N/A,#N/A,FALSE,"계약직(여)"}</definedName>
    <definedName name="사원명부직브" hidden="1">{#N/A,#N/A,FALSE,"계약직(여)"}</definedName>
    <definedName name="사원미지급" hidden="1">{#N/A,#N/A,FALSE,"1.CRITERIA";#N/A,#N/A,FALSE,"2.IS";#N/A,#N/A,FALSE,"3.BS";#N/A,#N/A,FALSE,"4.PER PL";#N/A,#N/A,FALSE,"5.INVESTMENT";#N/A,#N/A,FALSE,"6.공문";#N/A,#N/A,FALSE,"7.netinvest"}</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사질" hidden="1">{#N/A,#N/A,FALSE,"BS";#N/A,#N/A,FALSE,"PL";#N/A,#N/A,FALSE,"처분";#N/A,#N/A,FALSE,"현금";#N/A,#N/A,FALSE,"매출";#N/A,#N/A,FALSE,"원가";#N/A,#N/A,FALSE,"경영"}</definedName>
    <definedName name="사채" hidden="1">#REF!</definedName>
    <definedName name="사채명세서" hidden="1">{#N/A,#N/A,FALSE,"손익표지";#N/A,#N/A,FALSE,"손익계산";#N/A,#N/A,FALSE,"일반관리비";#N/A,#N/A,FALSE,"영업외수익";#N/A,#N/A,FALSE,"영업외비용";#N/A,#N/A,FALSE,"매출액";#N/A,#N/A,FALSE,"요약손익";#N/A,#N/A,FALSE,"요약대차";#N/A,#N/A,FALSE,"매출채권현황";#N/A,#N/A,FALSE,"매출채권명세"}</definedName>
    <definedName name="사ㅏ" hidden="1">{#N/A,#N/A,FALSE,"BS";#N/A,#N/A,FALSE,"PL";#N/A,#N/A,FALSE,"처분";#N/A,#N/A,FALSE,"현금";#N/A,#N/A,FALSE,"매출";#N/A,#N/A,FALSE,"원가";#N/A,#N/A,FALSE,"경영"}</definedName>
    <definedName name="산" hidden="1">{#N/A,#N/A,FALSE,"당사재고";#N/A,#N/A,FALSE,"당사출고";#N/A,#N/A,FALSE,"당사입고";#N/A,#N/A,FALSE,"당사현황";#N/A,#N/A,FALSE,"팀,지군판매내수";#N/A,#N/A,FALSE,"팀,지군판매 (2)";#N/A,#N/A,FALSE,"팀판매내수";#N/A,#N/A,FALSE,"팀,지군판매";#N/A,#N/A,FALSE,"팀실적 (2)";#N/A,#N/A,FALSE,"팀실적";#N/A,#N/A,FALSE,"수금실적";#N/A,#N/A,FALSE,"표지"}</definedName>
    <definedName name="산본" hidden="1">{"YTD/Forecast",#N/A,TRUE,"Fcst_TPLN";"Monthly Averages",#N/A,TRUE,"Fcst_TPLN"}</definedName>
    <definedName name="산업수요2" hidden="1">{#N/A,#N/A,FALSE,"단축1";#N/A,#N/A,FALSE,"단축2";#N/A,#N/A,FALSE,"단축3";#N/A,#N/A,FALSE,"장축";#N/A,#N/A,FALSE,"4WD"}</definedName>
    <definedName name="산업은행" hidden="1">{#N/A,#N/A,FALSE,"손익표지";#N/A,#N/A,FALSE,"손익계산";#N/A,#N/A,FALSE,"일반관리비";#N/A,#N/A,FALSE,"영업외수익";#N/A,#N/A,FALSE,"영업외비용";#N/A,#N/A,FALSE,"매출액";#N/A,#N/A,FALSE,"요약손익";#N/A,#N/A,FALSE,"요약대차";#N/A,#N/A,FALSE,"매출채권현황";#N/A,#N/A,FALSE,"매출채권명세"}</definedName>
    <definedName name="산자" hidden="1">{#N/A,#N/A,FALSE,"현장 NCR 분석";#N/A,#N/A,FALSE,"현장품질감사";#N/A,#N/A,FALSE,"현장품질감사"}</definedName>
    <definedName name="산재보험료" hidden="1">{#N/A,#N/A,FALSE,"Aging Summary";#N/A,#N/A,FALSE,"Ratio Analysis";#N/A,#N/A,FALSE,"Test 120 Day Accts";#N/A,#N/A,FALSE,"Tickmarks"}</definedName>
    <definedName name="산적" hidden="1">{#N/A,#N/A,FALSE,"BS";#N/A,#N/A,FALSE,"PL";#N/A,#N/A,FALSE,"처분";#N/A,#N/A,FALSE,"현금";#N/A,#N/A,FALSE,"매출";#N/A,#N/A,FALSE,"원가";#N/A,#N/A,FALSE,"경영"}</definedName>
    <definedName name="산출기준" hidden="1">{#N/A,#N/A,FALSE,"단축1";#N/A,#N/A,FALSE,"단축2";#N/A,#N/A,FALSE,"단축3";#N/A,#N/A,FALSE,"장축";#N/A,#N/A,FALSE,"4WD"}</definedName>
    <definedName name="산출내역" hidden="1">#REF!</definedName>
    <definedName name="산출내역1" hidden="1">#REF!</definedName>
    <definedName name="살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삼성" hidden="1">{#N/A,#N/A,FALSE,"정공"}</definedName>
    <definedName name="삼성_1" hidden="1">{#N/A,#N/A,FALSE,"정공"}</definedName>
    <definedName name="삼성2" hidden="1">{#N/A,#N/A,FALSE,"정공"}</definedName>
    <definedName name="삼성2_1" hidden="1">{#N/A,#N/A,FALSE,"정공"}</definedName>
    <definedName name="삼송" hidden="1">{#N/A,#N/A,FALSE,"단축1";#N/A,#N/A,FALSE,"단축2";#N/A,#N/A,FALSE,"단축3";#N/A,#N/A,FALSE,"장축";#N/A,#N/A,FALSE,"4WD"}</definedName>
    <definedName name="삼오" hidden="1">{"'7'!$B$15:$D$32"}</definedName>
    <definedName name="삼호중" hidden="1">{"'호선별현황(방식)'!$K$22:$P$22","'호선별현황(방식)'!$K$22:$P$22"}</definedName>
    <definedName name="상" hidden="1">{#N/A,#N/A,TRUE,"LOADCOVE";#N/A,#N/A,TRUE,"PAGE001";#N/A,#N/A,TRUE,"PAGE002";#N/A,#N/A,TRUE,"PAGE003";#N/A,#N/A,TRUE,"PAGE004";#N/A,#N/A,TRUE,"PAGE005";#N/A,#N/A,TRUE,"PAGE006";#N/A,#N/A,TRUE,"PAGE007";#N/A,#N/A,TRUE,"PAGE008";#N/A,#N/A,TRUE,"PAGE009";#N/A,#N/A,TRUE,"PAGE010";#N/A,#N/A,TRUE,"PAGE011";#N/A,#N/A,TRUE,"PAGE012";#N/A,#N/A,TRUE,"PAGE013"}</definedName>
    <definedName name="상각" hidden="1">{#N/A,#N/A,FALSE,"단축1";#N/A,#N/A,FALSE,"단축2";#N/A,#N/A,FALSE,"단축3";#N/A,#N/A,FALSE,"장축";#N/A,#N/A,FALSE,"4WD"}</definedName>
    <definedName name="상국" hidden="1">{"'Sheet1'!$A$1:$H$36"}</definedName>
    <definedName name="상권" hidden="1">{"'7'!$B$15:$D$32"}</definedName>
    <definedName name="상로허호" hidden="1">{#N/A,#N/A,FALSE,"정공"}</definedName>
    <definedName name="상로허호_1" hidden="1">{#N/A,#N/A,FALSE,"정공"}</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hidden="1">{#N/A,#N/A,FALSE,"단축1";#N/A,#N/A,FALSE,"단축2";#N/A,#N/A,FALSE,"단축3";#N/A,#N/A,FALSE,"장축";#N/A,#N/A,FALSE,"4WD"}</definedName>
    <definedName name="상봉" hidden="1">{"YTD/Forecast",#N/A,TRUE,"Fcst_TPLN";"Monthly Averages",#N/A,TRUE,"Fcst_TPLN"}</definedName>
    <definedName name="상주" hidden="1">{#N/A,#N/A,FALSE,"지침";#N/A,#N/A,FALSE,"환경분석";#N/A,#N/A,FALSE,"Sheet16"}</definedName>
    <definedName name="상주감리" hidden="1">{#N/A,#N/A,FALSE,"지침";#N/A,#N/A,FALSE,"환경분석";#N/A,#N/A,FALSE,"Sheet16"}</definedName>
    <definedName name="상품" hidden="1">{"'5'!$A$1:$BB$147"}</definedName>
    <definedName name="상품개발" hidden="1">{"'7'!$B$15:$D$32"}</definedName>
    <definedName name="상품별" hidden="1">{"'5'!$A$1:$BB$147"}</definedName>
    <definedName name="상품별연체율추이" hidden="1">{"'5'!$A$1:$BB$147"}</definedName>
    <definedName name="상품성1" hidden="1">{#N/A,#N/A,FALSE,"단축1";#N/A,#N/A,FALSE,"단축2";#N/A,#N/A,FALSE,"단축3";#N/A,#N/A,FALSE,"장축";#N/A,#N/A,FALSE,"4WD"}</definedName>
    <definedName name="상품성보고" hidden="1">#REF!</definedName>
    <definedName name="상품수불" hidden="1">{#N/A,#N/A,FALSE,"BS";#N/A,#N/A,FALSE,"PL";#N/A,#N/A,FALSE,"처분";#N/A,#N/A,FALSE,"현금";#N/A,#N/A,FALSE,"매출";#N/A,#N/A,FALSE,"원가";#N/A,#N/A,FALSE,"경영"}</definedName>
    <definedName name="상품수불부" hidden="1">{#N/A,#N/A,FALSE,"BS";#N/A,#N/A,FALSE,"PL";#N/A,#N/A,FALSE,"A";#N/A,#N/A,FALSE,"B";#N/A,#N/A,FALSE,"B1";#N/A,#N/A,FALSE,"C";#N/A,#N/A,FALSE,"C1";#N/A,#N/A,FALSE,"C2";#N/A,#N/A,FALSE,"D";#N/A,#N/A,FALSE,"E";#N/A,#N/A,FALSE,"F";#N/A,#N/A,FALSE,"AA";#N/A,#N/A,FALSE,"BB";#N/A,#N/A,FALSE,"CC";#N/A,#N/A,FALSE,"DD";#N/A,#N/A,FALSE,"EE";#N/A,#N/A,FALSE,"FF";#N/A,#N/A,FALSE,"PL10";#N/A,#N/A,FALSE,"PL20";#N/A,#N/A,FALSE,"PL30"}</definedName>
    <definedName name="상품원가" hidden="1">{#N/A,#N/A,FALSE,"Sheet5"}</definedName>
    <definedName name="상품재고" hidden="1">{"'손익현황'!$A$1:$J$29"}</definedName>
    <definedName name="상환용" hidden="1">{#N/A,#N/A,FALSE,"표지";#N/A,#N/A,FALSE,"1.자금수지";#N/A,#N/A,FALSE,"2. 차입금 현황";#N/A,#N/A,FALSE,"3.조달방안";#N/A,#N/A,FALSE,"업무분장"}</definedName>
    <definedName name="새" hidden="1">{#N/A,#N/A,FALSE,"신규dep";#N/A,#N/A,FALSE,"신규dep-금형상각후";#N/A,#N/A,FALSE,"신규dep-연구비상각후";#N/A,#N/A,FALSE,"신규dep-기계,공구상각후"}</definedName>
    <definedName name="새脸" hidden="1">{#N/A,#N/A,FALSE,"단축1";#N/A,#N/A,FALSE,"단축2";#N/A,#N/A,FALSE,"단축3";#N/A,#N/A,FALSE,"장축";#N/A,#N/A,FALSE,"4WD"}</definedName>
    <definedName name="새것" hidden="1">{#N/A,#N/A,FALSE,"지침";#N/A,#N/A,FALSE,"환경분석";#N/A,#N/A,FALSE,"Sheet16"}</definedName>
    <definedName name="새글" hidden="1">#REF!</definedName>
    <definedName name="새로운" hidden="1">{#N/A,#N/A,FALSE,"단축1";#N/A,#N/A,FALSE,"단축2";#N/A,#N/A,FALSE,"단축3";#N/A,#N/A,FALSE,"장축";#N/A,#N/A,FALSE,"4WD"}</definedName>
    <definedName name="새로운거" hidden="1">{#N/A,#N/A,FALSE,"단축1";#N/A,#N/A,FALSE,"단축2";#N/A,#N/A,FALSE,"단축3";#N/A,#N/A,FALSE,"장축";#N/A,#N/A,FALSE,"4WD"}</definedName>
    <definedName name="새로운미지급" hidden="1">{#N/A,#N/A,FALSE,"Aging Summary";#N/A,#N/A,FALSE,"Ratio Analysis";#N/A,#N/A,FALSE,"Test 120 Day Accts";#N/A,#N/A,FALSE,"Tickmarks"}</definedName>
    <definedName name="새로운이름" hidden="1">{#N/A,#N/A,FALSE,"UNIT";#N/A,#N/A,FALSE,"UNIT";#N/A,#N/A,FALSE,"계정"}</definedName>
    <definedName name="새새샛" hidden="1">{"'미착금액'!$A$4:$G$14"}</definedName>
    <definedName name="새새샛_1" hidden="1">{"'미착금액'!$A$4:$G$14"}</definedName>
    <definedName name="새세" hidden="1">{#N/A,#N/A,FALSE,"단축1";#N/A,#N/A,FALSE,"단축2";#N/A,#N/A,FALSE,"단축3";#N/A,#N/A,FALSE,"장축";#N/A,#N/A,FALSE,"4WD"}</definedName>
    <definedName name="새연결분개" hidden="1">{#N/A,#N/A,FALSE,"Aging Summary";#N/A,#N/A,FALSE,"Ratio Analysis";#N/A,#N/A,FALSE,"Test 120 Day Accts";#N/A,#N/A,FALSE,"Tickmarks"}</definedName>
    <definedName name="새요" hidden="1">#REF!</definedName>
    <definedName name="새이름" hidden="1">{#N/A,#N/A,FALSE,"단축1";#N/A,#N/A,FALSE,"단축2";#N/A,#N/A,FALSE,"단축3";#N/A,#N/A,FALSE,"장축";#N/A,#N/A,FALSE,"4WD"}</definedName>
    <definedName name="새조일정" hidden="1">{#N/A,#N/A,FALSE,"단축1";#N/A,#N/A,FALSE,"단축2";#N/A,#N/A,FALSE,"단축3";#N/A,#N/A,FALSE,"장축";#N/A,#N/A,FALSE,"4WD"}</definedName>
    <definedName name="새파일편집" hidden="1">{#N/A,#N/A,FALSE,"정공"}</definedName>
    <definedName name="새파일편집_1" hidden="1">{#N/A,#N/A,FALSE,"정공"}</definedName>
    <definedName name="색상현황" hidden="1">#REF!</definedName>
    <definedName name="샘플" hidden="1">{"'SPCOMTECH'!$A$1:$Q$6"}</definedName>
    <definedName name="샘플_2" hidden="1">{"'SPCOMTECH'!$A$1:$Q$6"}</definedName>
    <definedName name="생공안" hidden="1">{"targetdcf",#N/A,FALSE,"Merger consequences";"TARGETASSU",#N/A,FALSE,"Merger consequences";"TERMINAL VALUE",#N/A,FALSE,"Merger consequences"}</definedName>
    <definedName name="생관인력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기일정표" hidden="1">{#N/A,#N/A,FALSE,"단축1";#N/A,#N/A,FALSE,"단축2";#N/A,#N/A,FALSE,"단축3";#N/A,#N/A,FALSE,"장축";#N/A,#N/A,FALSE,"4WD"}</definedName>
    <definedName name="생산" hidden="1">{#N/A,#N/A,FALSE,"단축1";#N/A,#N/A,FALSE,"단축2";#N/A,#N/A,FALSE,"단축3";#N/A,#N/A,FALSE,"장축";#N/A,#N/A,FALSE,"4WD"}</definedName>
    <definedName name="생산1" hidden="1">#REF!</definedName>
    <definedName name="생산2" hidden="1">{#N/A,#N/A,FALSE,"군산원가";#N/A,#N/A,FALSE,"팀별월별";#N/A,#N/A,FALSE,"타공정대체";#N/A,#N/A,FALSE,"기타경비";#N/A,#N/A,FALSE,"원료";#N/A,#N/A,FALSE,"연료"}</definedName>
    <definedName name="생산3" hidden="1">{#N/A,#N/A,FALSE,"98소지이동TOTvs99.1 (2)";#N/A,#N/A,FALSE,"TOTAL";#N/A,#N/A,FALSE,"98소지이동TOTvs99.1(b) (2)"}</definedName>
    <definedName name="생산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생산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생산6" hidden="1">{#N/A,#N/A,FALSE,"Yield";#N/A,#N/A,FALSE,"Loss1";#N/A,#N/A,FALSE,"Loss2";#N/A,#N/A,FALSE,"Hour-Labor(배분)";#N/A,#N/A,FALSE,"Capital Expenditure";#N/A,#N/A,FALSE,"Productivity"}</definedName>
    <definedName name="생산7" hidden="1">{#N/A,#N/A,FALSE,"98소지이동TOTvs99.1 (2)";#N/A,#N/A,FALSE,"TOTAL";#N/A,#N/A,FALSE,"98소지이동TOTvs99.1(b) (2)"}</definedName>
    <definedName name="생산TON" hidden="1">{#N/A,#N/A,TRUE,"Y생산";#N/A,#N/A,TRUE,"Y판매";#N/A,#N/A,TRUE,"Y총물량";#N/A,#N/A,TRUE,"Y능력";#N/A,#N/A,TRUE,"YKD"}</definedName>
    <definedName name="생산계획" hidden="1">{#N/A,#N/A,TRUE,"LOADCOVE";#N/A,#N/A,TRUE,"PAGE001";#N/A,#N/A,TRUE,"PAGE002";#N/A,#N/A,TRUE,"PAGE003";#N/A,#N/A,TRUE,"PAGE004";#N/A,#N/A,TRUE,"PAGE005";#N/A,#N/A,TRUE,"PAGE006";#N/A,#N/A,TRUE,"PAGE007";#N/A,#N/A,TRUE,"PAGE008";#N/A,#N/A,TRUE,"PAGE009";#N/A,#N/A,TRUE,"PAGE010";#N/A,#N/A,TRUE,"PAGE011";#N/A,#N/A,TRUE,"PAGE012";#N/A,#N/A,TRUE,"PAGE013"}</definedName>
    <definedName name="생산계획11" hidden="1">{#N/A,#N/A,TRUE,"LOADCOVE";#N/A,#N/A,TRUE,"PAGE001";#N/A,#N/A,TRUE,"PAGE002";#N/A,#N/A,TRUE,"PAGE003";#N/A,#N/A,TRUE,"PAGE004";#N/A,#N/A,TRUE,"PAGE005";#N/A,#N/A,TRUE,"PAGE006";#N/A,#N/A,TRUE,"PAGE007";#N/A,#N/A,TRUE,"PAGE008";#N/A,#N/A,TRUE,"PAGE009";#N/A,#N/A,TRUE,"PAGE010";#N/A,#N/A,TRUE,"PAGE011";#N/A,#N/A,TRUE,"PAGE012";#N/A,#N/A,TRUE,"PAGE013"}</definedName>
    <definedName name="생산관리부" hidden="1">{#N/A,#N/A,FALSE,"단축1";#N/A,#N/A,FALSE,"단축2";#N/A,#N/A,FALSE,"단축3";#N/A,#N/A,FALSE,"장축";#N/A,#N/A,FALSE,"4WD"}</definedName>
    <definedName name="생산능력" hidden="1">{#N/A,#N/A,FALSE,"정공"}</definedName>
    <definedName name="생산능력_1" hidden="1">{#N/A,#N/A,FALSE,"정공"}</definedName>
    <definedName name="생산담당" hidden="1">{#N/A,#N/A,FALSE,"인원";#N/A,#N/A,FALSE,"비용2";#N/A,#N/A,FALSE,"비용1";#N/A,#N/A,FALSE,"비용";#N/A,#N/A,FALSE,"보증2";#N/A,#N/A,FALSE,"보증1";#N/A,#N/A,FALSE,"보증";#N/A,#N/A,FALSE,"손익1";#N/A,#N/A,FALSE,"손익";#N/A,#N/A,FALSE,"부서별매출";#N/A,#N/A,FALSE,"매출"}</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분석2" hidden="1">{#N/A,#N/A,TRUE,"생산";#N/A,#N/A,TRUE,"표지"}</definedName>
    <definedName name="생산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성ㄹ" hidden="1">{#N/A,#N/A,FALSE,"손익표지";#N/A,#N/A,FALSE,"손익계산";#N/A,#N/A,FALSE,"일반관리비";#N/A,#N/A,FALSE,"영업외수익";#N/A,#N/A,FALSE,"영업외비용";#N/A,#N/A,FALSE,"매출액";#N/A,#N/A,FALSE,"요약손익";#N/A,#N/A,FALSE,"요약대차";#N/A,#N/A,FALSE,"매출채권현황";#N/A,#N/A,FALSE,"매출채권명세"}</definedName>
    <definedName name="생산손익" hidden="1">{#N/A,#N/A,FALSE,"정공"}</definedName>
    <definedName name="생산손익_1" hidden="1">{#N/A,#N/A,FALSE,"정공"}</definedName>
    <definedName name="생산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조향" hidden="1">#REF!</definedName>
    <definedName name="생산준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특장2" hidden="1">{#N/A,#N/A,TRUE,"Y생산";#N/A,#N/A,TRUE,"Y판매";#N/A,#N/A,TRUE,"Y총물량";#N/A,#N/A,TRUE,"Y능력";#N/A,#N/A,TRUE,"YKD"}</definedName>
    <definedName name="생산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품목" hidden="1">{#N/A,#N/A,FALSE,"정공"}</definedName>
    <definedName name="생산품목_1" hidden="1">{#N/A,#N/A,FALSE,"정공"}</definedName>
    <definedName name="생산합격" hidden="1">{#N/A,#N/A,TRUE,"Y생산";#N/A,#N/A,TRUE,"Y판매";#N/A,#N/A,TRUE,"Y총물량";#N/A,#N/A,TRUE,"Y능력";#N/A,#N/A,TRUE,"YKD"}</definedName>
    <definedName name="샤시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샤잏" hidden="1">{#N/A,#N/A,FALSE,"BS";#N/A,#N/A,FALSE,"PL";#N/A,#N/A,FALSE,"처분";#N/A,#N/A,FALSE,"현금";#N/A,#N/A,FALSE,"매출";#N/A,#N/A,FALSE,"원가";#N/A,#N/A,FALSE,"경영"}</definedName>
    <definedName name="서" hidden="1">{#N/A,#N/A,FALSE,"PART-1234-8-12-9(41)";#N/A,#N/A,FALSE,"PARTS-2(3)";#N/A,#N/A,FALSE,"VAN SYSTEM";#N/A,#N/A,FALSE,"PARTS-10(26)";#N/A,#N/A,FALSE,"PART-5-6-7-11(14)";#N/A,#N/A,FALSE,"PARTS-4(3)";#N/A,#N/A,FALSE,"PCLASS"}</definedName>
    <definedName name="서광" hidden="1">{"'5'!$A$1:$BB$147"}</definedName>
    <definedName name="서대원" hidden="1">{"'5'!$A$1:$BB$147"}</definedName>
    <definedName name="서류3" hidden="1">{#N/A,"수불부",FALSE,"사급자재수불서";#N/A,"수불부",FALSE,"사급자재수불서"}</definedName>
    <definedName name="서류4" hidden="1">{#N/A,"수불부",FALSE,"사급자재수불서";#N/A,"수불부",FALSE,"사급자재수불서"}</definedName>
    <definedName name="서류5" hidden="1">{#N/A,"수불부",FALSE,"사급자재수불서";#N/A,"수불부",FALSE,"사급자재수불서"}</definedName>
    <definedName name="서류전형합격분석" hidden="1">{#N/A,#N/A,FALSE,"단축1";#N/A,#N/A,FALSE,"단축2";#N/A,#N/A,FALSE,"단축3";#N/A,#N/A,FALSE,"장축";#N/A,#N/A,FALSE,"4WD"}</definedName>
    <definedName name="서미선" hidden="1">{"'5'!$A$1:$BB$147"}</definedName>
    <definedName name="서미선1" hidden="1">{"'5'!$A$1:$BB$147"}</definedName>
    <definedName name="서미선10" hidden="1">{"'5'!$A$1:$BB$147"}</definedName>
    <definedName name="서미선2" hidden="1">{"'5'!$A$1:$BB$147"}</definedName>
    <definedName name="서미선3" hidden="1">{"'5'!$A$1:$BB$147"}</definedName>
    <definedName name="서미선4" hidden="1">{"'5'!$A$1:$BB$147"}</definedName>
    <definedName name="서미선5" hidden="1">{"'5'!$A$1:$BB$147"}</definedName>
    <definedName name="서미선6" hidden="1">{"'5'!$A$1:$BB$147"}</definedName>
    <definedName name="서미선서미선" hidden="1">{"'5'!$A$1:$BB$147"}</definedName>
    <definedName name="서부지점" hidden="1">{"YTD/Forecast",#N/A,TRUE,"Fcst_TPLN";"Monthly Averages",#N/A,TRUE,"Fcst_TPLN"}</definedName>
    <definedName name="서부지점8월" hidden="1">{"YTD/Forecast",#N/A,TRUE,"Fcst_TPLN";"Monthly Averages",#N/A,TRUE,"Fcst_TPLN"}</definedName>
    <definedName name="서비스" hidden="1">{"'사직서'!$A$1:$H$9"}</definedName>
    <definedName name="서비스1" hidden="1">{#N/A,#N/A,FALSE,"인원";#N/A,#N/A,FALSE,"비용2";#N/A,#N/A,FALSE,"비용1";#N/A,#N/A,FALSE,"비용";#N/A,#N/A,FALSE,"보증2";#N/A,#N/A,FALSE,"보증1";#N/A,#N/A,FALSE,"보증";#N/A,#N/A,FALSE,"손익1";#N/A,#N/A,FALSE,"손익";#N/A,#N/A,FALSE,"부서별매출";#N/A,#N/A,FALSE,"매출"}</definedName>
    <definedName name="서비스사업팀" hidden="1">{"'사직서'!$A$1:$H$9"}</definedName>
    <definedName name="서비스업무" hidden="1">{"'사직서'!$A$1:$H$9"}</definedName>
    <definedName name="서비스팀" hidden="1">{"'사직서'!$A$1:$H$9"}</definedName>
    <definedName name="서세명" hidden="1">{#N/A,#N/A,FALSE,"현장 NCR 분석";#N/A,#N/A,FALSE,"현장품질감사";#N/A,#N/A,FALSE,"현장품질감사"}</definedName>
    <definedName name="서울" hidden="1">{#N/A,#N/A,TRUE,"경전'96(1)";#N/A,#N/A,TRUE,"경전'96 (2)"}</definedName>
    <definedName name="서이" hidden="1">{#N/A,#N/A,FALSE,"1.CRITERIA";#N/A,#N/A,FALSE,"2.IS";#N/A,#N/A,FALSE,"3.BS";#N/A,#N/A,FALSE,"4.PER PL";#N/A,#N/A,FALSE,"5.INVESTMENT";#N/A,#N/A,FALSE,"6.공문";#N/A,#N/A,FALSE,"7.netinvest"}</definedName>
    <definedName name="서한글로비즈" hidden="1">{#N/A,#N/A,FALSE,"단축1";#N/A,#N/A,FALSE,"단축2";#N/A,#N/A,FALSE,"단축3";#N/A,#N/A,FALSE,"장축";#N/A,#N/A,FALSE,"4WD"}</definedName>
    <definedName name="석" hidden="1">{#N/A,#N/A,FALSE,"CHECK-LIST 환산표";#N/A,#N/A,FALSE,"무재해 시간";#N/A,#N/A,FALSE,"총괄표"}</definedName>
    <definedName name="석_1" hidden="1">{#N/A,#N/A,FALSE,"CHECK-LIST 환산표";#N/A,#N/A,FALSE,"무재해 시간";#N/A,#N/A,FALSE,"총괄표"}</definedName>
    <definedName name="석분" hidden="1">{#N/A,#N/A,FALSE,"현장 NCR 분석";#N/A,#N/A,FALSE,"현장품질감사";#N/A,#N/A,FALSE,"현장품질감사"}</definedName>
    <definedName name="석붐" hidden="1">{#N/A,#N/A,FALSE,"현장 NCR 분석";#N/A,#N/A,FALSE,"현장품질감사";#N/A,#N/A,FALSE,"현장품질감사"}</definedName>
    <definedName name="석빈" hidden="1">{#N/A,#N/A,FALSE,"단축1";#N/A,#N/A,FALSE,"단축2";#N/A,#N/A,FALSE,"단축3";#N/A,#N/A,FALSE,"장축";#N/A,#N/A,FALSE,"4WD"}</definedName>
    <definedName name="선" hidden="1">#REF!</definedName>
    <definedName name="선급" hidden="1">#REF!</definedName>
    <definedName name="선급1" hidden="1">#REF!</definedName>
    <definedName name="선급금" hidden="1">{#N/A,#N/A,FALSE,"1.CRITERIA";#N/A,#N/A,FALSE,"2.IS";#N/A,#N/A,FALSE,"3.BS";#N/A,#N/A,FALSE,"4.PER PL";#N/A,#N/A,FALSE,"5.INVESTMENT";#N/A,#N/A,FALSE,"6.공문";#N/A,#N/A,FALSE,"7.netinvest"}</definedName>
    <definedName name="선급금1" hidden="1">#REF!</definedName>
    <definedName name="선급금2" hidden="1">{#N/A,#N/A,FALSE,"BS";#N/A,#N/A,FALSE,"PL";#N/A,#N/A,FALSE,"처분";#N/A,#N/A,FALSE,"현금";#N/A,#N/A,FALSE,"매출";#N/A,#N/A,FALSE,"원가";#N/A,#N/A,FALSE,"경영"}</definedName>
    <definedName name="선급법인세" hidden="1">{#N/A,#N/A,FALSE,"96매출보고현황"}</definedName>
    <definedName name="선급보험" hidden="1">{#N/A,#N/A,FALSE,"BS";#N/A,#N/A,FALSE,"PL";#N/A,#N/A,FALSE,"A";#N/A,#N/A,FALSE,"B";#N/A,#N/A,FALSE,"B1";#N/A,#N/A,FALSE,"C";#N/A,#N/A,FALSE,"C1";#N/A,#N/A,FALSE,"C2";#N/A,#N/A,FALSE,"D";#N/A,#N/A,FALSE,"E";#N/A,#N/A,FALSE,"F";#N/A,#N/A,FALSE,"AA";#N/A,#N/A,FALSE,"BB";#N/A,#N/A,FALSE,"CC";#N/A,#N/A,FALSE,"DD";#N/A,#N/A,FALSE,"EE";#N/A,#N/A,FALSE,"FF";#N/A,#N/A,FALSE,"PL10";#N/A,#N/A,FALSE,"PL20";#N/A,#N/A,FALSE,"PL30"}</definedName>
    <definedName name="선급부가세" hidden="1">{#N/A,#N/A,FALSE,"BS";#N/A,#N/A,FALSE,"PL";#N/A,#N/A,FALSE,"A";#N/A,#N/A,FALSE,"B";#N/A,#N/A,FALSE,"B1";#N/A,#N/A,FALSE,"C";#N/A,#N/A,FALSE,"C1";#N/A,#N/A,FALSE,"C2";#N/A,#N/A,FALSE,"D";#N/A,#N/A,FALSE,"E";#N/A,#N/A,FALSE,"F";#N/A,#N/A,FALSE,"AA";#N/A,#N/A,FALSE,"BB";#N/A,#N/A,FALSE,"CC";#N/A,#N/A,FALSE,"DD";#N/A,#N/A,FALSE,"EE";#N/A,#N/A,FALSE,"FF";#N/A,#N/A,FALSE,"PL10";#N/A,#N/A,FALSE,"PL20";#N/A,#N/A,FALSE,"PL30"}</definedName>
    <definedName name="선급비용" hidden="1">{#N/A,#N/A,FALSE,"BS";#N/A,#N/A,FALSE,"PL";#N/A,#N/A,FALSE,"처분";#N/A,#N/A,FALSE,"현금";#N/A,#N/A,FALSE,"매출";#N/A,#N/A,FALSE,"원가";#N/A,#N/A,FALSE,"경영"}</definedName>
    <definedName name="선급비용0402" hidden="1">{#N/A,#N/A,FALSE,"Aging Summary";#N/A,#N/A,FALSE,"Ratio Analysis";#N/A,#N/A,FALSE,"Test 120 Day Accts";#N/A,#N/A,FALSE,"Tickmarks"}</definedName>
    <definedName name="선급비용040229" hidden="1">{#N/A,#N/A,FALSE,"Aging Summary";#N/A,#N/A,FALSE,"Ratio Analysis";#N/A,#N/A,FALSE,"Test 120 Day Accts";#N/A,#N/A,FALSE,"Tickmarks"}</definedName>
    <definedName name="선급비용1" hidden="1">#REF!</definedName>
    <definedName name="선급비용2" hidden="1">{#N/A,#N/A,FALSE,"BS";#N/A,#N/A,FALSE,"PL";#N/A,#N/A,FALSE,"처분";#N/A,#N/A,FALSE,"현금";#N/A,#N/A,FALSE,"매출";#N/A,#N/A,FALSE,"원가";#N/A,#N/A,FALSE,"경영"}</definedName>
    <definedName name="선급비용56666" hidden="1">#REF!</definedName>
    <definedName name="선급비용대체" hidden="1">{#N/A,#N/A,FALSE,"BS";#N/A,#N/A,FALSE,"PL";#N/A,#N/A,FALSE,"A";#N/A,#N/A,FALSE,"B";#N/A,#N/A,FALSE,"B1";#N/A,#N/A,FALSE,"C";#N/A,#N/A,FALSE,"C1";#N/A,#N/A,FALSE,"C2";#N/A,#N/A,FALSE,"D";#N/A,#N/A,FALSE,"E";#N/A,#N/A,FALSE,"F";#N/A,#N/A,FALSE,"AA";#N/A,#N/A,FALSE,"BB";#N/A,#N/A,FALSE,"CC";#N/A,#N/A,FALSE,"DD";#N/A,#N/A,FALSE,"EE";#N/A,#N/A,FALSE,"FF";#N/A,#N/A,FALSE,"PL10";#N/A,#N/A,FALSE,"PL20";#N/A,#N/A,FALSE,"PL30"}</definedName>
    <definedName name="선급비용보험보증료" hidden="1">{#N/A,#N/A,FALSE,"BS";#N/A,#N/A,FALSE,"PL";#N/A,#N/A,FALSE,"처분";#N/A,#N/A,FALSE,"현금";#N/A,#N/A,FALSE,"매출";#N/A,#N/A,FALSE,"원가";#N/A,#N/A,FALSE,"경영"}</definedName>
    <definedName name="선급비용이다" hidden="1">{#N/A,#N/A,FALSE,"BS";#N/A,#N/A,FALSE,"PL";#N/A,#N/A,FALSE,"처분";#N/A,#N/A,FALSE,"현금";#N/A,#N/A,FALSE,"매출";#N/A,#N/A,FALSE,"원가";#N/A,#N/A,FALSE,"경영"}</definedName>
    <definedName name="선급이자" hidden="1">{"'Sheet1'!$A$1:$H$36"}</definedName>
    <definedName name="선민" hidden="1">{#N/A,#N/A,FALSE,"지침";#N/A,#N/A,FALSE,"환경분석";#N/A,#N/A,FALSE,"Sheet16"}</definedName>
    <definedName name="선박"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선별" hidden="1">{#N/A,#N/A,FALSE,"단축1";#N/A,#N/A,FALSE,"단축2";#N/A,#N/A,FALSE,"단축3";#N/A,#N/A,FALSE,"장축";#N/A,#N/A,FALSE,"4WD"}</definedName>
    <definedName name="선생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수금" hidden="1">{#N/A,#N/A,FALSE,"BS";#N/A,#N/A,FALSE,"PL";#N/A,#N/A,FALSE,"처분";#N/A,#N/A,FALSE,"현금";#N/A,#N/A,FALSE,"매출";#N/A,#N/A,FALSE,"원가";#N/A,#N/A,FALSE,"경영"}</definedName>
    <definedName name="선수금2" hidden="1">{#N/A,#N/A,FALSE,"BS";#N/A,#N/A,FALSE,"PL";#N/A,#N/A,FALSE,"처분";#N/A,#N/A,FALSE,"현금";#N/A,#N/A,FALSE,"매출";#N/A,#N/A,FALSE,"원가";#N/A,#N/A,FALSE,"경영"}</definedName>
    <definedName name="선입선출법" hidden="1">#REF!</definedName>
    <definedName name="선체설계" hidden="1">{"'호선별현황(방식)'!$K$22:$P$22","'호선별현황(방식)'!$K$22:$P$22"}</definedName>
    <definedName name="선택" hidden="1">{#N/A,#N/A,FALSE,"지침";#N/A,#N/A,FALSE,"환경분석";#N/A,#N/A,FALSE,"Sheet16"}</definedName>
    <definedName name="선투자다" hidden="1">{"'자리배치도'!$AG$1:$CI$28"}</definedName>
    <definedName name="설계2팀" hidden="1">{#N/A,#N/A,FALSE,"UNIT";#N/A,#N/A,FALSE,"UNIT";#N/A,#N/A,FALSE,"계정"}</definedName>
    <definedName name="설계2팀_1" hidden="1">{#N/A,#N/A,FALSE,"UNIT";#N/A,#N/A,FALSE,"UNIT";#N/A,#N/A,FALSE,"계정"}</definedName>
    <definedName name="설계2팀_2" hidden="1">{#N/A,#N/A,FALSE,"UNIT";#N/A,#N/A,FALSE,"UNIT";#N/A,#N/A,FALSE,"계정"}</definedName>
    <definedName name="설계2팀_3" hidden="1">{#N/A,#N/A,FALSE,"UNIT";#N/A,#N/A,FALSE,"UNIT";#N/A,#N/A,FALSE,"계정"}</definedName>
    <definedName name="설계2팀_4" hidden="1">{#N/A,#N/A,FALSE,"UNIT";#N/A,#N/A,FALSE,"UNIT";#N/A,#N/A,FALSE,"계정"}</definedName>
    <definedName name="설계2팀_5" hidden="1">{#N/A,#N/A,FALSE,"UNIT";#N/A,#N/A,FALSE,"UNIT";#N/A,#N/A,FALSE,"계정"}</definedName>
    <definedName name="설계내역서" hidden="1">{"'별표'!$N$220"}</definedName>
    <definedName name="설계배포" hidden="1">{#N/A,#N/A,FALSE,"삼진정공";#N/A,#N/A,FALSE,"영신금속";#N/A,#N/A,FALSE,"태양금속";#N/A,#N/A,FALSE,"진합정공";#N/A,#N/A,FALSE,"코리아";#N/A,#N/A,FALSE,"풍강금속";#N/A,#N/A,FALSE,"선일기계"}</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문지" hidden="1">#REF!</definedName>
    <definedName name="설변" hidden="1">{#N/A,#N/A,FALSE,"단축1";#N/A,#N/A,FALSE,"단축2";#N/A,#N/A,FALSE,"단축3";#N/A,#N/A,FALSE,"장축";#N/A,#N/A,FALSE,"4WD"}</definedName>
    <definedName name="설변요청" hidden="1">{#N/A,#N/A,FALSE,"단축1";#N/A,#N/A,FALSE,"단축2";#N/A,#N/A,FALSE,"단축3";#N/A,#N/A,FALSE,"장축";#N/A,#N/A,FALSE,"4WD"}</definedName>
    <definedName name="설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금형투자" hidden="1">{"'OPEN'G압출'!$A$4:$P$34"}</definedName>
    <definedName name="설비절감방안" hidden="1">{#N/A,#N/A,FALSE,"단축1";#N/A,#N/A,FALSE,"단축2";#N/A,#N/A,FALSE,"단축3";#N/A,#N/A,FALSE,"장축";#N/A,#N/A,FALSE,"4WD"}</definedName>
    <definedName name="설비투자" hidden="1">{#N/A,#N/A,FALSE,"정공"}</definedName>
    <definedName name="설비투자_1" hidden="1">{#N/A,#N/A,FALSE,"정공"}</definedName>
    <definedName name="성" hidden="1">{#N/A,#N/A,FALSE,"UNIT";#N/A,#N/A,FALSE,"UNIT";#N/A,#N/A,FALSE,"계정"}</definedName>
    <definedName name="성_1" hidden="1">{#N/A,#N/A,FALSE,"UNIT";#N/A,#N/A,FALSE,"UNIT";#N/A,#N/A,FALSE,"계정"}</definedName>
    <definedName name="성_2" hidden="1">{#N/A,#N/A,FALSE,"UNIT";#N/A,#N/A,FALSE,"UNIT";#N/A,#N/A,FALSE,"계정"}</definedName>
    <definedName name="성_3" hidden="1">{#N/A,#N/A,FALSE,"UNIT";#N/A,#N/A,FALSE,"UNIT";#N/A,#N/A,FALSE,"계정"}</definedName>
    <definedName name="성_4" hidden="1">{#N/A,#N/A,FALSE,"UNIT";#N/A,#N/A,FALSE,"UNIT";#N/A,#N/A,FALSE,"계정"}</definedName>
    <definedName name="성_5" hidden="1">{#N/A,#N/A,FALSE,"UNIT";#N/A,#N/A,FALSE,"UNIT";#N/A,#N/A,FALSE,"계정"}</definedName>
    <definedName name="성급" hidden="1">{"'손익현황'!$A$1:$J$29"}</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수" hidden="1">{"YTD/Forecast",#N/A,TRUE,"Fcst_TPLN";"Monthly Averages",#N/A,TRUE,"Fcst_TPLN"}</definedName>
    <definedName name="성우" hidden="1">{#N/A,#N/A,FALSE,"Sheet1";#N/A,#N/A,FALSE,"Sheet1";#N/A,#N/A,FALSE,"Sheet1"}</definedName>
    <definedName name="성우산업" hidden="1">{#N/A,#N/A,FALSE,"HOT RU TEM";#N/A,#N/A,FALSE,"HOT RU TEM";#N/A,#N/A,FALSE,"HOT RU TEM"}</definedName>
    <definedName name="성진전기" hidden="1">{#N/A,#N/A,FALSE,"HOT RU TEM";#N/A,#N/A,FALSE,"HOT RU TEM";#N/A,#N/A,FALSE,"HOT RU TEM"}</definedName>
    <definedName name="세" hidden="1">{#N/A,#N/A,TRUE,"생산";#N/A,#N/A,TRUE,"표지"}</definedName>
    <definedName name="세금" hidden="1">#REF!</definedName>
    <definedName name="세무조정" hidden="1">{#N/A,#N/A,FALSE,"Aging Summary";#N/A,#N/A,FALSE,"Ratio Analysis";#N/A,#N/A,FALSE,"Test 120 Day Accts";#N/A,#N/A,FALSE,"Tickmarks"}</definedName>
    <definedName name="세무조정계산서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 hidden="1">{"'Sheet1'!$A$1:$H$36"}</definedName>
    <definedName name="세부1" hidden="1">{#N/A,#N/A,FALSE,"96자동차사 계획";#N/A,#N/A,FALSE,"96자동차사 계획"}</definedName>
    <definedName name="세부2" hidden="1">{#N/A,#N/A,FALSE,"96자동차사 계획";#N/A,#N/A,FALSE,"96자동차사 계획"}</definedName>
    <definedName name="세부3" hidden="1">{#N/A,#N/A,FALSE,"96자동차사 계획";#N/A,#N/A,FALSE,"96자동차사 계획"}</definedName>
    <definedName name="세부4" hidden="1">{#N/A,#N/A,FALSE,"96자동차사 계획";#N/A,#N/A,FALSE,"96자동차사 계획"}</definedName>
    <definedName name="세부5" hidden="1">{#N/A,#N/A,FALSE,"96자동차사 계획";#N/A,#N/A,FALSE,"96자동차사 계획"}</definedName>
    <definedName name="세부6" hidden="1">{#N/A,#N/A,FALSE,"96자동차사 계획";#N/A,#N/A,FALSE,"96자동차사 계획"}</definedName>
    <definedName name="세부7" hidden="1">{#N/A,#N/A,FALSE,"96자동차사 계획";#N/A,#N/A,FALSE,"96자동차사 계획"}</definedName>
    <definedName name="세부계정" hidden="1">{#N/A,#N/A,FALSE,"주요여수신";#N/A,#N/A,FALSE,"수신금리";#N/A,#N/A,FALSE,"대출금리";#N/A,#N/A,FALSE,"신규대출";#N/A,#N/A,FALSE,"총액대출"}</definedName>
    <definedName name="세부계획a" hidden="1">{#N/A,#N/A,FALSE,"96자동차사 계획";#N/A,#N/A,FALSE,"96자동차사 계획"}</definedName>
    <definedName name="세부계획b" hidden="1">{#N/A,#N/A,FALSE,"96자동차사 계획";#N/A,#N/A,FALSE,"96자동차사 계획"}</definedName>
    <definedName name="세부계획C" hidden="1">{#N/A,#N/A,FALSE,"96자동차사 계획";#N/A,#N/A,FALSE,"96자동차사 계획"}</definedName>
    <definedName name="세부계획D" hidden="1">{#N/A,#N/A,FALSE,"96자동차사 계획";#N/A,#N/A,FALSE,"96자동차사 계획"}</definedName>
    <definedName name="세부내역2" hidden="1">{#N/A,#N/A,FALSE,"단축1";#N/A,#N/A,FALSE,"단축2";#N/A,#N/A,FALSE,"단축3";#N/A,#N/A,FALSE,"장축";#N/A,#N/A,FALSE,"4WD"}</definedName>
    <definedName name="세부생산계획" hidden="1">{#N/A,#N/A,TRUE,"Y생산";#N/A,#N/A,TRUE,"Y판매";#N/A,#N/A,TRUE,"Y총물량";#N/A,#N/A,TRUE,"Y능력";#N/A,#N/A,TRUE,"YKD"}</definedName>
    <definedName name="세부업무2" hidden="1">{"'7'!$B$15:$D$32"}</definedName>
    <definedName name="세부업무3" hidden="1">{"'7'!$B$15:$D$32"}</definedName>
    <definedName name="세부일정" hidden="1">{#N/A,#N/A,FALSE,"단축1";#N/A,#N/A,FALSE,"단축2";#N/A,#N/A,FALSE,"단축3";#N/A,#N/A,FALSE,"장축";#N/A,#N/A,FALSE,"4WD"}</definedName>
    <definedName name="세부일정.1" hidden="1">{#N/A,#N/A,FALSE,"단축1";#N/A,#N/A,FALSE,"단축2";#N/A,#N/A,FALSE,"단축3";#N/A,#N/A,FALSE,"장축";#N/A,#N/A,FALSE,"4WD"}</definedName>
    <definedName name="세서" hidden="1">{#N/A,#N/A,FALSE,"현장 NCR 분석";#N/A,#N/A,FALSE,"현장품질감사";#N/A,#N/A,FALSE,"현장품질감사"}</definedName>
    <definedName name="세왕123" hidden="1">{#N/A,#N/A,FALSE,"단축1";#N/A,#N/A,FALSE,"단축2";#N/A,#N/A,FALSE,"단축3";#N/A,#N/A,FALSE,"장축";#N/A,#N/A,FALSE,"4WD"}</definedName>
    <definedName name="세전" hidden="1">{#N/A,#N/A,FALSE,"지침";#N/A,#N/A,FALSE,"환경분석";#N/A,#N/A,FALSE,"Sheet16"}</definedName>
    <definedName name="세전익익" hidden="1">{#N/A,#N/A,FALSE,"지침";#N/A,#N/A,FALSE,"환경분석";#N/A,#N/A,FALSE,"Sheet16"}</definedName>
    <definedName name="세타변전" hidden="1">{#N/A,#N/A,FALSE,"단축1";#N/A,#N/A,FALSE,"단축2";#N/A,#N/A,FALSE,"단축3";#N/A,#N/A,FALSE,"장축";#N/A,#N/A,FALSE,"4WD"}</definedName>
    <definedName name="세피아축소" hidden="1">{#N/A,#N/A,TRUE,"Y생산";#N/A,#N/A,TRUE,"Y판매";#N/A,#N/A,TRUE,"Y총물량";#N/A,#N/A,TRUE,"Y능력";#N/A,#N/A,TRUE,"YKD"}</definedName>
    <definedName name="셀리카" hidden="1">#REF!</definedName>
    <definedName name="셋" hidden="1">#REF!</definedName>
    <definedName name="소" hidden="1">{#N/A,#N/A,FALSE,"Sheet1";#N/A,#N/A,FALSE,"Sheet1";#N/A,#N/A,FALSE,"Sheet1"}</definedName>
    <definedName name="소득구분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소득구분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소득금액" hidden="1">{#N/A,#N/A,FALSE,"UNIT";#N/A,#N/A,FALSE,"UNIT";#N/A,#N/A,FALSE,"계정"}</definedName>
    <definedName name="소득금액2000" hidden="1">{#N/A,#N/A,FALSE,"UNIT";#N/A,#N/A,FALSE,"UNIT";#N/A,#N/A,FALSE,"계정"}</definedName>
    <definedName name="소료량" hidden="1">{#N/A,#N/A,FALSE,"인원";#N/A,#N/A,FALSE,"비용2";#N/A,#N/A,FALSE,"비용1";#N/A,#N/A,FALSE,"비용";#N/A,#N/A,FALSE,"보증2";#N/A,#N/A,FALSE,"보증1";#N/A,#N/A,FALSE,"보증";#N/A,#N/A,FALSE,"손익1";#N/A,#N/A,FALSE,"손익";#N/A,#N/A,FALSE,"부서별매출";#N/A,#N/A,FALSE,"매출"}</definedName>
    <definedName name="소모푸밉" hidden="1">#REF!</definedName>
    <definedName name="소모품비1" hidden="1">#REF!</definedName>
    <definedName name="소뮨" hidden="1">{#N/A,#N/A,FALSE,"단축1";#N/A,#N/A,FALSE,"단축2";#N/A,#N/A,FALSE,"단축3";#N/A,#N/A,FALSE,"장축";#N/A,#N/A,FALSE,"4WD"}</definedName>
    <definedName name="소비스" hidden="1">{"'사직서'!$A$1:$H$9"}</definedName>
    <definedName name="소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소요금액" hidden="1">{#N/A,#N/A,FALSE,"단축1";#N/A,#N/A,FALSE,"단축2";#N/A,#N/A,FALSE,"단축3";#N/A,#N/A,FALSE,"장축";#N/A,#N/A,FALSE,"4WD"}</definedName>
    <definedName name="소요기간" hidden="1">{#N/A,#N/A,FALSE,"정공"}</definedName>
    <definedName name="소요기간_1" hidden="1">{#N/A,#N/A,FALSE,"정공"}</definedName>
    <definedName name="소요비용" hidden="1">{#N/A,#N/A,TRUE,"매출진척-1";#N/A,#N/A,TRUE,"매출진척-2";#N/A,#N/A,TRUE,"제품실적";#N/A,#N/A,TRUE,"RAC";#N/A,#N/A,TRUE,"PAC ";#N/A,#N/A,TRUE,"재고현황";#N/A,#N/A,TRUE,"공지사항"}</definedName>
    <definedName name="소요전체" hidden="1">{#N/A,#N/A,TRUE,"일정"}</definedName>
    <definedName name="소정산방법" hidden="1">{"'원가'!$A$4:$K$64"}</definedName>
    <definedName name="소하프로젝트" hidden="1">{#N/A,#N/A,FALSE,"단축1";#N/A,#N/A,FALSE,"단축2";#N/A,#N/A,FALSE,"단축3";#N/A,#N/A,FALSE,"장축";#N/A,#N/A,FALSE,"4WD"}</definedName>
    <definedName name="소형4" hidden="1">#REF!</definedName>
    <definedName name="소형발인" hidden="1">#REF!</definedName>
    <definedName name="소화주철장판" hidden="1">{#N/A,#N/A,FALSE,"단축1";#N/A,#N/A,FALSE,"단축2";#N/A,#N/A,FALSE,"단축3";#N/A,#N/A,FALSE,"장축";#N/A,#N/A,FALSE,"4WD"}</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실" hidden="1">{#N/A,#N/A,FALSE,"1.CRITERIA";#N/A,#N/A,FALSE,"2.IS";#N/A,#N/A,FALSE,"3.BS";#N/A,#N/A,FALSE,"4.PER PL";#N/A,#N/A,FALSE,"5.INVESTMENT";#N/A,#N/A,FALSE,"6.공문";#N/A,#N/A,FALSE,"7.netinvest"}</definedName>
    <definedName name="손유석" hidden="1">{#N/A,#N/A,TRUE,"일정"}</definedName>
    <definedName name="손익" hidden="1">{#N/A,#N/A,FALSE,"BS";#N/A,#N/A,FALSE,"PL";#N/A,#N/A,FALSE,"처분";#N/A,#N/A,FALSE,"현금";#N/A,#N/A,FALSE,"매출";#N/A,#N/A,FALSE,"원가";#N/A,#N/A,FALSE,"경영"}</definedName>
    <definedName name="손익_1" hidden="1">{#N/A,#N/A,FALSE,"지침";#N/A,#N/A,FALSE,"환경분석";#N/A,#N/A,FALSE,"Sheet16"}</definedName>
    <definedName name="손익1" hidden="1">{#N/A,#N/A,FALSE,"Aging Summary";#N/A,#N/A,FALSE,"Ratio Analysis";#N/A,#N/A,FALSE,"Test 120 Day Accts";#N/A,#N/A,FALSE,"Tickmarks"}</definedName>
    <definedName name="손익2" hidden="1">{#N/A,#N/A,FALSE,"BS";#N/A,#N/A,FALSE,"PL";#N/A,#N/A,FALSE,"처분";#N/A,#N/A,FALSE,"현금";#N/A,#N/A,FALSE,"매출";#N/A,#N/A,FALSE,"원가";#N/A,#N/A,FALSE,"경영"}</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hidden="1">{#N/A,#N/A,FALSE,"UNIT";#N/A,#N/A,FALSE,"UNIT";#N/A,#N/A,FALSE,"계정"}</definedName>
    <definedName name="손익3_1" hidden="1">{#N/A,#N/A,FALSE,"UNIT";#N/A,#N/A,FALSE,"UNIT";#N/A,#N/A,FALSE,"계정"}</definedName>
    <definedName name="손익3_2" hidden="1">{#N/A,#N/A,FALSE,"UNIT";#N/A,#N/A,FALSE,"UNIT";#N/A,#N/A,FALSE,"계정"}</definedName>
    <definedName name="손익3_3" hidden="1">{#N/A,#N/A,FALSE,"UNIT";#N/A,#N/A,FALSE,"UNIT";#N/A,#N/A,FALSE,"계정"}</definedName>
    <definedName name="손익3_4" hidden="1">{#N/A,#N/A,FALSE,"UNIT";#N/A,#N/A,FALSE,"UNIT";#N/A,#N/A,FALSE,"계정"}</definedName>
    <definedName name="손익3_5" hidden="1">{#N/A,#N/A,FALSE,"UNIT";#N/A,#N/A,FALSE,"UNIT";#N/A,#N/A,FALSE,"계정"}</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R" hidden="1">{#N/A,#N/A,FALSE,"지침";#N/A,#N/A,FALSE,"환경분석";#N/A,#N/A,FALSE,"Sheet16"}</definedName>
    <definedName name="손익계산" hidden="1">{#N/A,#N/A,FALSE,"정공"}</definedName>
    <definedName name="손익계산_1" hidden="1">{#N/A,#N/A,FALSE,"정공"}</definedName>
    <definedName name="손익계산서" hidden="1">{#N/A,#N/A,FALSE,"BS";#N/A,#N/A,FALSE,"PL";#N/A,#N/A,FALSE,"처분";#N/A,#N/A,FALSE,"현금";#N/A,#N/A,FALSE,"매출";#N/A,#N/A,FALSE,"원가";#N/A,#N/A,FALSE,"경영"}</definedName>
    <definedName name="손익계산서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손익계산서가로"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손익계산서제출용" hidden="1">#REF!</definedName>
    <definedName name="손익계산서조정"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두번째" hidden="1">{#N/A,#N/A,FALSE,"PART-1234-8-12-9(41)";#N/A,#N/A,FALSE,"PARTS-2(3)";#N/A,#N/A,FALSE,"VAN SYSTEM";#N/A,#N/A,FALSE,"PARTS-10(26)";#N/A,#N/A,FALSE,"PART-5-6-7-11(14)";#N/A,#N/A,FALSE,"PARTS-4(3)";#N/A,#N/A,FALSE,"PCLASS"}</definedName>
    <definedName name="손익변경" hidden="1">{#N/A,#N/A,FALSE,"지침";#N/A,#N/A,FALSE,"환경분석";#N/A,#N/A,FALSE,"Sheet16"}</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분기별" hidden="1">{"'매출'!$A$1:$I$22"}</definedName>
    <definedName name="손익분석" hidden="1">{#N/A,#N/A,FALSE,"손익표지";#N/A,#N/A,FALSE,"손익계산";#N/A,#N/A,FALSE,"일반관리비";#N/A,#N/A,FALSE,"영업외수익";#N/A,#N/A,FALSE,"영업외비용";#N/A,#N/A,FALSE,"매출액";#N/A,#N/A,FALSE,"요약손익";#N/A,#N/A,FALSE,"요약대차";#N/A,#N/A,FALSE,"매출채권현황";#N/A,#N/A,FALSE,"매출채권명세"}</definedName>
    <definedName name="손익상황"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손익예상" hidden="1">{#N/A,#N/A,FALSE,"UNIT";#N/A,#N/A,FALSE,"UNIT";#N/A,#N/A,FALSE,"계정"}</definedName>
    <definedName name="손익예상_1" hidden="1">{#N/A,#N/A,FALSE,"UNIT";#N/A,#N/A,FALSE,"UNIT";#N/A,#N/A,FALSE,"계정"}</definedName>
    <definedName name="손익예상_2" hidden="1">{#N/A,#N/A,FALSE,"UNIT";#N/A,#N/A,FALSE,"UNIT";#N/A,#N/A,FALSE,"계정"}</definedName>
    <definedName name="손익예상_3" hidden="1">{#N/A,#N/A,FALSE,"UNIT";#N/A,#N/A,FALSE,"UNIT";#N/A,#N/A,FALSE,"계정"}</definedName>
    <definedName name="손익예상_4" hidden="1">{#N/A,#N/A,FALSE,"UNIT";#N/A,#N/A,FALSE,"UNIT";#N/A,#N/A,FALSE,"계정"}</definedName>
    <definedName name="손익예상_5" hidden="1">{#N/A,#N/A,FALSE,"UNIT";#N/A,#N/A,FALSE,"UNIT";#N/A,#N/A,FALSE,"계정"}</definedName>
    <definedName name="손익장" hidden="1">{"'7'!$B$15:$D$32"}</definedName>
    <definedName name="손익총괄표3" hidden="1">{"'7'!$B$15:$D$32"}</definedName>
    <definedName name="솔업무" hidden="1">{"'사직서'!$A$1:$H$9"}</definedName>
    <definedName name="송" hidden="1">{#N/A,#N/A,TRUE,"Y생산";#N/A,#N/A,TRUE,"Y판매";#N/A,#N/A,TRUE,"Y총물량";#N/A,#N/A,TRUE,"Y능력";#N/A,#N/A,TRUE,"YKD"}</definedName>
    <definedName name="송_1" hidden="1">{#N/A,#N/A,TRUE,"Y생산";#N/A,#N/A,TRUE,"Y판매";#N/A,#N/A,TRUE,"Y총물량";#N/A,#N/A,TRUE,"Y능력";#N/A,#N/A,TRUE,"YKD"}</definedName>
    <definedName name="송기갑" hidden="1">{#N/A,#N/A,FALSE,"단축1";#N/A,#N/A,FALSE,"단축2";#N/A,#N/A,FALSE,"단축3";#N/A,#N/A,FALSE,"장축";#N/A,#N/A,FALSE,"4WD"}</definedName>
    <definedName name="송내수익변경내역" hidden="1">#N/A</definedName>
    <definedName name="송부용" hidden="1">#REF!</definedName>
    <definedName name="송익" hidden="1">{#N/A,#N/A,FALSE,"정공"}</definedName>
    <definedName name="송익_1" hidden="1">{#N/A,#N/A,FALSE,"정공"}</definedName>
    <definedName name="송창기" hidden="1">{#N/A,#N/A,TRUE,"Y생산";#N/A,#N/A,TRUE,"Y판매";#N/A,#N/A,TRUE,"Y총물량";#N/A,#N/A,TRUE,"Y능력";#N/A,#N/A,TRUE,"YKD"}</definedName>
    <definedName name="송창기_1" hidden="1">{#N/A,#N/A,TRUE,"Y생산";#N/A,#N/A,TRUE,"Y판매";#N/A,#N/A,TRUE,"Y총물량";#N/A,#N/A,TRUE,"Y능력";#N/A,#N/A,TRUE,"YKD"}</definedName>
    <definedName name="쇼바2" hidden="1">{#N/A,#N/A,FALSE,"단축1";#N/A,#N/A,FALSE,"단축2";#N/A,#N/A,FALSE,"단축3";#N/A,#N/A,FALSE,"장축";#N/A,#N/A,FALSE,"4WD"}</definedName>
    <definedName name="쇼바2_1" hidden="1">{#N/A,#N/A,FALSE,"단축1";#N/A,#N/A,FALSE,"단축2";#N/A,#N/A,FALSE,"단축3";#N/A,#N/A,FALSE,"장축";#N/A,#N/A,FALSE,"4WD"}</definedName>
    <definedName name="쇼박스12월신" hidden="1">{#N/A,#N/A,FALSE,"BS";#N/A,#N/A,FALSE,"PL";#N/A,#N/A,FALSE,"처분";#N/A,#N/A,FALSE,"현금";#N/A,#N/A,FALSE,"매출";#N/A,#N/A,FALSE,"원가";#N/A,#N/A,FALSE,"경영"}</definedName>
    <definedName name="수" hidden="1">{#N/A,#N/A,TRUE,"LOADCOVE";#N/A,#N/A,TRUE,"PAGE001";#N/A,#N/A,TRUE,"PAGE002";#N/A,#N/A,TRUE,"PAGE003";#N/A,#N/A,TRUE,"PAGE004";#N/A,#N/A,TRUE,"PAGE005";#N/A,#N/A,TRUE,"PAGE006";#N/A,#N/A,TRUE,"PAGE007";#N/A,#N/A,TRUE,"PAGE008";#N/A,#N/A,TRUE,"PAGE009";#N/A,#N/A,TRUE,"PAGE010";#N/A,#N/A,TRUE,"PAGE011";#N/A,#N/A,TRUE,"PAGE012";#N/A,#N/A,TRUE,"PAGE013"}</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금계획" hidden="1">#REF!</definedName>
    <definedName name="수급계획" hidden="1">{"targetdcf",#N/A,FALSE,"Merger consequences";"TARGETASSU",#N/A,FALSE,"Merger consequences";"TERMINAL VALUE",#N/A,FALSE,"Merger consequences"}</definedName>
    <definedName name="수급모델" hidden="1">{"'4월수지'!$A$1:$AE$45"}</definedName>
    <definedName name="수급추이" hidden="1">{"'7-2지역별'!$A$1:$R$44"}</definedName>
    <definedName name="수량집계표" hidden="1">{"'Firr(선)'!$AS$1:$AY$62","'Firr(사)'!$AS$1:$AY$62","'Firr(회)'!$AS$1:$AY$62","'Firr(선)'!$L$1:$V$62","'Firr(사)'!$L$1:$V$62","'Firr(회)'!$L$1:$V$62"}</definedName>
    <definedName name="수량집계표1" hidden="1">{"'Firr(선)'!$AS$1:$AY$62","'Firr(사)'!$AS$1:$AY$62","'Firr(회)'!$AS$1:$AY$62","'Firr(선)'!$L$1:$V$62","'Firr(사)'!$L$1:$V$62","'Firr(회)'!$L$1:$V$62"}</definedName>
    <definedName name="수량추정" hidden="1">{#N/A,#N/A,FALSE,"정공"}</definedName>
    <definedName name="수량추정_1" hidden="1">{#N/A,#N/A,FALSE,"정공"}</definedName>
    <definedName name="수불현황" hidden="1">{#N/A,#N/A,FALSE,"정공"}</definedName>
    <definedName name="수선비" hidden="1">#REF!</definedName>
    <definedName name="수선비3" hidden="1">#REF!</definedName>
    <definedName name="수영" hidden="1">{#N/A,#N/A,FALSE,"BS";#N/A,#N/A,FALSE,"PL";#N/A,#N/A,FALSE,"처분";#N/A,#N/A,FALSE,"현금";#N/A,#N/A,FALSE,"매출";#N/A,#N/A,FALSE,"원가";#N/A,#N/A,FALSE,"경영"}</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원" hidden="1">{"YTD/Forecast",#N/A,TRUE,"Fcst_TPLN";"Monthly Averages",#N/A,TRUE,"Fcst_TPLN"}</definedName>
    <definedName name="수유LOSS" hidden="1">{#N/A,#N/A,FALSE,"군산원가";#N/A,#N/A,FALSE,"팀별월별";#N/A,#N/A,FALSE,"타공정대체";#N/A,#N/A,FALSE,"기타경비";#N/A,#N/A,FALSE,"원료";#N/A,#N/A,FALSE,"연료"}</definedName>
    <definedName name="수율향상방안" hidden="1">{#N/A,#N/A,FALSE,"인원";#N/A,#N/A,FALSE,"비용2";#N/A,#N/A,FALSE,"비용1";#N/A,#N/A,FALSE,"비용";#N/A,#N/A,FALSE,"보증2";#N/A,#N/A,FALSE,"보증1";#N/A,#N/A,FALSE,"보증";#N/A,#N/A,FALSE,"손익1";#N/A,#N/A,FALSE,"손익";#N/A,#N/A,FALSE,"부서별매출";#N/A,#N/A,FALSE,"매출"}</definedName>
    <definedName name="수익·비용" hidden="1">{#N/A,#N/A,FALSE,"BS";#N/A,#N/A,FALSE,"PL";#N/A,#N/A,FALSE,"A";#N/A,#N/A,FALSE,"B";#N/A,#N/A,FALSE,"B1";#N/A,#N/A,FALSE,"C";#N/A,#N/A,FALSE,"C1";#N/A,#N/A,FALSE,"C2";#N/A,#N/A,FALSE,"D";#N/A,#N/A,FALSE,"E";#N/A,#N/A,FALSE,"F";#N/A,#N/A,FALSE,"AA";#N/A,#N/A,FALSE,"BB";#N/A,#N/A,FALSE,"CC";#N/A,#N/A,FALSE,"DD";#N/A,#N/A,FALSE,"EE";#N/A,#N/A,FALSE,"FF";#N/A,#N/A,FALSE,"PL10";#N/A,#N/A,FALSE,"PL20";#N/A,#N/A,FALSE,"PL30"}</definedName>
    <definedName name="수익4속" hidden="1">{#N/A,#N/A,FALSE,"단축1";#N/A,#N/A,FALSE,"단축2";#N/A,#N/A,FALSE,"단축3";#N/A,#N/A,FALSE,"장축";#N/A,#N/A,FALSE,"4WD"}</definedName>
    <definedName name="수익증권" hidden="1">{#N/A,#N/A,FALSE,"거주자";#N/A,#N/A,FALSE,"증투F"}</definedName>
    <definedName name="수입" hidden="1">{#N/A,#N/A,FALSE,"BS";#N/A,#N/A,FALSE,"PL";#N/A,#N/A,FALSE,"처분";#N/A,#N/A,FALSE,"현금";#N/A,#N/A,FALSE,"매출";#N/A,#N/A,FALSE,"원가";#N/A,#N/A,FALSE,"경영"}</definedName>
    <definedName name="수입3" hidden="1">{"'7-2지역별'!$A$1:$R$44"}</definedName>
    <definedName name="수입금액" hidden="1">{#N/A,#N/A,FALSE,"BS";#N/A,#N/A,FALSE,"PL";#N/A,#N/A,FALSE,"처분";#N/A,#N/A,FALSE,"현금";#N/A,#N/A,FALSE,"매출";#N/A,#N/A,FALSE,"원가";#N/A,#N/A,FALSE,"경영"}</definedName>
    <definedName name="수입금액1" hidden="1">{#N/A,#N/A,FALSE,"BS";#N/A,#N/A,FALSE,"PL";#N/A,#N/A,FALSE,"A";#N/A,#N/A,FALSE,"B";#N/A,#N/A,FALSE,"B1";#N/A,#N/A,FALSE,"C";#N/A,#N/A,FALSE,"C1";#N/A,#N/A,FALSE,"C2";#N/A,#N/A,FALSE,"D";#N/A,#N/A,FALSE,"E";#N/A,#N/A,FALSE,"F";#N/A,#N/A,FALSE,"AA";#N/A,#N/A,FALSE,"BB";#N/A,#N/A,FALSE,"CC";#N/A,#N/A,FALSE,"DD";#N/A,#N/A,FALSE,"EE";#N/A,#N/A,FALSE,"FF";#N/A,#N/A,FALSE,"PL10";#N/A,#N/A,FALSE,"PL20";#N/A,#N/A,FALSE,"PL30"}</definedName>
    <definedName name="수입금액2" hidden="1">{#N/A,#N/A,FALSE,"BS";#N/A,#N/A,FALSE,"PL";#N/A,#N/A,FALSE,"A";#N/A,#N/A,FALSE,"B";#N/A,#N/A,FALSE,"B1";#N/A,#N/A,FALSE,"C";#N/A,#N/A,FALSE,"C1";#N/A,#N/A,FALSE,"C2";#N/A,#N/A,FALSE,"D";#N/A,#N/A,FALSE,"E";#N/A,#N/A,FALSE,"F";#N/A,#N/A,FALSE,"AA";#N/A,#N/A,FALSE,"BB";#N/A,#N/A,FALSE,"CC";#N/A,#N/A,FALSE,"DD";#N/A,#N/A,FALSE,"EE";#N/A,#N/A,FALSE,"FF";#N/A,#N/A,FALSE,"PL10";#N/A,#N/A,FALSE,"PL20";#N/A,#N/A,FALSE,"PL30"}</definedName>
    <definedName name="수입보증금" hidden="1">{#N/A,#N/A,FALSE,"BS";#N/A,#N/A,FALSE,"PL";#N/A,#N/A,FALSE,"처분";#N/A,#N/A,FALSE,"현금";#N/A,#N/A,FALSE,"매출";#N/A,#N/A,FALSE,"원가";#N/A,#N/A,FALSE,"경영"}</definedName>
    <definedName name="수입보증금2" hidden="1">{#N/A,#N/A,FALSE,"BS";#N/A,#N/A,FALSE,"PL";#N/A,#N/A,FALSE,"처분";#N/A,#N/A,FALSE,"현금";#N/A,#N/A,FALSE,"매출";#N/A,#N/A,FALSE,"원가";#N/A,#N/A,FALSE,"경영"}</definedName>
    <definedName name="수입추정" hidden="1">{#N/A,#N/A,FALSE,"손익표지";#N/A,#N/A,FALSE,"손익계산";#N/A,#N/A,FALSE,"일반관리비";#N/A,#N/A,FALSE,"영업외수익";#N/A,#N/A,FALSE,"영업외비용";#N/A,#N/A,FALSE,"매출액";#N/A,#N/A,FALSE,"요약손익";#N/A,#N/A,FALSE,"요약대차";#N/A,#N/A,FALSE,"매출채권현황";#N/A,#N/A,FALSE,"매출채권명세"}</definedName>
    <definedName name="수정" hidden="1">{#N/A,#N/A,FALSE,"BS";#N/A,#N/A,FALSE,"PL";#N/A,#N/A,FALSE,"처분";#N/A,#N/A,FALSE,"현금";#N/A,#N/A,FALSE,"매출";#N/A,#N/A,FALSE,"원가";#N/A,#N/A,FALSE,"경영"}</definedName>
    <definedName name="수정1" hidden="1">#REF!</definedName>
    <definedName name="수정1211" hidden="1">{"'10_03일자별'!$A$2:$H$31"}</definedName>
    <definedName name="수정1212" hidden="1">{"'10_03일자별'!$A$2:$H$31"}</definedName>
    <definedName name="수정2" hidden="1">{#N/A,#N/A,FALSE,"신규dep";#N/A,#N/A,FALSE,"신규dep-금형상각후";#N/A,#N/A,FALSE,"신규dep-연구비상각후";#N/A,#N/A,FALSE,"신규dep-기계,공구상각후"}</definedName>
    <definedName name="수정6누적" hidden="1">{#N/A,#N/A,FALSE,"98소지이동TOTvs99.1 (2)";#N/A,#N/A,FALSE,"TOTAL";#N/A,#N/A,FALSE,"98소지이동TOTvs99.1(b) (2)"}</definedName>
    <definedName name="수정CF" hidden="1">{#N/A,#N/A,TRUE,"Summary";#N/A,#N/A,TRUE,"IS";#N/A,#N/A,TRUE,"Adj";#N/A,#N/A,TRUE,"BS";#N/A,#N/A,TRUE,"CF";#N/A,#N/A,TRUE,"Debt";#N/A,#N/A,TRUE,"IRR"}</definedName>
    <definedName name="수정내판매" hidden="1">{#N/A,#N/A,TRUE,"매출진척-1";#N/A,#N/A,TRUE,"매출진척-2";#N/A,#N/A,TRUE,"제품실적";#N/A,#N/A,TRUE,"RAC";#N/A,#N/A,TRUE,"PAC ";#N/A,#N/A,TRUE,"재고현황";#N/A,#N/A,TRUE,"공지사항"}</definedName>
    <definedName name="수정물량" hidden="1">{#N/A,#N/A,TRUE,"Y생산";#N/A,#N/A,TRUE,"Y판매";#N/A,#N/A,TRUE,"Y총물량";#N/A,#N/A,TRUE,"Y능력";#N/A,#N/A,TRUE,"YKD"}</definedName>
    <definedName name="수정물량_1" hidden="1">{#N/A,#N/A,TRUE,"Y생산";#N/A,#N/A,TRUE,"Y판매";#N/A,#N/A,TRUE,"Y총물량";#N/A,#N/A,TRUE,"Y능력";#N/A,#N/A,TRUE,"YKD"}</definedName>
    <definedName name="수정본" hidden="1">{#N/A,#N/A,FALSE,"지침";#N/A,#N/A,FALSE,"환경분석";#N/A,#N/A,FALSE,"Sheet16"}</definedName>
    <definedName name="수정분개" hidden="1">#REF!</definedName>
    <definedName name="수정사항" hidden="1">{#N/A,#N/A,FALSE,"매출이익"}</definedName>
    <definedName name="수정사항1" hidden="1">{#N/A,#N/A,FALSE,"BS";#N/A,#N/A,FALSE,"PL";#N/A,#N/A,FALSE,"처분";#N/A,#N/A,FALSE,"현금";#N/A,#N/A,FALSE,"매출";#N/A,#N/A,FALSE,"원가";#N/A,#N/A,FALSE,"경영"}</definedName>
    <definedName name="수정사항2Q" hidden="1">#REF!</definedName>
    <definedName name="수정사항집계표" hidden="1">#REF!</definedName>
    <definedName name="수정손익" hidden="1">{#N/A,#N/A,FALSE,"정공"}</definedName>
    <definedName name="수정손익_1" hidden="1">{#N/A,#N/A,FALSE,"정공"}</definedName>
    <definedName name="수정ㅇㅇㅇㅇ" hidden="1">{"'손익현황'!$A$1:$J$29"}</definedName>
    <definedName name="수정자료" hidden="1">{#N/A,#N/A,FALSE,"Sheet1";#N/A,#N/A,FALSE,"Sheet1";#N/A,#N/A,FALSE,"Sheet1"}</definedName>
    <definedName name="수정제품수불" hidden="1">{#N/A,#N/A,FALSE,"BS";#N/A,#N/A,FALSE,"PL";#N/A,#N/A,FALSE,"처분";#N/A,#N/A,FALSE,"현금";#N/A,#N/A,FALSE,"매출";#N/A,#N/A,FALSE,"원가";#N/A,#N/A,FALSE,"경영"}</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수정현금흐름표2" hidden="1">{#N/A,#N/A,TRUE,"Summary";#N/A,#N/A,TRUE,"IS";#N/A,#N/A,TRUE,"Adj";#N/A,#N/A,TRUE,"BS";#N/A,#N/A,TRUE,"CF";#N/A,#N/A,TRUE,"Debt";#N/A,#N/A,TRUE,"IRR"}</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주실적" hidden="1">#REF!</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P2지원" hidden="1">{#N/A,#N/A,FALSE,"단축1";#N/A,#N/A,FALSE,"단축2";#N/A,#N/A,FALSE,"단축3";#N/A,#N/A,FALSE,"장축";#N/A,#N/A,FALSE,"4WD"}</definedName>
    <definedName name="수출매출" hidden="1">{#N/A,#N/A,FALSE,"인원";#N/A,#N/A,FALSE,"비용2";#N/A,#N/A,FALSE,"비용1";#N/A,#N/A,FALSE,"비용";#N/A,#N/A,FALSE,"보증2";#N/A,#N/A,FALSE,"보증1";#N/A,#N/A,FALSE,"보증";#N/A,#N/A,FALSE,"손익1";#N/A,#N/A,FALSE,"손익";#N/A,#N/A,FALSE,"부서별매출";#N/A,#N/A,FALSE,"매출"}</definedName>
    <definedName name="수출순위" hidden="1">{"'7-2지역별'!$A$1:$R$44"}</definedName>
    <definedName name="수출오더현황12월" hidden="1">{#N/A,#N/A,TRUE,"Y생산";#N/A,#N/A,TRUE,"Y판매";#N/A,#N/A,TRUE,"Y총물량";#N/A,#N/A,TRUE,"Y능력";#N/A,#N/A,TRUE,"YKD"}</definedName>
    <definedName name="수출판촉비총괄" hidden="1">#N/A</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서" hidden="1">{#N/A,#N/A,FALSE,"신규dep";#N/A,#N/A,FALSE,"신규dep-금형상각후";#N/A,#N/A,FALSE,"신규dep-연구비상각후";#N/A,#N/A,FALSE,"신규dep-기계,공구상각후"}</definedName>
    <definedName name="순자산" hidden="1">#REF!</definedName>
    <definedName name="쉐리분석" hidden="1">{"YTD/Forecast",#N/A,TRUE,"Fcst_TPLN";"Monthly Averages",#N/A,TRUE,"Fcst_TPLN"}</definedName>
    <definedName name="스" hidden="1">{#N/A,#N/A,TRUE,"생산";#N/A,#N/A,TRUE,"표지"}</definedName>
    <definedName name="스타렉스" hidden="1">{#N/A,#N/A,FALSE,"단축1";#N/A,#N/A,FALSE,"단축2";#N/A,#N/A,FALSE,"단축3";#N/A,#N/A,FALSE,"장축";#N/A,#N/A,FALSE,"4WD"}</definedName>
    <definedName name="스타렉스2" hidden="1">{#N/A,#N/A,FALSE,"단축1";#N/A,#N/A,FALSE,"단축2";#N/A,#N/A,FALSE,"단축3";#N/A,#N/A,FALSE,"장축";#N/A,#N/A,FALSE,"4WD"}</definedName>
    <definedName name="슬래그파우더"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승민" hidden="1">{#N/A,#N/A,FALSE,"KMC최종회의(7월) 자료"}</definedName>
    <definedName name="승용교" hidden="1">{#N/A,#N/A,FALSE,"2~8번"}</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서" hidden="1">{#N/A,#N/A,FALSE,"범우구미";#N/A,#N/A,FALSE,"세한케미칼";#N/A,#N/A,FALSE,"세명화학";#N/A,#N/A,FALSE,"신영케미칼";#N/A,#N/A,FALSE,"일석상사"}</definedName>
    <definedName name="시" hidden="1">{#N/A,#N/A,FALSE,"표지";#N/A,#N/A,FALSE,"1.자금수지";#N/A,#N/A,FALSE,"2. 차입금 현황";#N/A,#N/A,FALSE,"3.조달방안";#N/A,#N/A,FALSE,"업무분장"}</definedName>
    <definedName name="시간" hidden="1">{#N/A,#N/A,TRUE,"Y생산";#N/A,#N/A,TRUE,"Y판매";#N/A,#N/A,TRUE,"Y총물량";#N/A,#N/A,TRUE,"Y능력";#N/A,#N/A,TRUE,"YKD"}</definedName>
    <definedName name="시간외근무_인사" hidden="1">#REF!</definedName>
    <definedName name="시경편" hidden="1">{#N/A,#N/A,FALSE,"단축1";#N/A,#N/A,FALSE,"단축2";#N/A,#N/A,FALSE,"단축3";#N/A,#N/A,FALSE,"장축";#N/A,#N/A,FALSE,"4WD"}</definedName>
    <definedName name="시기조정" hidden="1">{#N/A,#N/A,FALSE,"인원";#N/A,#N/A,FALSE,"비용2";#N/A,#N/A,FALSE,"비용1";#N/A,#N/A,FALSE,"비용";#N/A,#N/A,FALSE,"보증2";#N/A,#N/A,FALSE,"보증1";#N/A,#N/A,FALSE,"보증";#N/A,#N/A,FALSE,"손익1";#N/A,#N/A,FALSE,"손익";#N/A,#N/A,FALSE,"부서별매출";#N/A,#N/A,FALSE,"매출"}</definedName>
    <definedName name="시산표2" hidden="1">{#N/A,#N/A,FALSE,"BS";#N/A,#N/A,FALSE,"PL";#N/A,#N/A,FALSE,"처분";#N/A,#N/A,FALSE,"현금";#N/A,#N/A,FALSE,"매출";#N/A,#N/A,FALSE,"원가";#N/A,#N/A,FALSE,"경영"}</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설투자" hidden="1">{#N/A,#N/A,FALSE,"UNIT";#N/A,#N/A,FALSE,"UNIT";#N/A,#N/A,FALSE,"계정"}</definedName>
    <definedName name="시설투자_1" hidden="1">{#N/A,#N/A,FALSE,"UNIT";#N/A,#N/A,FALSE,"UNIT";#N/A,#N/A,FALSE,"계정"}</definedName>
    <definedName name="시설투자계획_월별" hidden="1">{#N/A,#N/A,FALSE,"UNIT";#N/A,#N/A,FALSE,"UNIT";#N/A,#N/A,FALSE,"계정"}</definedName>
    <definedName name="시설투자계획_월별_1" hidden="1">{#N/A,#N/A,FALSE,"UNIT";#N/A,#N/A,FALSE,"UNIT";#N/A,#N/A,FALSE,"계정"}</definedName>
    <definedName name="시설투자계획2" hidden="1">{#N/A,#N/A,FALSE,"계약직(여)"}</definedName>
    <definedName name="시설투자총괄" hidden="1">{#N/A,#N/A,FALSE,"UNIT";#N/A,#N/A,FALSE,"UNIT";#N/A,#N/A,FALSE,"계정"}</definedName>
    <definedName name="시스템"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시원섭섭" hidden="1">{#N/A,#N/A,FALSE,"HOT RU TEM";#N/A,#N/A,FALSE,"HOT RU TEM";#N/A,#N/A,FALSE,"HOT RU TEM"}</definedName>
    <definedName name="시작팀" hidden="1">{#N/A,#N/A,FALSE,"단축1";#N/A,#N/A,FALSE,"단축2";#N/A,#N/A,FALSE,"단축3";#N/A,#N/A,FALSE,"장축";#N/A,#N/A,FALSE,"4WD"}</definedName>
    <definedName name="시장규모_" hidden="1">{#N/A,#N/A,TRUE,"매출진척-1";#N/A,#N/A,TRUE,"매출진척-2";#N/A,#N/A,TRUE,"제품실적";#N/A,#N/A,TRUE,"RAC";#N/A,#N/A,TRUE,"PAC ";#N/A,#N/A,TRUE,"재고현황";#N/A,#N/A,TRUE,"공지사항"}</definedName>
    <definedName name="시장동향" hidden="1">{#N/A,#N/A,TRUE,"Y생산";#N/A,#N/A,TRUE,"Y판매";#N/A,#N/A,TRUE,"Y총물량";#N/A,#N/A,TRUE,"Y능력";#N/A,#N/A,TRUE,"YKD"}</definedName>
    <definedName name="시재현황0304" hidden="1">{#N/A,#N/A,TRUE,"LOADCOVE";#N/A,#N/A,TRUE,"PAGE001";#N/A,#N/A,TRUE,"PAGE002";#N/A,#N/A,TRUE,"PAGE003";#N/A,#N/A,TRUE,"PAGE004";#N/A,#N/A,TRUE,"PAGE005";#N/A,#N/A,TRUE,"PAGE006";#N/A,#N/A,TRUE,"PAGE007";#N/A,#N/A,TRUE,"PAGE008";#N/A,#N/A,TRUE,"PAGE009";#N/A,#N/A,TRUE,"PAGE010";#N/A,#N/A,TRUE,"PAGE011";#N/A,#N/A,TRUE,"PAGE012";#N/A,#N/A,TRUE,"PAGE013"}</definedName>
    <definedName name="시재현황0307" hidden="1">{#N/A,#N/A,TRUE,"LOADCOVE";#N/A,#N/A,TRUE,"PAGE001";#N/A,#N/A,TRUE,"PAGE002";#N/A,#N/A,TRUE,"PAGE003";#N/A,#N/A,TRUE,"PAGE004";#N/A,#N/A,TRUE,"PAGE005";#N/A,#N/A,TRUE,"PAGE006";#N/A,#N/A,TRUE,"PAGE007";#N/A,#N/A,TRUE,"PAGE008";#N/A,#N/A,TRUE,"PAGE009";#N/A,#N/A,TRUE,"PAGE010";#N/A,#N/A,TRUE,"PAGE011";#N/A,#N/A,TRUE,"PAGE012";#N/A,#N/A,TRUE,"PAGE013"}</definedName>
    <definedName name="시책" hidden="1">{#N/A,#N/A,FALSE,"단축1";#N/A,#N/A,FALSE,"단축2";#N/A,#N/A,FALSE,"단축3";#N/A,#N/A,FALSE,"장축";#N/A,#N/A,FALSE,"4WD"}</definedName>
    <definedName name="시트" hidden="1">{"PL2",#N/A,FALSE,"PL";"CH1",#N/A,FALSE,"현금흐름표";"CH2",#N/A,FALSE,"현금흐름표";"BS1",#N/A,FALSE,"BS";"CO",#N/A,FALSE,"매출원가";"BS2",#N/A,FALSE,"BS"}</definedName>
    <definedName name="시트_1" hidden="1">{"PL2",#N/A,FALSE,"PL";"CH1",#N/A,FALSE,"현금흐름표";"CH2",#N/A,FALSE,"현금흐름표";"BS1",#N/A,FALSE,"BS";"CO",#N/A,FALSE,"매출원가";"BS2",#N/A,FALSE,"BS"}</definedName>
    <definedName name="시트1" hidden="1">#REF!</definedName>
    <definedName name="시트자료1" hidden="1">#REF!</definedName>
    <definedName name="시트자료2" hidden="1">#REF!</definedName>
    <definedName name="시트자료3" hidden="1">#REF!</definedName>
    <definedName name="시트자료4" hidden="1">#REF!</definedName>
    <definedName name="시팔" hidden="1">{#N/A,#N/A,FALSE,"인원";#N/A,#N/A,FALSE,"비용2";#N/A,#N/A,FALSE,"비용1";#N/A,#N/A,FALSE,"비용";#N/A,#N/A,FALSE,"보증2";#N/A,#N/A,FALSE,"보증1";#N/A,#N/A,FALSE,"보증";#N/A,#N/A,FALSE,"손익1";#N/A,#N/A,FALSE,"손익";#N/A,#N/A,FALSE,"부서별매출";#N/A,#N/A,FALSE,"매출"}</definedName>
    <definedName name="시행" hidden="1">{#N/A,#N/A,FALSE,"단축1";#N/A,#N/A,FALSE,"단축2";#N/A,#N/A,FALSE,"단축3";#N/A,#N/A,FALSE,"장축";#N/A,#N/A,FALSE,"4WD"}</definedName>
    <definedName name="시험실합리화건임" hidden="1">{#N/A,#N/A,FALSE,"단축1";#N/A,#N/A,FALSE,"단축2";#N/A,#N/A,FALSE,"단축3";#N/A,#N/A,FALSE,"장축";#N/A,#N/A,FALSE,"4WD"}</definedName>
    <definedName name="시험일정p2" hidden="1">{#N/A,#N/A,FALSE,"단축1";#N/A,#N/A,FALSE,"단축2";#N/A,#N/A,FALSE,"단축3";#N/A,#N/A,FALSE,"장축";#N/A,#N/A,FALSE,"4WD"}</definedName>
    <definedName name="시화" hidden="1">{"YTD/Forecast",#N/A,TRUE,"Fcst_TPLN";"Monthly Averages",#N/A,TRUE,"Fcst_TPLN"}</definedName>
    <definedName name="식" hidden="1">{#N/A,#N/A,TRUE,"생산";#N/A,#N/A,TRUE,"표지"}</definedName>
    <definedName name="신" hidden="1">{"'표지'!$B$5"}</definedName>
    <definedName name="신_1" hidden="1">{#N/A,#N/A,FALSE,"CHECK-LIST 환산표";#N/A,#N/A,FALSE,"무재해 시간";#N/A,#N/A,FALSE,"총괄표"}</definedName>
    <definedName name="신AT종합" hidden="1">{#N/A,#N/A,FALSE,"단축1";#N/A,#N/A,FALSE,"단축2";#N/A,#N/A,FALSE,"단축3";#N/A,#N/A,FALSE,"장축";#N/A,#N/A,FALSE,"4WD"}</definedName>
    <definedName name="신B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신고리" hidden="1">{"'con_010'!$A$1:$AN$63"}</definedName>
    <definedName name="신규" hidden="1">{#N/A,#N/A,FALSE,"신규dep";#N/A,#N/A,FALSE,"신규dep-금형상각후";#N/A,#N/A,FALSE,"신규dep-연구비상각후";#N/A,#N/A,FALSE,"신규dep-기계,공구상각후"}</definedName>
    <definedName name="신규LINEㅊ멤" hidden="1">{"'OPEN'G압출'!$A$4:$P$34"}</definedName>
    <definedName name="신기술_신공법" hidden="1">{#N/A,#N/A,FALSE,"단축1";#N/A,#N/A,FALSE,"단축2";#N/A,#N/A,FALSE,"단축3";#N/A,#N/A,FALSE,"장축";#N/A,#N/A,FALSE,"4WD"}</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명근" hidden="1">#REF!</definedName>
    <definedName name="신설통계" hidden="1">{#N/A,#N/A,FALSE,"3가";#N/A,#N/A,FALSE,"3나";#N/A,#N/A,FALSE,"3다"}</definedName>
    <definedName name="신세대종합"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용관리기금" hidden="1">{#N/A,#N/A,FALSE,"YB11";#N/A,#N/A,FALSE,"YB12";#N/A,#N/A,FALSE,"YB13";#N/A,#N/A,FALSE,"YB14";#N/A,#N/A,FALSE,"YB15-1";#N/A,#N/A,FALSE,"YB15-2";#N/A,#N/A,FALSE,"YB16";#N/A,#N/A,FALSE,"YB17";#N/A,#N/A,FALSE,"YB18"}</definedName>
    <definedName name="신용수" hidden="1">{#N/A,#N/A,FALSE,"지침";#N/A,#N/A,FALSE,"환경분석";#N/A,#N/A,FALSE,"Sheet16"}</definedName>
    <definedName name="신월" hidden="1">{"YTD/Forecast",#N/A,TRUE,"Fcst_TPLN";"Monthly Averages",#N/A,TRUE,"Fcst_TPLN"}</definedName>
    <definedName name="신유통3파트" hidden="1">{"YTD/Forecast",#N/A,TRUE,"Fcst_TPLN";"Monthly Averages",#N/A,TRUE,"Fcst_TPLN"}</definedName>
    <definedName name="신의" hidden="1">{#N/A,#N/A,TRUE,"일정"}</definedName>
    <definedName name="신입시론" hidden="1">{#N/A,#N/A,FALSE,"단축1";#N/A,#N/A,FALSE,"단축2";#N/A,#N/A,FALSE,"단축3";#N/A,#N/A,FALSE,"장축";#N/A,#N/A,FALSE,"4WD"}</definedName>
    <definedName name="신정홈마트" hidden="1">{"YTD/Forecast",#N/A,TRUE,"Fcst_TPLN";"Monthly Averages",#N/A,TRUE,"Fcst_TPLN"}</definedName>
    <definedName name="신조매출" hidden="1">{"'매출계획'!$D$2"}</definedName>
    <definedName name="신지숙" hidden="1">{#N/A,#N/A,FALSE,"BS";#N/A,#N/A,FALSE,"PL";#N/A,#N/A,FALSE,"처분";#N/A,#N/A,FALSE,"현금";#N/A,#N/A,FALSE,"매출";#N/A,#N/A,FALSE,"원가";#N/A,#N/A,FALSE,"경영"}</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신차품질일정_1" hidden="1">{#N/A,#N/A,FALSE,"단축1";#N/A,#N/A,FALSE,"단축2";#N/A,#N/A,FALSE,"단축3";#N/A,#N/A,FALSE,"장축";#N/A,#N/A,FALSE,"4WD"}</definedName>
    <definedName name="신최" hidden="1">{#N/A,#N/A,FALSE,"현장 NCR 분석";#N/A,#N/A,FALSE,"현장품질감사";#N/A,#N/A,FALSE,"현장품질감사"}</definedName>
    <definedName name="신한은행_1" hidden="1">{#N/A,#N/A,FALSE,"Aging Summary";#N/A,#N/A,FALSE,"Ratio Analysis";#N/A,#N/A,FALSE,"Test 120 Day Accts";#N/A,#N/A,FALSE,"Tickmarks"}</definedName>
    <definedName name="신한은행_2" hidden="1">{#N/A,#N/A,FALSE,"Aging Summary";#N/A,#N/A,FALSE,"Ratio Analysis";#N/A,#N/A,FALSE,"Test 120 Day Accts";#N/A,#N/A,FALSE,"Tickmarks"}</definedName>
    <definedName name="신한은행수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현식"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신효성" hidden="1">{"'호선별현황(방식)'!$K$22:$P$22","'호선별현황(방식)'!$K$22:$P$22"}</definedName>
    <definedName name="신흥섭" hidden="1">{"FORM16",#N/A,TRUE,"Personnel1";"FORM16.2",#N/A,TRUE,"Personnel2";"FORM16.2",#N/A,TRUE,"Personnel3";"FORM16.3",#N/A,TRUE,"Personnel4";"FORM16.4",#N/A,TRUE,"Personnel5"}</definedName>
    <definedName name="신흥섭1" hidden="1">{"FORM16",#N/A,TRUE,"Personnel1";"FORM16.2",#N/A,TRUE,"Personnel2";"FORM16.2",#N/A,TRUE,"Personnel3";"FORM16.3",#N/A,TRUE,"Personnel4";"FORM16.4",#N/A,TRUE,"Personnel5"}</definedName>
    <definedName name="실" hidden="1">#REF!</definedName>
    <definedName name="실긴수2" hidden="1">{#N/A,#N/A,FALSE,"지침";#N/A,#N/A,FALSE,"환경분석";#N/A,#N/A,FALSE,"Sheet16"}</definedName>
    <definedName name="실사및청산가치조정표" hidden="1">{"'Sheet1'!$A$1:$D$15"}</definedName>
    <definedName name="실시" hidden="1">{#N/A,#N/A,FALSE,"단축1";#N/A,#N/A,FALSE,"단축2";#N/A,#N/A,FALSE,"단축3";#N/A,#N/A,FALSE,"장축";#N/A,#N/A,FALSE,"4WD"}</definedName>
    <definedName name="실적" hidden="1">#REF!</definedName>
    <definedName name="실적_1" hidden="1">{#N/A,#N/A,FALSE,"CHECK-LIST 환산표";#N/A,#N/A,FALSE,"무재해 시간";#N/A,#N/A,FALSE,"총괄표"}</definedName>
    <definedName name="실적2" hidden="1">#REF!</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hidden="1">{#N/A,#N/A,FALSE,"UNIT";#N/A,#N/A,FALSE,"UNIT";#N/A,#N/A,FALSE,"계정"}</definedName>
    <definedName name="실적4월_1" hidden="1">{#N/A,#N/A,FALSE,"UNIT";#N/A,#N/A,FALSE,"UNIT";#N/A,#N/A,FALSE,"계정"}</definedName>
    <definedName name="실적4월_2" hidden="1">{#N/A,#N/A,FALSE,"UNIT";#N/A,#N/A,FALSE,"UNIT";#N/A,#N/A,FALSE,"계정"}</definedName>
    <definedName name="실적4월_3" hidden="1">{#N/A,#N/A,FALSE,"UNIT";#N/A,#N/A,FALSE,"UNIT";#N/A,#N/A,FALSE,"계정"}</definedName>
    <definedName name="실적4월_4" hidden="1">{#N/A,#N/A,FALSE,"UNIT";#N/A,#N/A,FALSE,"UNIT";#N/A,#N/A,FALSE,"계정"}</definedName>
    <definedName name="실적4월_5" hidden="1">{#N/A,#N/A,FALSE,"UNIT";#N/A,#N/A,FALSE,"UNIT";#N/A,#N/A,FALSE,"계정"}</definedName>
    <definedName name="실적6월" hidden="1">{#N/A,#N/A,FALSE,"UNIT";#N/A,#N/A,FALSE,"UNIT";#N/A,#N/A,FALSE,"계정"}</definedName>
    <definedName name="실적6월_1" hidden="1">{#N/A,#N/A,FALSE,"UNIT";#N/A,#N/A,FALSE,"UNIT";#N/A,#N/A,FALSE,"계정"}</definedName>
    <definedName name="실적6월_2" hidden="1">{#N/A,#N/A,FALSE,"UNIT";#N/A,#N/A,FALSE,"UNIT";#N/A,#N/A,FALSE,"계정"}</definedName>
    <definedName name="실적6월_3" hidden="1">{#N/A,#N/A,FALSE,"UNIT";#N/A,#N/A,FALSE,"UNIT";#N/A,#N/A,FALSE,"계정"}</definedName>
    <definedName name="실적6월_4" hidden="1">{#N/A,#N/A,FALSE,"UNIT";#N/A,#N/A,FALSE,"UNIT";#N/A,#N/A,FALSE,"계정"}</definedName>
    <definedName name="실적6월_5" hidden="1">{#N/A,#N/A,FALSE,"UNIT";#N/A,#N/A,FALSE,"UNIT";#N/A,#N/A,FALSE,"계정"}</definedName>
    <definedName name="실적보고" hidden="1">{#N/A,#N/A,FALSE,"PART-1234-8-12-9(41)";#N/A,#N/A,FALSE,"PARTS-2(3)";#N/A,#N/A,FALSE,"VAN SYSTEM";#N/A,#N/A,FALSE,"PARTS-10(26)";#N/A,#N/A,FALSE,"PART-5-6-7-11(14)";#N/A,#N/A,FALSE,"PARTS-4(3)";#N/A,#N/A,FALSE,"PCLASS"}</definedName>
    <definedName name="실적손익분석" hidden="1">#REF!</definedName>
    <definedName name="실적집계" hidden="1">{#N/A,#N/A,FALSE,"단축1";#N/A,#N/A,FALSE,"단축2";#N/A,#N/A,FALSE,"단축3";#N/A,#N/A,FALSE,"장축";#N/A,#N/A,FALSE,"4WD"}</definedName>
    <definedName name="싧적" hidden="1">#REF!</definedName>
    <definedName name="심의보고단기종합" hidden="1">{#N/A,#N/A,FALSE,"단축1";#N/A,#N/A,FALSE,"단축2";#N/A,#N/A,FALSE,"단축3";#N/A,#N/A,FALSE,"장축";#N/A,#N/A,FALSE,"4WD"}</definedName>
    <definedName name="심최" hidden="1">{#N/A,#N/A,FALSE,"현장 NCR 분석";#N/A,#N/A,FALSE,"현장품질감사";#N/A,#N/A,FALSE,"현장품질감사"}</definedName>
    <definedName name="ㅆ" hidden="1">{#N/A,#N/A,FALSE,"단축1";#N/A,#N/A,FALSE,"단축2";#N/A,#N/A,FALSE,"단축3";#N/A,#N/A,FALSE,"장축";#N/A,#N/A,FALSE,"4WD"}</definedName>
    <definedName name="쌍용" hidden="1">{#N/A,#N/A,FALSE,"인원";#N/A,#N/A,FALSE,"비용2";#N/A,#N/A,FALSE,"비용1";#N/A,#N/A,FALSE,"비용";#N/A,#N/A,FALSE,"보증2";#N/A,#N/A,FALSE,"보증1";#N/A,#N/A,FALSE,"보증";#N/A,#N/A,FALSE,"손익1";#N/A,#N/A,FALSE,"손익";#N/A,#N/A,FALSE,"부서별매출";#N/A,#N/A,FALSE,"매출"}</definedName>
    <definedName name="쌍용클레임분담" hidden="1">{#N/A,#N/A,FALSE,"단축1";#N/A,#N/A,FALSE,"단축2";#N/A,#N/A,FALSE,"단축3";#N/A,#N/A,FALSE,"장축";#N/A,#N/A,FALSE,"4WD"}</definedName>
    <definedName name="쓰리" hidden="1">{#N/A,#N/A,TRUE,"생산";#N/A,#N/A,TRUE,"표지"}</definedName>
    <definedName name="씨"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씨발" hidden="1">{#N/A,#N/A,FALSE,"단축1";#N/A,#N/A,FALSE,"단축2";#N/A,#N/A,FALSE,"단축3";#N/A,#N/A,FALSE,"장축";#N/A,#N/A,FALSE,"4WD"}</definedName>
    <definedName name="ㅇ" hidden="1">#REF!</definedName>
    <definedName name="ㅇ_1" hidden="1">{#N/A,#N/A,FALSE,"UNIT";#N/A,#N/A,FALSE,"UNIT";#N/A,#N/A,FALSE,"계정"}</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9" hidden="1">{0}</definedName>
    <definedName name="ㅇADKFJDA" hidden="1">{#N/A,#N/A,FALSE,"을지 (4)";#N/A,#N/A,FALSE,"을지 (5)";#N/A,#N/A,FALSE,"을지 (6)"}</definedName>
    <definedName name="ㅇㄱ12" hidden="1">#REF!</definedName>
    <definedName name="ㅇㄴ" hidden="1">{#N/A,#N/A,FALSE,"BS";#N/A,#N/A,FALSE,"PL";#N/A,#N/A,FALSE,"A";#N/A,#N/A,FALSE,"B";#N/A,#N/A,FALSE,"B1";#N/A,#N/A,FALSE,"C";#N/A,#N/A,FALSE,"C1";#N/A,#N/A,FALSE,"C2";#N/A,#N/A,FALSE,"D";#N/A,#N/A,FALSE,"E";#N/A,#N/A,FALSE,"F";#N/A,#N/A,FALSE,"AA";#N/A,#N/A,FALSE,"BB";#N/A,#N/A,FALSE,"CC";#N/A,#N/A,FALSE,"DD";#N/A,#N/A,FALSE,"EE";#N/A,#N/A,FALSE,"FF";#N/A,#N/A,FALSE,"PL10";#N/A,#N/A,FALSE,"PL20";#N/A,#N/A,FALSE,"PL30"}</definedName>
    <definedName name="ㅇㄴㄴ" hidden="1">{"'Sheet1'!$A$1:$D$15"}</definedName>
    <definedName name="ㅇㄴㄷㅀㅅ" hidden="1">{#N/A,#N/A,FALSE,"총괄수정"}</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ㅇ" hidden="1">{#N/A,"수불부",FALSE,"사급자재수불서";#N/A,"수불부",FALSE,"사급자재수불서"}</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ㄹㅇㄹ" hidden="1">{#N/A,#N/A,FALSE,"손익표지";#N/A,#N/A,FALSE,"손익계산";#N/A,#N/A,FALSE,"일반관리비";#N/A,#N/A,FALSE,"영업외수익";#N/A,#N/A,FALSE,"영업외비용";#N/A,#N/A,FALSE,"매출액";#N/A,#N/A,FALSE,"요약손익";#N/A,#N/A,FALSE,"요약대차";#N/A,#N/A,FALSE,"매출채권현황";#N/A,#N/A,FALSE,"매출채권명세"}</definedName>
    <definedName name="ㅇㄴㄹㅇㅇ"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ㅇㄴㄻㄴㄹ" hidden="1">#REF!</definedName>
    <definedName name="ㅇㄴㄻㅎㅈㄷㅈㄷㄴ" hidden="1">{"'Sheet1'!$D$19","'Sheet1'!$B$22:$E$22"}</definedName>
    <definedName name="ㅇㄴㅀㅇ" hidden="1">{#N/A,#N/A,FALSE,"단축1";#N/A,#N/A,FALSE,"단축2";#N/A,#N/A,FALSE,"단축3";#N/A,#N/A,FALSE,"장축";#N/A,#N/A,FALSE,"4WD"}</definedName>
    <definedName name="ㅇㄴㅁ" hidden="1">{#N/A,#N/A,FALSE,"단축1";#N/A,#N/A,FALSE,"단축2";#N/A,#N/A,FALSE,"단축3";#N/A,#N/A,FALSE,"장축";#N/A,#N/A,FALSE,"4WD"}</definedName>
    <definedName name="ㅇㄴㅁㄹㅇㄻㅇㄹㄴㅇ" hidden="1">{#N/A,"수불부",FALSE,"사급자재수불서";#N/A,"수불부",FALSE,"사급자재수불서"}</definedName>
    <definedName name="ㅇㄴㅇ" hidden="1">{"'7'!$B$15:$D$32"}</definedName>
    <definedName name="ㅇㄴㅇㄴ" hidden="1">{#N/A,#N/A,FALSE,"BS";#N/A,#N/A,FALSE,"PL";#N/A,#N/A,FALSE,"처분";#N/A,#N/A,FALSE,"현금";#N/A,#N/A,FALSE,"매출";#N/A,#N/A,FALSE,"원가";#N/A,#N/A,FALSE,"경영"}</definedName>
    <definedName name="ㅇㄴㅇㄹ" hidden="1">{"'자리배치도'!$AG$1:$CI$28"}</definedName>
    <definedName name="ㅇㄴㅇㅁ" hidden="1">{#N/A,#N/A,FALSE,"단축1";#N/A,#N/A,FALSE,"단축2";#N/A,#N/A,FALSE,"단축3";#N/A,#N/A,FALSE,"장축";#N/A,#N/A,FALSE,"4WD"}</definedName>
    <definedName name="ㅇㄴㅇㅇ" hidden="1">{#N/A,#N/A,FALSE,"UNIT";#N/A,#N/A,FALSE,"UNIT";#N/A,#N/A,FALSE,"계정"}</definedName>
    <definedName name="ㅇㄴㅇㅇ_1" hidden="1">{#N/A,#N/A,FALSE,"UNIT";#N/A,#N/A,FALSE,"UNIT";#N/A,#N/A,FALSE,"계정"}</definedName>
    <definedName name="ㅇㄴㅇㅇ_2" hidden="1">{#N/A,#N/A,FALSE,"UNIT";#N/A,#N/A,FALSE,"UNIT";#N/A,#N/A,FALSE,"계정"}</definedName>
    <definedName name="ㅇㄴㅇㅇ_3" hidden="1">{#N/A,#N/A,FALSE,"UNIT";#N/A,#N/A,FALSE,"UNIT";#N/A,#N/A,FALSE,"계정"}</definedName>
    <definedName name="ㅇㄴㅇㅇ_4" hidden="1">{#N/A,#N/A,FALSE,"UNIT";#N/A,#N/A,FALSE,"UNIT";#N/A,#N/A,FALSE,"계정"}</definedName>
    <definedName name="ㅇㄴㅇㅇ_5" hidden="1">{#N/A,#N/A,FALSE,"UNIT";#N/A,#N/A,FALSE,"UNIT";#N/A,#N/A,FALSE,"계정"}</definedName>
    <definedName name="ㅇ노ㅓㅏㅣㄹㄴㅁ" hidden="1">{#N/A,#N/A,FALSE,"HOT RU TEM";#N/A,#N/A,FALSE,"HOT RU TEM";#N/A,#N/A,FALSE,"HOT RU TEM"}</definedName>
    <definedName name="ㅇ니라먼" hidden="1">{#N/A,#N/A,FALSE,"BS";#N/A,#N/A,FALSE,"PL";#N/A,#N/A,FALSE,"처분";#N/A,#N/A,FALSE,"현금";#N/A,#N/A,FALSE,"매출";#N/A,#N/A,FALSE,"원가";#N/A,#N/A,FALSE,"경영"}</definedName>
    <definedName name="ㅇ닌" hidden="1">{#N/A,#N/A,FALSE,"BS";#N/A,#N/A,FALSE,"PL";#N/A,#N/A,FALSE,"처분";#N/A,#N/A,FALSE,"현금";#N/A,#N/A,FALSE,"매출";#N/A,#N/A,FALSE,"원가";#N/A,#N/A,FALSE,"경영"}</definedName>
    <definedName name="ㅇㄶㄹㄷㄱㄹㅈ" hidden="1">{#N/A,"수불부",FALSE,"사급자재수불서";#N/A,"수불부",FALSE,"사급자재수불서"}</definedName>
    <definedName name="ㅇㄶㅁㄴㄱㄷ" hidden="1">{#N/A,"수불부",FALSE,"사급자재수불서";#N/A,"수불부",FALSE,"사급자재수불서"}</definedName>
    <definedName name="ㅇㄶㅁㄷㄱㄹㅈ" hidden="1">{#N/A,"수불부",FALSE,"사급자재수불서";#N/A,"수불부",FALSE,"사급자재수불서"}</definedName>
    <definedName name="ㅇㄷ" hidden="1">{#N/A,#N/A,FALSE,"지침";#N/A,#N/A,FALSE,"환경분석";#N/A,#N/A,FALSE,"Sheet16"}</definedName>
    <definedName name="ㅇㄷㄱ" hidden="1">{#N/A,#N/A,FALSE,"BS";#N/A,#N/A,FALSE,"PL";#N/A,#N/A,FALSE,"처분";#N/A,#N/A,FALSE,"현금";#N/A,#N/A,FALSE,"매출";#N/A,#N/A,FALSE,"원가";#N/A,#N/A,FALSE,"경영"}</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ㄷㄴ" hidden="1">{#N/A,#N/A,FALSE,"Aging Summary";#N/A,#N/A,FALSE,"Ratio Analysis";#N/A,#N/A,FALSE,"Test 120 Day Accts";#N/A,#N/A,FALSE,"Tickmarks"}</definedName>
    <definedName name="ㅇㄹ" hidden="1">{#N/A,#N/A,FALSE,"BS";#N/A,#N/A,FALSE,"PL";#N/A,#N/A,FALSE,"처분";#N/A,#N/A,FALSE,"현금";#N/A,#N/A,FALSE,"매출";#N/A,#N/A,FALSE,"원가";#N/A,#N/A,FALSE,"경영"}</definedName>
    <definedName name="ㅇㄹ_1" hidden="1">{#N/A,#N/A,FALSE,"UNIT";#N/A,#N/A,FALSE,"UNIT";#N/A,#N/A,FALSE,"계정"}</definedName>
    <definedName name="ㅇㄹㄴ" hidden="1">{#N/A,#N/A,FALSE,"단축1";#N/A,#N/A,FALSE,"단축2";#N/A,#N/A,FALSE,"단축3";#N/A,#N/A,FALSE,"장축";#N/A,#N/A,FALSE,"4WD"}</definedName>
    <definedName name="ㅇㄹㄴㄷㄱㅈ" hidden="1">#REF!</definedName>
    <definedName name="ㅇㄹㄴㄹㄴ" hidden="1">{#N/A,#N/A,FALSE,"지침";#N/A,#N/A,FALSE,"환경분석";#N/A,#N/A,FALSE,"Sheet16"}</definedName>
    <definedName name="ㅇㄹㄴㄹㅇ" hidden="1">{"'OPEN'G압출'!$A$4:$P$34"}</definedName>
    <definedName name="ㅇㄹㄴㅁㅎㅁㄴ" hidden="1">{#N/A,"수불부",FALSE,"사급자재수불서";#N/A,"수불부",FALSE,"사급자재수불서"}</definedName>
    <definedName name="ㅇㄹㄴㅇ" hidden="1">#REF!</definedName>
    <definedName name="ㅇㄹㄴㅇㄹ" hidden="1">#REF!</definedName>
    <definedName name="ㅇㄹㄴㅇㅇ" hidden="1">{"'7'!$B$15:$D$32"}</definedName>
    <definedName name="ㅇㄹㄶ" hidden="1">#REF!</definedName>
    <definedName name="ㅇㄹㄷㄺㄱㄷㅎㅂㄷ" hidden="1">{#N/A,#N/A,FALSE,"BS";#N/A,#N/A,FALSE,"PL";#N/A,#N/A,FALSE,"처분";#N/A,#N/A,FALSE,"현금";#N/A,#N/A,FALSE,"매출";#N/A,#N/A,FALSE,"원가";#N/A,#N/A,FALSE,"경영"}</definedName>
    <definedName name="ㅇㄹㄹㄴㅇㄹㄴㅇㄹ" hidden="1">#REF!</definedName>
    <definedName name="ㅇㄹㄹㄹㄴㄹ" hidden="1">{#N/A,#N/A,FALSE,"단축1";#N/A,#N/A,FALSE,"단축2";#N/A,#N/A,FALSE,"단축3";#N/A,#N/A,FALSE,"장축";#N/A,#N/A,FALSE,"4WD"}</definedName>
    <definedName name="ㅇㄹㄹㅇ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ㄹㅇㄹㅇㄹ" hidden="1">{#N/A,#N/A,FALSE,"지침";#N/A,#N/A,FALSE,"환경분석";#N/A,#N/A,FALSE,"Sheet16"}</definedName>
    <definedName name="ㅇㄹㅀㅎ" hidden="1">{#N/A,#N/A,FALSE,"Aging Summary";#N/A,#N/A,FALSE,"Ratio Analysis";#N/A,#N/A,FALSE,"Test 120 Day Accts";#N/A,#N/A,FALSE,"Tickmarks"}</definedName>
    <definedName name="ㅇㄹㅇ" hidden="1">{#N/A,#N/A,FALSE,"대비양식";#N/A,#N/A,FALSE,"월별양식";#N/A,#N/A,FALSE,"출장비";#N/A,#N/A,FALSE,"교통비계획";#N/A,#N/A,FALSE,"참고도서";#N/A,#N/A,FALSE,"제회비";#N/A,#N/A,FALSE,"접대계획";#N/A,#N/A,FALSE,"출장실적"}</definedName>
    <definedName name="ㅇㄹㅇㄴ" hidden="1">{#N/A,#N/A,FALSE,"3가";#N/A,#N/A,FALSE,"3나";#N/A,#N/A,FALSE,"3다"}</definedName>
    <definedName name="ㅇㄹㅇㄹ" hidden="1">{"YTD/Forecast",#N/A,TRUE,"Fcst_TPLN";"Monthly Averages",#N/A,TRUE,"Fcst_TPLN"}</definedName>
    <definedName name="ㅇㄹㅇㄹㅇ" hidden="1">{#N/A,#N/A,FALSE,"정공"}</definedName>
    <definedName name="ㅇㄹㅇㄹㅇ_1" hidden="1">{#N/A,#N/A,FALSE,"정공"}</definedName>
    <definedName name="ㅇㄹㅇㄹㅇㄹㅇ" hidden="1">{#N/A,#N/A,FALSE,"UNIT";#N/A,#N/A,FALSE,"UNIT";#N/A,#N/A,FALSE,"계정"}</definedName>
    <definedName name="ㅇㄹㅇㅁㄴㅁ"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ㅇㄹㅇ혼"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ㅇㄹ호" hidden="1">{#N/A,#N/A,FALSE,"단축1";#N/A,#N/A,FALSE,"단축2";#N/A,#N/A,FALSE,"단축3";#N/A,#N/A,FALSE,"장축";#N/A,#N/A,FALSE,"4WD"}</definedName>
    <definedName name="ㅇㄹ호ㅓ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홀호" hidden="1">{#N/A,#N/A,FALSE,"HOT RU TEM";#N/A,#N/A,FALSE,"HOT RU TEM";#N/A,#N/A,FALSE,"HOT RU TEM"}</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ㅏ" hidden="1">{#N/A,#N/A,FALSE,"1.CRITERIA";#N/A,#N/A,FALSE,"2.IS";#N/A,#N/A,FALSE,"3.BS";#N/A,#N/A,FALSE,"4.PER PL";#N/A,#N/A,FALSE,"5.INVESTMENT";#N/A,#N/A,FALSE,"6.공문";#N/A,#N/A,FALSE,"7.netinvest"}</definedName>
    <definedName name="ㅇ러ㅏ링" hidden="1">{#N/A,#N/A,FALSE,"HOT RU TEM";#N/A,#N/A,FALSE,"HOT RU TEM";#N/A,#N/A,FALSE,"HOT RU TEM"}</definedName>
    <definedName name="ㅇ러ㅣ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롱" hidden="1">{#N/A,#N/A,FALSE,"단축1";#N/A,#N/A,FALSE,"단축2";#N/A,#N/A,FALSE,"단축3";#N/A,#N/A,FALSE,"장축";#N/A,#N/A,FALSE,"4WD"}</definedName>
    <definedName name="ㅇ롸이" hidden="1">{#N/A,#N/A,FALSE,"HOT RU TEM";#N/A,#N/A,FALSE,"HOT RU TEM";#N/A,#N/A,FALSE,"HOT RU TEM"}</definedName>
    <definedName name="ㅇ류" hidden="1">{#N/A,#N/A,FALSE,"단축1";#N/A,#N/A,FALSE,"단축2";#N/A,#N/A,FALSE,"단축3";#N/A,#N/A,FALSE,"장축";#N/A,#N/A,FALSE,"4WD"}</definedName>
    <definedName name="ㅇ륭" hidden="1">{#N/A,#N/A,FALSE,"단축1";#N/A,#N/A,FALSE,"단축2";#N/A,#N/A,FALSE,"단축3";#N/A,#N/A,FALSE,"장축";#N/A,#N/A,FALSE,"4WD"}</definedName>
    <definedName name="ㅇㄻ" hidden="1">{#N/A,#N/A,FALSE,"1.CRITERIA";#N/A,#N/A,FALSE,"2.IS";#N/A,#N/A,FALSE,"3.BS";#N/A,#N/A,FALSE,"4.PER PL";#N/A,#N/A,FALSE,"5.INVESTMENT";#N/A,#N/A,FALSE,"6.공문";#N/A,#N/A,FALSE,"7.netinvest"}</definedName>
    <definedName name="ㅇㄻㄴ" hidden="1">{#N/A,#N/A,FALSE,"Aging Summary";#N/A,#N/A,FALSE,"Ratio Analysis";#N/A,#N/A,FALSE,"Test 120 Day Accts";#N/A,#N/A,FALSE,"Tickmarks"}</definedName>
    <definedName name="ㅇㄻㄴㅀ" hidden="1">{#N/A,"수불부",FALSE,"사급자재수불서";#N/A,"수불부",FALSE,"사급자재수불서"}</definedName>
    <definedName name="ㅇㄻㄴㅇ" hidden="1">{#N/A,#N/A,FALSE,"단축1";#N/A,#N/A,FALSE,"단축2";#N/A,#N/A,FALSE,"단축3";#N/A,#N/A,FALSE,"장축";#N/A,#N/A,FALSE,"4WD"}</definedName>
    <definedName name="ㅇㄻㄴㅇ롸ㅣ" hidden="1">{#N/A,#N/A,FALSE,"단축1";#N/A,#N/A,FALSE,"단축2";#N/A,#N/A,FALSE,"단축3";#N/A,#N/A,FALSE,"장축";#N/A,#N/A,FALSE,"4WD"}</definedName>
    <definedName name="ㅇㄻㄴㅇㄻㄴㅇㄻ"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ㅇㄻㄷ" hidden="1">#REF!</definedName>
    <definedName name="ㅇㄻㄹㅇ" hidden="1">{"'자리배치도'!$AG$1:$CI$28"}</definedName>
    <definedName name="ㅇㅀ" hidden="1">{#N/A,#N/A,FALSE,"손익표지";#N/A,#N/A,FALSE,"손익계산";#N/A,#N/A,FALSE,"일반관리비";#N/A,#N/A,FALSE,"영업외수익";#N/A,#N/A,FALSE,"영업외비용";#N/A,#N/A,FALSE,"매출액";#N/A,#N/A,FALSE,"요약손익";#N/A,#N/A,FALSE,"요약대차";#N/A,#N/A,FALSE,"매출채권현황";#N/A,#N/A,FALSE,"매출채권명세"}</definedName>
    <definedName name="ㅇㅀㄴㅇ" hidden="1">{#N/A,#N/A,FALSE,"채산3501.XLS";#N/A,#N/A,FALSE,"신조수A.XLS";#N/A,#N/A,FALSE,"신조수b.XLS";#N/A,#N/A,FALSE,"채산3502.XLS";#N/A,#N/A,FALSE,"신조원리.XLS";#N/A,#N/A,FALSE,"신조감가.XLS"}</definedName>
    <definedName name="ㅇㅀㄹㅇㅎ"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ㅁㄹ" hidden="1">{#N/A,#N/A,FALSE,"3가";#N/A,#N/A,FALSE,"3나";#N/A,#N/A,FALSE,"3다"}</definedName>
    <definedName name="ㅇㅀ호" hidden="1">{#N/A,#N/A,FALSE,"단축1";#N/A,#N/A,FALSE,"단축2";#N/A,#N/A,FALSE,"단축3";#N/A,#N/A,FALSE,"장축";#N/A,#N/A,FALSE,"4WD"}</definedName>
    <definedName name="ㅇㅁ" hidden="1">{#N/A,#N/A,FALSE,"1.CRITERIA";#N/A,#N/A,FALSE,"2.IS";#N/A,#N/A,FALSE,"3.BS";#N/A,#N/A,FALSE,"4.PER PL";#N/A,#N/A,FALSE,"5.INVESTMENT";#N/A,#N/A,FALSE,"6.공문";#N/A,#N/A,FALSE,"7.netinvest"}</definedName>
    <definedName name="ㅇㅁㄴㄹㅇㅎㄻ" hidden="1">{"'자리배치도'!$AG$1:$CI$28"}</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ㄹㅇ" hidden="1">#REF!</definedName>
    <definedName name="ㅇㅁㄴㅇ" hidden="1">{#N/A,#N/A,FALSE,"단축1";#N/A,#N/A,FALSE,"단축2";#N/A,#N/A,FALSE,"단축3";#N/A,#N/A,FALSE,"장축";#N/A,#N/A,FALSE,"4WD"}</definedName>
    <definedName name="ㅇㅁㄶㄴㅇㅁㅀㅇㄴ" hidden="1">{#N/A,"수불부",FALSE,"사급자재수불서";#N/A,"수불부",FALSE,"사급자재수불서"}</definedName>
    <definedName name="ㅇㅁㄹㄷㅈ" hidden="1">{"'Sheet1'!$A$1:$D$15"}</definedName>
    <definedName name="ㅇㅁㄹㄷㅈ_1" hidden="1">{"'Sheet1'!$A$1:$D$15"}</definedName>
    <definedName name="ㅇㅁㄹㄹㄹㅇㅁㄹㅇㄹㅇㅁㄹㄹ" hidden="1">{"'자리배치도'!$AG$1:$CI$28"}</definedName>
    <definedName name="ㅇㅁㄻ" hidden="1">{#N/A,#N/A,TRUE,"일정"}</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ㅁㅁㅁㅁ" hidden="1">{#N/A,#N/A,FALSE,"지침";#N/A,#N/A,FALSE,"환경분석";#N/A,#N/A,FALSE,"Sheet16"}</definedName>
    <definedName name="ㅇㅁㅇㄹ" hidden="1">{"'자리배치도'!$AG$1:$CI$28"}</definedName>
    <definedName name="ㅇ뫃" hidden="1">{#N/A,#N/A,FALSE,"UNIT";#N/A,#N/A,FALSE,"UNIT";#N/A,#N/A,FALSE,"계정"}</definedName>
    <definedName name="ㅇ뫃_1" hidden="1">{#N/A,#N/A,FALSE,"UNIT";#N/A,#N/A,FALSE,"UNIT";#N/A,#N/A,FALSE,"계정"}</definedName>
    <definedName name="ㅇㅇ" hidden="1">{#N/A,#N/A,FALSE,"UNIT";#N/A,#N/A,FALSE,"UNIT";#N/A,#N/A,FALSE,"계정"}</definedName>
    <definedName name="ㅇㅇ_1" hidden="1">{#N/A,#N/A,FALSE,"UNIT";#N/A,#N/A,FALSE,"UNIT";#N/A,#N/A,FALSE,"계정"}</definedName>
    <definedName name="ㅇㅇ_2" hidden="1">{#N/A,#N/A,FALSE,"UNIT";#N/A,#N/A,FALSE,"UNIT";#N/A,#N/A,FALSE,"계정"}</definedName>
    <definedName name="ㅇㅇ_3" hidden="1">{#N/A,#N/A,FALSE,"UNIT";#N/A,#N/A,FALSE,"UNIT";#N/A,#N/A,FALSE,"계정"}</definedName>
    <definedName name="ㅇㅇ_4" hidden="1">{#N/A,#N/A,FALSE,"UNIT";#N/A,#N/A,FALSE,"UNIT";#N/A,#N/A,FALSE,"계정"}</definedName>
    <definedName name="ㅇㅇ_5" hidden="1">{#N/A,#N/A,FALSE,"UNIT";#N/A,#N/A,FALSE,"UNIT";#N/A,#N/A,FALSE,"계정"}</definedName>
    <definedName name="ㅇㅇㄱ" hidden="1">{"'손익현황'!$A$1:$J$29"}</definedName>
    <definedName name="ㅇㅇ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ㄴ" hidden="1">{#N/A,#N/A,FALSE,"단축1";#N/A,#N/A,FALSE,"단축2";#N/A,#N/A,FALSE,"단축3";#N/A,#N/A,FALSE,"장축";#N/A,#N/A,FALSE,"4WD"}</definedName>
    <definedName name="ㅇㅇㄴㄴ" hidden="1">{#N/A,#N/A,FALSE,"BS";#N/A,#N/A,FALSE,"PL";#N/A,#N/A,FALSE,"A";#N/A,#N/A,FALSE,"B";#N/A,#N/A,FALSE,"B1";#N/A,#N/A,FALSE,"C";#N/A,#N/A,FALSE,"C1";#N/A,#N/A,FALSE,"C2";#N/A,#N/A,FALSE,"D";#N/A,#N/A,FALSE,"E";#N/A,#N/A,FALSE,"F";#N/A,#N/A,FALSE,"AA";#N/A,#N/A,FALSE,"BB";#N/A,#N/A,FALSE,"CC";#N/A,#N/A,FALSE,"DD";#N/A,#N/A,FALSE,"EE";#N/A,#N/A,FALSE,"FF";#N/A,#N/A,FALSE,"PL10";#N/A,#N/A,FALSE,"PL20";#N/A,#N/A,FALSE,"PL30"}</definedName>
    <definedName name="ㅇㅇㄹ" hidden="1">{#N/A,#N/A,FALSE,"표지";#N/A,#N/A,FALSE,"현안요약";#N/A,#N/A,FALSE,"변제계획대비현황";#N/A,#N/A,FALSE,"비업무및미양채변제계획";#N/A,#N/A,FALSE,"변제내역표";#N/A,#N/A,FALSE,"총괄현황및상거래채권"}</definedName>
    <definedName name="ㅇㅇㄹㄹ" hidden="1">{#N/A,#N/A,FALSE,"표지";#N/A,#N/A,FALSE,"전제";#N/A,#N/A,FALSE,"손익-자 (2)";#N/A,#N/A,FALSE,"손익-자";#N/A,#N/A,FALSE,"손익-마 (2)";#N/A,#N/A,FALSE,"손익-마";#N/A,#N/A,FALSE,"총손최종"}</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ㅇ" hidden="1">{#N/A,#N/A,FALSE,"정공"}</definedName>
    <definedName name="ㅇㅇㅇ_1" hidden="1">{#N/A,#N/A,FALSE,"정공"}</definedName>
    <definedName name="ㅇㅇㅇㅇ" hidden="1">#REF!</definedName>
    <definedName name="ㅇㅇㅇㅇㅇ" hidden="1">{#N/A,#N/A,FALSE,"UNIT";#N/A,#N/A,FALSE,"UNIT";#N/A,#N/A,FALSE,"계정"}</definedName>
    <definedName name="ㅇㅇㅇㅇㅇ_1" hidden="1">{#N/A,#N/A,FALSE,"UNIT";#N/A,#N/A,FALSE,"UNIT";#N/A,#N/A,FALSE,"계정"}</definedName>
    <definedName name="ㅇㅇㅇㅇㅇ_2" hidden="1">{#N/A,#N/A,FALSE,"UNIT";#N/A,#N/A,FALSE,"UNIT";#N/A,#N/A,FALSE,"계정"}</definedName>
    <definedName name="ㅇㅇㅇㅇㅇ_3" hidden="1">{#N/A,#N/A,FALSE,"UNIT";#N/A,#N/A,FALSE,"UNIT";#N/A,#N/A,FALSE,"계정"}</definedName>
    <definedName name="ㅇㅇㅇㅇㅇ_4" hidden="1">{#N/A,#N/A,FALSE,"UNIT";#N/A,#N/A,FALSE,"UNIT";#N/A,#N/A,FALSE,"계정"}</definedName>
    <definedName name="ㅇㅇㅇㅇㅇ_5" hidden="1">{#N/A,#N/A,FALSE,"UNIT";#N/A,#N/A,FALSE,"UNIT";#N/A,#N/A,FALSE,"계정"}</definedName>
    <definedName name="ㅇㅇㅇㅇㅇㄹㄹㄹ" hidden="1">{#N/A,#N/A,FALSE,"Aging Summary";#N/A,#N/A,FALSE,"Ratio Analysis";#N/A,#N/A,FALSE,"Test 120 Day Accts";#N/A,#N/A,FALSE,"Tickmarks"}</definedName>
    <definedName name="ㅇㅇㅇㅇㅇㅇ" hidden="1">{#N/A,#N/A,FALSE,"UNIT";#N/A,#N/A,FALSE,"UNIT";#N/A,#N/A,FALSE,"계정"}</definedName>
    <definedName name="ㅇㅇㅇㅇㅇㅇ_1" hidden="1">{#N/A,#N/A,FALSE,"UNIT";#N/A,#N/A,FALSE,"UNIT";#N/A,#N/A,FALSE,"계정"}</definedName>
    <definedName name="ㅇㅇㅇㅇㅇㅇ_2" hidden="1">{#N/A,#N/A,FALSE,"UNIT";#N/A,#N/A,FALSE,"UNIT";#N/A,#N/A,FALSE,"계정"}</definedName>
    <definedName name="ㅇㅇㅇㅇㅇㅇ_3" hidden="1">{#N/A,#N/A,FALSE,"UNIT";#N/A,#N/A,FALSE,"UNIT";#N/A,#N/A,FALSE,"계정"}</definedName>
    <definedName name="ㅇㅇㅇㅇㅇㅇ_4" hidden="1">{#N/A,#N/A,FALSE,"UNIT";#N/A,#N/A,FALSE,"UNIT";#N/A,#N/A,FALSE,"계정"}</definedName>
    <definedName name="ㅇㅇㅇㅇㅇㅇ_5" hidden="1">{#N/A,#N/A,FALSE,"UNIT";#N/A,#N/A,FALSE,"UNIT";#N/A,#N/A,FALSE,"계정"}</definedName>
    <definedName name="ㅇㅇㅇㅇㅇㅇㅇ" hidden="1">{#N/A,#N/A,FALSE,"BS";#N/A,#N/A,FALSE,"PL";#N/A,#N/A,FALSE,"처분";#N/A,#N/A,FALSE,"현금";#N/A,#N/A,FALSE,"매출";#N/A,#N/A,FALSE,"원가";#N/A,#N/A,FALSE,"경영"}</definedName>
    <definedName name="ㅇㅇㅇㅇㅇㅇㅇㅇ" hidden="1">{#N/A,#N/A,FALSE,"표지";#N/A,#N/A,FALSE,"전제";#N/A,#N/A,FALSE,"손익-자 (2)";#N/A,#N/A,FALSE,"손익-자";#N/A,#N/A,FALSE,"손익-마 (2)";#N/A,#N/A,FALSE,"손익-마";#N/A,#N/A,FALSE,"총손최종"}</definedName>
    <definedName name="ㅇㅇㅇㅇㅇㅇㅇㅇㅇ" hidden="1">{#N/A,#N/A,FALSE,"거주자";#N/A,#N/A,FALSE,"증투F"}</definedName>
    <definedName name="ㅇㅇㅇㅇㅇㅇㅇㅇㅇㄴㄴㄴ" hidden="1">{#N/A,#N/A,FALSE,"BS";#N/A,#N/A,FALSE,"PL";#N/A,#N/A,FALSE,"처분";#N/A,#N/A,FALSE,"현금";#N/A,#N/A,FALSE,"매출";#N/A,#N/A,FALSE,"원가";#N/A,#N/A,FALSE,"경영"}</definedName>
    <definedName name="ㅇㅇㅇㅇㅇㅇㅇㅇㅇㅇ" hidden="1">{#N/A,#N/A,FALSE,"BS";#N/A,#N/A,FALSE,"PL";#N/A,#N/A,FALSE,"처분";#N/A,#N/A,FALSE,"현금";#N/A,#N/A,FALSE,"매출";#N/A,#N/A,FALSE,"원가";#N/A,#N/A,FALSE,"경영"}</definedName>
    <definedName name="ㅇㅇㅇㅇㅇㅇㅇㅇㅇㅇㅇㅇㅇ" hidden="1">{#N/A,#N/A,FALSE,"BS";#N/A,#N/A,FALSE,"PL";#N/A,#N/A,FALSE,"처분";#N/A,#N/A,FALSE,"현금";#N/A,#N/A,FALSE,"매출";#N/A,#N/A,FALSE,"원가";#N/A,#N/A,FALSE,"경영"}</definedName>
    <definedName name="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 hidden="1">{#N/A,#N/A,FALSE,"지침";#N/A,#N/A,FALSE,"환경분석";#N/A,#N/A,FALSE,"Sheet16"}</definedName>
    <definedName name="ㅇㅇㅊㅊ" hidden="1">#REF!</definedName>
    <definedName name="ㅇ어ㅐㅑㄷ" hidden="1">{#N/A,#N/A,FALSE,"인원";#N/A,#N/A,FALSE,"비용2";#N/A,#N/A,FALSE,"비용1";#N/A,#N/A,FALSE,"비용";#N/A,#N/A,FALSE,"보증2";#N/A,#N/A,FALSE,"보증1";#N/A,#N/A,FALSE,"보증";#N/A,#N/A,FALSE,"손익1";#N/A,#N/A,FALSE,"손익";#N/A,#N/A,FALSE,"부서별매출";#N/A,#N/A,FALSE,"매출"}</definedName>
    <definedName name="ㅇ여ㅗ흐ㅓㅇ휸" hidden="1">{#N/A,#N/A,FALSE,"98소지이동TOTvs99.1 (2)";#N/A,#N/A,FALSE,"TOTAL";#N/A,#N/A,FALSE,"98소지이동TOTvs99.1(b) (2)"}</definedName>
    <definedName name="ㅇ이" hidden="1">{#N/A,#N/A,FALSE,"단축1";#N/A,#N/A,FALSE,"단축2";#N/A,#N/A,FALSE,"단축3";#N/A,#N/A,FALSE,"장축";#N/A,#N/A,FALSE,"4WD"}</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ㅇ"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ㅈㅇㄹ"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ㅇㅊ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ㅎ" hidden="1">{#N/A,#N/A,FALSE,"단축1";#N/A,#N/A,FALSE,"단축2";#N/A,#N/A,FALSE,"단축3";#N/A,#N/A,FALSE,"장축";#N/A,#N/A,FALSE,"4WD"}</definedName>
    <definedName name="ㅇㅎㄱ로" hidden="1">#REF!</definedName>
    <definedName name="ㅇㅎㄶ" hidden="1">{#N/A,#N/A,FALSE,"손익표지";#N/A,#N/A,FALSE,"손익계산";#N/A,#N/A,FALSE,"일반관리비";#N/A,#N/A,FALSE,"영업외수익";#N/A,#N/A,FALSE,"영업외비용";#N/A,#N/A,FALSE,"매출액";#N/A,#N/A,FALSE,"요약손익";#N/A,#N/A,FALSE,"요약대차";#N/A,#N/A,FALSE,"매출채권현황";#N/A,#N/A,FALSE,"매출채권명세"}</definedName>
    <definedName name="ㅇㅎㄶㄴㅁㅎ" hidden="1">{"'con_010'!$A$1:$AN$63"}</definedName>
    <definedName name="ㅇㅎㄹ" hidden="1">{#N/A,#N/A,FALSE,"단축1";#N/A,#N/A,FALSE,"단축2";#N/A,#N/A,FALSE,"단축3";#N/A,#N/A,FALSE,"장축";#N/A,#N/A,FALSE,"4WD"}</definedName>
    <definedName name="ㅇㅎㄹㄻ"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ㅎㅁ" hidden="1">{#N/A,#N/A,FALSE,"97년 투자계획 세부내역 "}</definedName>
    <definedName name="ㅇㅎㅁㅇㅎㄴㅇㅁ" hidden="1">{#N/A,"수불부",FALSE,"사급자재수불서";#N/A,"수불부",FALSE,"사급자재수불서"}</definedName>
    <definedName name="ㅇㅎㅇㅎㄹㅇ" hidden="1">{#N/A,#N/A,FALSE,"매출이익"}</definedName>
    <definedName name="ㅇㅎ오" hidden="1">{#N/A,#N/A,FALSE,"단축1";#N/A,#N/A,FALSE,"단축2";#N/A,#N/A,FALSE,"단축3";#N/A,#N/A,FALSE,"장축";#N/A,#N/A,FALSE,"4WD"}</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홍" hidden="1">{#N/A,#N/A,FALSE,"단축1";#N/A,#N/A,FALSE,"단축2";#N/A,#N/A,FALSE,"단축3";#N/A,#N/A,FALSE,"장축";#N/A,#N/A,FALSE,"4WD"}</definedName>
    <definedName name="ㅇㅏㅇㅏㅣ" hidden="1">{#N/A,#N/A,FALSE,"BS";#N/A,#N/A,FALSE,"PL";#N/A,#N/A,FALSE,"처분";#N/A,#N/A,FALSE,"현금";#N/A,#N/A,FALSE,"매출";#N/A,#N/A,FALSE,"원가";#N/A,#N/A,FALSE,"경영"}</definedName>
    <definedName name="아" hidden="1">{#N/A,#N/A,FALSE,"1.CRITERIA";#N/A,#N/A,FALSE,"2.IS";#N/A,#N/A,FALSE,"3.BS";#N/A,#N/A,FALSE,"4.PER PL";#N/A,#N/A,FALSE,"5.INVESTMENT";#N/A,#N/A,FALSE,"6.공문";#N/A,#N/A,FALSE,"7.netinvest"}</definedName>
    <definedName name="아가" hidden="1">{#N/A,#N/A,FALSE,"1.CRITERIA";#N/A,#N/A,FALSE,"2.IS";#N/A,#N/A,FALSE,"3.BS";#N/A,#N/A,FALSE,"4.PER PL";#N/A,#N/A,FALSE,"5.INVESTMENT";#N/A,#N/A,FALSE,"6.공문";#N/A,#N/A,FALSE,"7.netinvest"}</definedName>
    <definedName name="아거ㅑㅈ겁ㅇ" hidden="1">{#N/A,#N/A,FALSE,"BS";#N/A,#N/A,FALSE,"PL";#N/A,#N/A,FALSE,"처분";#N/A,#N/A,FALSE,"현금";#N/A,#N/A,FALSE,"매출";#N/A,#N/A,FALSE,"원가";#N/A,#N/A,FALSE,"경영"}</definedName>
    <definedName name="아나나" hidden="1">{#N/A,#N/A,FALSE,"정공"}</definedName>
    <definedName name="아나나_1" hidden="1">{#N/A,#N/A,FALSE,"정공"}</definedName>
    <definedName name="아나마오" hidden="1">{#N/A,#N/A,FALSE,"정공"}</definedName>
    <definedName name="아나마오_1" hidden="1">{#N/A,#N/A,FALSE,"정공"}</definedName>
    <definedName name="아논" hidden="1">{#N/A,#N/A,FALSE,"채권채무";#N/A,#N/A,FALSE,"control sheet"}</definedName>
    <definedName name="아니" hidden="1">{#N/A,#N/A,FALSE,"BS";#N/A,#N/A,FALSE,"PL";#N/A,#N/A,FALSE,"처분";#N/A,#N/A,FALSE,"현금";#N/A,#N/A,FALSE,"매출";#N/A,#N/A,FALSE,"원가";#N/A,#N/A,FALSE,"경영"}</definedName>
    <definedName name="아니1" hidden="1">{#N/A,#N/A,FALSE,"단축1";#N/A,#N/A,FALSE,"단축2";#N/A,#N/A,FALSE,"단축3";#N/A,#N/A,FALSE,"장축";#N/A,#N/A,FALSE,"4WD"}</definedName>
    <definedName name="아니면말고" hidden="1">{#N/A,#N/A,FALSE,"정공"}</definedName>
    <definedName name="아니면말고_1" hidden="1">{#N/A,#N/A,FALSE,"정공"}</definedName>
    <definedName name="아니오" hidden="1">{#N/A,#N/A,FALSE,"정공"}</definedName>
    <definedName name="아니오_1" hidden="1">{#N/A,#N/A,FALSE,"정공"}</definedName>
    <definedName name="아니오1" hidden="1">{"'Price List '!$A$1:$R$156"}</definedName>
    <definedName name="아니오아" hidden="1">{#N/A,#N/A,FALSE,"KMC최종회의(7월) 자료"}</definedName>
    <definedName name="아니요" hidden="1">{#N/A,#N/A,FALSE,"BS";#N/A,#N/A,FALSE,"PL";#N/A,#N/A,FALSE,"처분";#N/A,#N/A,FALSE,"현금";#N/A,#N/A,FALSE,"매출";#N/A,#N/A,FALSE,"원가";#N/A,#N/A,FALSE,"경영"}</definedName>
    <definedName name="아님" hidden="1">#REF!</definedName>
    <definedName name="아닙니다" hidden="1">{#N/A,#N/A,FALSE,"정공"}</definedName>
    <definedName name="아닙니다_1" hidden="1">{#N/A,#N/A,FALSE,"정공"}</definedName>
    <definedName name="아달" hidden="1">{#N/A,#N/A,TRUE,"LOADCOVE";#N/A,#N/A,TRUE,"PAGE001";#N/A,#N/A,TRUE,"PAGE002";#N/A,#N/A,TRUE,"PAGE003";#N/A,#N/A,TRUE,"PAGE004";#N/A,#N/A,TRUE,"PAGE005";#N/A,#N/A,TRUE,"PAGE006";#N/A,#N/A,TRUE,"PAGE007";#N/A,#N/A,TRUE,"PAGE008";#N/A,#N/A,TRUE,"PAGE009";#N/A,#N/A,TRUE,"PAGE010";#N/A,#N/A,TRUE,"PAGE011";#N/A,#N/A,TRUE,"PAGE012";#N/A,#N/A,TRUE,"PAGE013"}</definedName>
    <definedName name="아들" hidden="1">{#N/A,#N/A,FALSE,"지침";#N/A,#N/A,FALSE,"환경분석";#N/A,#N/A,FALSE,"Sheet16"}</definedName>
    <definedName name="아라" hidden="1">{"'5'!$A$1:$BB$147"}</definedName>
    <definedName name="아람" hidden="1">{#N/A,#N/A,FALSE,"BS";#N/A,#N/A,FALSE,"PL";#N/A,#N/A,FALSE,"처분";#N/A,#N/A,FALSE,"현금";#N/A,#N/A,FALSE,"매출";#N/A,#N/A,FALSE,"원가";#N/A,#N/A,FALSE,"경영"}</definedName>
    <definedName name="아랑" hidden="1">{"YTD/Forecast",#N/A,TRUE,"Fcst_TPLN";"Monthly Averages",#N/A,TRUE,"Fcst_TPLN"}</definedName>
    <definedName name="아러" hidden="1">{#N/A,#N/A,FALSE,"BS";#N/A,#N/A,FALSE,"PL";#N/A,#N/A,FALSE,"처분";#N/A,#N/A,FALSE,"현금";#N/A,#N/A,FALSE,"매출";#N/A,#N/A,FALSE,"원가";#N/A,#N/A,FALSE,"경영"}</definedName>
    <definedName name="아렁" hidden="1">{#N/A,#N/A,TRUE,"일정"}</definedName>
    <definedName name="아름다은" hidden="1">{#N/A,#N/A,FALSE,"BS";#N/A,#N/A,FALSE,"PL";#N/A,#N/A,FALSE,"처분";#N/A,#N/A,FALSE,"현금";#N/A,#N/A,FALSE,"매출";#N/A,#N/A,FALSE,"원가";#N/A,#N/A,FALSE,"경영"}</definedName>
    <definedName name="아리" hidden="1">{#N/A,#N/A,FALSE,"지침";#N/A,#N/A,FALSE,"환경분석";#N/A,#N/A,FALSE,"Sheet16"}</definedName>
    <definedName name="아마도" hidden="1">{#N/A,#N/A,FALSE,"97년 투자계획 세부내역 "}</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무" hidden="1">{#N/A,#N/A,TRUE,"일반적사항";#N/A,#N/A,TRUE,"주요재무자료"}</definedName>
    <definedName name="아무개"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아싸아" hidden="1">{#N/A,#N/A,FALSE,"손익표지";#N/A,#N/A,FALSE,"손익계산";#N/A,#N/A,FALSE,"일반관리비";#N/A,#N/A,FALSE,"영업외수익";#N/A,#N/A,FALSE,"영업외비용";#N/A,#N/A,FALSE,"매출액";#N/A,#N/A,FALSE,"요약손익";#N/A,#N/A,FALSE,"요약대차";#N/A,#N/A,FALSE,"매출채권현황";#N/A,#N/A,FALSE,"매출채권명세"}</definedName>
    <definedName name="아아" hidden="1">{#N/A,#N/A,FALSE,"1.CRITERIA";#N/A,#N/A,FALSE,"2.IS";#N/A,#N/A,FALSE,"3.BS";#N/A,#N/A,FALSE,"4.PER PL";#N/A,#N/A,FALSE,"5.INVESTMENT";#N/A,#N/A,FALSE,"6.공문";#N/A,#N/A,FALSE,"7.netinvest"}</definedName>
    <definedName name="아아로ㅗㅇ" hidden="1">{#N/A,#N/A,FALSE,"인원";#N/A,#N/A,FALSE,"비용2";#N/A,#N/A,FALSE,"비용1";#N/A,#N/A,FALSE,"비용";#N/A,#N/A,FALSE,"보증2";#N/A,#N/A,FALSE,"보증1";#N/A,#N/A,FALSE,"보증";#N/A,#N/A,FALSE,"손익1";#N/A,#N/A,FALSE,"손익";#N/A,#N/A,FALSE,"부서별매출";#N/A,#N/A,FALSE,"매출"}</definedName>
    <definedName name="아아아" hidden="1">{#N/A,#N/A,FALSE,"1.CRITERIA";#N/A,#N/A,FALSE,"2.IS";#N/A,#N/A,FALSE,"3.BS";#N/A,#N/A,FALSE,"4.PER PL";#N/A,#N/A,FALSE,"5.INVESTMENT";#N/A,#N/A,FALSE,"6.공문";#N/A,#N/A,FALSE,"7.netinvest"}</definedName>
    <definedName name="아아아_1" hidden="1">{#N/A,#N/A,FALSE,"기술료 비교"}</definedName>
    <definedName name="아아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아아아아아아" hidden="1">{#N/A,#N/A,FALSE,"초도품";#N/A,#N/A,FALSE,"초도품 (2)";#N/A,#N/A,FALSE,"초도품 (3)";#N/A,#N/A,FALSE,"초도품 (4)";#N/A,#N/A,FALSE,"초도품 (5)";#N/A,#N/A,FALSE,"초도품 (6)"}</definedName>
    <definedName name="아아아ㅏㅇ이ㅣ" hidden="1">{#N/A,#N/A,FALSE,"BS";#N/A,#N/A,FALSE,"PL";#N/A,#N/A,FALSE,"처분";#N/A,#N/A,FALSE,"현금";#N/A,#N/A,FALSE,"매출";#N/A,#N/A,FALSE,"원가";#N/A,#N/A,FALSE,"경영"}</definedName>
    <definedName name="아아앙" hidden="1">#REF!</definedName>
    <definedName name="아아야댜댜댜댜" hidden="1">{#N/A,#N/A,FALSE,"개발계획표지";#N/A,#N/A,FALSE,"목차";#N/A,#N/A,FALSE,"개요"}</definedName>
    <definedName name="아아ㅏ" hidden="1">{"'손익현황'!$A$1:$J$29"}</definedName>
    <definedName name="아아ㅏ야아" hidden="1">{#N/A,#N/A,FALSE,"개발계획표지";#N/A,#N/A,FALSE,"목차";#N/A,#N/A,FALSE,"개요"}</definedName>
    <definedName name="아알" hidden="1">{"'5'!$A$1:$BB$147"}</definedName>
    <definedName name="아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앙아" hidden="1">#REF!</definedName>
    <definedName name="아야" hidden="1">{#N/A,#N/A,FALSE,"인원";#N/A,#N/A,FALSE,"비용2";#N/A,#N/A,FALSE,"비용1";#N/A,#N/A,FALSE,"비용";#N/A,#N/A,FALSE,"보증2";#N/A,#N/A,FALSE,"보증1";#N/A,#N/A,FALSE,"보증";#N/A,#N/A,FALSE,"손익1";#N/A,#N/A,FALSE,"손익";#N/A,#N/A,FALSE,"부서별매출";#N/A,#N/A,FALSE,"매출"}</definedName>
    <definedName name="아웅" hidden="1">{"'Sheet1'!$A$1:$D$15"}</definedName>
    <definedName name="아웅_1" hidden="1">{"'Sheet1'!$A$1:$D$15"}</definedName>
    <definedName name="아이" hidden="1">{#N/A,#N/A,FALSE,"1.CRITERIA";#N/A,#N/A,FALSE,"2.IS";#N/A,#N/A,FALSE,"3.BS";#N/A,#N/A,FALSE,"4.PER PL";#N/A,#N/A,FALSE,"5.INVESTMENT";#N/A,#N/A,FALSE,"6.공문";#N/A,#N/A,FALSE,"7.netinvest"}</definedName>
    <definedName name="아이뇨" hidden="1">{#N/A,#N/A,FALSE,"1.CRITERIA";#N/A,#N/A,FALSE,"2.IS";#N/A,#N/A,FALSE,"3.BS";#N/A,#N/A,FALSE,"4.PER PL";#N/A,#N/A,FALSE,"5.INVESTMENT";#N/A,#N/A,FALSE,"6.공문";#N/A,#N/A,FALSE,"7.netinvest"}</definedName>
    <definedName name="아이에이" hidden="1">{"'매출'!$A$1:$I$22"}</definedName>
    <definedName name="아자" hidden="1">{"'5'!$A$1:$BB$147"}</definedName>
    <definedName name="아조하아" hidden="1">{#N/A,#N/A,FALSE,"UNIT";#N/A,#N/A,FALSE,"UNIT";#N/A,#N/A,FALSE,"계정"}</definedName>
    <definedName name="아ㅏ아아아아아" hidden="1">{#N/A,#N/A,FALSE,"UNIT";#N/A,#N/A,FALSE,"UNIT";#N/A,#N/A,FALSE,"계정"}</definedName>
    <definedName name="아ㅏ아아아아아_1" hidden="1">{#N/A,#N/A,FALSE,"UNIT";#N/A,#N/A,FALSE,"UNIT";#N/A,#N/A,FALSE,"계정"}</definedName>
    <definedName name="아ㅏ아아아아아_2" hidden="1">{#N/A,#N/A,FALSE,"UNIT";#N/A,#N/A,FALSE,"UNIT";#N/A,#N/A,FALSE,"계정"}</definedName>
    <definedName name="아ㅏ아아아아아_3" hidden="1">{#N/A,#N/A,FALSE,"UNIT";#N/A,#N/A,FALSE,"UNIT";#N/A,#N/A,FALSE,"계정"}</definedName>
    <definedName name="아ㅏ아아아아아_4" hidden="1">{#N/A,#N/A,FALSE,"UNIT";#N/A,#N/A,FALSE,"UNIT";#N/A,#N/A,FALSE,"계정"}</definedName>
    <definedName name="아ㅏ아아아아아_5" hidden="1">{#N/A,#N/A,FALSE,"UNIT";#N/A,#N/A,FALSE,"UNIT";#N/A,#N/A,FALSE,"계정"}</definedName>
    <definedName name="아ㅏㅏ" hidden="1">#REF!</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라얼" hidden="1">{#N/A,#N/A,FALSE,"Aging Summary";#N/A,#N/A,FALSE,"Ratio Analysis";#N/A,#N/A,FALSE,"Test 120 Day Accts";#N/A,#N/A,FALSE,"Tickmarks"}</definedName>
    <definedName name="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 hidden="1">#REF!</definedName>
    <definedName name="안건" hidden="1">{#N/A,#N/A,FALSE,"BS";#N/A,#N/A,FALSE,"PL";#N/A,#N/A,FALSE,"처분";#N/A,#N/A,FALSE,"현금";#N/A,#N/A,FALSE,"매출";#N/A,#N/A,FALSE,"원가";#N/A,#N/A,FALSE,"경영"}</definedName>
    <definedName name="안광민"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안녕" hidden="1">{"'5'!$A$1:$BB$147"}</definedName>
    <definedName name="안녕하" hidden="1">#REF!</definedName>
    <definedName name="안녕하1" hidden="1">#REF!</definedName>
    <definedName name="안녕하세" hidden="1">#REF!</definedName>
    <definedName name="안녕하세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보" hidden="1">{#N/A,#N/A,FALSE,"현장 NCR 분석";#N/A,#N/A,FALSE,"현장품질감사";#N/A,#N/A,FALSE,"현장품질감사"}</definedName>
    <definedName name="안산" hidden="1">{"YTD/Forecast",#N/A,TRUE,"Fcst_TPLN";"Monthly Averages",#N/A,TRUE,"Fcst_TPLN"}</definedName>
    <definedName name="안양" hidden="1">{"YTD/Forecast",#N/A,TRUE,"Fcst_TPLN";"Monthly Averages",#N/A,TRUE,"Fcst_TPLN"}</definedName>
    <definedName name="안영숙" hidden="1">{#N/A,#N/A,FALSE,"BS";#N/A,#N/A,FALSE,"PL";#N/A,#N/A,FALSE,"처분";#N/A,#N/A,FALSE,"현금";#N/A,#N/A,FALSE,"매출";#N/A,#N/A,FALSE,"원가";#N/A,#N/A,FALSE,"경영"}</definedName>
    <definedName name="안우준" hidden="1">{#N/A,#N/A,FALSE,"채산3501.XLS";#N/A,#N/A,FALSE,"신조수A.XLS";#N/A,#N/A,FALSE,"신조수b.XLS";#N/A,#N/A,FALSE,"채산3502.XLS";#N/A,#N/A,FALSE,"신조원리.XLS";#N/A,#N/A,FALSE,"신조감가.XLS"}</definedName>
    <definedName name="안전" hidden="1">{#N/A,#N/A,FALSE,"98소지이동TOTvs99.1 (2)";#N/A,#N/A,FALSE,"TOTAL";#N/A,#N/A,FALSE,"98소지이동TOTvs99.1(b) (2)"}</definedName>
    <definedName name="안정기1" hidden="1">{#N/A,#N/A,FALSE,"CHECK-LIST 환산표";#N/A,#N/A,FALSE,"무재해 시간";#N/A,#N/A,FALSE,"총괄표"}</definedName>
    <definedName name="안정기1_1" hidden="1">{#N/A,#N/A,FALSE,"CHECK-LIST 환산표";#N/A,#N/A,FALSE,"무재해 시간";#N/A,#N/A,FALSE,"총괄표"}</definedName>
    <definedName name="안현모" hidden="1">{#N/A,#N/A,FALSE,"단축1";#N/A,#N/A,FALSE,"단축2";#N/A,#N/A,FALSE,"단축3";#N/A,#N/A,FALSE,"장축";#N/A,#N/A,FALSE,"4WD"}</definedName>
    <definedName name="안현모_1" hidden="1">{#N/A,#N/A,FALSE,"단축1";#N/A,#N/A,FALSE,"단축2";#N/A,#N/A,FALSE,"단축3";#N/A,#N/A,FALSE,"장축";#N/A,#N/A,FALSE,"4WD"}</definedName>
    <definedName name="안홍수" hidden="1">{#N/A,#N/A,FALSE,"지침";#N/A,#N/A,FALSE,"환경분석";#N/A,#N/A,FALSE,"Sheet16"}</definedName>
    <definedName name="알" hidden="1">{"YTD/Forecast",#N/A,TRUE,"Fcst_TPLN";"Monthly Averages",#N/A,TRUE,"Fcst_TPLN"}</definedName>
    <definedName name="알겟어" hidden="1">{"'손익현황'!$A$1:$J$29"}</definedName>
    <definedName name="알바" hidden="1">{"'7'!$B$15:$D$32"}</definedName>
    <definedName name="알았어요.." hidden="1">{"'손익현황'!$A$1:$J$29"}</definedName>
    <definedName name="알파Ⅰ" hidden="1">{#N/A,#N/A,FALSE,"단축1";#N/A,#N/A,FALSE,"단축2";#N/A,#N/A,FALSE,"단축3";#N/A,#N/A,FALSE,"장축";#N/A,#N/A,FALSE,"4WD"}</definedName>
    <definedName name="암마" hidden="1">{#N/A,#N/A,FALSE,"단축1";#N/A,#N/A,FALSE,"단축2";#N/A,#N/A,FALSE,"단축3";#N/A,#N/A,FALSE,"장축";#N/A,#N/A,FALSE,"4WD"}</definedName>
    <definedName name="앗서" hidden="1">{#N/A,#N/A,FALSE,"정공"}</definedName>
    <definedName name="앗서_1" hidden="1">{#N/A,#N/A,FALSE,"정공"}</definedName>
    <definedName name="앙" hidden="1">{#N/A,#N/A,TRUE,"LOADCOVE";#N/A,#N/A,TRUE,"PAGE001";#N/A,#N/A,TRUE,"PAGE002";#N/A,#N/A,TRUE,"PAGE003";#N/A,#N/A,TRUE,"PAGE004";#N/A,#N/A,TRUE,"PAGE005";#N/A,#N/A,TRUE,"PAGE006";#N/A,#N/A,TRUE,"PAGE007";#N/A,#N/A,TRUE,"PAGE008";#N/A,#N/A,TRUE,"PAGE009";#N/A,#N/A,TRUE,"PAGE010";#N/A,#N/A,TRUE,"PAGE011";#N/A,#N/A,TRUE,"PAGE012";#N/A,#N/A,TRUE,"PAGE013"}</definedName>
    <definedName name="앙1" hidden="1">{#N/A,#N/A,FALSE,"BS";#N/A,#N/A,FALSE,"PL";#N/A,#N/A,FALSE,"처분";#N/A,#N/A,FALSE,"현금";#N/A,#N/A,FALSE,"매출";#N/A,#N/A,FALSE,"원가";#N/A,#N/A,FALSE,"경영"}</definedName>
    <definedName name="앙앙" hidden="1">{#N/A,#N/A,FALSE,"BS";#N/A,#N/A,FALSE,"PL";#N/A,#N/A,FALSE,"처분";#N/A,#N/A,FALSE,"현금";#N/A,#N/A,FALSE,"매출";#N/A,#N/A,FALSE,"원가";#N/A,#N/A,FALSE,"경영"}</definedName>
    <definedName name="앟ㅀㅎ" hidden="1">{#N/A,#N/A,FALSE,"손익표지";#N/A,#N/A,FALSE,"손익계산";#N/A,#N/A,FALSE,"일반관리비";#N/A,#N/A,FALSE,"영업외수익";#N/A,#N/A,FALSE,"영업외비용";#N/A,#N/A,FALSE,"매출액";#N/A,#N/A,FALSE,"요약손익";#N/A,#N/A,FALSE,"요약대차";#N/A,#N/A,FALSE,"매출채권현황";#N/A,#N/A,FALSE,"매출채권명세"}</definedName>
    <definedName name="액" hidden="1">{"'990910'!$A$1"}</definedName>
    <definedName name="액슬" hidden="1">{#N/A,#N/A,FALSE,"단축1";#N/A,#N/A,FALSE,"단축2";#N/A,#N/A,FALSE,"단축3";#N/A,#N/A,FALSE,"장축";#N/A,#N/A,FALSE,"4WD"}</definedName>
    <definedName name="야" hidden="1">{#N/A,#N/A,TRUE,"Y생산";#N/A,#N/A,TRUE,"Y판매";#N/A,#N/A,TRUE,"Y총물량";#N/A,#N/A,TRUE,"Y능력";#N/A,#N/A,TRUE,"YKD"}</definedName>
    <definedName name="야_1" hidden="1">{#N/A,#N/A,FALSE,"CHECK-LIST 환산표";#N/A,#N/A,FALSE,"무재해 시간";#N/A,#N/A,FALSE,"총괄표"}</definedName>
    <definedName name="야탑" hidden="1">{"YTD/Forecast",#N/A,TRUE,"Fcst_TPLN";"Monthly Averages",#N/A,TRUE,"Fcst_TPLN"}</definedName>
    <definedName name="약식손익" hidden="1">{#N/A,#N/A,FALSE,"정공"}</definedName>
    <definedName name="약식손익_1" hidden="1">{#N/A,#N/A,FALSE,"정공"}</definedName>
    <definedName name="약정사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잉자" hidden="1">{#N/A,#N/A,FALSE,"정공"}</definedName>
    <definedName name="약정잉자_1" hidden="1">{#N/A,#N/A,FALSE,"정공"}</definedName>
    <definedName name="얀"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양" hidden="1">{#N/A,#N/A,FALSE,"지침";#N/A,#N/A,FALSE,"환경분석";#N/A,#N/A,FALSE,"Sheet16"}</definedName>
    <definedName name="양대호" hidden="1">{#N/A,#N/A,FALSE,"단축1";#N/A,#N/A,FALSE,"단축2";#N/A,#N/A,FALSE,"단축3";#N/A,#N/A,FALSE,"장축";#N/A,#N/A,FALSE,"4WD"}</definedName>
    <definedName name="양산개발현황" hidden="1">{#N/A,#N/A,FALSE,"96자동차사 계획";#N/A,#N/A,FALSE,"96자동차사 계획"}</definedName>
    <definedName name="양산손익" hidden="1">{#N/A,#N/A,FALSE,"손익표지";#N/A,#N/A,FALSE,"손익계산";#N/A,#N/A,FALSE,"일반관리비";#N/A,#N/A,FALSE,"영업외수익";#N/A,#N/A,FALSE,"영업외비용";#N/A,#N/A,FALSE,"매출액";#N/A,#N/A,FALSE,"요약손익";#N/A,#N/A,FALSE,"요약대차";#N/A,#N/A,FALSE,"매출채권현황";#N/A,#N/A,FALSE,"매출채권명세"}</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hidden="1">{#N/A,#N/A,FALSE,"제목"}</definedName>
    <definedName name="양식1" hidden="1">{#N/A,#N/A,FALSE,"단축1";#N/A,#N/A,FALSE,"단축2";#N/A,#N/A,FALSE,"단축3";#N/A,#N/A,FALSE,"장축";#N/A,#N/A,FALSE,"4WD"}</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식변경" hidden="1">{#N/A,#N/A,FALSE,"제목"}</definedName>
    <definedName name="양양" hidden="1">{#N/A,#N/A,TRUE,"1.환경분석_목표";#N/A,#N/A,TRUE,"2.원가절감";#N/A,#N/A,TRUE,"3.경영계획총괄";#N/A,#N/A,TRUE,"4.손익계획";#N/A,#N/A,TRUE,"5.재무계획";#N/A,#N/A,TRUE,"6-1.차임금현황";#N/A,#N/A,TRUE,"6-2현금흐름";#N/A,#N/A,TRUE,"7-1.생산계획";#N/A,#N/A,TRUE,"7-2.판매계획";#N/A,#N/A,TRUE,"8-1.유형별투자";#N/A,#N/A,TRUE,"8-2.내역별투자";#N/A,#N/A,TRUE,"8-3.연구개발";#N/A,#N/A,TRUE,"9.인력운용";#N/A,#N/A,TRUE,"10.조직도";#N/A,#N/A,TRUE,"11.교육훈련계획";#N/A,#N/A,TRUE,"12.홍보계획";#N/A,#N/A,TRUE,"13.보유부동산현황";#N/A,#N/A,TRUE,"표지";#N/A,#N/A,TRUE,"목차"}</definedName>
    <definedName name="양정모" hidden="1">{"'경매 schedule'!$A$1:$Y$78"}</definedName>
    <definedName name="양주" hidden="1">#REF!</definedName>
    <definedName name="양주2" hidden="1">#REF!</definedName>
    <definedName name="얘" hidden="1">{#N/A,#N/A,FALSE,"KMC최종회의(7월) 자료"}</definedName>
    <definedName name="어" hidden="1">{#N/A,#N/A,FALSE,"단축1";#N/A,#N/A,FALSE,"단축2";#N/A,#N/A,FALSE,"단축3";#N/A,#N/A,FALSE,"장축";#N/A,#N/A,FALSE,"4WD"}</definedName>
    <definedName name="어닝ㄹ" hidden="1">{#N/A,#N/A,FALSE,"Aging Summary";#N/A,#N/A,FALSE,"Ratio Analysis";#N/A,#N/A,FALSE,"Test 120 Day Accts";#N/A,#N/A,FALSE,"Tickmarks"}</definedName>
    <definedName name="어떡해" hidden="1">{"'Sheet1'!$A$1:$H$36"}</definedName>
    <definedName name="어떻화라고" hidden="1">{"'호선별현황(방식)'!$K$22:$P$22","'호선별현황(방식)'!$K$22:$P$22"}</definedName>
    <definedName name="어랑" hidden="1">{#N/A,#N/A,FALSE,"BS";#N/A,#N/A,FALSE,"PL";#N/A,#N/A,FALSE,"처분";#N/A,#N/A,FALSE,"현금";#N/A,#N/A,FALSE,"매출";#N/A,#N/A,FALSE,"원가";#N/A,#N/A,FALSE,"경영"}</definedName>
    <definedName name="어랑너ㅣㄹㄴㅇ" hidden="1">{#N/A,"수불부",FALSE,"사급자재수불서";#N/A,"수불부",FALSE,"사급자재수불서"}</definedName>
    <definedName name="어어" hidden="1">{#N/A,#N/A,FALSE,"1.CRITERIA";#N/A,#N/A,FALSE,"2.IS";#N/A,#N/A,FALSE,"3.BS";#N/A,#N/A,FALSE,"4.PER PL";#N/A,#N/A,FALSE,"5.INVESTMENT";#N/A,#N/A,FALSE,"6.공문";#N/A,#N/A,FALSE,"7.netinvest"}</definedName>
    <definedName name="어여" hidden="1">{#N/A,#N/A,FALSE,"인원";#N/A,#N/A,FALSE,"비용2";#N/A,#N/A,FALSE,"비용1";#N/A,#N/A,FALSE,"비용";#N/A,#N/A,FALSE,"보증2";#N/A,#N/A,FALSE,"보증1";#N/A,#N/A,FALSE,"보증";#N/A,#N/A,FALSE,"손익1";#N/A,#N/A,FALSE,"손익";#N/A,#N/A,FALSE,"부서별매출";#N/A,#N/A,FALSE,"매출"}</definedName>
    <definedName name="어음수표" hidden="1">{#N/A,#N/A,FALSE,"1.CRITERIA";#N/A,#N/A,FALSE,"2.IS";#N/A,#N/A,FALSE,"3.BS";#N/A,#N/A,FALSE,"4.PER PL";#N/A,#N/A,FALSE,"5.INVESTMENT";#N/A,#N/A,FALSE,"6.공문";#N/A,#N/A,FALSE,"7.netinvest"}</definedName>
    <definedName name="어음차입금" hidden="1">#REF!</definedName>
    <definedName name="어쩌라고" hidden="1">{#N/A,#N/A,FALSE,"단축1";#N/A,#N/A,FALSE,"단축2";#N/A,#N/A,FALSE,"단축3";#N/A,#N/A,FALSE,"장축";#N/A,#N/A,FALSE,"4WD"}</definedName>
    <definedName name="어쩌라구" hidden="1">{#N/A,#N/A,FALSE,"Aging Summary";#N/A,#N/A,FALSE,"Ratio Analysis";#N/A,#N/A,FALSE,"Test 120 Day Accts";#N/A,#N/A,FALSE,"Tickmarks"}</definedName>
    <definedName name="어쩌라구_1" hidden="1">{"'Sheet1'!$A$1:$D$15"}</definedName>
    <definedName name="어ㅏ리낭러ㅔㄴ" hidden="1">#REF!</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언" hidden="1">{#N/A,#N/A,FALSE,"단축1";#N/A,#N/A,FALSE,"단축2";#N/A,#N/A,FALSE,"단축3";#N/A,#N/A,FALSE,"장축";#N/A,#N/A,FALSE,"4WD"}</definedName>
    <definedName name="얼아ㅓ란ㅇ"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엄" hidden="1">{#N/A,#N/A,FALSE,"Aging Summary";#N/A,#N/A,FALSE,"Ratio Analysis";#N/A,#N/A,FALSE,"Test 120 Day Accts";#N/A,#N/A,FALSE,"Tickmarks"}</definedName>
    <definedName name="엄은숙" hidden="1">{#N/A,#N/A,FALSE,"Aging Summary";#N/A,#N/A,FALSE,"Ratio Analysis";#N/A,#N/A,FALSE,"Test 120 Day Accts";#N/A,#N/A,FALSE,"Tickmarks"}</definedName>
    <definedName name="엄은숙꺼" hidden="1">#N/A</definedName>
    <definedName name="엄태" hidden="1">{#N/A,#N/A,FALSE,"지침";#N/A,#N/A,FALSE,"환경분석";#N/A,#N/A,FALSE,"Sheet16"}</definedName>
    <definedName name="업" hidden="1">{#N/A,#N/A,FALSE,"주요여수신";#N/A,#N/A,FALSE,"수신금리";#N/A,#N/A,FALSE,"대출금리";#N/A,#N/A,FALSE,"신규대출";#N/A,#N/A,FALSE,"총액대출"}</definedName>
    <definedName name="업무계획" hidden="1">{"'호선별현황(방식)'!$K$22:$P$22","'호선별현황(방식)'!$K$22:$P$22"}</definedName>
    <definedName name="업무보고용" hidden="1">{#N/A,#N/A,FALSE,"정공"}</definedName>
    <definedName name="업무보고용_1" hidden="1">{#N/A,#N/A,FALSE,"정공"}</definedName>
    <definedName name="업무분장1" hidden="1">{#N/A,#N/A,FALSE,"PART-1234-8-12-9(41)";#N/A,#N/A,FALSE,"PARTS-2(3)";#N/A,#N/A,FALSE,"VAN SYSTEM";#N/A,#N/A,FALSE,"PARTS-10(26)";#N/A,#N/A,FALSE,"PART-5-6-7-11(14)";#N/A,#N/A,FALSE,"PARTS-4(3)";#N/A,#N/A,FALSE,"PCLASS"}</definedName>
    <definedName name="업무용공사비" hidden="1">#REF!</definedName>
    <definedName name="업무추진방향"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업무협력비" hidden="1">#REF!</definedName>
    <definedName name="업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체" hidden="1">{#N/A,#N/A,FALSE,"단축1";#N/A,#N/A,FALSE,"단축2";#N/A,#N/A,FALSE,"단축3";#N/A,#N/A,FALSE,"장축";#N/A,#N/A,FALSE,"4WD"}</definedName>
    <definedName name="업체개황" hidden="1">{"'매출'!$A$1:$I$22"}</definedName>
    <definedName name="업체방문" hidden="1">{#N/A,#N/A,FALSE,"단축1";#N/A,#N/A,FALSE,"단축2";#N/A,#N/A,FALSE,"단축3";#N/A,#N/A,FALSE,"장축";#N/A,#N/A,FALSE,"4WD"}</definedName>
    <definedName name="업체별" hidden="1">{#N/A,#N/A,FALSE,"총괄수정"}</definedName>
    <definedName name="업체카파" hidden="1">{#N/A,#N/A,FALSE,"단축1";#N/A,#N/A,FALSE,"단축2";#N/A,#N/A,FALSE,"단축3";#N/A,#N/A,FALSE,"장축";#N/A,#N/A,FALSE,"4WD"}</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어져" hidden="1">{#N/A,#N/A,FALSE,"인원";#N/A,#N/A,FALSE,"비용2";#N/A,#N/A,FALSE,"비용1";#N/A,#N/A,FALSE,"비용";#N/A,#N/A,FALSE,"보증2";#N/A,#N/A,FALSE,"보증1";#N/A,#N/A,FALSE,"보증";#N/A,#N/A,FALSE,"손익1";#N/A,#N/A,FALSE,"손익";#N/A,#N/A,FALSE,"부서별매출";#N/A,#N/A,FALSE,"매출"}</definedName>
    <definedName name="없에버림" hidden="1">{#N/A,#N/A,FALSE,"손익표지";#N/A,#N/A,FALSE,"손익계산";#N/A,#N/A,FALSE,"일반관리비";#N/A,#N/A,FALSE,"영업외수익";#N/A,#N/A,FALSE,"영업외비용";#N/A,#N/A,FALSE,"매출액";#N/A,#N/A,FALSE,"요약손익";#N/A,#N/A,FALSE,"요약대차";#N/A,#N/A,FALSE,"매출채권현황";#N/A,#N/A,FALSE,"매출채권명세"}</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에러" hidden="1">{"'별표'!$N$220"}</definedName>
    <definedName name="에러1" hidden="1">{#N/A,#N/A,FALSE,"견적조건";#N/A,#N/A,FALSE,"산출근거"}</definedName>
    <definedName name="에비씨디" hidden="1">{#N/A,#N/A,FALSE,"PHOTO5";#N/A,#N/A,FALSE,"ETCH5";#N/A,#N/A,FALSE,"DIFF5";#N/A,#N/A,FALSE,"CVD5";#N/A,#N/A,FALSE,"I5";#N/A,#N/A,FALSE,"METAL5";#N/A,#N/A,FALSE,"PHOTO6";#N/A,#N/A,FALSE,"ETCH6";#N/A,#N/A,FALSE,"DIFF6";#N/A,#N/A,FALSE,"CVD6";#N/A,#N/A,FALSE,"I6";#N/A,#N/A,FALSE,"METAL6"}</definedName>
    <definedName name="에어벤트" hidden="1">{#N/A,#N/A,FALSE,"단축1";#N/A,#N/A,FALSE,"단축2";#N/A,#N/A,FALSE,"단축3";#N/A,#N/A,FALSE,"장축";#N/A,#N/A,FALSE,"4WD"}</definedName>
    <definedName name="에이" hidden="1">{#N/A,#N/A,TRUE,"Y생산";#N/A,#N/A,TRUE,"Y판매";#N/A,#N/A,TRUE,"Y총물량";#N/A,#N/A,TRUE,"Y능력";#N/A,#N/A,TRUE,"YKD"}</definedName>
    <definedName name="에이징2001" hidden="1">#REF!</definedName>
    <definedName name="에천트BEP" hidden="1">{#N/A,#N/A,FALSE,"UNIT";#N/A,#N/A,FALSE,"UNIT";#N/A,#N/A,FALSE,"계정"}</definedName>
    <definedName name="엑셀" hidden="1">{#N/A,#N/A,FALSE,"단축1";#N/A,#N/A,FALSE,"단축2";#N/A,#N/A,FALSE,"단축3";#N/A,#N/A,FALSE,"장축";#N/A,#N/A,FALSE,"4WD"}</definedName>
    <definedName name="엔진" hidden="1">{#N/A,#N/A,FALSE,"단축1";#N/A,#N/A,FALSE,"단축2";#N/A,#N/A,FALSE,"단축3";#N/A,#N/A,FALSE,"장축";#N/A,#N/A,FALSE,"4WD"}</definedName>
    <definedName name="엔진표지" hidden="1">{#N/A,#N/A,FALSE,"단축1";#N/A,#N/A,FALSE,"단축2";#N/A,#N/A,FALSE,"단축3";#N/A,#N/A,FALSE,"장축";#N/A,#N/A,FALSE,"4WD"}</definedName>
    <definedName name="엘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엠오유" hidden="1">{"'매출'!$A$1:$I$22"}</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신" hidden="1">{"'5'!$A$1:$BB$147"}</definedName>
    <definedName name="여신한더2" hidden="1">{#N/A,#N/A,FALSE,"지침";#N/A,#N/A,FALSE,"환경분석";#N/A,#N/A,FALSE,"Sheet16"}</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의주" hidden="1">{#N/A,#N/A,FALSE,"손익표지";#N/A,#N/A,FALSE,"손익계산";#N/A,#N/A,FALSE,"일반관리비";#N/A,#N/A,FALSE,"영업외수익";#N/A,#N/A,FALSE,"영업외비용";#N/A,#N/A,FALSE,"매출액";#N/A,#N/A,FALSE,"요약손익";#N/A,#N/A,FALSE,"요약대차";#N/A,#N/A,FALSE,"매출채권현황";#N/A,#N/A,FALSE,"매출채권명세"}</definedName>
    <definedName name="여이" hidden="1">{#N/A,#N/A,FALSE,"1.CRITERIA";#N/A,#N/A,FALSE,"2.IS";#N/A,#N/A,FALSE,"3.BS";#N/A,#N/A,FALSE,"4.PER PL";#N/A,#N/A,FALSE,"5.INVESTMENT";#N/A,#N/A,FALSE,"6.공문";#N/A,#N/A,FALSE,"7.netinvest"}</definedName>
    <definedName name="연" hidden="1">{#N/A,#N/A,TRUE,"경전'96(1)";#N/A,#N/A,TRUE,"경전'96 (2)"}</definedName>
    <definedName name="연1" hidden="1">{#N/A,#N/A,TRUE,"경전'96(1)";#N/A,#N/A,TRUE,"경전'96 (2)"}</definedName>
    <definedName name="연간예상" hidden="1">{#N/A,#N/A,FALSE,"UNIT";#N/A,#N/A,FALSE,"UNIT";#N/A,#N/A,FALSE,"계정"}</definedName>
    <definedName name="연간예상_1" hidden="1">{#N/A,#N/A,FALSE,"UNIT";#N/A,#N/A,FALSE,"UNIT";#N/A,#N/A,FALSE,"계정"}</definedName>
    <definedName name="연간예상_2" hidden="1">{#N/A,#N/A,FALSE,"UNIT";#N/A,#N/A,FALSE,"UNIT";#N/A,#N/A,FALSE,"계정"}</definedName>
    <definedName name="연간예상_3" hidden="1">{#N/A,#N/A,FALSE,"UNIT";#N/A,#N/A,FALSE,"UNIT";#N/A,#N/A,FALSE,"계정"}</definedName>
    <definedName name="연간예상_4" hidden="1">{#N/A,#N/A,FALSE,"UNIT";#N/A,#N/A,FALSE,"UNIT";#N/A,#N/A,FALSE,"계정"}</definedName>
    <definedName name="연간예상_5" hidden="1">{#N/A,#N/A,FALSE,"UNIT";#N/A,#N/A,FALSE,"UNIT";#N/A,#N/A,FALSE,"계정"}</definedName>
    <definedName name="연결대차" hidden="1">{#N/A,#N/A,FALSE,"BS";#N/A,#N/A,FALSE,"PL";#N/A,#N/A,FALSE,"처분";#N/A,#N/A,FALSE,"현금";#N/A,#N/A,FALSE,"매출";#N/A,#N/A,FALSE,"원가";#N/A,#N/A,FALSE,"경영"}</definedName>
    <definedName name="연결분개" hidden="1">{#N/A,#N/A,FALSE,"Aging Summary";#N/A,#N/A,FALSE,"Ratio Analysis";#N/A,#N/A,FALSE,"Test 120 Day Accts";#N/A,#N/A,FALSE,"Tickmarks"}</definedName>
    <definedName name="연결정산표2" hidden="1">{#N/A,#N/A,FALSE,"Aging Summary";#N/A,#N/A,FALSE,"Ratio Analysis";#N/A,#N/A,FALSE,"Test 120 Day Accts";#N/A,#N/A,FALSE,"Tickmarks"}</definedName>
    <definedName name="연구" hidden="1">#REF!</definedName>
    <definedName name="연구1" hidden="1">{#N/A,#N/A,TRUE,"경전'96(1)";#N/A,#N/A,TRUE,"경전'96 (2)"}</definedName>
    <definedName name="연구개발" hidden="1">{#N/A,#N/A,TRUE,"경전'96(1)";#N/A,#N/A,TRUE,"경전'96 (2)"}</definedName>
    <definedName name="연구개발1" hidden="1">#REF!</definedName>
    <definedName name="연구소" hidden="1">#REF!</definedName>
    <definedName name="연구소\" hidden="1">{#N/A,#N/A,TRUE,"경전'96(1)";#N/A,#N/A,TRUE,"경전'96 (2)"}</definedName>
    <definedName name="연구소1" hidden="1">{#N/A,#N/A,TRUE,"경전'96(1)";#N/A,#N/A,TRUE,"경전'96 (2)"}</definedName>
    <definedName name="연구소계" hidden="1">{"'5국공정'!$A$1:$E$128"}</definedName>
    <definedName name="연도" hidden="1">{#N/A,#N/A,FALSE,"96매출보고현황"}</definedName>
    <definedName name="연도별추정손익계산서1q" hidden="1">{#N/A,#N/A,FALSE,"총괄수정"}</definedName>
    <definedName name="연료2" hidden="1">{#N/A,#N/A,FALSE,"단축1";#N/A,#N/A,FALSE,"단축2";#N/A,#N/A,FALSE,"단축3";#N/A,#N/A,FALSE,"장축";#N/A,#N/A,FALSE,"4WD"}</definedName>
    <definedName name="연료탱크" hidden="1">{#N/A,#N/A,FALSE,"단축1";#N/A,#N/A,FALSE,"단축2";#N/A,#N/A,FALSE,"단축3";#N/A,#N/A,FALSE,"장축";#N/A,#N/A,FALSE,"4WD"}</definedName>
    <definedName name="연료펌프" hidden="1">#REF!</definedName>
    <definedName name="연말" hidden="1">#REF!</definedName>
    <definedName name="연말손익" hidden="1">{#N/A,#N/A,FALSE,"UNIT";#N/A,#N/A,FALSE,"UNIT";#N/A,#N/A,FALSE,"계정"}</definedName>
    <definedName name="연말손익_1" hidden="1">{#N/A,#N/A,FALSE,"UNIT";#N/A,#N/A,FALSE,"UNIT";#N/A,#N/A,FALSE,"계정"}</definedName>
    <definedName name="연말손익_2" hidden="1">{#N/A,#N/A,FALSE,"UNIT";#N/A,#N/A,FALSE,"UNIT";#N/A,#N/A,FALSE,"계정"}</definedName>
    <definedName name="연말손익_3" hidden="1">{#N/A,#N/A,FALSE,"UNIT";#N/A,#N/A,FALSE,"UNIT";#N/A,#N/A,FALSE,"계정"}</definedName>
    <definedName name="연말손익_4" hidden="1">{#N/A,#N/A,FALSE,"UNIT";#N/A,#N/A,FALSE,"UNIT";#N/A,#N/A,FALSE,"계정"}</definedName>
    <definedName name="연말손익_5" hidden="1">{#N/A,#N/A,FALSE,"UNIT";#N/A,#N/A,FALSE,"UNIT";#N/A,#N/A,FALSE,"계정"}</definedName>
    <definedName name="연말손익계산서" hidden="1">{#N/A,#N/A,FALSE,"BS";#N/A,#N/A,FALSE,"PL";#N/A,#N/A,FALSE,"처분";#N/A,#N/A,FALSE,"현금";#N/A,#N/A,FALSE,"매출";#N/A,#N/A,FALSE,"원가";#N/A,#N/A,FALSE,"경영"}</definedName>
    <definedName name="연말예상" hidden="1">#REF!</definedName>
    <definedName name="연상" hidden="1">{#N/A,#N/A,TRUE,"1.환경분석_목표";#N/A,#N/A,TRUE,"2.원가절감";#N/A,#N/A,TRUE,"3.경영계획총괄";#N/A,#N/A,TRUE,"4.손익계획";#N/A,#N/A,TRUE,"5.재무계획";#N/A,#N/A,TRUE,"6-1.차임금현황";#N/A,#N/A,TRUE,"6-2현금흐름";#N/A,#N/A,TRUE,"7-1.생산계획";#N/A,#N/A,TRUE,"7-2.판매계획";#N/A,#N/A,TRUE,"8-1.유형별투자";#N/A,#N/A,TRUE,"8-2.내역별투자";#N/A,#N/A,TRUE,"8-3.연구개발";#N/A,#N/A,TRUE,"9.인력운용";#N/A,#N/A,TRUE,"10.조직도";#N/A,#N/A,TRUE,"11.교육훈련계획";#N/A,#N/A,TRUE,"12.홍보계획";#N/A,#N/A,TRUE,"13.보유부동산현황";#N/A,#N/A,TRUE,"표지";#N/A,#N/A,TRUE,"목차"}</definedName>
    <definedName name="연숩" hidden="1">{#N/A,#N/A,FALSE,"손익표지";#N/A,#N/A,FALSE,"손익계산";#N/A,#N/A,FALSE,"일반관리비";#N/A,#N/A,FALSE,"영업외수익";#N/A,#N/A,FALSE,"영업외비용";#N/A,#N/A,FALSE,"매출액";#N/A,#N/A,FALSE,"요약손익";#N/A,#N/A,FALSE,"요약대차";#N/A,#N/A,FALSE,"매출채권현황";#N/A,#N/A,FALSE,"매출채권명세"}</definedName>
    <definedName name="연습" hidden="1">0</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용" hidden="1">{#N/A,#N/A,FALSE,"Sheet1";#N/A,#N/A,FALSE,"Sheet1";#N/A,#N/A,FALSE,"Sheet1"}</definedName>
    <definedName name="연주얀" hidden="1">{#N/A,#N/A,FALSE,"정공"}</definedName>
    <definedName name="연주얀_1" hidden="1">{#N/A,#N/A,FALSE,"정공"}</definedName>
    <definedName name="연체" hidden="1">{"'5'!$A$1:$BB$147"}</definedName>
    <definedName name="연체_05" hidden="1">{"'매출'!$A$1:$I$22"}</definedName>
    <definedName name="연체이자탕감" hidden="1">{#N/A,#N/A,FALSE,"KMC최종회의(7월) 자료"}</definedName>
    <definedName name="연체현황1" hidden="1">{"'경매 schedule'!$A$1:$Y$78"}</definedName>
    <definedName name="연필" hidden="1">#REF!</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hidden="1">{#N/A,#N/A,FALSE,"단축1";#N/A,#N/A,FALSE,"단축2";#N/A,#N/A,FALSE,"단축3";#N/A,#N/A,FALSE,"장축";#N/A,#N/A,FALSE,"4WD"}</definedName>
    <definedName name="영" hidden="1">{#N/A,#N/A,FALSE,"1.CRITERIA";#N/A,#N/A,FALSE,"2.IS";#N/A,#N/A,FALSE,"3.BS";#N/A,#N/A,FALSE,"4.PER PL";#N/A,#N/A,FALSE,"5.INVESTMENT";#N/A,#N/A,FALSE,"6.공문";#N/A,#N/A,FALSE,"7.netinvest"}</definedName>
    <definedName name="영_1" hidden="1">{#N/A,#N/A,FALSE,"CHECK-LIST 환산표";#N/A,#N/A,FALSE,"무재해 시간";#N/A,#N/A,FALSE,"총괄표"}</definedName>
    <definedName name="영등호"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복" hidden="1">{#N/A,#N/A,FALSE,"단축1";#N/A,#N/A,FALSE,"단축2";#N/A,#N/A,FALSE,"단축3";#N/A,#N/A,FALSE,"장축";#N/A,#N/A,FALSE,"4WD"}</definedName>
    <definedName name="영상2" hidden="1">{#N/A,#N/A,FALSE,"BS";#N/A,#N/A,FALSE,"PL";#N/A,#N/A,FALSE,"처분";#N/A,#N/A,FALSE,"현금";#N/A,#N/A,FALSE,"매출";#N/A,#N/A,FALSE,"원가";#N/A,#N/A,FALSE,"경영"}</definedName>
    <definedName name="영상3" hidden="1">{#N/A,#N/A,FALSE,"BS";#N/A,#N/A,FALSE,"PL";#N/A,#N/A,FALSE,"처분";#N/A,#N/A,FALSE,"현금";#N/A,#N/A,FALSE,"매출";#N/A,#N/A,FALSE,"원가";#N/A,#N/A,FALSE,"경영"}</definedName>
    <definedName name="영상상1" hidden="1">{#N/A,#N/A,FALSE,"BS";#N/A,#N/A,FALSE,"PL";#N/A,#N/A,FALSE,"처분";#N/A,#N/A,FALSE,"현금";#N/A,#N/A,FALSE,"매출";#N/A,#N/A,FALSE,"원가";#N/A,#N/A,FALSE,"경영"}</definedName>
    <definedName name="영성기업" hidden="1">{#N/A,#N/A,FALSE,"범우구미";#N/A,#N/A,FALSE,"세한케미칼";#N/A,#N/A,FALSE,"세명화학";#N/A,#N/A,FALSE,"신영케미칼";#N/A,#N/A,FALSE,"일석상사"}</definedName>
    <definedName name="영업" hidden="1">{#N/A,#N/A,FALSE,"1.CRITERIA";#N/A,#N/A,FALSE,"2.IS";#N/A,#N/A,FALSE,"3.BS";#N/A,#N/A,FALSE,"4.PER PL";#N/A,#N/A,FALSE,"5.INVESTMENT";#N/A,#N/A,FALSE,"6.공문";#N/A,#N/A,FALSE,"7.netinvest"}</definedName>
    <definedName name="영업1" hidden="1">{#N/A,#N/A,FALSE,"지침";#N/A,#N/A,FALSE,"환경분석";#N/A,#N/A,FALSE,"Sheet16"}</definedName>
    <definedName name="영업권" hidden="1">{#N/A,#N/A,FALSE,"BS";#N/A,#N/A,FALSE,"PL";#N/A,#N/A,FALSE,"처분";#N/A,#N/A,FALSE,"현금";#N/A,#N/A,FALSE,"매출";#N/A,#N/A,FALSE,"원가";#N/A,#N/A,FALSE,"경영"}</definedName>
    <definedName name="영업권1" hidden="1">{#N/A,#N/A,FALSE,"BS";#N/A,#N/A,FALSE,"PL";#N/A,#N/A,FALSE,"처분";#N/A,#N/A,FALSE,"현금";#N/A,#N/A,FALSE,"매출";#N/A,#N/A,FALSE,"원가";#N/A,#N/A,FALSE,"경영"}</definedName>
    <definedName name="영업매출" hidden="1">{#N/A,#N/A,FALSE,"지침";#N/A,#N/A,FALSE,"환경분석";#N/A,#N/A,FALSE,"Sheet16"}</definedName>
    <definedName name="영업보증금" hidden="1">{#N/A,#N/A,FALSE,"BS";#N/A,#N/A,FALSE,"PL";#N/A,#N/A,FALSE,"처분";#N/A,#N/A,FALSE,"현금";#N/A,#N/A,FALSE,"매출";#N/A,#N/A,FALSE,"원가";#N/A,#N/A,FALSE,"경영"}</definedName>
    <definedName name="영업본" hidden="1">{#N/A,#N/A,FALSE,"표지";#N/A,#N/A,FALSE,"전제";#N/A,#N/A,FALSE,"손익-자 (2)";#N/A,#N/A,FALSE,"손익-자";#N/A,#N/A,FALSE,"손익-마 (2)";#N/A,#N/A,FALSE,"손익-마";#N/A,#N/A,FALSE,"총손최종"}</definedName>
    <definedName name="영업수"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 hidden="1">{#N/A,#N/A,FALSE,"1.CRITERIA";#N/A,#N/A,FALSE,"2.IS";#N/A,#N/A,FALSE,"3.BS";#N/A,#N/A,FALSE,"4.PER PL";#N/A,#N/A,FALSE,"5.INVESTMENT";#N/A,#N/A,FALSE,"6.공문";#N/A,#N/A,FALSE,"7.netinvest"}</definedName>
    <definedName name="영업외비용" hidden="1">{#N/A,#N/A,FALSE,"BS";#N/A,#N/A,FALSE,"PL";#N/A,#N/A,FALSE,"처분";#N/A,#N/A,FALSE,"현금";#N/A,#N/A,FALSE,"매출";#N/A,#N/A,FALSE,"원가";#N/A,#N/A,FALSE,"경영"}</definedName>
    <definedName name="영업외비용_1" hidden="1">{#N/A,#N/A,FALSE,"BS";#N/A,#N/A,FALSE,"PL";#N/A,#N/A,FALSE,"처분";#N/A,#N/A,FALSE,"현금";#N/A,#N/A,FALSE,"매출";#N/A,#N/A,FALSE,"원가";#N/A,#N/A,FALSE,"경영"}</definedName>
    <definedName name="영업외수" hidden="1">#REF!</definedName>
    <definedName name="영업외수익" hidden="1">{#N/A,#N/A,FALSE,"1.CRITERIA";#N/A,#N/A,FALSE,"2.IS";#N/A,#N/A,FALSE,"3.BS";#N/A,#N/A,FALSE,"4.PER PL";#N/A,#N/A,FALSE,"5.INVESTMENT";#N/A,#N/A,FALSE,"6.공문";#N/A,#N/A,FALSE,"7.netinvest"}</definedName>
    <definedName name="영업이익" hidden="1">{#N/A,#N/A,FALSE,"지침";#N/A,#N/A,FALSE,"환경분석";#N/A,#N/A,FALSE,"Sheet16"}</definedName>
    <definedName name="영업인건배부" hidden="1">{#N/A,#N/A,FALSE,"97년 투자계획 세부내역 "}</definedName>
    <definedName name="영업인건비배부" hidden="1">{#N/A,#N/A,FALSE,"97년 투자계획 세부내역 "}</definedName>
    <definedName name="영업정책02" hidden="1">{"'7'!$B$15:$D$32"}</definedName>
    <definedName name="영업현금" hidden="1">{#N/A,#N/A,FALSE,"지침";#N/A,#N/A,FALSE,"환경분석";#N/A,#N/A,FALSE,"Sheet16"}</definedName>
    <definedName name="영자" hidden="1">{#N/A,#N/A,FALSE,"단축1";#N/A,#N/A,FALSE,"단축2";#N/A,#N/A,FALSE,"단축3";#N/A,#N/A,FALSE,"장축";#N/A,#N/A,FALSE,"4WD"}</definedName>
    <definedName name="영희" hidden="1">{"'5'!$A$1:$BB$147"}</definedName>
    <definedName name="예" hidden="1">{"'Price List '!$A$1:$R$156"}</definedName>
    <definedName name="예1" hidden="1">{#N/A,#N/A,FALSE,"정공"}</definedName>
    <definedName name="예1_1" hidden="1">{#N/A,#N/A,FALSE,"정공"}</definedName>
    <definedName name="예2" hidden="1">{#N/A,#N/A,FALSE,"정공"}</definedName>
    <definedName name="예2_1" hidden="1">{#N/A,#N/A,FALSE,"정공"}</definedName>
    <definedName name="예3" hidden="1">{#N/A,#N/A,FALSE,"정공"}</definedName>
    <definedName name="예3_1" hidden="1">{#N/A,#N/A,FALSE,"정공"}</definedName>
    <definedName name="預り保証金" hidden="1">{"'買掛金'!$J$6"}</definedName>
    <definedName name="예금" hidden="1">{#N/A,#N/A,FALSE,"1.CRITERIA";#N/A,#N/A,FALSE,"2.IS";#N/A,#N/A,FALSE,"3.BS";#N/A,#N/A,FALSE,"4.PER PL";#N/A,#N/A,FALSE,"5.INVESTMENT";#N/A,#N/A,FALSE,"6.공문";#N/A,#N/A,FALSE,"7.netinvest"}</definedName>
    <definedName name="예금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비분석적검토" hidden="1">{#N/A,#N/A,FALSE,"COL-HIS"}</definedName>
    <definedName name="예비분석적검토_1" hidden="1">{#N/A,#N/A,FALSE,"COL-HIS"}</definedName>
    <definedName name="예산" hidden="1">{#N/A,#N/A,TRUE,"손익보고"}</definedName>
    <definedName name="예산2" hidden="1">{"'OPEN'G압출'!$A$4:$P$34"}</definedName>
    <definedName name="예산계획1" hidden="1">{#N/A,#N/A,FALSE,"단축1";#N/A,#N/A,FALSE,"단축2";#N/A,#N/A,FALSE,"단축3";#N/A,#N/A,FALSE,"장축";#N/A,#N/A,FALSE,"4WD"}</definedName>
    <definedName name="예산총괄" hidden="1">{"'OPEN'G압출'!$A$4:$P$34"}</definedName>
    <definedName name="예산편성차이"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예상" hidden="1">#REF!</definedName>
    <definedName name="예수" hidden="1">#REF!</definedName>
    <definedName name="예수금" hidden="1">#REF!</definedName>
    <definedName name="예수금2" hidden="1">{#N/A,#N/A,FALSE,"Aging Summary";#N/A,#N/A,FALSE,"Ratio Analysis";#N/A,#N/A,FALSE,"Test 120 Day Accts";#N/A,#N/A,FALSE,"Tickmarks"}</definedName>
    <definedName name="예수금ㄱㄷ미" hidden="1">#REF!</definedName>
    <definedName name="예수금대장" hidden="1">#REF!</definedName>
    <definedName name="예수보증금" hidden="1">{#N/A,#N/A,FALSE,"BS";#N/A,#N/A,FALSE,"PL";#N/A,#N/A,FALSE,"A";#N/A,#N/A,FALSE,"B";#N/A,#N/A,FALSE,"B1";#N/A,#N/A,FALSE,"C";#N/A,#N/A,FALSE,"C1";#N/A,#N/A,FALSE,"C2";#N/A,#N/A,FALSE,"D";#N/A,#N/A,FALSE,"E";#N/A,#N/A,FALSE,"F";#N/A,#N/A,FALSE,"AA";#N/A,#N/A,FALSE,"BB";#N/A,#N/A,FALSE,"CC";#N/A,#N/A,FALSE,"DD";#N/A,#N/A,FALSE,"EE";#N/A,#N/A,FALSE,"FF";#N/A,#N/A,FALSE,"PL10";#N/A,#N/A,FALSE,"PL20";#N/A,#N/A,FALSE,"PL30"}</definedName>
    <definedName name="예적금미수수익" hidden="1">{#N/A,#N/A,FALSE,"손익표지";#N/A,#N/A,FALSE,"손익계산";#N/A,#N/A,FALSE,"일반관리비";#N/A,#N/A,FALSE,"영업외수익";#N/A,#N/A,FALSE,"영업외비용";#N/A,#N/A,FALSE,"매출액";#N/A,#N/A,FALSE,"요약손익";#N/A,#N/A,FALSE,"요약대차";#N/A,#N/A,FALSE,"매출채권현황";#N/A,#N/A,FALSE,"매출채권명세"}</definedName>
    <definedName name="예치보증" hidden="1">{"'분양원가'!$B$1:$F$113"}</definedName>
    <definedName name="예치보증금" hidden="1">{"'분양원가'!$B$1:$F$113"}</definedName>
    <definedName name="옛생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오" hidden="1">{#N/A,#N/A,FALSE,"1.CRITERIA";#N/A,#N/A,FALSE,"2.IS";#N/A,#N/A,FALSE,"3.BS";#N/A,#N/A,FALSE,"4.PER PL";#N/A,#N/A,FALSE,"5.INVESTMENT";#N/A,#N/A,FALSE,"6.공문";#N/A,#N/A,FALSE,"7.netinvest"}</definedName>
    <definedName name="오." hidden="1">{#N/A,#N/A,FALSE,"UNIT";#N/A,#N/A,FALSE,"UNIT";#N/A,#N/A,FALSE,"계정"}</definedName>
    <definedName name="오.." hidden="1">{#N/A,#N/A,FALSE,"UNIT";#N/A,#N/A,FALSE,"UNIT";#N/A,#N/A,FALSE,"계정"}</definedName>
    <definedName name="오.._1" hidden="1">{#N/A,#N/A,FALSE,"UNIT";#N/A,#N/A,FALSE,"UNIT";#N/A,#N/A,FALSE,"계정"}</definedName>
    <definedName name="오.._2" hidden="1">{#N/A,#N/A,FALSE,"UNIT";#N/A,#N/A,FALSE,"UNIT";#N/A,#N/A,FALSE,"계정"}</definedName>
    <definedName name="오.._3" hidden="1">{#N/A,#N/A,FALSE,"UNIT";#N/A,#N/A,FALSE,"UNIT";#N/A,#N/A,FALSE,"계정"}</definedName>
    <definedName name="오.._4" hidden="1">{#N/A,#N/A,FALSE,"UNIT";#N/A,#N/A,FALSE,"UNIT";#N/A,#N/A,FALSE,"계정"}</definedName>
    <definedName name="오.._5" hidden="1">{#N/A,#N/A,FALSE,"UNIT";#N/A,#N/A,FALSE,"UNIT";#N/A,#N/A,FALSE,"계정"}</definedName>
    <definedName name="오._1" hidden="1">{#N/A,#N/A,FALSE,"UNIT";#N/A,#N/A,FALSE,"UNIT";#N/A,#N/A,FALSE,"계정"}</definedName>
    <definedName name="오._2" hidden="1">{#N/A,#N/A,FALSE,"UNIT";#N/A,#N/A,FALSE,"UNIT";#N/A,#N/A,FALSE,"계정"}</definedName>
    <definedName name="오._3" hidden="1">{#N/A,#N/A,FALSE,"UNIT";#N/A,#N/A,FALSE,"UNIT";#N/A,#N/A,FALSE,"계정"}</definedName>
    <definedName name="오._4" hidden="1">{#N/A,#N/A,FALSE,"UNIT";#N/A,#N/A,FALSE,"UNIT";#N/A,#N/A,FALSE,"계정"}</definedName>
    <definedName name="오._5" hidden="1">{#N/A,#N/A,FALSE,"UNIT";#N/A,#N/A,FALSE,"UNIT";#N/A,#N/A,FALSE,"계정"}</definedName>
    <definedName name="오_1" hidden="1">{#N/A,#N/A,FALSE,"UNIT";#N/A,#N/A,FALSE,"UNIT";#N/A,#N/A,FALSE,"계정"}</definedName>
    <definedName name="오_2" hidden="1">{#N/A,#N/A,FALSE,"UNIT";#N/A,#N/A,FALSE,"UNIT";#N/A,#N/A,FALSE,"계정"}</definedName>
    <definedName name="오_3" hidden="1">{#N/A,#N/A,FALSE,"UNIT";#N/A,#N/A,FALSE,"UNIT";#N/A,#N/A,FALSE,"계정"}</definedName>
    <definedName name="오_4" hidden="1">{#N/A,#N/A,FALSE,"UNIT";#N/A,#N/A,FALSE,"UNIT";#N/A,#N/A,FALSE,"계정"}</definedName>
    <definedName name="오_5" hidden="1">{#N/A,#N/A,FALSE,"UNIT";#N/A,#N/A,FALSE,"UNIT";#N/A,#N/A,FALSE,"계정"}</definedName>
    <definedName name="오경민" hidden="1">{#N/A,#N/A,FALSE,"Aging Summary";#N/A,#N/A,FALSE,"Ratio Analysis";#N/A,#N/A,FALSE,"Test 120 Day Accts";#N/A,#N/A,FALSE,"Tickmarks"}</definedName>
    <definedName name="오빠" hidden="1">{#N/A,#N/A,FALSE,"현장 NCR 분석";#N/A,#N/A,FALSE,"현장품질감사";#N/A,#N/A,FALSE,"현장품질감사"}</definedName>
    <definedName name="오서방" hidden="1">{#N/A,#N/A,FALSE,"97년 투자계획 세부내역 "}</definedName>
    <definedName name="오성협" hidden="1">{#N/A,#N/A,TRUE,"Y생산";#N/A,#N/A,TRUE,"Y판매";#N/A,#N/A,TRUE,"Y총물량";#N/A,#N/A,TRUE,"Y능력";#N/A,#N/A,TRUE,"YKD"}</definedName>
    <definedName name="오성협_1" hidden="1">{#N/A,#N/A,TRUE,"Y생산";#N/A,#N/A,TRUE,"Y판매";#N/A,#N/A,TRUE,"Y총물량";#N/A,#N/A,TRUE,"Y능력";#N/A,#N/A,TRUE,"YKD"}</definedName>
    <definedName name="오세범" hidden="1">{#N/A,#N/A,FALSE,"97년 투자계획 세부내역 "}</definedName>
    <definedName name="오세범1" hidden="1">{#N/A,#N/A,FALSE,"97년 투자계획 세부내역 "}</definedName>
    <definedName name="오세범2" hidden="1">{#N/A,#N/A,FALSE,"97년 투자계획 세부내역 "}</definedName>
    <definedName name="오세범3" hidden="1">{#N/A,#N/A,FALSE,"97년 투자계획 세부내역 "}</definedName>
    <definedName name="오순선" hidden="1">#REF!</definedName>
    <definedName name="오승환이자03" hidden="1">#REF!</definedName>
    <definedName name="오영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오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오익환" hidden="1">{#N/A,#N/A,FALSE,"단축1";#N/A,#N/A,FALSE,"단축2";#N/A,#N/A,FALSE,"단축3";#N/A,#N/A,FALSE,"장축";#N/A,#N/A,FALSE,"4WD"}</definedName>
    <definedName name="오일건" hidden="1">{#N/A,#N/A,FALSE,"단축1";#N/A,#N/A,FALSE,"단축2";#N/A,#N/A,FALSE,"단축3";#N/A,#N/A,FALSE,"장축";#N/A,#N/A,FALSE,"4WD"}</definedName>
    <definedName name="오케이" hidden="1">{#N/A,#N/A,FALSE,"단축1";#N/A,#N/A,FALSE,"단축2";#N/A,#N/A,FALSE,"단축3";#N/A,#N/A,FALSE,"장축";#N/A,#N/A,FALSE,"4WD"}</definedName>
    <definedName name="오토" hidden="1">{"'5'!$A$1:$BB$147"}</definedName>
    <definedName name="오토리스" hidden="1">{"'5'!$A$1:$BB$147"}</definedName>
    <definedName name="오토리스1" hidden="1">{"'5'!$A$1:$BB$147"}</definedName>
    <definedName name="오토리스실적" hidden="1">{"'5'!$A$1:$BB$147"}</definedName>
    <definedName name="오토본부" hidden="1">{"'5'!$A$1:$BB$147"}</definedName>
    <definedName name="오토케어월별" hidden="1">#REF!</definedName>
    <definedName name="오토토" hidden="1">{"'5'!$A$1:$BB$147"}</definedName>
    <definedName name="오포" hidden="1">{"'5'!$A$1:$BB$147"}</definedName>
    <definedName name="오ㅓㄱ" hidden="1">{#N/A,#N/A,FALSE,"BS";#N/A,#N/A,FALSE,"PL";#N/A,#N/A,FALSE,"처분";#N/A,#N/A,FALSE,"현금";#N/A,#N/A,FALSE,"매출";#N/A,#N/A,FALSE,"원가";#N/A,#N/A,FALSE,"경영"}</definedName>
    <definedName name="올" hidden="1">{#N/A,#N/A,FALSE,"1.CRITERIA";#N/A,#N/A,FALSE,"2.IS";#N/A,#N/A,FALSE,"3.BS";#N/A,#N/A,FALSE,"4.PER PL";#N/A,#N/A,FALSE,"5.INVESTMENT";#N/A,#N/A,FALSE,"6.공문";#N/A,#N/A,FALSE,"7.netinvest"}</definedName>
    <definedName name="올라" hidden="1">{#N/A,#N/A,FALSE,"1.CRITERIA";#N/A,#N/A,FALSE,"2.IS";#N/A,#N/A,FALSE,"3.BS";#N/A,#N/A,FALSE,"4.PER PL";#N/A,#N/A,FALSE,"5.INVESTMENT";#N/A,#N/A,FALSE,"6.공문";#N/A,#N/A,FALSE,"7.netinvest"}</definedName>
    <definedName name="올라타" hidden="1">{#N/A,#N/A,FALSE,"1.CRITERIA";#N/A,#N/A,FALSE,"2.IS";#N/A,#N/A,FALSE,"3.BS";#N/A,#N/A,FALSE,"4.PER PL";#N/A,#N/A,FALSE,"5.INVESTMENT";#N/A,#N/A,FALSE,"6.공문";#N/A,#N/A,FALSE,"7.netinvest"}</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벽" hidden="1">{#N/A,#N/A,FALSE,"혼합골재"}</definedName>
    <definedName name="옹벽수량집계표" hidden="1">{#N/A,#N/A,FALSE,"2~8번"}</definedName>
    <definedName name="옹벽수량집계표총괄" hidden="1">{#N/A,#N/A,FALSE,"혼합골재"}</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와이러지" hidden="1">{#N/A,#N/A,FALSE,"거주자";#N/A,#N/A,FALSE,"증투F"}</definedName>
    <definedName name="와이어" hidden="1">{#N/A,#N/A,FALSE,"단축1";#N/A,#N/A,FALSE,"단축2";#N/A,#N/A,FALSE,"단축3";#N/A,#N/A,FALSE,"장축";#N/A,#N/A,FALSE,"4WD"}</definedName>
    <definedName name="완료" hidden="1">{#N/A,#N/A,FALSE,"인원";#N/A,#N/A,FALSE,"비용2";#N/A,#N/A,FALSE,"비용1";#N/A,#N/A,FALSE,"비용";#N/A,#N/A,FALSE,"보증2";#N/A,#N/A,FALSE,"보증1";#N/A,#N/A,FALSE,"보증";#N/A,#N/A,FALSE,"손익1";#N/A,#N/A,FALSE,"손익";#N/A,#N/A,FALSE,"부서별매출";#N/A,#N/A,FALSE,"매출"}</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차물류비" hidden="1">{#N/A,#N/A,FALSE,"인원";#N/A,#N/A,FALSE,"비용2";#N/A,#N/A,FALSE,"비용1";#N/A,#N/A,FALSE,"비용";#N/A,#N/A,FALSE,"보증2";#N/A,#N/A,FALSE,"보증1";#N/A,#N/A,FALSE,"보증";#N/A,#N/A,FALSE,"손익1";#N/A,#N/A,FALSE,"손익";#N/A,#N/A,FALSE,"부서별매출";#N/A,#N/A,FALSE,"매출"}</definedName>
    <definedName name="왈리" hidden="1">{#N/A,#N/A,FALSE,"1.CRITERIA";#N/A,#N/A,FALSE,"2.IS";#N/A,#N/A,FALSE,"3.BS";#N/A,#N/A,FALSE,"4.PER PL";#N/A,#N/A,FALSE,"5.INVESTMENT";#N/A,#N/A,FALSE,"6.공문";#N/A,#N/A,FALSE,"7.netinvest"}</definedName>
    <definedName name="왔" hidden="1">{#N/A,#N/A,FALSE,"Sheet5"}</definedName>
    <definedName name="왜그러니" hidden="1">{"'손익현황'!$A$1:$J$29"}</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러냐" hidden="1">{"'Sheet1'!$A$1:$H$36"}</definedName>
    <definedName name="왜이러지" hidden="1">{#N/A,#N/A,FALSE,"BS";#N/A,#N/A,FALSE,"PL";#N/A,#N/A,FALSE,"처분";#N/A,#N/A,FALSE,"현금";#N/A,#N/A,FALSE,"매출";#N/A,#N/A,FALSE,"원가";#N/A,#N/A,FALSE,"경영"}</definedName>
    <definedName name="왜이러지?" hidden="1">{#N/A,#N/A,FALSE,"거주자";#N/A,#N/A,FALSE,"증투F"}</definedName>
    <definedName name="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부사업" hidden="1">{#N/A,#N/A,FALSE,"BS";#N/A,#N/A,FALSE,"PL";#N/A,#N/A,FALSE,"A";#N/A,#N/A,FALSE,"B";#N/A,#N/A,FALSE,"B1";#N/A,#N/A,FALSE,"C";#N/A,#N/A,FALSE,"C1";#N/A,#N/A,FALSE,"C2";#N/A,#N/A,FALSE,"D";#N/A,#N/A,FALSE,"E";#N/A,#N/A,FALSE,"F";#N/A,#N/A,FALSE,"AA";#N/A,#N/A,FALSE,"BB";#N/A,#N/A,FALSE,"CC";#N/A,#N/A,FALSE,"DD";#N/A,#N/A,FALSE,"EE";#N/A,#N/A,FALSE,"FF";#N/A,#N/A,FALSE,"PL10";#N/A,#N/A,FALSE,"PL20";#N/A,#N/A,FALSE,"PL30"}</definedName>
    <definedName name="외부소음영향" hidden="1">{#N/A,#N/A,FALSE,"단축1";#N/A,#N/A,FALSE,"단축2";#N/A,#N/A,FALSE,"단축3";#N/A,#N/A,FALSE,"장축";#N/A,#N/A,FALSE,"4WD"}</definedName>
    <definedName name="외부위협" hidden="1">{#N/A,#N/A,FALSE,"PART-1234-8-12-9(41)";#N/A,#N/A,FALSE,"PARTS-2(3)";#N/A,#N/A,FALSE,"VAN SYSTEM";#N/A,#N/A,FALSE,"PARTS-10(26)";#N/A,#N/A,FALSE,"PART-5-6-7-11(14)";#N/A,#N/A,FALSE,"PARTS-4(3)";#N/A,#N/A,FALSE,"PCLASS"}</definedName>
    <definedName name="외상" hidden="1">{#N/A,#N/A,FALSE,"Aging Summary";#N/A,#N/A,FALSE,"Ratio Analysis";#N/A,#N/A,FALSE,"Test 120 Day Accts";#N/A,#N/A,FALSE,"Tickmarks"}</definedName>
    <definedName name="외상매출금1" hidden="1">{#N/A,#N/A,FALSE,"BS";#N/A,#N/A,FALSE,"PL";#N/A,#N/A,FALSE,"처분";#N/A,#N/A,FALSE,"현금";#N/A,#N/A,FALSE,"매출";#N/A,#N/A,FALSE,"원가";#N/A,#N/A,FALSE,"경영"}</definedName>
    <definedName name="외상매출금2" hidden="1">{#N/A,#N/A,FALSE,"BS";#N/A,#N/A,FALSE,"PL";#N/A,#N/A,FALSE,"A";#N/A,#N/A,FALSE,"B";#N/A,#N/A,FALSE,"B1";#N/A,#N/A,FALSE,"C";#N/A,#N/A,FALSE,"C1";#N/A,#N/A,FALSE,"C2";#N/A,#N/A,FALSE,"D";#N/A,#N/A,FALSE,"E";#N/A,#N/A,FALSE,"F";#N/A,#N/A,FALSE,"AA";#N/A,#N/A,FALSE,"BB";#N/A,#N/A,FALSE,"CC";#N/A,#N/A,FALSE,"DD";#N/A,#N/A,FALSE,"EE";#N/A,#N/A,FALSE,"FF";#N/A,#N/A,FALSE,"PL10";#N/A,#N/A,FALSE,"PL20";#N/A,#N/A,FALSE,"PL30"}</definedName>
    <definedName name="외상매출연령" hidden="1">{#N/A,#N/A,FALSE,"96매출보고현황"}</definedName>
    <definedName name="외생종합"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예금" hidden="1">{#N/A,#N/A,FALSE,"1.CRITERIA";#N/A,#N/A,FALSE,"2.IS";#N/A,#N/A,FALSE,"3.BS";#N/A,#N/A,FALSE,"4.PER PL";#N/A,#N/A,FALSE,"5.INVESTMENT";#N/A,#N/A,FALSE,"6.공문";#N/A,#N/A,FALSE,"7.netinvest"}</definedName>
    <definedName name="외자비" hidden="1">#REF!</definedName>
    <definedName name="외작기획실" hidden="1">{"'매출계획'!$D$2"}</definedName>
    <definedName name="외주계획" hidden="1">{#N/A,#N/A,TRUE,"Y생산";#N/A,#N/A,TRUE,"Y판매";#N/A,#N/A,TRUE,"Y총물량";#N/A,#N/A,TRUE,"Y능력";#N/A,#N/A,TRUE,"YKD"}</definedName>
    <definedName name="외주비2"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외주품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외출" hidden="1">{#N/A,#N/A,TRUE,"경전'96(1)";#N/A,#N/A,TRUE,"경전'96 (2)"}</definedName>
    <definedName name="외화"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화당좌예금" hidden="1">{#N/A,#N/A,FALSE,"Aging Summary";#N/A,#N/A,FALSE,"Ratio Analysis";#N/A,#N/A,FALSE,"Test 120 Day Accts";#N/A,#N/A,FALSE,"Tickmarks"}</definedName>
    <definedName name="외화매입금" hidden="1">{#N/A,#N/A,FALSE,"BS";#N/A,#N/A,FALSE,"PL";#N/A,#N/A,FALSE,"처분";#N/A,#N/A,FALSE,"현금";#N/A,#N/A,FALSE,"매출";#N/A,#N/A,FALSE,"원가";#N/A,#N/A,FALSE,"경영"}</definedName>
    <definedName name="외화예금" hidden="1">#REF!</definedName>
    <definedName name="외화외상" hidden="1">{#N/A,#N/A,FALSE,"Aging Summary";#N/A,#N/A,FALSE,"Ratio Analysis";#N/A,#N/A,FALSE,"Test 120 Day Accts";#N/A,#N/A,FALSE,"Tickmarks"}</definedName>
    <definedName name="외화외상매입금" hidden="1">{#N/A,#N/A,FALSE,"Aging Summary";#N/A,#N/A,FALSE,"Ratio Analysis";#N/A,#N/A,FALSE,"Test 120 Day Accts";#N/A,#N/A,FALSE,"Tickmarks"}</definedName>
    <definedName name="외화평가" hidden="1">{#N/A,#N/A,FALSE,"BS";#N/A,#N/A,FALSE,"PL";#N/A,#N/A,FALSE,"처분";#N/A,#N/A,FALSE,"현금";#N/A,#N/A,FALSE,"매출";#N/A,#N/A,FALSE,"원가";#N/A,#N/A,FALSE,"경영"}</definedName>
    <definedName name="외화평가내역" hidden="1">{#N/A,#N/A,FALSE,"BS";#N/A,#N/A,FALSE,"PL";#N/A,#N/A,FALSE,"A";#N/A,#N/A,FALSE,"B";#N/A,#N/A,FALSE,"B1";#N/A,#N/A,FALSE,"C";#N/A,#N/A,FALSE,"C1";#N/A,#N/A,FALSE,"C2";#N/A,#N/A,FALSE,"D";#N/A,#N/A,FALSE,"E";#N/A,#N/A,FALSE,"F";#N/A,#N/A,FALSE,"AA";#N/A,#N/A,FALSE,"BB";#N/A,#N/A,FALSE,"CC";#N/A,#N/A,FALSE,"DD";#N/A,#N/A,FALSE,"EE";#N/A,#N/A,FALSE,"FF";#N/A,#N/A,FALSE,"PL10";#N/A,#N/A,FALSE,"PL20";#N/A,#N/A,FALSE,"PL30"}</definedName>
    <definedName name="외화환산" hidden="1">{#N/A,#N/A,FALSE,"Aging Summary";#N/A,#N/A,FALSE,"Ratio Analysis";#N/A,#N/A,FALSE,"Test 120 Day Accts";#N/A,#N/A,FALSE,"Tickmarks"}</definedName>
    <definedName name="외화환차" hidden="1">{#N/A,#N/A,FALSE,"정공"}</definedName>
    <definedName name="외화환차_1" hidden="1">{#N/A,#N/A,FALSE,"정공"}</definedName>
    <definedName name="외화환차1" hidden="1">{#N/A,#N/A,FALSE,"정공"}</definedName>
    <definedName name="외화환차1_1" hidden="1">{#N/A,#N/A,FALSE,"정공"}</definedName>
    <definedName name="외환" hidden="1">{#N/A,#N/A,FALSE,"BS";#N/A,#N/A,FALSE,"PL";#N/A,#N/A,FALSE,"A";#N/A,#N/A,FALSE,"B";#N/A,#N/A,FALSE,"B1";#N/A,#N/A,FALSE,"C";#N/A,#N/A,FALSE,"C1";#N/A,#N/A,FALSE,"C2";#N/A,#N/A,FALSE,"D";#N/A,#N/A,FALSE,"E";#N/A,#N/A,FALSE,"F";#N/A,#N/A,FALSE,"AA";#N/A,#N/A,FALSE,"BB";#N/A,#N/A,FALSE,"CC";#N/A,#N/A,FALSE,"DD";#N/A,#N/A,FALSE,"EE";#N/A,#N/A,FALSE,"FF";#N/A,#N/A,FALSE,"PL10";#N/A,#N/A,FALSE,"PL20";#N/A,#N/A,FALSE,"PL30"}</definedName>
    <definedName name="외환산"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외환산조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외환차손" hidden="1">#REF!</definedName>
    <definedName name="요" hidden="1">{#N/A,#N/A,FALSE,"1.CRITERIA";#N/A,#N/A,FALSE,"2.IS";#N/A,#N/A,FALSE,"3.BS";#N/A,#N/A,FALSE,"4.PER PL";#N/A,#N/A,FALSE,"5.INVESTMENT";#N/A,#N/A,FALSE,"6.공문";#N/A,#N/A,FALSE,"7.netinvest"}</definedName>
    <definedName name="요건_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금" hidden="1">#REF!</definedName>
    <definedName name="요약" hidden="1">{#N/A,#N/A,FALSE,"정공"}</definedName>
    <definedName name="요약_1" hidden="1">{#N/A,#N/A,FALSE,"정공"}</definedName>
    <definedName name="요약1" hidden="1">{"'7'!$B$15:$D$32"}</definedName>
    <definedName name="요약2" hidden="1">{"'7'!$B$15:$D$32"}</definedName>
    <definedName name="요약3" hidden="1">{#N/A,#N/A,FALSE,"정공"}</definedName>
    <definedName name="요약3_1" hidden="1">{#N/A,#N/A,FALSE,"정공"}</definedName>
    <definedName name="요약5" hidden="1">{#N/A,#N/A,FALSE,"정공"}</definedName>
    <definedName name="요약5_1" hidden="1">{#N/A,#N/A,FALSE,"정공"}</definedName>
    <definedName name="요약f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총괄" hidden="1">{#N/A,#N/A,FALSE,"정공"}</definedName>
    <definedName name="요약총괄_1" hidden="1">{#N/A,#N/A,FALSE,"정공"}</definedName>
    <definedName name="요약표" hidden="1">{"'Sheet1'!$A$1:$H$36"}</definedName>
    <definedName name="요약표3" hidden="1">{"'Sheet1'!$A$1:$H$36"}</definedName>
    <definedName name="요인별2" hidden="1">#REF!</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요청자료" hidden="1">{#N/A,#N/A,FALSE,"1.CRITERIA";#N/A,#N/A,FALSE,"2.IS";#N/A,#N/A,FALSE,"3.BS";#N/A,#N/A,FALSE,"4.PER PL";#N/A,#N/A,FALSE,"5.INVESTMENT";#N/A,#N/A,FALSE,"6.공문";#N/A,#N/A,FALSE,"7.netinvest"}</definedName>
    <definedName name="용" hidden="1">{#N/A,#N/A,FALSE,"P.C.B"}</definedName>
    <definedName name="용도차" hidden="1">{#N/A,#N/A,FALSE,"단축1";#N/A,#N/A,FALSE,"단축2";#N/A,#N/A,FALSE,"단축3";#N/A,#N/A,FALSE,"장축";#N/A,#N/A,FALSE,"4WD"}</definedName>
    <definedName name="용역" hidden="1">{#N/A,#N/A,FALSE,"지침";#N/A,#N/A,FALSE,"환경분석";#N/A,#N/A,FALSE,"Sheet16"}</definedName>
    <definedName name="용역비" hidden="1">{#N/A,#N/A,FALSE,"PART-1234-8-12-9(41)";#N/A,#N/A,FALSE,"PARTS-2(3)";#N/A,#N/A,FALSE,"VAN SYSTEM";#N/A,#N/A,FALSE,"PARTS-10(26)";#N/A,#N/A,FALSE,"PART-5-6-7-11(14)";#N/A,#N/A,FALSE,"PARTS-4(3)";#N/A,#N/A,FALSE,"PCLASS"}</definedName>
    <definedName name="용인죽전2" hidden="1">{"'con_010'!$A$1:$AN$63"}</definedName>
    <definedName name="용지선급금"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우" hidden="1">{#N/A,#N/A,FALSE,"HOT RU TEM";#N/A,#N/A,FALSE,"HOT RU TEM";#N/A,#N/A,FALSE,"HOT RU TEM"}</definedName>
    <definedName name="우너강ㅍㄹ" hidden="1">{#N/A,#N/A,FALSE,"지침";#N/A,#N/A,FALSE,"환경분석";#N/A,#N/A,FALSE,"Sheet16"}</definedName>
    <definedName name="우라" hidden="1">{"'Sheet1'!$A$1:$D$15"}</definedName>
    <definedName name="우리" hidden="1">{#N/A,#N/A,FALSE,"P.C.B"}</definedName>
    <definedName name="우리나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우리는" hidden="1">#N/A</definedName>
    <definedName name="우리의소원" hidden="1">{#N/A,#N/A,FALSE,"지침";#N/A,#N/A,FALSE,"환경분석";#N/A,#N/A,FALSE,"Sheet16"}</definedName>
    <definedName name="우리집" hidden="1">{"'손익현황'!$A$1:$J$29"}</definedName>
    <definedName name="우말" hidden="1">#REF!</definedName>
    <definedName name="우발채무.약정사항" hidden="1">#REF!</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 hidden="1">{"YTD/Forecast",#N/A,TRUE,"Fcst_TPLN";"Monthly Averages",#N/A,TRUE,"Fcst_TPLN"}</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우유" hidden="1">{#N/A,#N/A,FALSE,"인원";#N/A,#N/A,FALSE,"비용2";#N/A,#N/A,FALSE,"비용1";#N/A,#N/A,FALSE,"비용";#N/A,#N/A,FALSE,"보증2";#N/A,#N/A,FALSE,"보증1";#N/A,#N/A,FALSE,"보증";#N/A,#N/A,FALSE,"손익1";#N/A,#N/A,FALSE,"손익";#N/A,#N/A,FALSE,"부서별매출";#N/A,#N/A,FALSE,"매출"}</definedName>
    <definedName name="운송"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비" hidden="1">{#N/A,#N/A,FALSE,"단축1";#N/A,#N/A,FALSE,"단축2";#N/A,#N/A,FALSE,"단축3";#N/A,#N/A,FALSE,"장축";#N/A,#N/A,FALSE,"4WD"}</definedName>
    <definedName name="운송업" hidden="1">{#N/A,#N/A,FALSE,"Aging Summary";#N/A,#N/A,FALSE,"Ratio Analysis";#N/A,#N/A,FALSE,"Test 120 Day Accts";#N/A,#N/A,FALSE,"Tickmarks"}</definedName>
    <definedName name="운영" hidden="1">{#N/A,#N/A,FALSE,"Sheet5"}</definedName>
    <definedName name="운영1" hidden="1">{#N/A,#N/A,FALSE,"단축1";#N/A,#N/A,FALSE,"단축2";#N/A,#N/A,FALSE,"단축3";#N/A,#N/A,FALSE,"장축";#N/A,#N/A,FALSE,"4WD"}</definedName>
    <definedName name="운영가정2" hidden="1">{"'5'!$A$1:$BB$147"}</definedName>
    <definedName name="운영계획" hidden="1">{#N/A,#N/A,FALSE,"SILO현황";#N/A,#N/A,FALSE,"타업체";#N/A,#N/A,FALSE,"생산능력"}</definedName>
    <definedName name="운영구도2" hidden="1">{#N/A,#N/A,FALSE,"단축1";#N/A,#N/A,FALSE,"단축2";#N/A,#N/A,FALSE,"단축3";#N/A,#N/A,FALSE,"장축";#N/A,#N/A,FALSE,"4WD"}</definedName>
    <definedName name="운영구도3" hidden="1">{#N/A,#N/A,FALSE,"단축1";#N/A,#N/A,FALSE,"단축2";#N/A,#N/A,FALSE,"단축3";#N/A,#N/A,FALSE,"장축";#N/A,#N/A,FALSE,"4WD"}</definedName>
    <definedName name="운영방안" hidden="1">{#N/A,#N/A,FALSE,"단축1";#N/A,#N/A,FALSE,"단축2";#N/A,#N/A,FALSE,"단축3";#N/A,#N/A,FALSE,"장축";#N/A,#N/A,FALSE,"4WD"}</definedName>
    <definedName name="운용리스" hidden="1">{"'매출'!$A$1:$I$22"}</definedName>
    <definedName name="운용리스_1" hidden="1">{"'매출'!$A$1:$I$22"}</definedName>
    <definedName name="운용리스1" hidden="1">{"'매출'!$A$1:$I$22"}</definedName>
    <definedName name="운용리스1_1" hidden="1">{"'매출'!$A$1:$I$22"}</definedName>
    <definedName name="운전" hidden="1">{#N/A,#N/A,TRUE,"손익보고"}</definedName>
    <definedName name="울랄라" hidden="1">{"'5'!$A$1:$BB$147"}</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원" hidden="1">{#N/A,#N/A,FALSE,"P.C.B"}</definedName>
    <definedName name="원가" hidden="1">{#N/A,#N/A,FALSE,"1.CRITERIA";#N/A,#N/A,FALSE,"2.IS";#N/A,#N/A,FALSE,"3.BS";#N/A,#N/A,FALSE,"4.PER PL";#N/A,#N/A,FALSE,"5.INVESTMENT";#N/A,#N/A,FALSE,"6.공문";#N/A,#N/A,FALSE,"7.netinvest"}</definedName>
    <definedName name="원가1" hidden="1">{#N/A,#N/A,FALSE,"개발계획표지";#N/A,#N/A,FALSE,"목차";#N/A,#N/A,FALSE,"개요"}</definedName>
    <definedName name="원가2" hidden="1">{"'개발추진검토서'!$W$1"}</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3" hidden="1">{#N/A,#N/A,FALSE,"BS";#N/A,#N/A,FALSE,"PL";#N/A,#N/A,FALSE,"처분";#N/A,#N/A,FALSE,"현금";#N/A,#N/A,FALSE,"매출";#N/A,#N/A,FALSE,"원가";#N/A,#N/A,FALSE,"경영"}</definedName>
    <definedName name="원가계획" hidden="1">{#N/A,#N/A,FALSE,"지침";#N/A,#N/A,FALSE,"환경분석";#N/A,#N/A,FALSE,"Sheet16"}</definedName>
    <definedName name="원가관리라" hidden="1">{#N/A,#N/A,FALSE,"정공"}</definedName>
    <definedName name="원가관리라_1" hidden="1">{#N/A,#N/A,FALSE,"정공"}</definedName>
    <definedName name="원가명세서" hidden="1">{#N/A,#N/A,FALSE,"BS";#N/A,#N/A,FALSE,"PL";#N/A,#N/A,FALSE,"처분";#N/A,#N/A,FALSE,"현금";#N/A,#N/A,FALSE,"매출";#N/A,#N/A,FALSE,"원가";#N/A,#N/A,FALSE,"경영"}</definedName>
    <definedName name="원가분석" hidden="1">{#N/A,#N/A,FALSE,"1.CRITERIA";#N/A,#N/A,FALSE,"2.IS";#N/A,#N/A,FALSE,"3.BS";#N/A,#N/A,FALSE,"4.PER PL";#N/A,#N/A,FALSE,"5.INVESTMENT";#N/A,#N/A,FALSE,"6.공문";#N/A,#N/A,FALSE,"7.netinvest"}</definedName>
    <definedName name="원가이름" hidden="1">{#N/A,#N/A,FALSE,"인원";#N/A,#N/A,FALSE,"비용2";#N/A,#N/A,FALSE,"비용1";#N/A,#N/A,FALSE,"비용";#N/A,#N/A,FALSE,"보증2";#N/A,#N/A,FALSE,"보증1";#N/A,#N/A,FALSE,"보증";#N/A,#N/A,FALSE,"손익1";#N/A,#N/A,FALSE,"손익";#N/A,#N/A,FALSE,"부서별매출";#N/A,#N/A,FALSE,"매출"}</definedName>
    <definedName name="원가적용" hidden="1">{#N/A,#N/A,FALSE,"정공"}</definedName>
    <definedName name="원가적용_1" hidden="1">{#N/A,#N/A,FALSE,"정공"}</definedName>
    <definedName name="원가절감"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원가절감1" hidden="1">{#N/A,#N/A,FALSE,"PART-1234-8-12-9(41)";#N/A,#N/A,FALSE,"PARTS-2(3)";#N/A,#N/A,FALSE,"VAN SYSTEM";#N/A,#N/A,FALSE,"PARTS-10(26)";#N/A,#N/A,FALSE,"PART-5-6-7-11(14)";#N/A,#N/A,FALSE,"PARTS-4(3)";#N/A,#N/A,FALSE,"PCLASS"}</definedName>
    <definedName name="원가절감종합2" hidden="1">{#N/A,#N/A,FALSE,"PART-1234-8-12-9(41)";#N/A,#N/A,FALSE,"PARTS-2(3)";#N/A,#N/A,FALSE,"VAN SYSTEM";#N/A,#N/A,FALSE,"PARTS-10(26)";#N/A,#N/A,FALSE,"PART-5-6-7-11(14)";#N/A,#N/A,FALSE,"PARTS-4(3)";#N/A,#N/A,FALSE,"PCLASS"}</definedName>
    <definedName name="원가절갘" hidden="1">{#N/A,#N/A,FALSE,"PART-1234-8-12-9(41)";#N/A,#N/A,FALSE,"PARTS-2(3)";#N/A,#N/A,FALSE,"VAN SYSTEM";#N/A,#N/A,FALSE,"PARTS-10(26)";#N/A,#N/A,FALSE,"PART-5-6-7-11(14)";#N/A,#N/A,FALSE,"PARTS-4(3)";#N/A,#N/A,FALSE,"PCLASS"}</definedName>
    <definedName name="원가흐름검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계획대비" hidden="1">{#N/A,#N/A,FALSE,"지침";#N/A,#N/A,FALSE,"환경분석";#N/A,#N/A,FALSE,"Sheet16"}</definedName>
    <definedName name="원금" hidden="1">{#N/A,#N/A,FALSE,"전력간선"}</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단운영안" hidden="1">{#N/A,#N/A,FALSE,"단축1";#N/A,#N/A,FALSE,"단축2";#N/A,#N/A,FALSE,"단축3";#N/A,#N/A,FALSE,"장축";#N/A,#N/A,FALSE,"4WD"}</definedName>
    <definedName name="원단위" hidden="1">{#N/A,#N/A,FALSE,"Aging Summary";#N/A,#N/A,FALSE,"Ratio Analysis";#N/A,#N/A,FALSE,"Test 120 Day Accts";#N/A,#N/A,FALSE,"Tickmarks"}</definedName>
    <definedName name="원단위추이" hidden="1">#REF!</definedName>
    <definedName name="원단이추이" hidden="1">#REF!</definedName>
    <definedName name="원본2" hidden="1">#REF!</definedName>
    <definedName name="원본3" hidden="1">{#N/A,#N/A,FALSE,"9612"}</definedName>
    <definedName name="원본선투자잔액" hidden="1">{"'자리배치도'!$AG$1:$CI$28"}</definedName>
    <definedName name="원자재단가" hidden="1">{#N/A,#N/A,TRUE,"생산";#N/A,#N/A,TRUE,"표지"}</definedName>
    <definedName name="원자재수급" hidden="1">{#N/A,#N/A,TRUE,"생산";#N/A,#N/A,TRUE,"표지"}</definedName>
    <definedName name="원자재종합" hidden="1">{#N/A,#N/A,FALSE,"단축1";#N/A,#N/A,FALSE,"단축2";#N/A,#N/A,FALSE,"단축3";#N/A,#N/A,FALSE,"장축";#N/A,#N/A,FALSE,"4WD"}</definedName>
    <definedName name="원재료" hidden="1">{#N/A,#N/A,FALSE,"BS";#N/A,#N/A,FALSE,"PL";#N/A,#N/A,FALSE,"처분";#N/A,#N/A,FALSE,"현금";#N/A,#N/A,FALSE,"매출";#N/A,#N/A,FALSE,"원가";#N/A,#N/A,FALSE,"경영"}</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주" hidden="1">{#N/A,#N/A,FALSE,"인원";#N/A,#N/A,FALSE,"비용2";#N/A,#N/A,FALSE,"비용1";#N/A,#N/A,FALSE,"비용";#N/A,#N/A,FALSE,"보증2";#N/A,#N/A,FALSE,"보증1";#N/A,#N/A,FALSE,"보증";#N/A,#N/A,FALSE,"손익1";#N/A,#N/A,FALSE,"손익";#N/A,#N/A,FALSE,"부서별매출";#N/A,#N/A,FALSE,"매출"}</definedName>
    <definedName name="원천납부" hidden="1">#REF!</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투" hidden="1">{"'손익현황'!$A$1:$J$29"}</definedName>
    <definedName name="월" hidden="1">{#N/A,#N/A,FALSE,"1.CRITERIA";#N/A,#N/A,FALSE,"2.IS";#N/A,#N/A,FALSE,"3.BS";#N/A,#N/A,FALSE,"4.PER PL";#N/A,#N/A,FALSE,"5.INVESTMENT";#N/A,#N/A,FALSE,"6.공문";#N/A,#N/A,FALSE,"7.netinvest"}</definedName>
    <definedName name="월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월례" hidden="1">{"'호선별현황(방식)'!$K$22:$P$22","'호선별현황(방식)'!$K$22:$P$22"}</definedName>
    <definedName name="월말"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구역별" hidden="1">{"'매출계획'!$D$2"}</definedName>
    <definedName name="월별내역" hidden="1">{"'Sheet1'!$A$1:$H$36"}</definedName>
    <definedName name="월별매출3" hidden="1">{#N/A,#N/A,FALSE,"97년 투자계획 세부내역 "}</definedName>
    <definedName name="월별매출액" hidden="1">{#N/A,#N/A,FALSE,"계약직(여)"}</definedName>
    <definedName name="월별매출액01" hidden="1">#REF!</definedName>
    <definedName name="월별매출임의" hidden="1">#REF!</definedName>
    <definedName name="월별목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손익CCC" hidden="1">#REF!</definedName>
    <definedName name="월별영업비용" hidden="1">{#N/A,#N/A,FALSE,"1.CRITERIA";#N/A,#N/A,FALSE,"2.IS";#N/A,#N/A,FALSE,"3.BS";#N/A,#N/A,FALSE,"4.PER PL";#N/A,#N/A,FALSE,"5.INVESTMENT";#N/A,#N/A,FALSE,"6.공문";#N/A,#N/A,FALSE,"7.netinvest"}</definedName>
    <definedName name="월별원가절감상세" hidden="1">{#N/A,#N/A,FALSE,"정공"}</definedName>
    <definedName name="월별원가절감상세_1" hidden="1">{#N/A,#N/A,FALSE,"정공"}</definedName>
    <definedName name="월별제조경비" hidden="1">#REF!</definedName>
    <definedName name="월손SM_1" hidden="1">#REF!</definedName>
    <definedName name="윌" hidden="1">{#N/A,#N/A,FALSE,"손익표지";#N/A,#N/A,FALSE,"손익계산";#N/A,#N/A,FALSE,"일반관리비";#N/A,#N/A,FALSE,"영업외수익";#N/A,#N/A,FALSE,"영업외비용";#N/A,#N/A,FALSE,"매출액";#N/A,#N/A,FALSE,"요약손익";#N/A,#N/A,FALSE,"요약대차";#N/A,#N/A,FALSE,"매출채권현황";#N/A,#N/A,FALSE,"매출채권명세"}</definedName>
    <definedName name="유" hidden="1">{#N/A,#N/A,FALSE,"부서종합";#N/A,#N/A,FALSE,"DISC종합";#N/A,#N/A,FALSE,"생산1과";#N/A,#N/A,FALSE,"생산2과";#N/A,#N/A,FALSE,"전기계장";#N/A,#N/A,FALSE,"기계";#N/A,#N/A,FALSE,"철의장";#N/A,#N/A,FALSE,"거주구";#N/A,#N/A,FALSE,"HVAC"}</definedName>
    <definedName name="유_1" hidden="1">{#N/A,#N/A,FALSE,"CHECK-LIST 환산표";#N/A,#N/A,FALSE,"무재해 시간";#N/A,#N/A,FALSE,"총괄표"}</definedName>
    <definedName name="유_장" hidden="1">{#N/A,#N/A,FALSE,"BS";#N/A,#N/A,FALSE,"PL";#N/A,#N/A,FALSE,"처분";#N/A,#N/A,FALSE,"현금";#N/A,#N/A,FALSE,"매출";#N/A,#N/A,FALSE,"원가";#N/A,#N/A,FALSE,"경영"}</definedName>
    <definedName name="유_장1" hidden="1">{#N/A,#N/A,FALSE,"BS";#N/A,#N/A,FALSE,"PL";#N/A,#N/A,FALSE,"처분";#N/A,#N/A,FALSE,"현금";#N/A,#N/A,FALSE,"매출";#N/A,#N/A,FALSE,"원가";#N/A,#N/A,FALSE,"경영"}</definedName>
    <definedName name="유2" hidden="1">{#N/A,#N/A,FALSE,"BS";#N/A,#N/A,FALSE,"PL";#N/A,#N/A,FALSE,"A";#N/A,#N/A,FALSE,"B";#N/A,#N/A,FALSE,"B1";#N/A,#N/A,FALSE,"C";#N/A,#N/A,FALSE,"C1";#N/A,#N/A,FALSE,"C2";#N/A,#N/A,FALSE,"D";#N/A,#N/A,FALSE,"E";#N/A,#N/A,FALSE,"F";#N/A,#N/A,FALSE,"AA";#N/A,#N/A,FALSE,"BB";#N/A,#N/A,FALSE,"CC";#N/A,#N/A,FALSE,"DD";#N/A,#N/A,FALSE,"EE";#N/A,#N/A,FALSE,"FF";#N/A,#N/A,FALSE,"PL10";#N/A,#N/A,FALSE,"PL20";#N/A,#N/A,FALSE,"PL30"}</definedName>
    <definedName name="유가" hidden="1">{#N/A,#N/A,FALSE,"BS";#N/A,#N/A,FALSE,"PL";#N/A,#N/A,FALSE,"처분";#N/A,#N/A,FALSE,"현금";#N/A,#N/A,FALSE,"매출";#N/A,#N/A,FALSE,"원가";#N/A,#N/A,FALSE,"경영"}</definedName>
    <definedName name="유가_1" hidden="1">{#N/A,#N/A,FALSE,"BS";#N/A,#N/A,FALSE,"PL";#N/A,#N/A,FALSE,"처분";#N/A,#N/A,FALSE,"현금";#N/A,#N/A,FALSE,"매출";#N/A,#N/A,FALSE,"원가";#N/A,#N/A,FALSE,"경영"}</definedName>
    <definedName name="유가증권" hidden="1">{#N/A,#N/A,FALSE,"Aging Summary";#N/A,#N/A,FALSE,"Ratio Analysis";#N/A,#N/A,FALSE,"Test 120 Day Accts";#N/A,#N/A,FALSE,"Tickmarks"}</definedName>
    <definedName name="유가증권1" hidden="1">{#N/A,#N/A,FALSE,"Aging Summary";#N/A,#N/A,FALSE,"Ratio Analysis";#N/A,#N/A,FALSE,"Test 120 Day Accts";#N/A,#N/A,FALSE,"Tickmarks"}</definedName>
    <definedName name="유가증권등" hidden="1">#REF!</definedName>
    <definedName name="유가증권운용수익률" hidden="1">{#N/A,#N/A,FALSE,"BS";#N/A,#N/A,FALSE,"PL";#N/A,#N/A,FALSE,"처분";#N/A,#N/A,FALSE,"현금";#N/A,#N/A,FALSE,"매출";#N/A,#N/A,FALSE,"원가";#N/A,#N/A,FALSE,"경영"}</definedName>
    <definedName name="유가증권평가" hidden="1">#REF!</definedName>
    <definedName name="유가증권평가test" hidden="1">{#N/A,#N/A,FALSE,"Aging Summary";#N/A,#N/A,FALSE,"Ratio Analysis";#N/A,#N/A,FALSE,"Test 120 Day Accts";#N/A,#N/A,FALSE,"Tickmarks"}</definedName>
    <definedName name="유니트" hidden="1">{#N/A,#N/A,FALSE,"3가";#N/A,#N/A,FALSE,"3나";#N/A,#N/A,FALSE,"3다"}</definedName>
    <definedName name="유동부채참조" hidden="1">{#N/A,#N/A,FALSE,"채권채무";#N/A,#N/A,FALSE,"control sheet"}</definedName>
    <definedName name="유동성" hidden="1">{#N/A,#N/A,FALSE,"BS";#N/A,#N/A,FALSE,"PL";#N/A,#N/A,FALSE,"처분";#N/A,#N/A,FALSE,"현금";#N/A,#N/A,FALSE,"매출";#N/A,#N/A,FALSE,"원가";#N/A,#N/A,FALSE,"경영"}</definedName>
    <definedName name="유동성사채" hidden="1">#REF!</definedName>
    <definedName name="유동성외화" hidden="1">{#N/A,#N/A,FALSE,"BS";#N/A,#N/A,FALSE,"PL";#N/A,#N/A,FALSE,"처분";#N/A,#N/A,FALSE,"현금";#N/A,#N/A,FALSE,"매출";#N/A,#N/A,FALSE,"원가";#N/A,#N/A,FALSE,"경영"}</definedName>
    <definedName name="유동성장기부채" hidden="1">{#N/A,#N/A,FALSE,"BS";#N/A,#N/A,FALSE,"PL";#N/A,#N/A,FALSE,"처분";#N/A,#N/A,FALSE,"현금";#N/A,#N/A,FALSE,"매출";#N/A,#N/A,FALSE,"원가";#N/A,#N/A,FALSE,"경영"}</definedName>
    <definedName name="유동성장기부채명세" hidden="1">{#N/A,#N/A,FALSE,"BS";#N/A,#N/A,FALSE,"PL";#N/A,#N/A,FALSE,"처분";#N/A,#N/A,FALSE,"현금";#N/A,#N/A,FALSE,"매출";#N/A,#N/A,FALSE,"원가";#N/A,#N/A,FALSE,"경영"}</definedName>
    <definedName name="유동자산" hidden="1">{#N/A,#N/A,FALSE,"9612"}</definedName>
    <definedName name="유동화사채" hidden="1">#REF!</definedName>
    <definedName name="유럽별도" hidden="1">{#N/A,#N/A,FALSE,"단축1";#N/A,#N/A,FALSE,"단축2";#N/A,#N/A,FALSE,"단축3";#N/A,#N/A,FALSE,"장축";#N/A,#N/A,FALSE,"4WD"}</definedName>
    <definedName name="유보" hidden="1">{"'990910'!$A$1"}</definedName>
    <definedName name="유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차" hidden="1">{#N/A,#N/A,FALSE,"신규dep";#N/A,#N/A,FALSE,"신규dep-금형상각후";#N/A,#N/A,FALSE,"신규dep-연구비상각후";#N/A,#N/A,FALSE,"신규dep-기계,공구상각후"}</definedName>
    <definedName name="유상"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유상사내" hidden="1">{#N/A,#N/A,FALSE,"PART-1234-8-12-9(41)";#N/A,#N/A,FALSE,"PARTS-2(3)";#N/A,#N/A,FALSE,"VAN SYSTEM";#N/A,#N/A,FALSE,"PARTS-10(26)";#N/A,#N/A,FALSE,"PART-5-6-7-11(14)";#N/A,#N/A,FALSE,"PARTS-4(3)";#N/A,#N/A,FALSE,"PCLASS"}</definedName>
    <definedName name="유슨준"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실" hidden="1">{#N/A,#N/A,FALSE,"CHECK-LIST 환산표";#N/A,#N/A,FALSE,"무재해 시간";#N/A,#N/A,FALSE,"총괄표"}</definedName>
    <definedName name="유실_1" hidden="1">{#N/A,#N/A,FALSE,"CHECK-LIST 환산표";#N/A,#N/A,FALSE,"무재해 시간";#N/A,#N/A,FALSE,"총괄표"}</definedName>
    <definedName name="유이" hidden="1">{#N/A,#N/A,FALSE,"1.CRITERIA";#N/A,#N/A,FALSE,"2.IS";#N/A,#N/A,FALSE,"3.BS";#N/A,#N/A,FALSE,"4.PER PL";#N/A,#N/A,FALSE,"5.INVESTMENT";#N/A,#N/A,FALSE,"6.공문";#N/A,#N/A,FALSE,"7.netinvest"}</definedName>
    <definedName name="유지니" hidden="1">{#N/A,#N/A,FALSE,"97년 투자계획 세부내역 "}</definedName>
    <definedName name="유지니네" hidden="1">{#N/A,#N/A,FALSE,"97년 투자계획 세부내역 "}</definedName>
    <definedName name="유지니다" hidden="1">{#N/A,#N/A,FALSE,"97년 투자계획 세부내역 "}</definedName>
    <definedName name="유진" hidden="1">{"'발급신청'!$A$1:$F$22"}</definedName>
    <definedName name="유첨" hidden="1">{"'Sheet1'!$A$1:$H$36"}</definedName>
    <definedName name="유첨1" hidden="1">{#N/A,#N/A,FALSE,"단축1";#N/A,#N/A,FALSE,"단축2";#N/A,#N/A,FALSE,"단축3";#N/A,#N/A,FALSE,"장축";#N/A,#N/A,FALSE,"4WD"}</definedName>
    <definedName name="유첨11" hidden="1">{#N/A,#N/A,FALSE,"단축1";#N/A,#N/A,FALSE,"단축2";#N/A,#N/A,FALSE,"단축3";#N/A,#N/A,FALSE,"장축";#N/A,#N/A,FALSE,"4WD"}</definedName>
    <definedName name="유첨20" hidden="1">{#N/A,#N/A,FALSE,"단축1";#N/A,#N/A,FALSE,"단축2";#N/A,#N/A,FALSE,"단축3";#N/A,#N/A,FALSE,"장축";#N/A,#N/A,FALSE,"4WD"}</definedName>
    <definedName name="유첨자료" hidden="1">{#N/A,#N/A,FALSE,"단축1";#N/A,#N/A,FALSE,"단축2";#N/A,#N/A,FALSE,"단축3";#N/A,#N/A,FALSE,"장축";#N/A,#N/A,FALSE,"4WD"}</definedName>
    <definedName name="유첨자료보고" hidden="1">{#N/A,#N/A,FALSE,"단축1";#N/A,#N/A,FALSE,"단축2";#N/A,#N/A,FALSE,"단축3";#N/A,#N/A,FALSE,"장축";#N/A,#N/A,FALSE,"4WD"}</definedName>
    <definedName name="유형" hidden="1">{#N/A,#N/A,TRUE,"Y생산";#N/A,#N/A,TRUE,"Y판매";#N/A,#N/A,TRUE,"Y총물량";#N/A,#N/A,TRUE,"Y능력";#N/A,#N/A,TRUE,"YKD"}</definedName>
    <definedName name="유형고정자산" hidden="1">{#N/A,#N/A,FALSE,"9612"}</definedName>
    <definedName name="유형근" hidden="1">"AS2DocumentEdit"</definedName>
    <definedName name="유형자산." hidden="1">{#N/A,#N/A,FALSE,"채권채무";#N/A,#N/A,FALSE,"control sheet"}</definedName>
    <definedName name="유형자산LS2" hidden="1">{#N/A,#N/A,FALSE,"COL-HIS"}</definedName>
    <definedName name="유형자산opc" hidden="1">{#N/A,#N/A,FALSE,"BS";#N/A,#N/A,FALSE,"PL";#N/A,#N/A,FALSE,"처분";#N/A,#N/A,FALSE,"현금";#N/A,#N/A,FALSE,"매출";#N/A,#N/A,FALSE,"원가";#N/A,#N/A,FALSE,"경영"}</definedName>
    <definedName name="유형자산tot" hidden="1">{#N/A,#N/A,FALSE,"Aging Summary";#N/A,#N/A,FALSE,"Ratio Analysis";#N/A,#N/A,FALSE,"Test 120 Day Accts";#N/A,#N/A,FALSE,"Tickmarks"}</definedName>
    <definedName name="유형자산ㄴㄴ" hidden="1">{#N/A,#N/A,FALSE,"1.CRITERIA";#N/A,#N/A,FALSE,"2.IS";#N/A,#N/A,FALSE,"3.BS";#N/A,#N/A,FALSE,"4.PER PL";#N/A,#N/A,FALSE,"5.INVESTMENT";#N/A,#N/A,FALSE,"6.공문";#N/A,#N/A,FALSE,"7.netinvest"}</definedName>
    <definedName name="유형테스트" hidden="1">{"FORM17",#N/A,FALSE,"Commission1";"FORM17.1",#N/A,FALSE,"Commission2"}</definedName>
    <definedName name="유형테스트_1" hidden="1">{"FORM17",#N/A,FALSE,"Commission1";"FORM17.1",#N/A,FALSE,"Commission2"}</definedName>
    <definedName name="유홍상" hidden="1">#N/A</definedName>
    <definedName name="유화" hidden="1">{"'매출'!$A$1:$I$22"}</definedName>
    <definedName name="유화처분" hidden="1">{#N/A,#N/A,FALSE,"매출이익"}</definedName>
    <definedName name="유효" hidden="1">{#N/A,#N/A,FALSE,"주요여수신";#N/A,#N/A,FALSE,"수신금리";#N/A,#N/A,FALSE,"대출금리";#N/A,#N/A,FALSE,"신규대출";#N/A,#N/A,FALSE,"총액대출"}</definedName>
    <definedName name="유휴" hidden="1">#REF!</definedName>
    <definedName name="육" hidden="1">{#N/A,#N/A,TRUE,"생산";#N/A,#N/A,TRUE,"표지"}</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육우구매율" hidden="1">{"'원가'!$A$4:$K$63"}</definedName>
    <definedName name="윤" hidden="1">{"'매출계획'!$D$2"}</definedName>
    <definedName name="윤_1" hidden="1">{#N/A,#N/A,FALSE,"CHECK-LIST 환산표";#N/A,#N/A,FALSE,"무재해 시간";#N/A,#N/A,FALSE,"총괄표"}</definedName>
    <definedName name="윤2" hidden="1">{#N/A,#N/A,FALSE,"HOT RU TEM";#N/A,#N/A,FALSE,"HOT RU TEM";#N/A,#N/A,FALSE,"HOT RU TEM"}</definedName>
    <definedName name="윤ㅁ" hidden="1">#N/A</definedName>
    <definedName name="윤석" hidden="1">{#N/A,#N/A,FALSE,"CHECK-LIST 환산표";#N/A,#N/A,FALSE,"무재해 시간";#N/A,#N/A,FALSE,"총괄표"}</definedName>
    <definedName name="윤석_1" hidden="1">{#N/A,#N/A,FALSE,"CHECK-LIST 환산표";#N/A,#N/A,FALSE,"무재해 시간";#N/A,#N/A,FALSE,"총괄표"}</definedName>
    <definedName name="윤석은" hidden="1">{#N/A,#N/A,FALSE,"CHECK-LIST 환산표";#N/A,#N/A,FALSE,"무재해 시간";#N/A,#N/A,FALSE,"총괄표"}</definedName>
    <definedName name="윤석은_1" hidden="1">{#N/A,#N/A,FALSE,"CHECK-LIST 환산표";#N/A,#N/A,FALSE,"무재해 시간";#N/A,#N/A,FALSE,"총괄표"}</definedName>
    <definedName name="윤주현" hidden="1">{"'조직1'!$U$35"}</definedName>
    <definedName name="윤찬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으" hidden="1">{#N/A,#N/A,TRUE,"경전'96(1)";#N/A,#N/A,TRUE,"경전'96 (2)"}</definedName>
    <definedName name="으악" hidden="1">#REF!</definedName>
    <definedName name="으이그" hidden="1">{"'Sheet1'!$A$1:$D$15"}</definedName>
    <definedName name="으이그_1" hidden="1">{"'Sheet1'!$A$1:$D$15"}</definedName>
    <definedName name="은" hidden="1">{#N/A,#N/A,FALSE,"CHECK-LIST 환산표";#N/A,#N/A,FALSE,"무재해 시간";#N/A,#N/A,FALSE,"총괄표"}</definedName>
    <definedName name="은_1" hidden="1">{#N/A,#N/A,FALSE,"CHECK-LIST 환산표";#N/A,#N/A,FALSE,"무재해 시간";#N/A,#N/A,FALSE,"총괄표"}</definedName>
    <definedName name="은경" hidden="1">{#N/A,#N/A,FALSE,"CHECK-LIST 환산표";#N/A,#N/A,FALSE,"무재해 시간";#N/A,#N/A,FALSE,"총괄표"}</definedName>
    <definedName name="은경_1" hidden="1">{#N/A,#N/A,FALSE,"CHECK-LIST 환산표";#N/A,#N/A,FALSE,"무재해 시간";#N/A,#N/A,FALSE,"총괄표"}</definedName>
    <definedName name="은정" hidden="1">{#N/A,#N/A,FALSE,"PART-1234-8-12-9(41)";#N/A,#N/A,FALSE,"PARTS-2(3)";#N/A,#N/A,FALSE,"VAN SYSTEM";#N/A,#N/A,FALSE,"PARTS-10(26)";#N/A,#N/A,FALSE,"PART-5-6-7-11(14)";#N/A,#N/A,FALSE,"PARTS-4(3)";#N/A,#N/A,FALSE,"PCLASS"}</definedName>
    <definedName name="은정1" hidden="1">{#N/A,#N/A,FALSE,"PART-1234-8-12-9(41)";#N/A,#N/A,FALSE,"PARTS-2(3)";#N/A,#N/A,FALSE,"VAN SYSTEM";#N/A,#N/A,FALSE,"PARTS-10(26)";#N/A,#N/A,FALSE,"PART-5-6-7-11(14)";#N/A,#N/A,FALSE,"PARTS-4(3)";#N/A,#N/A,FALSE,"PCLASS"}</definedName>
    <definedName name="은주" hidden="1">{#N/A,#N/A,FALSE,"PART-1234-8-12-9(41)";#N/A,#N/A,FALSE,"PARTS-2(3)";#N/A,#N/A,FALSE,"VAN SYSTEM";#N/A,#N/A,FALSE,"PARTS-10(26)";#N/A,#N/A,FALSE,"PART-5-6-7-11(14)";#N/A,#N/A,FALSE,"PARTS-4(3)";#N/A,#N/A,FALSE,"PCLASS"}</definedName>
    <definedName name="은평" hidden="1">{"YTD/Forecast",#N/A,TRUE,"Fcst_TPLN";"Monthly Averages",#N/A,TRUE,"Fcst_TPLN"}</definedName>
    <definedName name="은행조회서" hidden="1">{#N/A,#N/A,FALSE,"BS";#N/A,#N/A,FALSE,"PL";#N/A,#N/A,FALSE,"처분";#N/A,#N/A,FALSE,"현금";#N/A,#N/A,FALSE,"매출";#N/A,#N/A,FALSE,"원가";#N/A,#N/A,FALSE,"경영"}</definedName>
    <definedName name="음냐" hidden="1">{#N/A,#N/A,FALSE,"Sheet5"}</definedName>
    <definedName name="의" hidden="1">{#N/A,#N/A,TRUE,"경전'96(1)";#N/A,#N/A,TRUE,"경전'96 (2)"}</definedName>
    <definedName name="의결권" hidden="1">#REF!</definedName>
    <definedName name="의약품" hidden="1">{#N/A,#N/A,FALSE,"인원";#N/A,#N/A,FALSE,"비용2";#N/A,#N/A,FALSE,"비용1";#N/A,#N/A,FALSE,"비용";#N/A,#N/A,FALSE,"보증2";#N/A,#N/A,FALSE,"보증1";#N/A,#N/A,FALSE,"보증";#N/A,#N/A,FALSE,"손익1";#N/A,#N/A,FALSE,"손익";#N/A,#N/A,FALSE,"부서별매출";#N/A,#N/A,FALSE,"매출"}</definedName>
    <definedName name="의장가공비" hidden="1">{#N/A,#N/A,TRUE,"매출진척-1";#N/A,#N/A,TRUE,"매출진척-2";#N/A,#N/A,TRUE,"제품실적";#N/A,#N/A,TRUE,"RAC";#N/A,#N/A,TRUE,"PAC ";#N/A,#N/A,TRUE,"재고현황";#N/A,#N/A,TRUE,"공지사항"}</definedName>
    <definedName name="이" hidden="1">{"'경매 schedule'!$A$1:$Y$78"}</definedName>
    <definedName name="이가" hidden="1">{"'Firr(선)'!$AS$1:$AY$62","'Firr(사)'!$AS$1:$AY$62","'Firr(회)'!$AS$1:$AY$62","'Firr(선)'!$L$1:$V$62","'Firr(사)'!$L$1:$V$62","'Firr(회)'!$L$1:$V$62"}</definedName>
    <definedName name="이광흐ㅣ2" hidden="1">{#N/A,#N/A,FALSE,"98소지이동TOTvs99.1 (2)";#N/A,#N/A,FALSE,"TOTAL";#N/A,#N/A,FALSE,"98소지이동TOTvs99.1(b) (2)"}</definedName>
    <definedName name="이광희" hidden="1">{#N/A,#N/A,FALSE,"Yield";#N/A,#N/A,FALSE,"Loss1";#N/A,#N/A,FALSE,"Loss2";#N/A,#N/A,FALSE,"Hour-Labor(배분)";#N/A,#N/A,FALSE,"Capital Expenditure";#N/A,#N/A,FALSE,"Productivity"}</definedName>
    <definedName name="이귀식" hidden="1">{#N/A,#N/A,FALSE,"Aging Summary";#N/A,#N/A,FALSE,"Ratio Analysis";#N/A,#N/A,FALSE,"Test 120 Day Accts";#N/A,#N/A,FALSE,"Tickmarks"}</definedName>
    <definedName name="이그" hidden="1">{#N/A,#N/A,FALSE,"거주자";#N/A,#N/A,FALSE,"증투F"}</definedName>
    <definedName name="이근" hidden="1">{#N/A,#N/A,FALSE,"단축1";#N/A,#N/A,FALSE,"단축2";#N/A,#N/A,FALSE,"단축3";#N/A,#N/A,FALSE,"장축";#N/A,#N/A,FALSE,"4WD"}</definedName>
    <definedName name="이근우" hidden="1">{#N/A,#N/A,FALSE,"BS";#N/A,#N/A,FALSE,"PL";#N/A,#N/A,FALSE,"처분";#N/A,#N/A,FALSE,"현금";#N/A,#N/A,FALSE,"매출";#N/A,#N/A,FALSE,"원가";#N/A,#N/A,FALSE,"경영"}</definedName>
    <definedName name="이근한" hidden="1">{#N/A,#N/A,FALSE,"단축1";#N/A,#N/A,FALSE,"단축2";#N/A,#N/A,FALSE,"단축3";#N/A,#N/A,FALSE,"장축";#N/A,#N/A,FALSE,"4WD"}</definedName>
    <definedName name="이기성" hidden="1">{"'5'!$A$1:$BB$147"}</definedName>
    <definedName name="이도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이동" hidden="1">{#N/A,#N/A,FALSE,"채산3501.XLS";#N/A,#N/A,FALSE,"신조수A.XLS";#N/A,#N/A,FALSE,"신조수b.XLS";#N/A,#N/A,FALSE,"채산3502.XLS";#N/A,#N/A,FALSE,"신조원리.XLS";#N/A,#N/A,FALSE,"신조감가.XLS"}</definedName>
    <definedName name="이동GJ요구" hidden="1">{#N/A,#N/A,FALSE,"단축1";#N/A,#N/A,FALSE,"단축2";#N/A,#N/A,FALSE,"단축3";#N/A,#N/A,FALSE,"장축";#N/A,#N/A,FALSE,"4WD"}</definedName>
    <definedName name="이동복" hidden="1">{#N/A,#N/A,FALSE,"지침";#N/A,#N/A,FALSE,"환경분석";#N/A,#N/A,FALSE,"Sheet16"}</definedName>
    <definedName name="이란" hidden="1">{#N/A,#N/A,FALSE,"단축1";#N/A,#N/A,FALSE,"단축2";#N/A,#N/A,FALSE,"단축3";#N/A,#N/A,FALSE,"장축";#N/A,#N/A,FALSE,"4WD"}</definedName>
    <definedName name="이런" hidden="1">{"'보고양식'!$A$58:$K$111"}</definedName>
    <definedName name="이런_1" hidden="1">{"'보고양식'!$A$58:$K$111"}</definedName>
    <definedName name="이런2" hidden="1">#REF!</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름" hidden="1">255</definedName>
    <definedName name="이름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이름고치기" hidden="1">{#N/A,#N/A,FALSE,"평균임금기준퇴직금"}</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충돌" hidden="1">{#N/A,#N/A,FALSE,"주요여수신";#N/A,#N/A,FALSE,"수신금리";#N/A,#N/A,FALSE,"대출금리";#N/A,#N/A,FALSE,"신규대출";#N/A,#N/A,FALSE,"총액대출"}</definedName>
    <definedName name="이름표" hidden="1">{#N/A,#N/A,FALSE,"96매출보고현황"}</definedName>
    <definedName name="이릉" hidden="1">{#N/A,#N/A,FALSE,"단축1";#N/A,#N/A,FALSE,"단축2";#N/A,#N/A,FALSE,"단축3";#N/A,#N/A,FALSE,"장축";#N/A,#N/A,FALSE,"4WD"}</definedName>
    <definedName name="이리" hidden="1">{"YTD/Forecast",#N/A,TRUE,"Fcst_TPLN";"Monthly Averages",#N/A,TRUE,"Fcst_TPLN"}</definedName>
    <definedName name="이마트부천" hidden="1">{"YTD/Forecast",#N/A,TRUE,"Fcst_TPLN";"Monthly Averages",#N/A,TRUE,"Fcst_TPLN"}</definedName>
    <definedName name="이마트부평" hidden="1">{"YTD/Forecast",#N/A,TRUE,"Fcst_TPLN";"Monthly Averages",#N/A,TRUE,"Fcst_TPLN"}</definedName>
    <definedName name="이마트인천" hidden="1">{"YTD/Forecast",#N/A,TRUE,"Fcst_TPLN";"Monthly Averages",#N/A,TRUE,"Fcst_TPLN"}</definedName>
    <definedName name="이마트인천점" hidden="1">{"YTD/Forecast",#N/A,TRUE,"Fcst_TPLN";"Monthly Averages",#N/A,TRUE,"Fcst_TPLN"}</definedName>
    <definedName name="이마트진주" hidden="1">{"YTD/Forecast",#N/A,TRUE,"Fcst_TPLN";"Monthly Averages",#N/A,TRUE,"Fcst_TPLN"}</definedName>
    <definedName name="이명철" hidden="1">{#N/A,#N/A,FALSE,"인원";#N/A,#N/A,FALSE,"비용2";#N/A,#N/A,FALSE,"비용1";#N/A,#N/A,FALSE,"비용";#N/A,#N/A,FALSE,"보증2";#N/A,#N/A,FALSE,"보증1";#N/A,#N/A,FALSE,"보증";#N/A,#N/A,FALSE,"손익1";#N/A,#N/A,FALSE,"손익";#N/A,#N/A,FALSE,"부서별매출";#N/A,#N/A,FALSE,"매출"}</definedName>
    <definedName name="이미" hidden="1">{#N/A,#N/A,FALSE,"98소지이동TOTvs99.1 (2)";#N/A,#N/A,FALSE,"TOTAL";#N/A,#N/A,FALSE,"98소지이동TOTvs99.1(b) (2)"}</definedName>
    <definedName name="이미리" hidden="1">{#N/A,#N/A,FALSE,"98소지이동TOTvs99.1 (2)";#N/A,#N/A,FALSE,"TOTAL";#N/A,#N/A,FALSE,"98소지이동TOTvs99.1(b) (2)"}</definedName>
    <definedName name="이법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석" hidden="1">{"'5'!$A$1:$BB$147"}</definedName>
    <definedName name="이병호" hidden="1">{#N/A,#N/A,TRUE,"일정"}</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hidden="1">{#N/A,#N/A,TRUE,"Y생산";#N/A,#N/A,TRUE,"Y판매";#N/A,#N/A,TRUE,"Y총물량";#N/A,#N/A,TRUE,"Y능력";#N/A,#N/A,TRUE,"YKD"}</definedName>
    <definedName name="이상권"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상기" hidden="1">{#N/A,#N/A,FALSE,"단축1";#N/A,#N/A,FALSE,"단축2";#N/A,#N/A,FALSE,"단축3";#N/A,#N/A,FALSE,"장축";#N/A,#N/A,FALSE,"4WD"}</definedName>
    <definedName name="이상기군" hidden="1">{#N/A,#N/A,FALSE,"단축1";#N/A,#N/A,FALSE,"단축2";#N/A,#N/A,FALSE,"단축3";#N/A,#N/A,FALSE,"장축";#N/A,#N/A,FALSE,"4WD"}</definedName>
    <definedName name="이상진" hidden="1">{#N/A,#N/A,TRUE,"일정"}</definedName>
    <definedName name="이상하네"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이선미" hidden="1">{#N/A,#N/A,FALSE,"1.CRITERIA";#N/A,#N/A,FALSE,"2.IS";#N/A,#N/A,FALSE,"3.BS";#N/A,#N/A,FALSE,"4.PER PL";#N/A,#N/A,FALSE,"5.INVESTMENT";#N/A,#N/A,FALSE,"6.공문";#N/A,#N/A,FALSE,"7.netinvest"}</definedName>
    <definedName name="이성우"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이성일" hidden="1">{"'5국공정'!$A$1:$E$128"}</definedName>
    <definedName name="이소영" hidden="1">#REF!</definedName>
    <definedName name="이슈" hidden="1">{#N/A,#N/A,FALSE,"지침";#N/A,#N/A,FALSE,"환경분석";#N/A,#N/A,FALSE,"Sheet16"}</definedName>
    <definedName name="이승훈" hidden="1">#N/A</definedName>
    <definedName name="이시혁" hidden="1">{#N/A,#N/A,FALSE,"단축1";#N/A,#N/A,FALSE,"단축2";#N/A,#N/A,FALSE,"단축3";#N/A,#N/A,FALSE,"장축";#N/A,#N/A,FALSE,"4WD"}</definedName>
    <definedName name="이씨" hidden="1">{"'Sheet1'!$A$1:$D$15"}</definedName>
    <definedName name="이씨_1" hidden="1">{"'Sheet1'!$A$1:$D$15"}</definedName>
    <definedName name="이여도" hidden="1">{#N/A,#N/A,FALSE,"98소지이동TOTvs99.1 (2)";#N/A,#N/A,FALSE,"TOTAL";#N/A,#N/A,FALSE,"98소지이동TOTvs99.1(b) (2)"}</definedName>
    <definedName name="이연" hidden="1">{#N/A,#N/A,FALSE,"BS";#N/A,#N/A,FALSE,"PL";#N/A,#N/A,FALSE,"처분";#N/A,#N/A,FALSE,"현금";#N/A,#N/A,FALSE,"매출";#N/A,#N/A,FALSE,"원가";#N/A,#N/A,FALSE,"경영"}</definedName>
    <definedName name="이연법인세" hidden="1">{#N/A,#N/A,FALSE,"BS";#N/A,#N/A,FALSE,"PL";#N/A,#N/A,FALSE,"처분";#N/A,#N/A,FALSE,"현금";#N/A,#N/A,FALSE,"매출";#N/A,#N/A,FALSE,"원가";#N/A,#N/A,FALSE,"경영"}</definedName>
    <definedName name="이영란" hidden="1">{#N/A,#N/A,FALSE,"단축1";#N/A,#N/A,FALSE,"단축2";#N/A,#N/A,FALSE,"단축3";#N/A,#N/A,FALSE,"장축";#N/A,#N/A,FALSE,"4WD"}</definedName>
    <definedName name="이영보" hidden="1">{#N/A,#N/A,FALSE,"신규dep";#N/A,#N/A,FALSE,"신규dep-금형상각후";#N/A,#N/A,FALSE,"신규dep-연구비상각후";#N/A,#N/A,FALSE,"신규dep-기계,공구상각후"}</definedName>
    <definedName name="이영봉" hidden="1">{#N/A,#N/A,FALSE,"BS";#N/A,#N/A,FALSE,"PL";#N/A,#N/A,FALSE,"처분";#N/A,#N/A,FALSE,"현금";#N/A,#N/A,FALSE,"매출";#N/A,#N/A,FALSE,"원가";#N/A,#N/A,FALSE,"경영"}</definedName>
    <definedName name="이영훈" hidden="1">{"'Price List '!$A$1:$R$156"}</definedName>
    <definedName name="이용계획2" hidden="1">{"'7'!$B$15:$D$32"}</definedName>
    <definedName name="이우" hidden="1">{"'통신지'!$A$1:$J$41"}</definedName>
    <definedName name="이원일" hidden="1">{"targetdcf",#N/A,FALSE,"Merger consequences";"TARGETASSU",#N/A,FALSE,"Merger consequences";"TERMINAL VALUE",#N/A,FALSE,"Merger consequences"}</definedName>
    <definedName name="이은영" hidden="1">{#N/A,#N/A,FALSE,"PART-1234-8-12-9(41)";#N/A,#N/A,FALSE,"PARTS-2(3)";#N/A,#N/A,FALSE,"VAN SYSTEM";#N/A,#N/A,FALSE,"PARTS-10(26)";#N/A,#N/A,FALSE,"PART-5-6-7-11(14)";#N/A,#N/A,FALSE,"PARTS-4(3)";#N/A,#N/A,FALSE,"PCLASS"}</definedName>
    <definedName name="이이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이잉" hidden="1">{#N/A,#N/A,FALSE,"인원";#N/A,#N/A,FALSE,"비용2";#N/A,#N/A,FALSE,"비용1";#N/A,#N/A,FALSE,"비용";#N/A,#N/A,FALSE,"보증2";#N/A,#N/A,FALSE,"보증1";#N/A,#N/A,FALSE,"보증";#N/A,#N/A,FALSE,"손익1";#N/A,#N/A,FALSE,"손익";#N/A,#N/A,FALSE,"부서별매출";#N/A,#N/A,FALSE,"매출"}</definedName>
    <definedName name="이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이익잉여금처분계산서" hidden="1">{#N/A,#N/A,FALSE,"현장 NCR 분석";#N/A,#N/A,FALSE,"현장품질감사";#N/A,#N/A,FALSE,"현장품질감사"}</definedName>
    <definedName name="이익잉여금처분계산서변경" hidden="1">{#N/A,#N/A,FALSE,"BS";#N/A,#N/A,FALSE,"PL";#N/A,#N/A,FALSE,"처분";#N/A,#N/A,FALSE,"현금";#N/A,#N/A,FALSE,"매출";#N/A,#N/A,FALSE,"원가";#N/A,#N/A,FALSE,"경영"}</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계산내역" hidden="1">{#N/A,#N/A,FALSE,"KMC최종회의(7월) 자료"}</definedName>
    <definedName name="이자비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비용2" hidden="1">{#N/A,#N/A,TRUE,"일정"}</definedName>
    <definedName name="이자수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재" hidden="1">{#N/A,#N/A,FALSE,"HOT RU TEM";#N/A,#N/A,FALSE,"HOT RU TEM";#N/A,#N/A,FALSE,"HOT RU TEM"}</definedName>
    <definedName name="이재범" hidden="1">{"'분양원가'!$B$1:$F$113"}</definedName>
    <definedName name="이재형" hidden="1">{#N/A,#N/A,FALSE,"Aging Summary";#N/A,#N/A,FALSE,"Ratio Analysis";#N/A,#N/A,FALSE,"Test 120 Day Accts";#N/A,#N/A,FALSE,"Tickmarks"}</definedName>
    <definedName name="이전" hidden="1">{#N/A,#N/A,FALSE,"생산성";#N/A,#N/A,FALSE,"인력1";#N/A,#N/A,FALSE,"인력2";#N/A,#N/A,FALSE,"인력3";#N/A,#N/A,FALSE,"인건1";#N/A,#N/A,FALSE,"인건2";#N/A,#N/A,FALSE,"인건3";#N/A,#N/A,FALSE,"인원증감";#N/A,#N/A,FALSE,"인건증감";#N/A,#N/A,FALSE,"표지등"}</definedName>
    <definedName name="이정" hidden="1">{"'4월수지'!$A$1:$AE$45"}</definedName>
    <definedName name="이정1" hidden="1">{"'4월수지'!$A$1:$AE$45"}</definedName>
    <definedName name="이제범" hidden="1">{"'분양원가'!$B$1:$F$113"}</definedName>
    <definedName name="이중" hidden="1">{"'2 혼례가구(1)'!$C$10"}</definedName>
    <definedName name="이직" hidden="1">{#N/A,#N/A,TRUE,"경전'96(1)";#N/A,#N/A,TRUE,"경전'96 (2)"}</definedName>
    <definedName name="이진구" hidden="1">{#N/A,#N/A,FALSE,"지침";#N/A,#N/A,FALSE,"환경분석";#N/A,#N/A,FALSE,"Sheet16"}</definedName>
    <definedName name="이창우" hidden="1">{#N/A,#N/A,FALSE,"인원";#N/A,#N/A,FALSE,"비용2";#N/A,#N/A,FALSE,"비용1";#N/A,#N/A,FALSE,"비용";#N/A,#N/A,FALSE,"보증2";#N/A,#N/A,FALSE,"보증1";#N/A,#N/A,FALSE,"보증";#N/A,#N/A,FALSE,"손익1";#N/A,#N/A,FALSE,"손익";#N/A,#N/A,FALSE,"부서별매출";#N/A,#N/A,FALSE,"매출"}</definedName>
    <definedName name="이창희" hidden="1">{#N/A,#N/A,FALSE,"범우구미";#N/A,#N/A,FALSE,"세한케미칼";#N/A,#N/A,FALSE,"세명화학";#N/A,#N/A,FALSE,"신영케미칼";#N/A,#N/A,FALSE,"일석상사"}</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천생산" hidden="1">{"'Sheet1'!$A$1:$H$36"}</definedName>
    <definedName name="이천자동화팀" hidden="1">{"'Sheet1'!$A$1:$H$36"}</definedName>
    <definedName name="이철호" hidden="1">{#N/A,#N/A,FALSE,"Aging Summary";#N/A,#N/A,FALSE,"Ratio Analysis";#N/A,#N/A,FALSE,"Test 120 Day Accts";#N/A,#N/A,FALSE,"Tickmarks"}</definedName>
    <definedName name="이혁준" hidden="1">{#N/A,#N/A,FALSE,"단축1";#N/A,#N/A,FALSE,"단축2";#N/A,#N/A,FALSE,"단축3";#N/A,#N/A,FALSE,"장축";#N/A,#N/A,FALSE,"4WD"}</definedName>
    <definedName name="이현직" hidden="1">{#N/A,#N/A,FALSE,"BS";#N/A,#N/A,FALSE,"PL";#N/A,#N/A,FALSE,"처분";#N/A,#N/A,FALSE,"현금";#N/A,#N/A,FALSE,"매출";#N/A,#N/A,FALSE,"원가";#N/A,#N/A,FALSE,"경영"}</definedName>
    <definedName name="이ㅏㄹ" hidden="1">{#N/A,#N/A,FALSE,"BS";#N/A,#N/A,FALSE,"PL";#N/A,#N/A,FALSE,"처분";#N/A,#N/A,FALSE,"현금";#N/A,#N/A,FALSE,"매출";#N/A,#N/A,FALSE,"원가";#N/A,#N/A,FALSE,"경영"}</definedName>
    <definedName name="이ㅏㅓ" hidden="1">{#N/A,#N/A,FALSE,"1.CRITERIA";#N/A,#N/A,FALSE,"2.IS";#N/A,#N/A,FALSE,"3.BS";#N/A,#N/A,FALSE,"4.PER PL";#N/A,#N/A,FALSE,"5.INVESTMENT";#N/A,#N/A,FALSE,"6.공문";#N/A,#N/A,FALSE,"7.netinvest"}</definedName>
    <definedName name="이ㅓㅏㄻ이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익손" hidden="1">{#N/A,#N/A,FALSE,"현장 NCR 분석";#N/A,#N/A,FALSE,"현장품질감사";#N/A,#N/A,FALSE,"현장품질감사"}</definedName>
    <definedName name="익손부" hidden="1">{#N/A,#N/A,FALSE,"현장 NCR 분석";#N/A,#N/A,FALSE,"현장품질감사";#N/A,#N/A,FALSE,"현장품질감사"}</definedName>
    <definedName name="인" hidden="1">{#N/A,#N/A,FALSE,"총괄수정"}</definedName>
    <definedName name="인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인건" hidden="1">{#N/A,#N/A,FALSE,"인원";#N/A,#N/A,FALSE,"비용2";#N/A,#N/A,FALSE,"비용1";#N/A,#N/A,FALSE,"비용";#N/A,#N/A,FALSE,"보증2";#N/A,#N/A,FALSE,"보증1";#N/A,#N/A,FALSE,"보증";#N/A,#N/A,FALSE,"손익1";#N/A,#N/A,FALSE,"손익";#N/A,#N/A,FALSE,"부서별매출";#N/A,#N/A,FALSE,"매출"}</definedName>
    <definedName name="인건비" hidden="1">#REF!</definedName>
    <definedName name="인건비1" hidden="1">{#N/A,#N/A,FALSE,"부도";#N/A,#N/A,FALSE,"미수금";#N/A,#N/A,FALSE,"상하";#N/A,#N/A,FALSE,"회전기일";#N/A,#N/A,FALSE,"Sheet1 (3)";#N/A,#N/A,FALSE,"Sheet1 (2)";#N/A,#N/A,FALSE,"Sheet1"}</definedName>
    <definedName name="인건비현황" hidden="1">{#N/A,#N/A,FALSE,"BS";#N/A,#N/A,FALSE,"PL";#N/A,#N/A,FALSE,"처분";#N/A,#N/A,FALSE,"현금";#N/A,#N/A,FALSE,"매출";#N/A,#N/A,FALSE,"원가";#N/A,#N/A,FALSE,"경영"}</definedName>
    <definedName name="인계" hidden="1">{#N/A,#N/A,TRUE,"Y생산";#N/A,#N/A,TRUE,"Y판매";#N/A,#N/A,TRUE,"Y총물량";#N/A,#N/A,TRUE,"Y능력";#N/A,#N/A,TRUE,"YKD"}</definedName>
    <definedName name="인니" hidden="1">{#N/A,#N/A,FALSE,"UNIT";#N/A,#N/A,FALSE,"UNIT";#N/A,#N/A,FALSE,"계정"}</definedName>
    <definedName name="인당" hidden="1">{#N/A,#N/A,FALSE,"총괄수정"}</definedName>
    <definedName name="인당평균사원수" hidden="1">{#N/A,#N/A,TRUE,"경전'96(1)";#N/A,#N/A,TRUE,"경전'96 (2)"}</definedName>
    <definedName name="인당평균인원" hidden="1">{#N/A,#N/A,TRUE,"경전'96(1)";#N/A,#N/A,TRUE,"경전'96 (2)"}</definedName>
    <definedName name="인도네시아" hidden="1">{#N/A,#N/A,FALSE,"UNIT";#N/A,#N/A,FALSE,"UNIT";#N/A,#N/A,FALSE,"계정"}</definedName>
    <definedName name="인력2" hidden="1">{#N/A,#N/A,FALSE,"계약직(여)"}</definedName>
    <definedName name="인몰드2" hidden="1">{#N/A,#N/A,FALSE,"단축1";#N/A,#N/A,FALSE,"단축2";#N/A,#N/A,FALSE,"단축3";#N/A,#N/A,FALSE,"장축";#N/A,#N/A,FALSE,"4WD"}</definedName>
    <definedName name="인몰드성형" hidden="1">{#N/A,#N/A,FALSE,"단축1";#N/A,#N/A,FALSE,"단축2";#N/A,#N/A,FALSE,"단축3";#N/A,#N/A,FALSE,"장축";#N/A,#N/A,FALSE,"4WD"}</definedName>
    <definedName name="인사" hidden="1">{#N/A,#N/A,FALSE,"P.C.B"}</definedName>
    <definedName name="인사1" hidden="1">{#N/A,#N/A,FALSE,"당사재고";#N/A,#N/A,FALSE,"당사출고";#N/A,#N/A,FALSE,"당사입고";#N/A,#N/A,FALSE,"당사현황";#N/A,#N/A,FALSE,"팀,지군판매내수";#N/A,#N/A,FALSE,"팀,지군판매 (2)";#N/A,#N/A,FALSE,"팀판매내수";#N/A,#N/A,FALSE,"팀,지군판매";#N/A,#N/A,FALSE,"팀실적 (2)";#N/A,#N/A,FALSE,"팀실적";#N/A,#N/A,FALSE,"수금실적";#N/A,#N/A,FALSE,"표지"}</definedName>
    <definedName name="인사2" hidden="1">{#N/A,#N/A,FALSE,"당사재고";#N/A,#N/A,FALSE,"당사출고";#N/A,#N/A,FALSE,"당사입고";#N/A,#N/A,FALSE,"당사현황";#N/A,#N/A,FALSE,"팀,지군판매내수";#N/A,#N/A,FALSE,"팀,지군판매 (2)";#N/A,#N/A,FALSE,"팀판매내수";#N/A,#N/A,FALSE,"팀,지군판매";#N/A,#N/A,FALSE,"팀실적 (2)";#N/A,#N/A,FALSE,"팀실적";#N/A,#N/A,FALSE,"수금실적";#N/A,#N/A,FALSE,"표지"}</definedName>
    <definedName name="인사팀" hidden="1">#REF!</definedName>
    <definedName name="인상1안" hidden="1">{#N/A,#N/A,FALSE,"단축1";#N/A,#N/A,FALSE,"단축2";#N/A,#N/A,FALSE,"단축3";#N/A,#N/A,FALSE,"장축";#N/A,#N/A,FALSE,"4WD"}</definedName>
    <definedName name="인쇄" hidden="1">{#N/A,#N/A,FALSE,"지침";#N/A,#N/A,FALSE,"환경분석";#N/A,#N/A,FALSE,"Sheet16"}</definedName>
    <definedName name="인쇄BU" hidden="1">{#N/A,#N/A,FALSE,"지침";#N/A,#N/A,FALSE,"환경분석";#N/A,#N/A,FALSE,"Sheet16"}</definedName>
    <definedName name="인쇄BU_1" hidden="1">{#N/A,#N/A,FALSE,"지침";#N/A,#N/A,FALSE,"환경분석";#N/A,#N/A,FALSE,"Sheet16"}</definedName>
    <definedName name="인수" hidden="1">{"'5'!$A$1:$BB$147"}</definedName>
    <definedName name="인수보고" hidden="1">{"'5'!$A$1:$BB$147"}</definedName>
    <definedName name="인수보고종합" hidden="1">{"'5'!$A$1:$BB$147"}</definedName>
    <definedName name="인숭" hidden="1">{"'5'!$A$1:$BB$147"}</definedName>
    <definedName name="인우너" hidden="1">{#N/A,#N/A,TRUE,"경전'96(1)";#N/A,#N/A,TRUE,"경전'96 (2)"}</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1" hidden="1">{#N/A,#N/A,FALSE,"손익표지";#N/A,#N/A,FALSE,"손익계산";#N/A,#N/A,FALSE,"일반관리비";#N/A,#N/A,FALSE,"영업외수익";#N/A,#N/A,FALSE,"영업외비용";#N/A,#N/A,FALSE,"매출액";#N/A,#N/A,FALSE,"요약손익";#N/A,#N/A,FALSE,"요약대차";#N/A,#N/A,FALSE,"매출채권현황";#N/A,#N/A,FALSE,"매출채권명세"}</definedName>
    <definedName name="인원2" hidden="1">{"'7'!$B$15:$D$32"}</definedName>
    <definedName name="인원2002년1월"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충원사유" hidden="1">{#N/A,#N/A,FALSE,"계약직(여)"}</definedName>
    <definedName name="인원현황02" hidden="1">{"'7'!$B$15:$D$32"}</definedName>
    <definedName name="인원현황0201" hidden="1">{"'7'!$B$15:$D$32"}</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정"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인천대형" hidden="1">{"AQUIRORDCF",#N/A,FALSE,"Merger consequences";"Acquirorassns",#N/A,FALSE,"Merger consequences"}</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컴추이" hidden="1">#REF!</definedName>
    <definedName name="일" hidden="1">{#N/A,#N/A,FALSE,"PART-1234-8-12-9(41)";#N/A,#N/A,FALSE,"PARTS-2(3)";#N/A,#N/A,FALSE,"VAN SYSTEM";#N/A,#N/A,FALSE,"PARTS-10(26)";#N/A,#N/A,FALSE,"PART-5-6-7-11(14)";#N/A,#N/A,FALSE,"PARTS-4(3)";#N/A,#N/A,FALSE,"PCLASS"}</definedName>
    <definedName name="일반1" hidden="1">#REF!</definedName>
    <definedName name="일반경비" hidden="1">{#N/A,#N/A,FALSE,"Sheet1";#N/A,#N/A,FALSE,"Sheet1";#N/A,#N/A,FALSE,"Sheet1"}</definedName>
    <definedName name="一般管理" hidden="1">{"'買掛金'!$J$6"}</definedName>
    <definedName name="일반구분" hidden="1">{"'경매 schedule'!$A$1:$Y$78"}</definedName>
    <definedName name="일반구분1" hidden="1">{"'경매 schedule'!$A$1:$Y$78"}</definedName>
    <definedName name="일반분류" hidden="1">{"'경매 schedule'!$A$1:$Y$78"}</definedName>
    <definedName name="일반투자" hidden="1">#REF!</definedName>
    <definedName name="일번" hidden="1">#REF!</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시적차이대사" hidden="1">{#N/A,#N/A,FALSE,"총괄수정"}</definedName>
    <definedName name="일시적차이및이월결손금1q" hidden="1">{#N/A,#N/A,FALSE,"총괄수정"}</definedName>
    <definedName name="일이ㅏㄹ" hidden="1">{#N/A,#N/A,FALSE,"단축1";#N/A,#N/A,FALSE,"단축2";#N/A,#N/A,FALSE,"단축3";#N/A,#N/A,FALSE,"장축";#N/A,#N/A,FALSE,"4WD"}</definedName>
    <definedName name="일일자금2" hidden="1">{"'98-7-31 (2)'!$A$1:$H$67"}</definedName>
    <definedName name="일자"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{#N/A,#N/A,TRUE,"Y생산";#N/A,#N/A,TRUE,"Y판매";#N/A,#N/A,TRUE,"Y총물량";#N/A,#N/A,TRUE,"Y능력";#N/A,#N/A,TRUE,"YKD"}</definedName>
    <definedName name="일자별현황" hidden="1">{"'5'!$A$1:$BB$147"}</definedName>
    <definedName name="일정" hidden="1">{#N/A,#N/A,FALSE,"단축1";#N/A,#N/A,FALSE,"단축2";#N/A,#N/A,FALSE,"단축3";#N/A,#N/A,FALSE,"장축";#N/A,#N/A,FALSE,"4WD"}</definedName>
    <definedName name="일정97" hidden="1">#REF!</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진" hidden="1">{#N/A,#N/A,FALSE,"BS";#N/A,#N/A,FALSE,"PL";#N/A,#N/A,FALSE,"처분";#N/A,#N/A,FALSE,"현금";#N/A,#N/A,FALSE,"매출";#N/A,#N/A,FALSE,"원가";#N/A,#N/A,FALSE,"경영"}</definedName>
    <definedName name="일진1" hidden="1">{#N/A,#N/A,FALSE,"BS";#N/A,#N/A,FALSE,"PL";#N/A,#N/A,FALSE,"A";#N/A,#N/A,FALSE,"B";#N/A,#N/A,FALSE,"B1";#N/A,#N/A,FALSE,"C";#N/A,#N/A,FALSE,"C1";#N/A,#N/A,FALSE,"C2";#N/A,#N/A,FALSE,"D";#N/A,#N/A,FALSE,"E";#N/A,#N/A,FALSE,"F";#N/A,#N/A,FALSE,"AA";#N/A,#N/A,FALSE,"BB";#N/A,#N/A,FALSE,"CC";#N/A,#N/A,FALSE,"DD";#N/A,#N/A,FALSE,"EE";#N/A,#N/A,FALSE,"FF";#N/A,#N/A,FALSE,"PL10";#N/A,#N/A,FALSE,"PL20";#N/A,#N/A,FALSE,"PL30"}</definedName>
    <definedName name="일진2" hidden="1">{#N/A,#N/A,FALSE,"BS";#N/A,#N/A,FALSE,"PL";#N/A,#N/A,FALSE,"A";#N/A,#N/A,FALSE,"B";#N/A,#N/A,FALSE,"B1";#N/A,#N/A,FALSE,"C";#N/A,#N/A,FALSE,"C1";#N/A,#N/A,FALSE,"C2";#N/A,#N/A,FALSE,"D";#N/A,#N/A,FALSE,"E";#N/A,#N/A,FALSE,"F";#N/A,#N/A,FALSE,"AA";#N/A,#N/A,FALSE,"BB";#N/A,#N/A,FALSE,"CC";#N/A,#N/A,FALSE,"DD";#N/A,#N/A,FALSE,"EE";#N/A,#N/A,FALSE,"FF";#N/A,#N/A,FALSE,"PL10";#N/A,#N/A,FALSE,"PL20";#N/A,#N/A,FALSE,"PL30"}</definedName>
    <definedName name="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대료" hidden="1">{#N/A,#N/A,FALSE,"Aging Summary";#N/A,#N/A,FALSE,"Ratio Analysis";#N/A,#N/A,FALSE,"Test 120 Day Accts";#N/A,#N/A,FALSE,"Tickmarks"}</definedName>
    <definedName name="임대미수" hidden="1">#REF!</definedName>
    <definedName name="임대보증금" hidden="1">{#N/A,#N/A,FALSE,"BS";#N/A,#N/A,FALSE,"PL";#N/A,#N/A,FALSE,"처분";#N/A,#N/A,FALSE,"현금";#N/A,#N/A,FALSE,"매출";#N/A,#N/A,FALSE,"원가";#N/A,#N/A,FALSE,"경영"}</definedName>
    <definedName name="임대보증금1" hidden="1">#REF!</definedName>
    <definedName name="임도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동원" hidden="1">{#N/A,#N/A,FALSE,"정공"}</definedName>
    <definedName name="임동원_1" hidden="1">{#N/A,#N/A,FALSE,"정공"}</definedName>
    <definedName name="임마" hidden="1">{#N/A,#N/A,FALSE,"KMC최종회의(7월) 자료"}</definedName>
    <definedName name="임ㅅ1" hidden="1">0</definedName>
    <definedName name="임선복" hidden="1">{#N/A,#N/A,FALSE,"Aging Summary";#N/A,#N/A,FALSE,"Ratio Analysis";#N/A,#N/A,FALSE,"Test 120 Day Accts";#N/A,#N/A,FALSE,"Tickmarks"}</definedName>
    <definedName name="임시" hidden="1">{"'Sheet1'!$A$1:$H$36"}</definedName>
    <definedName name="임시2" hidden="1">{#N/A,#N/A,FALSE,"단축1";#N/A,#N/A,FALSE,"단축2";#N/A,#N/A,FALSE,"단축3";#N/A,#N/A,FALSE,"장축";#N/A,#N/A,FALSE,"4WD"}</definedName>
    <definedName name="임시3" hidden="1">{#N/A,#N/A,FALSE,"Aging Summary";#N/A,#N/A,FALSE,"Ratio Analysis";#N/A,#N/A,FALSE,"Test 120 Day Accts";#N/A,#N/A,FALSE,"Tickmarks"}</definedName>
    <definedName name="임원대차대조표" hidden="1">{#N/A,#N/A,FALSE,"매출이익"}</definedName>
    <definedName name="임원비용검토서" hidden="1">{#N/A,#N/A,FALSE,"인원";#N/A,#N/A,FALSE,"비용2";#N/A,#N/A,FALSE,"비용1";#N/A,#N/A,FALSE,"비용";#N/A,#N/A,FALSE,"보증2";#N/A,#N/A,FALSE,"보증1";#N/A,#N/A,FALSE,"보증";#N/A,#N/A,FALSE,"손익1";#N/A,#N/A,FALSE,"손익";#N/A,#N/A,FALSE,"부서별매출";#N/A,#N/A,FALSE,"매출"}</definedName>
    <definedName name="임원비용명세서" hidden="1">{#N/A,#N/A,FALSE,"인원";#N/A,#N/A,FALSE,"비용2";#N/A,#N/A,FALSE,"비용1";#N/A,#N/A,FALSE,"비용";#N/A,#N/A,FALSE,"보증2";#N/A,#N/A,FALSE,"보증1";#N/A,#N/A,FALSE,"보증";#N/A,#N/A,FALSE,"손익1";#N/A,#N/A,FALSE,"손익";#N/A,#N/A,FALSE,"부서별매출";#N/A,#N/A,FALSE,"매출"}</definedName>
    <definedName name="임지현" hidden="1">{#N/A,#N/A,FALSE,"BS";#N/A,#N/A,FALSE,"PL";#N/A,#N/A,FALSE,"처분";#N/A,#N/A,FALSE,"현금";#N/A,#N/A,FALSE,"매출";#N/A,#N/A,FALSE,"원가";#N/A,#N/A,FALSE,"경영"}</definedName>
    <definedName name="임차" hidden="1">{"'분양원가'!$B$1:$F$113"}</definedName>
    <definedName name="임차2" hidden="1">{"'분양원가'!$B$1:$F$113"}</definedName>
    <definedName name="임차료" hidden="1">{#N/A,#N/A,TRUE,"양식5";#N/A,#N/A,TRUE,"양식1_2_2";#N/A,#N/A,TRUE,"양식1_1_2";#N/A,#N/A,TRUE,"양식2";#N/A,#N/A,TRUE,"양식4";#N/A,#N/A,TRUE,"양식3";#N/A,#N/A,TRUE,"양식6";#N/A,#N/A,TRUE,"양식7";#N/A,#N/A,TRUE,"양식10";#N/A,#N/A,TRUE,"양식11";#N/A,#N/A,TRUE,"양식12";#N/A,#N/A,TRUE,"양식13_1_2";#N/A,#N/A,TRUE,"양식13_2_2";#N/A,#N/A,TRUE,"양식14"}</definedName>
    <definedName name="입고사항" hidden="1">{#N/A,#N/A,FALSE,"제목"}</definedName>
    <definedName name="입고일정" hidden="1">{#N/A,#N/A,FALSE,"제목"}</definedName>
    <definedName name="입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있" hidden="1">{#N/A,#N/A,FALSE,"총괄1";#N/A,#N/A,FALSE,"총괄";#N/A,#N/A,FALSE,"회전기일";#N/A,#N/A,FALSE,"회전기일 (2)";#N/A,#N/A,FALSE,"대리점";#N/A,#N/A,FALSE,"실수요";#N/A,#N/A,FALSE,"특수지";#N/A,#N/A,FALSE,"해영";#N/A,#N/A,FALSE,"신문용지";#N/A,#N/A,FALSE,"KRAFT지 (3)";#N/A,#N/A,FALSE,"LINER지 (2)";#N/A,#N/A,FALSE,"상하";#N/A,#N/A,FALSE,"상하 (2)";#N/A,#N/A,FALSE,"LINER지";#N/A,#N/A,FALSE,"동향 (2)";#N/A,#N/A,FALSE,"동향"}</definedName>
    <definedName name="잉" hidden="1">{#N/A,#N/A,FALSE,"단축1";#N/A,#N/A,FALSE,"단축2";#N/A,#N/A,FALSE,"단축3";#N/A,#N/A,FALSE,"장축";#N/A,#N/A,FALSE,"4WD"}</definedName>
    <definedName name="잉ㅅ간" hidden="1">{#N/A,#N/A,FALSE,"손익표지";#N/A,#N/A,FALSE,"손익계산";#N/A,#N/A,FALSE,"일반관리비";#N/A,#N/A,FALSE,"영업외수익";#N/A,#N/A,FALSE,"영업외비용";#N/A,#N/A,FALSE,"매출액";#N/A,#N/A,FALSE,"요약손익";#N/A,#N/A,FALSE,"요약대차";#N/A,#N/A,FALSE,"매출채권현황";#N/A,#N/A,FALSE,"매출채권명세"}</definedName>
    <definedName name="잉여" hidden="1">{#N/A,#N/A,FALSE,"Aging Summary";#N/A,#N/A,FALSE,"Ratio Analysis";#N/A,#N/A,FALSE,"Test 120 Day Accts";#N/A,#N/A,FALSE,"Tickmarks"}</definedName>
    <definedName name="잉여금" hidden="1">{#N/A,#N/A,FALSE,"BS";#N/A,#N/A,FALSE,"PL";#N/A,#N/A,FALSE,"처분";#N/A,#N/A,FALSE,"현금";#N/A,#N/A,FALSE,"매출";#N/A,#N/A,FALSE,"원가";#N/A,#N/A,FALSE,"경영"}</definedName>
    <definedName name="잉여금처분" hidden="1">{#N/A,#N/A,FALSE,"BS";#N/A,#N/A,FALSE,"PL";#N/A,#N/A,FALSE,"처분";#N/A,#N/A,FALSE,"현금";#N/A,#N/A,FALSE,"매출";#N/A,#N/A,FALSE,"원가";#N/A,#N/A,FALSE,"경영"}</definedName>
    <definedName name="ㅈ" hidden="1">{#N/A,#N/A,FALSE,"BS";#N/A,#N/A,FALSE,"PL";#N/A,#N/A,FALSE,"처분";#N/A,#N/A,FALSE,"현금";#N/A,#N/A,FALSE,"매출";#N/A,#N/A,FALSE,"원가";#N/A,#N/A,FALSE,"경영"}</definedName>
    <definedName name="ㅈ35454345" hidden="1">{#N/A,#N/A,FALSE,"PART-1234-8-12-9(41)";#N/A,#N/A,FALSE,"PARTS-2(3)";#N/A,#N/A,FALSE,"VAN SYSTEM";#N/A,#N/A,FALSE,"PARTS-10(26)";#N/A,#N/A,FALSE,"PART-5-6-7-11(14)";#N/A,#N/A,FALSE,"PARTS-4(3)";#N/A,#N/A,FALSE,"PCLASS"}</definedName>
    <definedName name="ㅈ3ㄱㄷ" hidden="1">{#N/A,#N/A,FALSE,"단축1";#N/A,#N/A,FALSE,"단축2";#N/A,#N/A,FALSE,"단축3";#N/A,#N/A,FALSE,"장축";#N/A,#N/A,FALSE,"4WD"}</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고모" hidden="1">{#N/A,#N/A,FALSE,"단축1";#N/A,#N/A,FALSE,"단축2";#N/A,#N/A,FALSE,"단축3";#N/A,#N/A,FALSE,"장축";#N/A,#N/A,FALSE,"4WD"}</definedName>
    <definedName name="ㅈㄴㄴ" hidden="1">{#N/A,#N/A,FALSE,"단축1";#N/A,#N/A,FALSE,"단축2";#N/A,#N/A,FALSE,"단축3";#N/A,#N/A,FALSE,"장축";#N/A,#N/A,FALSE,"4WD"}</definedName>
    <definedName name="ㅈㄴㅇㄹㅊㅁ" hidden="1">{#N/A,#N/A,FALSE,"단축1";#N/A,#N/A,FALSE,"단축2";#N/A,#N/A,FALSE,"단축3";#N/A,#N/A,FALSE,"장축";#N/A,#N/A,FALSE,"4WD"}</definedName>
    <definedName name="ㅈㄵ" hidden="1">{#N/A,#N/A,FALSE,"인원";#N/A,#N/A,FALSE,"비용2";#N/A,#N/A,FALSE,"비용1";#N/A,#N/A,FALSE,"비용";#N/A,#N/A,FALSE,"보증2";#N/A,#N/A,FALSE,"보증1";#N/A,#N/A,FALSE,"보증";#N/A,#N/A,FALSE,"손익1";#N/A,#N/A,FALSE,"손익";#N/A,#N/A,FALSE,"부서별매출";#N/A,#N/A,FALSE,"매출"}</definedName>
    <definedName name="ㅈㄷ" hidden="1">{#N/A,#N/A,FALSE,"PART-1234-8-12-9(41)";#N/A,#N/A,FALSE,"PARTS-2(3)";#N/A,#N/A,FALSE,"VAN SYSTEM";#N/A,#N/A,FALSE,"PARTS-10(26)";#N/A,#N/A,FALSE,"PART-5-6-7-11(14)";#N/A,#N/A,FALSE,"PARTS-4(3)";#N/A,#N/A,FALSE,"PCLASS"}</definedName>
    <definedName name="ㅈㄷㄱ" hidden="1">{#N/A,#N/A,FALSE,"BS";#N/A,#N/A,FALSE,"PL";#N/A,#N/A,FALSE,"처분";#N/A,#N/A,FALSE,"현금";#N/A,#N/A,FALSE,"매출";#N/A,#N/A,FALSE,"원가";#N/A,#N/A,FALSE,"경영"}</definedName>
    <definedName name="ㅈㄷㄱㄱ" hidden="1">{#N/A,#N/A,FALSE,"Aging Summary";#N/A,#N/A,FALSE,"Ratio Analysis";#N/A,#N/A,FALSE,"Test 120 Day Accts";#N/A,#N/A,FALSE,"Tickmarks"}</definedName>
    <definedName name="ㅈㄷㄱㅂㄷㄱㅂㅈㄷㄱㅂㄷㅈㄱ"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ㄱㅈㅁㄷㅅ" hidden="1">{#N/A,#N/A,FALSE,"인원";#N/A,#N/A,FALSE,"비용2";#N/A,#N/A,FALSE,"비용1";#N/A,#N/A,FALSE,"비용";#N/A,#N/A,FALSE,"보증2";#N/A,#N/A,FALSE,"보증1";#N/A,#N/A,FALSE,"보증";#N/A,#N/A,FALSE,"손익1";#N/A,#N/A,FALSE,"손익";#N/A,#N/A,FALSE,"부서별매출";#N/A,#N/A,FALSE,"매출"}</definedName>
    <definedName name="ㅈㄷㄵㄷ" hidden="1">{#N/A,#N/A,FALSE,"부서종합";#N/A,#N/A,FALSE,"DISC종합";#N/A,#N/A,FALSE,"생산1과";#N/A,#N/A,FALSE,"생산2과";#N/A,#N/A,FALSE,"전기계장";#N/A,#N/A,FALSE,"기계";#N/A,#N/A,FALSE,"철의장";#N/A,#N/A,FALSE,"거주구";#N/A,#N/A,FALSE,"HVAC"}</definedName>
    <definedName name="ㅈㄷㄹㅀㅀㅎ" hidden="1">{#N/A,#N/A,TRUE,"일정"}</definedName>
    <definedName name="ㅈㄷㅂㄹㅈㄷㄹ" hidden="1">{#N/A,#N/A,FALSE,"손익표지";#N/A,#N/A,FALSE,"손익계산";#N/A,#N/A,FALSE,"일반관리비";#N/A,#N/A,FALSE,"영업외수익";#N/A,#N/A,FALSE,"영업외비용";#N/A,#N/A,FALSE,"매출액";#N/A,#N/A,FALSE,"요약손익";#N/A,#N/A,FALSE,"요약대차";#N/A,#N/A,FALSE,"매출채권현황";#N/A,#N/A,FALSE,"매출채권명세"}</definedName>
    <definedName name="ㅈㄷ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ㄷㅈㄷㄱㄷ" hidden="1">#REF!</definedName>
    <definedName name="ㅈㄷㅈㅂㄱ" hidden="1">{#N/A,#N/A,FALSE,"단축1";#N/A,#N/A,FALSE,"단축2";#N/A,#N/A,FALSE,"단축3";#N/A,#N/A,FALSE,"장축";#N/A,#N/A,FALSE,"4WD"}</definedName>
    <definedName name="ㅈㄹ" hidden="1">{#N/A,#N/A,FALSE,"단축1";#N/A,#N/A,FALSE,"단축2";#N/A,#N/A,FALSE,"단축3";#N/A,#N/A,FALSE,"장축";#N/A,#N/A,FALSE,"4WD"}</definedName>
    <definedName name="ㅈㄼㅈㄷㄹ" hidden="1">{#N/A,#N/A,FALSE,"손익표지";#N/A,#N/A,FALSE,"손익계산";#N/A,#N/A,FALSE,"일반관리비";#N/A,#N/A,FALSE,"영업외수익";#N/A,#N/A,FALSE,"영업외비용";#N/A,#N/A,FALSE,"매출액";#N/A,#N/A,FALSE,"요약손익";#N/A,#N/A,FALSE,"요약대차";#N/A,#N/A,FALSE,"매출채권현황";#N/A,#N/A,FALSE,"매출채권명세"}</definedName>
    <definedName name="ㅈㅂ" hidden="1">{#N/A,#N/A,FALSE,"단축1";#N/A,#N/A,FALSE,"단축2";#N/A,#N/A,FALSE,"단축3";#N/A,#N/A,FALSE,"장축";#N/A,#N/A,FALSE,"4WD"}</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ㄷㅈ" hidden="1">{"'매출계획'!$D$2"}</definedName>
    <definedName name="ㅈㅂㅈㅂ" hidden="1">{#N/A,#N/A,FALSE,"Sheet1";#N/A,#N/A,FALSE,"Sheet1";#N/A,#N/A,FALSE,"Sheet1"}</definedName>
    <definedName name="ㅈㅂㅎ" hidden="1">{#N/A,#N/A,FALSE,"제목"}</definedName>
    <definedName name="ㅈㅂㅎㄹㅈㄷㅎ" hidden="1">{"'5'!$A$1:$BB$147"}</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ㅇ" hidden="1">{#N/A,#N/A,FALSE,"거주자";#N/A,#N/A,FALSE,"증투F"}</definedName>
    <definedName name="ㅈㅇㄷㅈ" hidden="1">{"'조직1'!$U$35"}</definedName>
    <definedName name="ㅈㅈ" hidden="1">{#N/A,#N/A,FALSE,"단축1";#N/A,#N/A,FALSE,"단축2";#N/A,#N/A,FALSE,"단축3";#N/A,#N/A,FALSE,"장축";#N/A,#N/A,FALSE,"4WD"}</definedName>
    <definedName name="ㅈㅈㄷㄱㄷㅈ" hidden="1">#REF!</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ㅂㅈㄷ" hidden="1">{#N/A,#N/A,FALSE,"단축1";#N/A,#N/A,FALSE,"단축2";#N/A,#N/A,FALSE,"단축3";#N/A,#N/A,FALSE,"장축";#N/A,#N/A,FALSE,"4WD"}</definedName>
    <definedName name="ㅈㅈㅈ" hidden="1">{#N/A,#N/A,FALSE,"BS";#N/A,#N/A,FALSE,"PL";#N/A,#N/A,FALSE,"처분";#N/A,#N/A,FALSE,"현금";#N/A,#N/A,FALSE,"매출";#N/A,#N/A,FALSE,"원가";#N/A,#N/A,FALSE,"경영"}</definedName>
    <definedName name="ㅈㅈㅈㅈ" hidden="1">{#N/A,#N/A,TRUE,"Y생산";#N/A,#N/A,TRUE,"Y판매";#N/A,#N/A,TRUE,"Y총물량";#N/A,#N/A,TRUE,"Y능력";#N/A,#N/A,TRUE,"YKD"}</definedName>
    <definedName name="ㅈㅈㅈㅈㅈ" hidden="1">{#N/A,#N/A,FALSE,"손익표지";#N/A,#N/A,FALSE,"손익계산";#N/A,#N/A,FALSE,"일반관리비";#N/A,#N/A,FALSE,"영업외수익";#N/A,#N/A,FALSE,"영업외비용";#N/A,#N/A,FALSE,"매출액";#N/A,#N/A,FALSE,"요약손익";#N/A,#N/A,FALSE,"요약대차";#N/A,#N/A,FALSE,"매출채권현황";#N/A,#N/A,FALSE,"매출채권명세"}</definedName>
    <definedName name="ㅈㅈㅈㅈㅈㅈㅈㅈ" hidden="1">{#N/A,#N/A,FALSE,"BS";#N/A,#N/A,FALSE,"PL";#N/A,#N/A,FALSE,"처분";#N/A,#N/A,FALSE,"현금";#N/A,#N/A,FALSE,"매출";#N/A,#N/A,FALSE,"원가";#N/A,#N/A,FALSE,"경영"}</definedName>
    <definedName name="ㅈㅎㅇㅇㅎ" hidden="1">{#N/A,#N/A,FALSE,"단축1";#N/A,#N/A,FALSE,"단축2";#N/A,#N/A,FALSE,"단축3";#N/A,#N/A,FALSE,"장축";#N/A,#N/A,FALSE,"4WD"}</definedName>
    <definedName name="ㅈㅎㅈㄷ" hidden="1">#REF!</definedName>
    <definedName name="ㅈㅎㅎ" hidden="1">{#N/A,#N/A,TRUE,"경전'96(1)";#N/A,#N/A,TRUE,"경전'96 (2)"}</definedName>
    <definedName name="자" hidden="1">{#N/A,#N/A,FALSE,"UNIT";#N/A,#N/A,FALSE,"UNIT";#N/A,#N/A,FALSE,"계정"}</definedName>
    <definedName name="자." hidden="1">{#N/A,#N/A,FALSE,"UNIT";#N/A,#N/A,FALSE,"UNIT";#N/A,#N/A,FALSE,"계정"}</definedName>
    <definedName name="자.." hidden="1">{#N/A,#N/A,FALSE,"UNIT";#N/A,#N/A,FALSE,"UNIT";#N/A,#N/A,FALSE,"계정"}</definedName>
    <definedName name="자.._1" hidden="1">{#N/A,#N/A,FALSE,"UNIT";#N/A,#N/A,FALSE,"UNIT";#N/A,#N/A,FALSE,"계정"}</definedName>
    <definedName name="자.._2" hidden="1">{#N/A,#N/A,FALSE,"UNIT";#N/A,#N/A,FALSE,"UNIT";#N/A,#N/A,FALSE,"계정"}</definedName>
    <definedName name="자.._3" hidden="1">{#N/A,#N/A,FALSE,"UNIT";#N/A,#N/A,FALSE,"UNIT";#N/A,#N/A,FALSE,"계정"}</definedName>
    <definedName name="자.._4" hidden="1">{#N/A,#N/A,FALSE,"UNIT";#N/A,#N/A,FALSE,"UNIT";#N/A,#N/A,FALSE,"계정"}</definedName>
    <definedName name="자.._5" hidden="1">{#N/A,#N/A,FALSE,"UNIT";#N/A,#N/A,FALSE,"UNIT";#N/A,#N/A,FALSE,"계정"}</definedName>
    <definedName name="자._1" hidden="1">{#N/A,#N/A,FALSE,"UNIT";#N/A,#N/A,FALSE,"UNIT";#N/A,#N/A,FALSE,"계정"}</definedName>
    <definedName name="자._2" hidden="1">{#N/A,#N/A,FALSE,"UNIT";#N/A,#N/A,FALSE,"UNIT";#N/A,#N/A,FALSE,"계정"}</definedName>
    <definedName name="자._3" hidden="1">{#N/A,#N/A,FALSE,"UNIT";#N/A,#N/A,FALSE,"UNIT";#N/A,#N/A,FALSE,"계정"}</definedName>
    <definedName name="자._4" hidden="1">{#N/A,#N/A,FALSE,"UNIT";#N/A,#N/A,FALSE,"UNIT";#N/A,#N/A,FALSE,"계정"}</definedName>
    <definedName name="자._5" hidden="1">{#N/A,#N/A,FALSE,"UNIT";#N/A,#N/A,FALSE,"UNIT";#N/A,#N/A,FALSE,"계정"}</definedName>
    <definedName name="자_1" hidden="1">{#N/A,#N/A,FALSE,"UNIT";#N/A,#N/A,FALSE,"UNIT";#N/A,#N/A,FALSE,"계정"}</definedName>
    <definedName name="자_2" hidden="1">{#N/A,#N/A,FALSE,"UNIT";#N/A,#N/A,FALSE,"UNIT";#N/A,#N/A,FALSE,"계정"}</definedName>
    <definedName name="자_3" hidden="1">{#N/A,#N/A,FALSE,"UNIT";#N/A,#N/A,FALSE,"UNIT";#N/A,#N/A,FALSE,"계정"}</definedName>
    <definedName name="자_4" hidden="1">{#N/A,#N/A,FALSE,"UNIT";#N/A,#N/A,FALSE,"UNIT";#N/A,#N/A,FALSE,"계정"}</definedName>
    <definedName name="자_5" hidden="1">{#N/A,#N/A,FALSE,"UNIT";#N/A,#N/A,FALSE,"UNIT";#N/A,#N/A,FALSE,"계정"}</definedName>
    <definedName name="자1" hidden="1">{#N/A,#N/A,FALSE,"UNIT";#N/A,#N/A,FALSE,"UNIT";#N/A,#N/A,FALSE,"계정"}</definedName>
    <definedName name="자금" hidden="1">{#N/A,#N/A,FALSE,"Aging Summary";#N/A,#N/A,FALSE,"Ratio Analysis";#N/A,#N/A,FALSE,"Test 120 Day Accts";#N/A,#N/A,FALSE,"Tickmarks"}</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실적" hidden="1">#REF!</definedName>
    <definedName name="자금운요" hidden="1">{#N/A,#N/A,FALSE,"Aging Summary";#N/A,#N/A,FALSE,"Ratio Analysis";#N/A,#N/A,FALSE,"Test 120 Day Accts";#N/A,#N/A,FALSE,"Tickmarks"}</definedName>
    <definedName name="자금운용" hidden="1">{#N/A,#N/A,FALSE,"Aging Summary";#N/A,#N/A,FALSE,"Ratio Analysis";#N/A,#N/A,FALSE,"Test 120 Day Accts";#N/A,#N/A,FALSE,"Tickmarks"}</definedName>
    <definedName name="자금운용2" hidden="1">{#N/A,#N/A,FALSE,"Aging Summary";#N/A,#N/A,FALSE,"Ratio Analysis";#N/A,#N/A,FALSE,"Test 120 Day Accts";#N/A,#N/A,FALSE,"Tickmarks"}</definedName>
    <definedName name="자금집행실적" hidden="1">{"'Sheet1'!$A$1:$H$36"}</definedName>
    <definedName name="자금현황모바일" hidden="1">#REF!</definedName>
    <definedName name="자기예금" hidden="1">5</definedName>
    <definedName name="자나" hidden="1">{"'5'!$A$1:$BB$147"}</definedName>
    <definedName name="자나다다라" hidden="1">{"'5'!$A$1:$BB$147"}</definedName>
    <definedName name="자다라다" hidden="1">{"'5'!$A$1:$BB$147"}</definedName>
    <definedName name="자다라다가라" hidden="1">{"'5'!$A$1:$BB$147"}</definedName>
    <definedName name="자다라다라다라" hidden="1">{"'5'!$A$1:$BB$147"}</definedName>
    <definedName name="자동" hidden="1">{#N/A,#N/A,FALSE,"인원";#N/A,#N/A,FALSE,"비용2";#N/A,#N/A,FALSE,"비용1";#N/A,#N/A,FALSE,"비용";#N/A,#N/A,FALSE,"보증2";#N/A,#N/A,FALSE,"보증1";#N/A,#N/A,FALSE,"보증";#N/A,#N/A,FALSE,"손익1";#N/A,#N/A,FALSE,"손익";#N/A,#N/A,FALSE,"부서별매출";#N/A,#N/A,FALSE,"매출"}</definedName>
    <definedName name="자동수정" hidden="1">{#N/A,#N/A,FALSE,"단축1";#N/A,#N/A,FALSE,"단축2";#N/A,#N/A,FALSE,"단축3";#N/A,#N/A,FALSE,"장축";#N/A,#N/A,FALSE,"4WD"}</definedName>
    <definedName name="자동차" hidden="1">{#N/A,#N/A,TRUE,"경전'96(1)";#N/A,#N/A,TRUE,"경전'96 (2)"}</definedName>
    <definedName name="자동차투자" hidden="1">#REF!</definedName>
    <definedName name="자동화" hidden="1">{"'990910'!$A$1"}</definedName>
    <definedName name="자동화팀" hidden="1">{"'Sheet1'!$A$1:$H$36"}</definedName>
    <definedName name="자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자료" hidden="1">{#N/A,#N/A,FALSE,"KMC최종회의(7월) 자료"}</definedName>
    <definedName name="자료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료정리" hidden="1">{#N/A,#N/A,FALSE,"단축1";#N/A,#N/A,FALSE,"단축2";#N/A,#N/A,FALSE,"단축3";#N/A,#N/A,FALSE,"장축";#N/A,#N/A,FALSE,"4WD"}</definedName>
    <definedName name="자리" hidden="1">{"'Sheet1'!$A$1:$H$36"}</definedName>
    <definedName name="자본" hidden="1">{#N/A,#N/A,FALSE,"Aging Summary";#N/A,#N/A,FALSE,"Ratio Analysis";#N/A,#N/A,FALSE,"Test 120 Day Accts";#N/A,#N/A,FALSE,"Tickmarks"}</definedName>
    <definedName name="자본금" hidden="1">{#N/A,#N/A,FALSE,"정공"}</definedName>
    <definedName name="자본금_1" hidden="1">{#N/A,#N/A,FALSE,"정공"}</definedName>
    <definedName name="자본내역" hidden="1">{#N/A,#N/A,FALSE,"BS";#N/A,#N/A,FALSE,"PL";#N/A,#N/A,FALSE,"처분";#N/A,#N/A,FALSE,"현금";#N/A,#N/A,FALSE,"매출";#N/A,#N/A,FALSE,"원가";#N/A,#N/A,FALSE,"경영"}</definedName>
    <definedName name="자본반기" hidden="1">#REF!</definedName>
    <definedName name="자본방" hidden="1">{#N/A,#N/A,FALSE,"Aging Summary";#N/A,#N/A,FALSE,"Ratio Analysis";#N/A,#N/A,FALSE,"Test 120 Day Accts";#N/A,#N/A,FALSE,"Tickmarks"}</definedName>
    <definedName name="자본변동표" hidden="1">{#N/A,#N/A,FALSE,"BS";#N/A,#N/A,FALSE,"PL";#N/A,#N/A,FALSE,"처분";#N/A,#N/A,FALSE,"현금";#N/A,#N/A,FALSE,"매출";#N/A,#N/A,FALSE,"원가";#N/A,#N/A,FALSE,"경영"}</definedName>
    <definedName name="자본변동표3" hidden="1">{#N/A,#N/A,FALSE,"Aging Summary";#N/A,#N/A,FALSE,"Ratio Analysis";#N/A,#N/A,FALSE,"Test 120 Day Accts";#N/A,#N/A,FALSE,"Tickmarks"}</definedName>
    <definedName name="자본적" hidden="1">{#N/A,#N/A,FALSE,"98소지이동TOTvs99.1 (2)";#N/A,#N/A,FALSE,"TOTAL";#N/A,#N/A,FALSE,"98소지이동TOTvs99.1(b) (2)"}</definedName>
    <definedName name="자사아다" hidden="1">{"'5'!$A$1:$BB$147"}</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아" hidden="1">{#N/A,#N/A,FALSE,"BS";#N/A,#N/A,FALSE,"PL";#N/A,#N/A,FALSE,"처분";#N/A,#N/A,FALSE,"현금";#N/A,#N/A,FALSE,"매출";#N/A,#N/A,FALSE,"원가";#N/A,#N/A,FALSE,"경영"}</definedName>
    <definedName name="자아아" hidden="1">{#N/A,#N/A,FALSE,"단축1";#N/A,#N/A,FALSE,"단축2";#N/A,#N/A,FALSE,"단축3";#N/A,#N/A,FALSE,"장축";#N/A,#N/A,FALSE,"4WD"}</definedName>
    <definedName name="자오" hidden="1">{"'손익현황'!$A$1:$J$29"}</definedName>
    <definedName name="자익준" hidden="1">{#N/A,#N/A,FALSE,"P.V.C 9월 압출 CAPA";#N/A,#N/A,FALSE,"P.V.C 10월 압출 CAPA ";#N/A,#N/A,FALSE,"P.V.C 11월 압출 CAPA ";#N/A,#N/A,FALSE,"P.V.C 12월 압출 CAPA "}</definedName>
    <definedName name="자자자잦" hidden="1">{"'5'!$A$1:$BB$147"}</definedName>
    <definedName name="자잦" hidden="1">{"'5'!$A$1:$BB$147"}</definedName>
    <definedName name="자재" hidden="1">{#N/A,#N/A,FALSE,"인원";#N/A,#N/A,FALSE,"비용2";#N/A,#N/A,FALSE,"비용1";#N/A,#N/A,FALSE,"비용";#N/A,#N/A,FALSE,"보증2";#N/A,#N/A,FALSE,"보증1";#N/A,#N/A,FALSE,"보증";#N/A,#N/A,FALSE,"손익1";#N/A,#N/A,FALSE,"손익";#N/A,#N/A,FALSE,"부서별매출";#N/A,#N/A,FALSE,"매출"}</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BOM" hidden="1">{#N/A,#N/A,TRUE,"매출진척-1";#N/A,#N/A,TRUE,"매출진척-2";#N/A,#N/A,TRUE,"제품실적";#N/A,#N/A,TRUE,"RAC";#N/A,#N/A,TRUE,"PAC ";#N/A,#N/A,TRUE,"재고현황";#N/A,#N/A,TRUE,"공지사항"}</definedName>
    <definedName name="자재기준" hidden="1">{#N/A,#N/A,TRUE,"Y생산";#N/A,#N/A,TRUE,"Y판매";#N/A,#N/A,TRUE,"Y총물량";#N/A,#N/A,TRUE,"Y능력";#N/A,#N/A,TRUE,"YKD"}</definedName>
    <definedName name="자지" hidden="1">{"'5'!$A$1:$BB$147"}</definedName>
    <definedName name="자차" hidden="1">{#N/A,#N/A,FALSE,"인원";#N/A,#N/A,FALSE,"비용2";#N/A,#N/A,FALSE,"비용1";#N/A,#N/A,FALSE,"비용";#N/A,#N/A,FALSE,"보증2";#N/A,#N/A,FALSE,"보증1";#N/A,#N/A,FALSE,"보증";#N/A,#N/A,FALSE,"손익1";#N/A,#N/A,FALSE,"손익";#N/A,#N/A,FALSE,"부서별매출";#N/A,#N/A,FALSE,"매출"}</definedName>
    <definedName name="자타다" hidden="1">{#N/A,#N/A,FALSE,"인원";#N/A,#N/A,FALSE,"비용2";#N/A,#N/A,FALSE,"비용1";#N/A,#N/A,FALSE,"비용";#N/A,#N/A,FALSE,"보증2";#N/A,#N/A,FALSE,"보증1";#N/A,#N/A,FALSE,"보증";#N/A,#N/A,FALSE,"손익1";#N/A,#N/A,FALSE,"손익";#N/A,#N/A,FALSE,"부서별매출";#N/A,#N/A,FALSE,"매출"}</definedName>
    <definedName name="자판"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자회사Total" hidden="1">{#N/A,#N/A,FALSE,"주요여수신";#N/A,#N/A,FALSE,"수신금리";#N/A,#N/A,FALSE,"대출금리";#N/A,#N/A,FALSE,"신규대출";#N/A,#N/A,FALSE,"총액대출"}</definedName>
    <definedName name="자ㅓ자ㅓ" hidden="1">{"'OPEN'G압출'!$A$4:$P$34"}</definedName>
    <definedName name="작금" hidden="1">{#N/A,#N/A,FALSE,"인원";#N/A,#N/A,FALSE,"비용2";#N/A,#N/A,FALSE,"비용1";#N/A,#N/A,FALSE,"비용";#N/A,#N/A,FALSE,"보증2";#N/A,#N/A,FALSE,"보증1";#N/A,#N/A,FALSE,"보증";#N/A,#N/A,FALSE,"손익1";#N/A,#N/A,FALSE,"손익";#N/A,#N/A,FALSE,"부서별매출";#N/A,#N/A,FALSE,"매출"}</definedName>
    <definedName name="작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작성조서" hidden="1">{#N/A,#N/A,FALSE,"BS";#N/A,#N/A,FALSE,"PL";#N/A,#N/A,FALSE,"처분";#N/A,#N/A,FALSE,"현금";#N/A,#N/A,FALSE,"매출";#N/A,#N/A,FALSE,"원가";#N/A,#N/A,FALSE,"경영"}</definedName>
    <definedName name="작성조서_1" hidden="1">{#N/A,#N/A,FALSE,"BS";#N/A,#N/A,FALSE,"PL";#N/A,#N/A,FALSE,"처분";#N/A,#N/A,FALSE,"현금";#N/A,#N/A,FALSE,"매출";#N/A,#N/A,FALSE,"원가";#N/A,#N/A,FALSE,"경영"}</definedName>
    <definedName name="작업" hidden="1">{#N/A,#N/A,FALSE,"군산원가";#N/A,#N/A,FALSE,"팀별월별";#N/A,#N/A,FALSE,"타공정대체";#N/A,#N/A,FALSE,"기타경비";#N/A,#N/A,FALSE,"원료";#N/A,#N/A,FALSE,"연료"}</definedName>
    <definedName name="작업2" hidden="1">{"'표지'!$B$5"}</definedName>
    <definedName name="작업용1" hidden="1">{"'4월수지'!$A$1:$AE$45"}</definedName>
    <definedName name="작업장" hidden="1">{"'표지'!$B$5"}</definedName>
    <definedName name="작업환경개선서" hidden="1">{#N/A,#N/A,FALSE,"KMC최종회의(7월) 자료"}</definedName>
    <definedName name="잔" hidden="1">{#N/A,#N/A,FALSE,"단축1";#N/A,#N/A,FALSE,"단축2";#N/A,#N/A,FALSE,"단축3";#N/A,#N/A,FALSE,"장축";#N/A,#N/A,FALSE,"4WD"}</definedName>
    <definedName name="잔다르크" hidden="1">{#N/A,#N/A,FALSE,"정공"}</definedName>
    <definedName name="잔다르크_1" hidden="1">{#N/A,#N/A,FALSE,"정공"}</definedName>
    <definedName name="잔액" hidden="1">#REF!</definedName>
    <definedName name="잔양" hidden="1">{#N/A,#N/A,FALSE,"P.C.B"}</definedName>
    <definedName name="잔존" hidden="1">{#N/A,#N/A,FALSE,"단축1";#N/A,#N/A,FALSE,"단축2";#N/A,#N/A,FALSE,"단축3";#N/A,#N/A,FALSE,"장축";#N/A,#N/A,FALSE,"4WD"}</definedName>
    <definedName name="잘" hidden="1">{#N/A,#N/A,FALSE,"제목";#N/A,#N/A,FALSE,"목차 (2)";#N/A,#N/A,FALSE,"운영계획";#N/A,#N/A,FALSE,"생.판계";#N/A,#N/A,FALSE,"홍보";#N/A,#N/A,FALSE,"교육";#N/A,#N/A,FALSE,"물류";#N/A,#N/A,FALSE,"품질기획"}</definedName>
    <definedName name="잘못"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잠깐" hidden="1">#REF!</definedName>
    <definedName name="잠시" hidden="1">#REF!</definedName>
    <definedName name="잠자" hidden="1">#REF!</definedName>
    <definedName name="잠재적고장형태영향분석" hidden="1">{#N/A,#N/A,FALSE,"단축1";#N/A,#N/A,FALSE,"단축2";#N/A,#N/A,FALSE,"단축3";#N/A,#N/A,FALSE,"장축";#N/A,#N/A,FALSE,"4WD"}</definedName>
    <definedName name="잠정보고" hidden="1">{#N/A,#N/A,FALSE,"주요여수신";#N/A,#N/A,FALSE,"수신금리";#N/A,#N/A,FALSE,"대출금리";#N/A,#N/A,FALSE,"신규대출";#N/A,#N/A,FALSE,"총액대출"}</definedName>
    <definedName name="雑費" hidden="1">{"'買掛金'!$J$6"}</definedName>
    <definedName name="잡손1" hidden="1">{#N/A,#N/A,FALSE,"BS";#N/A,#N/A,FALSE,"PL";#N/A,#N/A,FALSE,"처분";#N/A,#N/A,FALSE,"현금";#N/A,#N/A,FALSE,"매출";#N/A,#N/A,FALSE,"원가";#N/A,#N/A,FALSE,"경영"}</definedName>
    <definedName name="잡손실" hidden="1">{#N/A,#N/A,FALSE,"1.CRITERIA";#N/A,#N/A,FALSE,"2.IS";#N/A,#N/A,FALSE,"3.BS";#N/A,#N/A,FALSE,"4.PER PL";#N/A,#N/A,FALSE,"5.INVESTMENT";#N/A,#N/A,FALSE,"6.공문";#N/A,#N/A,FALSE,"7.netinvest"}</definedName>
    <definedName name="잡손실12" hidden="1">{#N/A,#N/A,FALSE,"BS";#N/A,#N/A,FALSE,"PL";#N/A,#N/A,FALSE,"처분";#N/A,#N/A,FALSE,"현금";#N/A,#N/A,FALSE,"매출";#N/A,#N/A,FALSE,"원가";#N/A,#N/A,FALSE,"경영"}</definedName>
    <definedName name="잡손실2" hidden="1">{#N/A,#N/A,FALSE,"BS";#N/A,#N/A,FALSE,"PL";#N/A,#N/A,FALSE,"처분";#N/A,#N/A,FALSE,"현금";#N/A,#N/A,FALSE,"매출";#N/A,#N/A,FALSE,"원가";#N/A,#N/A,FALSE,"경영"}</definedName>
    <definedName name="잡손익" hidden="1">{#N/A,#N/A,FALSE,"BS";#N/A,#N/A,FALSE,"PL";#N/A,#N/A,FALSE,"처분";#N/A,#N/A,FALSE,"현금";#N/A,#N/A,FALSE,"매출";#N/A,#N/A,FALSE,"원가";#N/A,#N/A,FALSE,"경영"}</definedName>
    <definedName name="잡손익2" hidden="1">{#N/A,#N/A,FALSE,"BS";#N/A,#N/A,FALSE,"PL";#N/A,#N/A,FALSE,"처분";#N/A,#N/A,FALSE,"현금";#N/A,#N/A,FALSE,"매출";#N/A,#N/A,FALSE,"원가";#N/A,#N/A,FALSE,"경영"}</definedName>
    <definedName name="잡이익" hidden="1">{#N/A,#N/A,FALSE,"1.CRITERIA";#N/A,#N/A,FALSE,"2.IS";#N/A,#N/A,FALSE,"3.BS";#N/A,#N/A,FALSE,"4.PER PL";#N/A,#N/A,FALSE,"5.INVESTMENT";#N/A,#N/A,FALSE,"6.공문";#N/A,#N/A,FALSE,"7.netinvest"}</definedName>
    <definedName name="잡이익분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장" hidden="1">{#N/A,#N/A,FALSE,"PART-1234-8-12-9(41)";#N/A,#N/A,FALSE,"PARTS-2(3)";#N/A,#N/A,FALSE,"VAN SYSTEM";#N/A,#N/A,FALSE,"PARTS-10(26)";#N/A,#N/A,FALSE,"PART-5-6-7-11(14)";#N/A,#N/A,FALSE,"PARTS-4(3)";#N/A,#N/A,FALSE,"PCLASS"}</definedName>
    <definedName name="장VP" hidden="1">{#N/A,#N/A,FALSE,"UNIT";#N/A,#N/A,FALSE,"UNIT";#N/A,#N/A,FALSE,"계정"}</definedName>
    <definedName name="장VP_1" hidden="1">{#N/A,#N/A,FALSE,"UNIT";#N/A,#N/A,FALSE,"UNIT";#N/A,#N/A,FALSE,"계정"}</definedName>
    <definedName name="장VP_2" hidden="1">{#N/A,#N/A,FALSE,"UNIT";#N/A,#N/A,FALSE,"UNIT";#N/A,#N/A,FALSE,"계정"}</definedName>
    <definedName name="장VP_3" hidden="1">{#N/A,#N/A,FALSE,"UNIT";#N/A,#N/A,FALSE,"UNIT";#N/A,#N/A,FALSE,"계정"}</definedName>
    <definedName name="장VP_4" hidden="1">{#N/A,#N/A,FALSE,"UNIT";#N/A,#N/A,FALSE,"UNIT";#N/A,#N/A,FALSE,"계정"}</definedName>
    <definedName name="장VP_5" hidden="1">{#N/A,#N/A,FALSE,"UNIT";#N/A,#N/A,FALSE,"UNIT";#N/A,#N/A,FALSE,"계정"}</definedName>
    <definedName name="장기" hidden="1">#REF!</definedName>
    <definedName name="장기금융" hidden="1">{#N/A,#N/A,FALSE,"Aging Summary";#N/A,#N/A,FALSE,"Ratio Analysis";#N/A,#N/A,FALSE,"Test 120 Day Accts";#N/A,#N/A,FALSE,"Tickmarks"}</definedName>
    <definedName name="장기금융상품" hidden="1">#REF!</definedName>
    <definedName name="장기매도" hidden="1">{"'손익현황'!$A$1:$J$29"}</definedName>
    <definedName name="장기미수금" hidden="1">{#N/A,#N/A,FALSE,"UNIT";#N/A,#N/A,FALSE,"UNIT";#N/A,#N/A,FALSE,"계정"}</definedName>
    <definedName name="장기미지급" hidden="1">#REF!</definedName>
    <definedName name="장기성매출채권" hidden="1">{#N/A,#N/A,FALSE,"BS";#N/A,#N/A,FALSE,"PL";#N/A,#N/A,FALSE,"A";#N/A,#N/A,FALSE,"B";#N/A,#N/A,FALSE,"B1";#N/A,#N/A,FALSE,"C";#N/A,#N/A,FALSE,"C1";#N/A,#N/A,FALSE,"C2";#N/A,#N/A,FALSE,"D";#N/A,#N/A,FALSE,"E";#N/A,#N/A,FALSE,"F";#N/A,#N/A,FALSE,"AA";#N/A,#N/A,FALSE,"BB";#N/A,#N/A,FALSE,"CC";#N/A,#N/A,FALSE,"DD";#N/A,#N/A,FALSE,"EE";#N/A,#N/A,FALSE,"FF";#N/A,#N/A,FALSE,"PL10";#N/A,#N/A,FALSE,"PL20";#N/A,#N/A,FALSE,"PL30"}</definedName>
    <definedName name="장기성외화예금"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장기예수금2" hidden="1">#REF!</definedName>
    <definedName name="장기차입2000" hidden="1">#REF!</definedName>
    <definedName name="장단점분석"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長島" hidden="1">{"'買掛金'!$J$6"}</definedName>
    <definedName name="장미경" hidden="1">{#N/A,#N/A,FALSE,"PHOTO5";#N/A,#N/A,FALSE,"ETCH5";#N/A,#N/A,FALSE,"DIFF5";#N/A,#N/A,FALSE,"CVD5";#N/A,#N/A,FALSE,"I5";#N/A,#N/A,FALSE,"METAL5";#N/A,#N/A,FALSE,"PHOTO6";#N/A,#N/A,FALSE,"ETCH6";#N/A,#N/A,FALSE,"DIFF6";#N/A,#N/A,FALSE,"CVD6";#N/A,#N/A,FALSE,"I6";#N/A,#N/A,FALSE,"METAL6"}</definedName>
    <definedName name="장비" hidden="1">{#N/A,#N/A,FALSE,"표지";#N/A,#N/A,FALSE,"을지1";#N/A,#N/A,FALSE,"일정1";#N/A,#N/A,FALSE,"일정2";#N/A,#N/A,FALSE,"11T-C";#N/A,#N/A,FALSE,"15T-D";#N/A,#N/A,FALSE,"판매현황";#N/A,#N/A,FALSE,"업무 FLOW"}</definedName>
    <definedName name="장비LIST3" hidden="1">{#N/A,#N/A,FALSE,"현장 NCR 분석";#N/A,#N/A,FALSE,"현장품질감사";#N/A,#N/A,FALSE,"현장품질감사"}</definedName>
    <definedName name="장비세부" hidden="1">#REF!</definedName>
    <definedName name="장비제작" hidden="1">{"'Sheet3'!$A$11:$I$36"}</definedName>
    <definedName name="장비투자" hidden="1">#REF!</definedName>
    <definedName name="장익준" hidden="1">{#N/A,#N/A,FALSE,"단축1";#N/A,#N/A,FALSE,"단축2";#N/A,#N/A,FALSE,"단축3";#N/A,#N/A,FALSE,"장축";#N/A,#N/A,FALSE,"4WD"}</definedName>
    <definedName name="장호대" hidden="1">{#N/A,#N/A,FALSE,"단축1";#N/A,#N/A,FALSE,"단축2";#N/A,#N/A,FALSE,"단축3";#N/A,#N/A,FALSE,"장축";#N/A,#N/A,FALSE,"4WD"}</definedName>
    <definedName name="장호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장호철" hidden="1">{#N/A,#N/A,FALSE,"PART-1234-8-12-9(41)";#N/A,#N/A,FALSE,"PARTS-2(3)";#N/A,#N/A,FALSE,"VAN SYSTEM";#N/A,#N/A,FALSE,"PARTS-10(26)";#N/A,#N/A,FALSE,"PART-5-6-7-11(14)";#N/A,#N/A,FALSE,"PARTS-4(3)";#N/A,#N/A,FALSE,"PCLASS"}</definedName>
    <definedName name="장호철1" hidden="1">{#N/A,#N/A,FALSE,"PART-1234-8-12-9(41)";#N/A,#N/A,FALSE,"PARTS-2(3)";#N/A,#N/A,FALSE,"VAN SYSTEM";#N/A,#N/A,FALSE,"PARTS-10(26)";#N/A,#N/A,FALSE,"PART-5-6-7-11(14)";#N/A,#N/A,FALSE,"PARTS-4(3)";#N/A,#N/A,FALSE,"PCLASS"}</definedName>
    <definedName name="장호철ㅁㅁㅁ"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재" hidden="1">{#N/A,#N/A,FALSE,"UNIT";#N/A,#N/A,FALSE,"UNIT";#N/A,#N/A,FALSE,"계정"}</definedName>
    <definedName name="재_1" hidden="1">{#N/A,#N/A,FALSE,"UNIT";#N/A,#N/A,FALSE,"UNIT";#N/A,#N/A,FALSE,"계정"}</definedName>
    <definedName name="재_2" hidden="1">{#N/A,#N/A,FALSE,"UNIT";#N/A,#N/A,FALSE,"UNIT";#N/A,#N/A,FALSE,"계정"}</definedName>
    <definedName name="재_3" hidden="1">{#N/A,#N/A,FALSE,"UNIT";#N/A,#N/A,FALSE,"UNIT";#N/A,#N/A,FALSE,"계정"}</definedName>
    <definedName name="재_4" hidden="1">{#N/A,#N/A,FALSE,"UNIT";#N/A,#N/A,FALSE,"UNIT";#N/A,#N/A,FALSE,"계정"}</definedName>
    <definedName name="재_5" hidden="1">{#N/A,#N/A,FALSE,"UNIT";#N/A,#N/A,FALSE,"UNIT";#N/A,#N/A,FALSE,"계정"}</definedName>
    <definedName name="재거" hidden="1">{#N/A,#N/A,FALSE,"UNIT";#N/A,#N/A,FALSE,"UNIT";#N/A,#N/A,FALSE,"계정"}</definedName>
    <definedName name="재경" hidden="1">{#N/A,#N/A,FALSE,"UNIT";#N/A,#N/A,FALSE,"UNIT";#N/A,#N/A,FALSE,"계정"}</definedName>
    <definedName name="재고" hidden="1">#REF!</definedName>
    <definedName name="재고관리" hidden="1">{#N/A,#N/A,TRUE,"Y생산";#N/A,#N/A,TRUE,"Y판매";#N/A,#N/A,TRUE,"Y총물량";#N/A,#N/A,TRUE,"Y능력";#N/A,#N/A,TRUE,"YKD"}</definedName>
    <definedName name="재고자산" hidden="1">{"'분양원가'!$B$1:$F$113"}</definedName>
    <definedName name="재고자산뉴" hidden="1">{#N/A,#N/A,TRUE,"경전'96(1)";#N/A,#N/A,TRUE,"경전'96 (2)"}</definedName>
    <definedName name="재고자산이자최종" hidden="1">{"'분양원가'!$B$1:$F$113"}</definedName>
    <definedName name="재고자산평가" hidden="1">#REF!</definedName>
    <definedName name="재고평가" hidden="1">#REF!</definedName>
    <definedName name="재고평가수정" hidden="1">{#N/A,#N/A,FALSE,"Aging Summary";#N/A,#N/A,FALSE,"Ratio Analysis";#N/A,#N/A,FALSE,"Test 120 Day Accts";#N/A,#N/A,FALSE,"Tickmarks"}</definedName>
    <definedName name="재고평가조정" hidden="1">{#N/A,#N/A,FALSE,"Aging Summary";#N/A,#N/A,FALSE,"Ratio Analysis";#N/A,#N/A,FALSE,"Test 120 Day Accts";#N/A,#N/A,FALSE,"Tickmarks"}</definedName>
    <definedName name="재공포함" hidden="1">{#N/A,#N/A,FALSE,"Sheet5"}</definedName>
    <definedName name="재공품2006기초" hidden="1">{#N/A,#N/A,FALSE,"계약직(여)"}</definedName>
    <definedName name="재노경" hidden="1">{#N/A,#N/A,FALSE,"KMC최종회의(7월) 자료"}</definedName>
    <definedName name="재노경종합2" hidden="1">{#N/A,#N/A,FALSE,"KMC최종회의(7월) 자료"}</definedName>
    <definedName name="재료" hidden="1">{#N/A,#N/A,FALSE,"Sheet5"}</definedName>
    <definedName name="재료비" hidden="1">{#N/A,#N/A,TRUE,"일정"}</definedName>
    <definedName name="재료비단가대비표2" hidden="1">{"'Firr(선)'!$AS$1:$AY$62","'Firr(사)'!$AS$1:$AY$62","'Firr(회)'!$AS$1:$AY$62","'Firr(선)'!$L$1:$V$62","'Firr(사)'!$L$1:$V$62","'Firr(회)'!$L$1:$V$62"}</definedName>
    <definedName name="재료비점검" hidden="1">{#N/A,#N/A,FALSE,"UNIT";#N/A,#N/A,FALSE,"UNIT";#N/A,#N/A,FALSE,"계정"}</definedName>
    <definedName name="재료예산" hidden="1">{#N/A,#N/A,FALSE,"단축1";#N/A,#N/A,FALSE,"단축2";#N/A,#N/A,FALSE,"단축3";#N/A,#N/A,FALSE,"장축";#N/A,#N/A,FALSE,"4WD"}</definedName>
    <definedName name="재무" hidden="1">#REF!</definedName>
    <definedName name="财务费用计划" hidden="1">{#N/A,#N/A,TRUE,"LOADCOVE";#N/A,#N/A,TRUE,"PAGE001";#N/A,#N/A,TRUE,"PAGE002";#N/A,#N/A,TRUE,"PAGE003";#N/A,#N/A,TRUE,"PAGE004";#N/A,#N/A,TRUE,"PAGE005";#N/A,#N/A,TRUE,"PAGE006";#N/A,#N/A,TRUE,"PAGE007";#N/A,#N/A,TRUE,"PAGE008";#N/A,#N/A,TRUE,"PAGE009";#N/A,#N/A,TRUE,"PAGE010";#N/A,#N/A,TRUE,"PAGE011";#N/A,#N/A,TRUE,"PAGE012";#N/A,#N/A,TRUE,"PAGE013"}</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민" hidden="1">{"'5'!$A$1:$BB$147"}</definedName>
    <definedName name="재작성" hidden="1">{#N/A,#N/A,FALSE,"ROW DATA"}</definedName>
    <definedName name="재재재" hidden="1">{"'미착금액'!$A$4:$G$14"}</definedName>
    <definedName name="재재재_1" hidden="1">{"'미착금액'!$A$4:$G$14"}</definedName>
    <definedName name="재할인대상" hidden="1">{#N/A,#N/A,FALSE,"주요여수신";#N/A,#N/A,FALSE,"수신금리";#N/A,#N/A,FALSE,"대출금리";#N/A,#N/A,FALSE,"신규대출";#N/A,#N/A,FALSE,"총액대출"}</definedName>
    <definedName name="재훈입금총괄" hidden="1">{#N/A,#N/A,FALSE,"손익표지";#N/A,#N/A,FALSE,"손익계산";#N/A,#N/A,FALSE,"일반관리비";#N/A,#N/A,FALSE,"영업외수익";#N/A,#N/A,FALSE,"영업외비용";#N/A,#N/A,FALSE,"매출액";#N/A,#N/A,FALSE,"요약손익";#N/A,#N/A,FALSE,"요약대차";#N/A,#N/A,FALSE,"매출채권현황";#N/A,#N/A,FALSE,"매출채권명세"}</definedName>
    <definedName name="쟈쟈쟈쟈쟈쟈쟈쟈헤헿" hidden="1">#REF!</definedName>
    <definedName name="쟈ㅜ" hidden="1">{#N/A,#N/A,FALSE,"신규dep";#N/A,#N/A,FALSE,"신규dep-금형상각후";#N/A,#N/A,FALSE,"신규dep-연구비상각후";#N/A,#N/A,FALSE,"신규dep-기계,공구상각후"}</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1" hidden="1">{#N/A,#N/A,FALSE,"정공"}</definedName>
    <definedName name="저1_1" hidden="1">{#N/A,#N/A,FALSE,"정공"}</definedName>
    <definedName name="저2" hidden="1">{#N/A,#N/A,FALSE,"정공"}</definedName>
    <definedName name="저2_1" hidden="1">{#N/A,#N/A,FALSE,"정공"}</definedName>
    <definedName name="저라" hidden="1">{#N/A,#N/A,FALSE,"단축1";#N/A,#N/A,FALSE,"단축2";#N/A,#N/A,FALSE,"단축3";#N/A,#N/A,FALSE,"장축";#N/A,#N/A,FALSE,"4WD"}</definedName>
    <definedName name="저압갑지" hidden="1">#REF!</definedName>
    <definedName name="저장" hidden="1">{#N/A,#N/A,FALSE,"Sheet5"}</definedName>
    <definedName name="저장1" hidden="1">{#N/A,#N/A,FALSE,"Sheet5"}</definedName>
    <definedName name="저장2" hidden="1">{#N/A,#N/A,FALSE,"Sheet5"}</definedName>
    <definedName name="저장품" hidden="1">{"'분양원가'!$B$1:$F$113"}</definedName>
    <definedName name="저장품수불" hidden="1">{#N/A,#N/A,FALSE,"Sheet5"}</definedName>
    <definedName name="저저" hidden="1">{#N/A,#N/A,FALSE,"UNIT";#N/A,#N/A,FALSE,"UNIT";#N/A,#N/A,FALSE,"계정"}</definedName>
    <definedName name="저저_1" hidden="1">{#N/A,#N/A,FALSE,"UNIT";#N/A,#N/A,FALSE,"UNIT";#N/A,#N/A,FALSE,"계정"}</definedName>
    <definedName name="저저_2" hidden="1">{#N/A,#N/A,FALSE,"UNIT";#N/A,#N/A,FALSE,"UNIT";#N/A,#N/A,FALSE,"계정"}</definedName>
    <definedName name="저저_3" hidden="1">{#N/A,#N/A,FALSE,"UNIT";#N/A,#N/A,FALSE,"UNIT";#N/A,#N/A,FALSE,"계정"}</definedName>
    <definedName name="저저_4" hidden="1">{#N/A,#N/A,FALSE,"UNIT";#N/A,#N/A,FALSE,"UNIT";#N/A,#N/A,FALSE,"계정"}</definedName>
    <definedName name="저저_5" hidden="1">{#N/A,#N/A,FALSE,"UNIT";#N/A,#N/A,FALSE,"UNIT";#N/A,#N/A,FALSE,"계정"}</definedName>
    <definedName name="적" hidden="1">{#N/A,#N/A,FALSE,"인원";#N/A,#N/A,FALSE,"비용2";#N/A,#N/A,FALSE,"비용1";#N/A,#N/A,FALSE,"비용";#N/A,#N/A,FALSE,"보증2";#N/A,#N/A,FALSE,"보증1";#N/A,#N/A,FALSE,"보증";#N/A,#N/A,FALSE,"손익1";#N/A,#N/A,FALSE,"손익";#N/A,#N/A,FALSE,"부서별매출";#N/A,#N/A,FALSE,"매출"}</definedName>
    <definedName name="적도" hidden="1">{#N/A,#N/A,TRUE,"Y생산";#N/A,#N/A,TRUE,"Y판매";#N/A,#N/A,TRUE,"Y총물량";#N/A,#N/A,TRUE,"Y능력";#N/A,#N/A,TRUE,"YKD"}</definedName>
    <definedName name="적정분양가"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적치" hidden="1">{#N/A,#N/A,FALSE,"군산원가";#N/A,#N/A,FALSE,"팀별월별";#N/A,#N/A,FALSE,"타공정대체";#N/A,#N/A,FALSE,"기타경비";#N/A,#N/A,FALSE,"원료";#N/A,#N/A,FALSE,"연료"}</definedName>
    <definedName name="전" hidden="1">{#N/A,#N/A,FALSE,"단축1";#N/A,#N/A,FALSE,"단축2";#N/A,#N/A,FALSE,"단축3";#N/A,#N/A,FALSE,"장축";#N/A,#N/A,FALSE,"4WD"}</definedName>
    <definedName name="전2" hidden="1">{#N/A,#N/A,FALSE,"정공"}</definedName>
    <definedName name="전2_1" hidden="1">{#N/A,#N/A,FALSE,"정공"}</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기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tb" hidden="1">{#N/A,#N/A,FALSE,"COL-HIS"}</definedName>
    <definedName name="전기tb_1" hidden="1">{#N/A,#N/A,FALSE,"COL-HIS"}</definedName>
    <definedName name="전기내역" hidden="1">{#N/A,#N/A,FALSE,"CCTV"}</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특기조건" hidden="1">{#N/A,#N/A,FALSE,"현장 NCR 분석";#N/A,#N/A,FALSE,"현장품질감사";#N/A,#N/A,FALSE,"현장품질감사"}</definedName>
    <definedName name="전년" hidden="1">#REF!</definedName>
    <definedName name="전대차입" hidden="1">#REF!</definedName>
    <definedName name="전략" hidden="1">{#N/A,#N/A,FALSE,"정공"}</definedName>
    <definedName name="전략_1" hidden="1">{#N/A,#N/A,FALSE,"정공"}</definedName>
    <definedName name="전략2" hidden="1">{#N/A,#N/A,FALSE,"정공"}</definedName>
    <definedName name="전략2_1" hidden="1">{#N/A,#N/A,FALSE,"정공"}</definedName>
    <definedName name="전략내수" hidden="1">#REF!</definedName>
    <definedName name="전략수출" hidden="1">#REF!</definedName>
    <definedName name="전략투" hidden="1">{#N/A,#N/A,FALSE,"정공"}</definedName>
    <definedName name="전략투_1" hidden="1">{#N/A,#N/A,FALSE,"정공"}</definedName>
    <definedName name="전력변화" hidden="1">{#N/A,#N/A,FALSE,"제목"}</definedName>
    <definedName name="전망3" hidden="1">#N/A</definedName>
    <definedName name="전망호기" hidden="1">#REF!</definedName>
    <definedName name="전부" hidden="1">{#N/A,#N/A,FALSE,"단축1";#N/A,#N/A,FALSE,"단축2";#N/A,#N/A,FALSE,"단축3";#N/A,#N/A,FALSE,"장축";#N/A,#N/A,FALSE,"4WD"}</definedName>
    <definedName name="전산임시" hidden="1">{"'Sheet1'!$A$1:$H$36"}</definedName>
    <definedName name="전산장비" hidden="1">{"'Sheet1'!$A$1:$H$36"}</definedName>
    <definedName name="전용원" hidden="1">{#N/A,#N/A,FALSE,"97년 투자계획 세부내역 "}</definedName>
    <definedName name="전월"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CF" hidden="1">{#N/A,#N/A,FALSE,"지침";#N/A,#N/A,FALSE,"환경분석";#N/A,#N/A,FALSE,"Sheet16"}</definedName>
    <definedName name="전장1" hidden="1">{#N/A,#N/A,FALSE,"단축1";#N/A,#N/A,FALSE,"단축2";#N/A,#N/A,FALSE,"단축3";#N/A,#N/A,FALSE,"장축";#N/A,#N/A,FALSE,"4WD"}</definedName>
    <definedName name="전장설계" hidden="1">{#N/A,#N/A,FALSE,"불량현황";#N/A,#N/A,FALSE,"표면처리업체별";#N/A,#N/A,FALSE,"사양별";#N/A,#N/A,FALSE,"제작업체별";#N/A,#N/A,FALSE,"업체주소";#N/A,#N/A,FALSE,"장착부위";#N/A,#N/A,FALSE,"V-100표면현황 (2)"}</definedName>
    <definedName name="전제2" hidden="1">#REF!</definedName>
    <definedName name="전차종" hidden="1">{#N/A,#N/A,FALSE,"표지";#N/A,#N/A,FALSE,"전제";#N/A,#N/A,FALSE,"대당";#N/A,#N/A,FALSE,"가공비";#N/A,#N/A,FALSE,"재료비";#N/A,#N/A,FALSE,"손익"}</definedName>
    <definedName name="전철" hidden="1">0</definedName>
    <definedName name="전체1" hidden="1">{#N/A,#N/A,FALSE,"단축1";#N/A,#N/A,FALSE,"단축2";#N/A,#N/A,FALSE,"단축3";#N/A,#N/A,FALSE,"장축";#N/A,#N/A,FALSE,"4WD"}</definedName>
    <definedName name="전체2" hidden="1">{#N/A,#N/A,FALSE,"단축1";#N/A,#N/A,FALSE,"단축2";#N/A,#N/A,FALSE,"단축3";#N/A,#N/A,FALSE,"장축";#N/A,#N/A,FALSE,"4WD"}</definedName>
    <definedName name="전체시장" hidden="1">{#N/A,#N/A,FALSE,"지침";#N/A,#N/A,FALSE,"환경분석";#N/A,#N/A,FALSE,"Sheet16"}</definedName>
    <definedName name="전체자료2" hidden="1">{"'경매 schedule'!$A$1:$Y$78"}</definedName>
    <definedName name="전체현황" hidden="1">{#N/A,#N/A,FALSE,"단축1";#N/A,#N/A,FALSE,"단축2";#N/A,#N/A,FALSE,"단축3";#N/A,#N/A,FALSE,"장축";#N/A,#N/A,FALSE,"4WD"}</definedName>
    <definedName name="전체현황_1" hidden="1">{#N/A,#N/A,FALSE,"단축1";#N/A,#N/A,FALSE,"단축2";#N/A,#N/A,FALSE,"단축3";#N/A,#N/A,FALSE,"장축";#N/A,#N/A,FALSE,"4WD"}</definedName>
    <definedName name="전표수거비" hidden="1">{#N/A,#N/A,FALSE,"계약직(여)"}</definedName>
    <definedName name="전표청구" hidden="1">{#N/A,#N/A,FALSE,"CHECK-LIST 환산표";#N/A,#N/A,FALSE,"무재해 시간";#N/A,#N/A,FALSE,"총괄표"}</definedName>
    <definedName name="전표청구_1" hidden="1">{#N/A,#N/A,FALSE,"CHECK-LIST 환산표";#N/A,#N/A,FALSE,"무재해 시간";#N/A,#N/A,FALSE,"총괄표"}</definedName>
    <definedName name="전화가입권" hidden="1">{#N/A,#N/A,FALSE,"정공"}</definedName>
    <definedName name="전화번호" hidden="1">{"'Sheet1'!$A$1:$H$36"}</definedName>
    <definedName name="전환사채" hidden="1">{"'4월수지'!$A$1:$AE$45"}</definedName>
    <definedName name="전후" hidden="1">{#N/A,#N/A,FALSE,"단축1";#N/A,#N/A,FALSE,"단축2";#N/A,#N/A,FALSE,"단축3";#N/A,#N/A,FALSE,"장축";#N/A,#N/A,FALSE,"4WD"}</definedName>
    <definedName name="전후분석" hidden="1">{#N/A,#N/A,FALSE,"단축1";#N/A,#N/A,FALSE,"단축2";#N/A,#N/A,FALSE,"단축3";#N/A,#N/A,FALSE,"장축";#N/A,#N/A,FALSE,"4WD"}</definedName>
    <definedName name="전후분석을" hidden="1">{#N/A,#N/A,FALSE,"단축1";#N/A,#N/A,FALSE,"단축2";#N/A,#N/A,FALSE,"단축3";#N/A,#N/A,FALSE,"장축";#N/A,#N/A,FALSE,"4WD"}</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계산2" hidden="1">{#N/A,#N/A,FALSE,"단축1";#N/A,#N/A,FALSE,"단축2";#N/A,#N/A,FALSE,"단축3";#N/A,#N/A,FALSE,"장축";#N/A,#N/A,FALSE,"4WD"}</definedName>
    <definedName name="절감내역상세" hidden="1">{#N/A,#N/A,FALSE,"정공"}</definedName>
    <definedName name="절감내역상세_1" hidden="1">{#N/A,#N/A,FALSE,"정공"}</definedName>
    <definedName name="절감반기계획對실적" hidden="1">{#N/A,#N/A,FALSE,"정공"}</definedName>
    <definedName name="절감반기계획對실적_1" hidden="1">{#N/A,#N/A,FALSE,"정공"}</definedName>
    <definedName name="절대일정"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絶費" hidden="1">{"'買掛金'!$J$6"}</definedName>
    <definedName name="접대" hidden="1">{#N/A,#N/A,FALSE,"Aging Summary";#N/A,#N/A,FALSE,"Ratio Analysis";#N/A,#N/A,FALSE,"Test 120 Day Accts";#N/A,#N/A,FALSE,"Tickmarks"}</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 hidden="1">{#N/A,#N/A,FALSE,"UNIT";#N/A,#N/A,FALSE,"UNIT";#N/A,#N/A,FALSE,"계정"}</definedName>
    <definedName name="정_1" hidden="1">{#N/A,#N/A,FALSE,"UNIT";#N/A,#N/A,FALSE,"UNIT";#N/A,#N/A,FALSE,"계정"}</definedName>
    <definedName name="정_2" hidden="1">{#N/A,#N/A,FALSE,"UNIT";#N/A,#N/A,FALSE,"UNIT";#N/A,#N/A,FALSE,"계정"}</definedName>
    <definedName name="정_3" hidden="1">{#N/A,#N/A,FALSE,"UNIT";#N/A,#N/A,FALSE,"UNIT";#N/A,#N/A,FALSE,"계정"}</definedName>
    <definedName name="정_4" hidden="1">{#N/A,#N/A,FALSE,"UNIT";#N/A,#N/A,FALSE,"UNIT";#N/A,#N/A,FALSE,"계정"}</definedName>
    <definedName name="정_5" hidden="1">{#N/A,#N/A,FALSE,"UNIT";#N/A,#N/A,FALSE,"UNIT";#N/A,#N/A,FALSE,"계정"}</definedName>
    <definedName name="정기적금" hidden="1">{#N/A,#N/A,FALSE,"주요여수신";#N/A,#N/A,FALSE,"수신금리";#N/A,#N/A,FALSE,"대출금리";#N/A,#N/A,FALSE,"신규대출";#N/A,#N/A,FALSE,"총액대출"}</definedName>
    <definedName name="정리" hidden="1">{#N/A,#N/A,FALSE,"표지";#N/A,#N/A,FALSE,"1.자금수지";#N/A,#N/A,FALSE,"2. 차입금 현황";#N/A,#N/A,FALSE,"3.조달방안";#N/A,#N/A,FALSE,"업무분장"}</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hidden="1">{#N/A,#N/A,FALSE,"UNIT";#N/A,#N/A,FALSE,"UNIT";#N/A,#N/A,FALSE,"계정"}</definedName>
    <definedName name="정문_1" hidden="1">{#N/A,#N/A,FALSE,"UNIT";#N/A,#N/A,FALSE,"UNIT";#N/A,#N/A,FALSE,"계정"}</definedName>
    <definedName name="정문_2" hidden="1">{#N/A,#N/A,FALSE,"UNIT";#N/A,#N/A,FALSE,"UNIT";#N/A,#N/A,FALSE,"계정"}</definedName>
    <definedName name="정문_3" hidden="1">{#N/A,#N/A,FALSE,"UNIT";#N/A,#N/A,FALSE,"UNIT";#N/A,#N/A,FALSE,"계정"}</definedName>
    <definedName name="정문_4" hidden="1">{#N/A,#N/A,FALSE,"UNIT";#N/A,#N/A,FALSE,"UNIT";#N/A,#N/A,FALSE,"계정"}</definedName>
    <definedName name="정문_5" hidden="1">{#N/A,#N/A,FALSE,"UNIT";#N/A,#N/A,FALSE,"UNIT";#N/A,#N/A,FALSE,"계정"}</definedName>
    <definedName name="정문식" hidden="1">{#N/A,#N/A,FALSE,"UNIT";#N/A,#N/A,FALSE,"UNIT";#N/A,#N/A,FALSE,"계정"}</definedName>
    <definedName name="정문식_1" hidden="1">{#N/A,#N/A,FALSE,"UNIT";#N/A,#N/A,FALSE,"UNIT";#N/A,#N/A,FALSE,"계정"}</definedName>
    <definedName name="정문식_2" hidden="1">{#N/A,#N/A,FALSE,"UNIT";#N/A,#N/A,FALSE,"UNIT";#N/A,#N/A,FALSE,"계정"}</definedName>
    <definedName name="정문식_3" hidden="1">{#N/A,#N/A,FALSE,"UNIT";#N/A,#N/A,FALSE,"UNIT";#N/A,#N/A,FALSE,"계정"}</definedName>
    <definedName name="정문식_4" hidden="1">{#N/A,#N/A,FALSE,"UNIT";#N/A,#N/A,FALSE,"UNIT";#N/A,#N/A,FALSE,"계정"}</definedName>
    <definedName name="정문식_5" hidden="1">{#N/A,#N/A,FALSE,"UNIT";#N/A,#N/A,FALSE,"UNIT";#N/A,#N/A,FALSE,"계정"}</definedName>
    <definedName name="정문영" hidden="1">{"'조직1'!$U$35"}</definedName>
    <definedName name="정미아" hidden="1">{#N/A,#N/A,FALSE,"BS";#N/A,#N/A,FALSE,"PL";#N/A,#N/A,FALSE,"처분";#N/A,#N/A,FALSE,"현금";#N/A,#N/A,FALSE,"매출";#N/A,#N/A,FALSE,"원가";#N/A,#N/A,FALSE,"경영"}</definedName>
    <definedName name="정민애" hidden="1">{#N/A,#N/A,TRUE,"매출진척-1";#N/A,#N/A,TRUE,"매출진척-2";#N/A,#N/A,TRUE,"제품실적";#N/A,#N/A,TRUE,"RAC";#N/A,#N/A,TRUE,"PAC ";#N/A,#N/A,TRUE,"재고현황";#N/A,#N/A,TRUE,"공지사항"}</definedName>
    <definedName name="정반배치" hidden="1">{"'매출계획'!$D$2"}</definedName>
    <definedName name="정보기술1" hidden="1">{"'표지'!$B$5"}</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비"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대수1"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비확정" hidden="1">#REF!</definedName>
    <definedName name="정산" hidden="1">{#N/A,#N/A,FALSE,"평균임금기준퇴직금"}</definedName>
    <definedName name="정산표" hidden="1">{#N/A,#N/A,FALSE,"BS";#N/A,#N/A,FALSE,"PL";#N/A,#N/A,FALSE,"처분";#N/A,#N/A,FALSE,"현금";#N/A,#N/A,FALSE,"매출";#N/A,#N/A,FALSE,"원가";#N/A,#N/A,FALSE,"경영"}</definedName>
    <definedName name="정산표1" hidden="1">{#N/A,#N/A,FALSE,"정공"}</definedName>
    <definedName name="정산표PL" hidden="1">{"'Sheet1'!$A$1:$H$36"}</definedName>
    <definedName name="정상"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수경" hidden="1">{#N/A,#N/A,FALSE,"BS";#N/A,#N/A,FALSE,"PL";#N/A,#N/A,FALSE,"처분";#N/A,#N/A,FALSE,"현금";#N/A,#N/A,FALSE,"매출";#N/A,#N/A,FALSE,"원가";#N/A,#N/A,FALSE,"경영"}</definedName>
    <definedName name="정수용" hidden="1">{#N/A,#N/A,TRUE,"Y생산";#N/A,#N/A,TRUE,"Y판매";#N/A,#N/A,TRUE,"Y총물량";#N/A,#N/A,TRUE,"Y능력";#N/A,#N/A,TRUE,"YKD"}</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영환자료" hidden="1">{"'5'!$A$1:$BB$147"}</definedName>
    <definedName name="정우성" hidden="1">{#N/A,#N/A,FALSE,"단축1";#N/A,#N/A,FALSE,"단축2";#N/A,#N/A,FALSE,"단축3";#N/A,#N/A,FALSE,"장축";#N/A,#N/A,FALSE,"4WD"}</definedName>
    <definedName name="정은하" hidden="1">#REF!</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현석" hidden="1">{#N/A,#N/A,TRUE,"경전'96(1)";#N/A,#N/A,TRUE,"경전'96 (2)"}</definedName>
    <definedName name="정황주" hidden="1">{"'Firr(선)'!$AS$1:$AY$62","'Firr(사)'!$AS$1:$AY$62","'Firr(회)'!$AS$1:$AY$62","'Firr(선)'!$L$1:$V$62","'Firr(사)'!$L$1:$V$62","'Firr(회)'!$L$1:$V$62"}</definedName>
    <definedName name="정황주1" hidden="1">{"'Firr(선)'!$AS$1:$AY$62","'Firr(사)'!$AS$1:$AY$62","'Firr(회)'!$AS$1:$AY$62","'Firr(선)'!$L$1:$V$62","'Firr(사)'!$L$1:$V$62","'Firr(회)'!$L$1:$V$62"}</definedName>
    <definedName name="정희정" hidden="1">{#N/A,#N/A,FALSE,"인원";#N/A,#N/A,FALSE,"비용2";#N/A,#N/A,FALSE,"비용1";#N/A,#N/A,FALSE,"비용";#N/A,#N/A,FALSE,"보증2";#N/A,#N/A,FALSE,"보증1";#N/A,#N/A,FALSE,"보증";#N/A,#N/A,FALSE,"손익1";#N/A,#N/A,FALSE,"손익";#N/A,#N/A,FALSE,"부서별매출";#N/A,#N/A,FALSE,"매출"}</definedName>
    <definedName name="젖" hidden="1">{#N/A,#N/A,FALSE,"단축1";#N/A,#N/A,FALSE,"단축2";#N/A,#N/A,FALSE,"단축3";#N/A,#N/A,FALSE,"장축";#N/A,#N/A,FALSE,"4WD"}</definedName>
    <definedName name="젗라구메사" hidden="1">{#N/A,#N/A,FALSE,"단축1";#N/A,#N/A,FALSE,"단축2";#N/A,#N/A,FALSE,"단축3";#N/A,#N/A,FALSE,"장축";#N/A,#N/A,FALSE,"4WD"}</definedName>
    <definedName name="제" hidden="1">{#N/A,#N/A,FALSE,"Sheet5"}</definedName>
    <definedName name="제1안" hidden="1">{#N/A,#N/A,TRUE,"매출진척-1";#N/A,#N/A,TRUE,"매출진척-2";#N/A,#N/A,TRUE,"제품실적";#N/A,#N/A,TRUE,"RAC";#N/A,#N/A,TRUE,"PAC ";#N/A,#N/A,TRUE,"재고현황";#N/A,#N/A,TRUE,"공지사항"}</definedName>
    <definedName name="제23회상각표" hidden="1">{#N/A,#N/A,FALSE,"BS";#N/A,#N/A,FALSE,"PL";#N/A,#N/A,FALSE,"처분";#N/A,#N/A,FALSE,"현금";#N/A,#N/A,FALSE,"매출";#N/A,#N/A,FALSE,"원가";#N/A,#N/A,FALSE,"경영"}</definedName>
    <definedName name="제2안" hidden="1">{#N/A,#N/A,TRUE,"매출진척-1";#N/A,#N/A,TRUE,"매출진척-2";#N/A,#N/A,TRUE,"제품실적";#N/A,#N/A,TRUE,"RAC";#N/A,#N/A,TRUE,"PAC ";#N/A,#N/A,TRUE,"재고현황";#N/A,#N/A,TRUE,"공지사항"}</definedName>
    <definedName name="제동" hidden="1">#REF!</definedName>
    <definedName name="제동부하" hidden="1">#REF!</definedName>
    <definedName name="제동생산" hidden="1">#REF!</definedName>
    <definedName name="제무제표" hidden="1">{#N/A,#N/A,FALSE,"BS";#N/A,#N/A,FALSE,"PL";#N/A,#N/A,FALSE,"처분";#N/A,#N/A,FALSE,"현금";#N/A,#N/A,FALSE,"매출";#N/A,#N/A,FALSE,"원가";#N/A,#N/A,FALSE,"경영"}</definedName>
    <definedName name="제안" hidden="1">{#N/A,#N/A,FALSE,"단축1";#N/A,#N/A,FALSE,"단축2";#N/A,#N/A,FALSE,"단축3";#N/A,#N/A,FALSE,"장축";#N/A,#N/A,FALSE,"4WD"}</definedName>
    <definedName name="제안2" hidden="1">{#N/A,#N/A,TRUE,"매출진척-1";#N/A,#N/A,TRUE,"매출진척-2";#N/A,#N/A,TRUE,"제품실적";#N/A,#N/A,TRUE,"RAC";#N/A,#N/A,TRUE,"PAC ";#N/A,#N/A,TRUE,"재고현황";#N/A,#N/A,TRUE,"공지사항"}</definedName>
    <definedName name="제약표지_1" hidden="1">#REF!</definedName>
    <definedName name="제약표지_2" hidden="1">#REF!</definedName>
    <definedName name="제작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제작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제조" hidden="1">{#N/A,#N/A,FALSE,"1.CRITERIA";#N/A,#N/A,FALSE,"2.IS";#N/A,#N/A,FALSE,"3.BS";#N/A,#N/A,FALSE,"4.PER PL";#N/A,#N/A,FALSE,"5.INVESTMENT";#N/A,#N/A,FALSE,"6.공문";#N/A,#N/A,FALSE,"7.netinvest"}</definedName>
    <definedName name="제조원가" hidden="1">{#N/A,#N/A,FALSE,"Sheet5"}</definedName>
    <definedName name="제조원가명세서" hidden="1">{#N/A,#N/A,FALSE,"BS";#N/A,#N/A,FALSE,"PL";#N/A,#N/A,FALSE,"처분";#N/A,#N/A,FALSE,"현금";#N/A,#N/A,FALSE,"매출";#N/A,#N/A,FALSE,"원가";#N/A,#N/A,FALSE,"경영"}</definedName>
    <definedName name="제조원가요약" hidden="1">#REF!</definedName>
    <definedName name="제주추가종합수정안" hidden="1">{#N/A,#N/A,FALSE,"3가";#N/A,#N/A,FALSE,"3나";#N/A,#N/A,FALSE,"3다"}</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hidden="1">{#N/A,#N/A,FALSE,"BS";#N/A,#N/A,FALSE,"PL";#N/A,#N/A,FALSE,"처분";#N/A,#N/A,FALSE,"현금";#N/A,#N/A,FALSE,"매출";#N/A,#N/A,FALSE,"원가";#N/A,#N/A,FALSE,"경영"}</definedName>
    <definedName name="제품별사업전략" hidden="1">{#N/A,#N/A,FALSE,"UNIT";#N/A,#N/A,FALSE,"UNIT";#N/A,#N/A,FALSE,"계정"}</definedName>
    <definedName name="제품별사업전략_1" hidden="1">{#N/A,#N/A,FALSE,"UNIT";#N/A,#N/A,FALSE,"UNIT";#N/A,#N/A,FALSE,"계정"}</definedName>
    <definedName name="제품별사업전략_2" hidden="1">{#N/A,#N/A,FALSE,"UNIT";#N/A,#N/A,FALSE,"UNIT";#N/A,#N/A,FALSE,"계정"}</definedName>
    <definedName name="제품별사업전략_3" hidden="1">{#N/A,#N/A,FALSE,"UNIT";#N/A,#N/A,FALSE,"UNIT";#N/A,#N/A,FALSE,"계정"}</definedName>
    <definedName name="제품별사업전략_4" hidden="1">{#N/A,#N/A,FALSE,"UNIT";#N/A,#N/A,FALSE,"UNIT";#N/A,#N/A,FALSE,"계정"}</definedName>
    <definedName name="제품별사업전략_5" hidden="1">{#N/A,#N/A,FALSE,"UNIT";#N/A,#N/A,FALSE,"UNIT";#N/A,#N/A,FALSE,"계정"}</definedName>
    <definedName name="제품복사" hidden="1">{#N/A,#N/A,FALSE,"BS";#N/A,#N/A,FALSE,"PL";#N/A,#N/A,FALSE,"처분";#N/A,#N/A,FALSE,"현금";#N/A,#N/A,FALSE,"매출";#N/A,#N/A,FALSE,"원가";#N/A,#N/A,FALSE,"경영"}</definedName>
    <definedName name="제품설계예산" hidden="1">{#N/A,#N/A,FALSE,"단축1";#N/A,#N/A,FALSE,"단축2";#N/A,#N/A,FALSE,"단축3";#N/A,#N/A,FALSE,"장축";#N/A,#N/A,FALSE,"4WD"}</definedName>
    <definedName name="제품소개" hidden="1">{#N/A,#N/A,TRUE,"일정"}</definedName>
    <definedName name="제품수불부" hidden="1">{#N/A,#N/A,FALSE,"BS";#N/A,#N/A,FALSE,"PL";#N/A,#N/A,FALSE,"처분";#N/A,#N/A,FALSE,"현금";#N/A,#N/A,FALSE,"매출";#N/A,#N/A,FALSE,"원가";#N/A,#N/A,FALSE,"경영"}</definedName>
    <definedName name="제품수불부3" hidden="1">{#N/A,#N/A,FALSE,"BS";#N/A,#N/A,FALSE,"PL";#N/A,#N/A,FALSE,"처분";#N/A,#N/A,FALSE,"현금";#N/A,#N/A,FALSE,"매출";#N/A,#N/A,FALSE,"원가";#N/A,#N/A,FALSE,"경영"}</definedName>
    <definedName name="제품수입" hidden="1">{#N/A,#N/A,FALSE,"BS";#N/A,#N/A,FALSE,"PL";#N/A,#N/A,FALSE,"A";#N/A,#N/A,FALSE,"B";#N/A,#N/A,FALSE,"B1";#N/A,#N/A,FALSE,"C";#N/A,#N/A,FALSE,"C1";#N/A,#N/A,FALSE,"C2";#N/A,#N/A,FALSE,"D";#N/A,#N/A,FALSE,"E";#N/A,#N/A,FALSE,"F";#N/A,#N/A,FALSE,"AA";#N/A,#N/A,FALSE,"BB";#N/A,#N/A,FALSE,"CC";#N/A,#N/A,FALSE,"DD";#N/A,#N/A,FALSE,"EE";#N/A,#N/A,FALSE,"FF";#N/A,#N/A,FALSE,"PL10";#N/A,#N/A,FALSE,"PL20";#N/A,#N/A,FALSE,"PL30"}</definedName>
    <definedName name="제희" hidden="1">{#N/A,#N/A,FALSE,"지침";#N/A,#N/A,FALSE,"환경분석";#N/A,#N/A,FALSE,"Sheet16"}</definedName>
    <definedName name="조" hidden="1">{#N/A,#N/A,FALSE,"1.CRITERIA";#N/A,#N/A,FALSE,"2.IS";#N/A,#N/A,FALSE,"3.BS";#N/A,#N/A,FALSE,"4.PER PL";#N/A,#N/A,FALSE,"5.INVESTMENT";#N/A,#N/A,FALSE,"6.공문";#N/A,#N/A,FALSE,"7.netinvest"}</definedName>
    <definedName name="조길호" hidden="1">{#N/A,#N/A,FALSE,"단축1";#N/A,#N/A,FALSE,"단축2";#N/A,#N/A,FALSE,"단축3";#N/A,#N/A,FALSE,"장축";#N/A,#N/A,FALSE,"4WD"}</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립LOAD" hidden="1">{"'매출계획'!$D$2"}</definedName>
    <definedName name="조립부가이드" hidden="1">{#N/A,#N/A,TRUE,"일정"}</definedName>
    <definedName name="조병근" hidden="1">{#N/A,#N/A,FALSE,"BS";#N/A,#N/A,FALSE,"PL";#N/A,#N/A,FALSE,"처분";#N/A,#N/A,FALSE,"현금";#N/A,#N/A,FALSE,"매출";#N/A,#N/A,FALSE,"원가";#N/A,#N/A,FALSE,"경영"}</definedName>
    <definedName name="조성인" hidden="1">{#N/A,#N/A,TRUE,"Y생산";#N/A,#N/A,TRUE,"Y판매";#N/A,#N/A,TRUE,"Y총물량";#N/A,#N/A,TRUE,"Y능력";#N/A,#N/A,TRUE,"YKD"}</definedName>
    <definedName name="조순호"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조순호1" hidden="1">{#N/A,#N/A,FALSE,"PART-1234-8-12-9(41)";#N/A,#N/A,FALSE,"PARTS-2(3)";#N/A,#N/A,FALSE,"VAN SYSTEM";#N/A,#N/A,FALSE,"PARTS-10(26)";#N/A,#N/A,FALSE,"PART-5-6-7-11(14)";#N/A,#N/A,FALSE,"PARTS-4(3)";#N/A,#N/A,FALSE,"PCLASS"}</definedName>
    <definedName name="조승민" hidden="1">{#N/A,#N/A,FALSE,"KMC최종회의(7월) 자료"}</definedName>
    <definedName name="조영범" hidden="1">{#N/A,#N/A,FALSE,"지침";#N/A,#N/A,FALSE,"환경분석";#N/A,#N/A,FALSE,"Sheet16"}</definedName>
    <definedName name="조영호" hidden="1">{#N/A,#N/A,FALSE,"PART-1234-8-12-9(41)";#N/A,#N/A,FALSE,"PARTS-2(3)";#N/A,#N/A,FALSE,"VAN SYSTEM";#N/A,#N/A,FALSE,"PARTS-10(26)";#N/A,#N/A,FALSE,"PART-5-6-7-11(14)";#N/A,#N/A,FALSE,"PARTS-4(3)";#N/A,#N/A,FALSE,"PCLASS"}</definedName>
    <definedName name="조원호" hidden="1">#REF!</definedName>
    <definedName name="조정" hidden="1">#REF!</definedName>
    <definedName name="조정표지"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조정후손익" hidden="1">{#N/A,#N/A,FALSE,"정공"}</definedName>
    <definedName name="조정후손익_1" hidden="1">{#N/A,#N/A,FALSE,"정공"}</definedName>
    <definedName name="조지나" hidden="1">{#N/A,#N/A,FALSE,"인원";#N/A,#N/A,FALSE,"비용2";#N/A,#N/A,FALSE,"비용1";#N/A,#N/A,FALSE,"비용";#N/A,#N/A,FALSE,"보증2";#N/A,#N/A,FALSE,"보증1";#N/A,#N/A,FALSE,"보증";#N/A,#N/A,FALSE,"손익1";#N/A,#N/A,FALSE,"손익";#N/A,#N/A,FALSE,"부서별매출";#N/A,#N/A,FALSE,"매출"}</definedName>
    <definedName name="조직1" hidden="1">{#N/A,#N/A,FALSE,"정공"}</definedName>
    <definedName name="조직3" hidden="1">{#N/A,#N/A,FALSE,"정공"}</definedName>
    <definedName name="조직3_1" hidden="1">{#N/A,#N/A,FALSE,"정공"}</definedName>
    <definedName name="조치" hidden="1">{#N/A,#N/A,FALSE,"단축1";#N/A,#N/A,FALSE,"단축2";#N/A,#N/A,FALSE,"단축3";#N/A,#N/A,FALSE,"장축";#N/A,#N/A,FALSE,"4WD"}</definedName>
    <definedName name="조향생산" hidden="1">#REF!</definedName>
    <definedName name="조회" hidden="1">{#N/A,#N/A,FALSE,"채권채무";#N/A,#N/A,FALSE,"control sheet"}</definedName>
    <definedName name="조회서" hidden="1">{#N/A,#N/A,FALSE,"채권채무";#N/A,#N/A,FALSE,"control sheet"}</definedName>
    <definedName name="조회서_차입금" hidden="1">{"'Sheet1'!$A$1:$D$15"}</definedName>
    <definedName name="조회서_차입금2" hidden="1">{#N/A,#N/A,FALSE,"COL-HIS"}</definedName>
    <definedName name="조효" hidden="1">{"'Firr(선)'!$AS$1:$AY$62","'Firr(사)'!$AS$1:$AY$62","'Firr(회)'!$AS$1:$AY$62","'Firr(선)'!$L$1:$V$62","'Firr(사)'!$L$1:$V$62","'Firr(회)'!$L$1:$V$62"}</definedName>
    <definedName name="조효석" hidden="1">{"'Firr(선)'!$AS$1:$AY$62","'Firr(사)'!$AS$1:$AY$62","'Firr(회)'!$AS$1:$AY$62","'Firr(선)'!$L$1:$V$62","'Firr(사)'!$L$1:$V$62","'Firr(회)'!$L$1:$V$62"}</definedName>
    <definedName name="조흥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존명" hidden="1">#REF!</definedName>
    <definedName name="종결보고서표지" hidden="1">{"'con_010'!$A$1:$AN$63"}</definedName>
    <definedName name="종규님" hidden="1">{#N/A,#N/A,FALSE,"PART-1234-8-12-9(41)";#N/A,#N/A,FALSE,"PARTS-2(3)";#N/A,#N/A,FALSE,"VAN SYSTEM";#N/A,#N/A,FALSE,"PARTS-10(26)";#N/A,#N/A,FALSE,"PART-5-6-7-11(14)";#N/A,#N/A,FALSE,"PARTS-4(3)";#N/A,#N/A,FALSE,"PCLASS"}</definedName>
    <definedName name="종규님1" hidden="1">{#N/A,#N/A,FALSE,"PART-1234-8-12-9(41)";#N/A,#N/A,FALSE,"PARTS-2(3)";#N/A,#N/A,FALSE,"VAN SYSTEM";#N/A,#N/A,FALSE,"PARTS-10(26)";#N/A,#N/A,FALSE,"PART-5-6-7-11(14)";#N/A,#N/A,FALSE,"PARTS-4(3)";#N/A,#N/A,FALSE,"PCLASS"}</definedName>
    <definedName name="종배" hidden="1">{#N/A,#N/A,FALSE,"HOT RU TEM";#N/A,#N/A,FALSE,"HOT RU TEM";#N/A,#N/A,FALSE,"HOT RU TEM"}</definedName>
    <definedName name="종석" hidden="1">{#N/A,#N/A,TRUE,"Y생산";#N/A,#N/A,TRUE,"Y판매";#N/A,#N/A,TRUE,"Y총물량";#N/A,#N/A,TRUE,"Y능력";#N/A,#N/A,TRUE,"YKD"}</definedName>
    <definedName name="종이" hidden="1">#REF!</definedName>
    <definedName name="종주" hidden="1">{#N/A,#N/A,FALSE,"단축1";#N/A,#N/A,FALSE,"단축2";#N/A,#N/A,FALSE,"단축3";#N/A,#N/A,FALSE,"장축";#N/A,#N/A,FALSE,"4WD"}</definedName>
    <definedName name="종지우ㅠ" hidden="1">#REF!</definedName>
    <definedName name="종합" hidden="1">{#N/A,#N/A,TRUE,"Y생산";#N/A,#N/A,TRUE,"Y판매";#N/A,#N/A,TRUE,"Y총물량";#N/A,#N/A,TRUE,"Y능력";#N/A,#N/A,TRUE,"YKD"}</definedName>
    <definedName name="종합1" hidden="1">{#N/A,#N/A,FALSE,"KMC최종회의(7월) 자료"}</definedName>
    <definedName name="종합2" hidden="1">{#N/A,#N/A,FALSE,"정공"}</definedName>
    <definedName name="종합2_1" hidden="1">{#N/A,#N/A,FALSE,"정공"}</definedName>
    <definedName name="종합그래프" hidden="1">{#N/A,#N/A,FALSE,"단축1";#N/A,#N/A,FALSE,"단축2";#N/A,#N/A,FALSE,"단축3";#N/A,#N/A,FALSE,"장축";#N/A,#N/A,FALSE,"4WD"}</definedName>
    <definedName name="종합그래프1" hidden="1">{#N/A,#N/A,FALSE,"단축1";#N/A,#N/A,FALSE,"단축2";#N/A,#N/A,FALSE,"단축3";#N/A,#N/A,FALSE,"장축";#N/A,#N/A,FALSE,"4WD"}</definedName>
    <definedName name="종합미래2" hidden="1">{#N/A,#N/A,FALSE,"정공"}</definedName>
    <definedName name="종합미래2_1" hidden="1">{#N/A,#N/A,FALSE,"정공"}</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현황" hidden="1">{#N/A,#N/A,FALSE,"KMC최종회의(7월) 자료"}</definedName>
    <definedName name="종합회계" hidden="1">{#N/A,#N/A,FALSE,"BS";#N/A,#N/A,FALSE,"PL";#N/A,#N/A,FALSE,"처분";#N/A,#N/A,FALSE,"현금";#N/A,#N/A,FALSE,"매출";#N/A,#N/A,FALSE,"원가";#N/A,#N/A,FALSE,"경영"}</definedName>
    <definedName name="종합회계_1" hidden="1">{#N/A,#N/A,FALSE,"BS";#N/A,#N/A,FALSE,"PL";#N/A,#N/A,FALSE,"처분";#N/A,#N/A,FALSE,"현금";#N/A,#N/A,FALSE,"매출";#N/A,#N/A,FALSE,"원가";#N/A,#N/A,FALSE,"경영"}</definedName>
    <definedName name="종화" hidden="1">{#N/A,#N/A,FALSE,"지침";#N/A,#N/A,FALSE,"환경분석";#N/A,#N/A,FALSE,"Sheet16"}</definedName>
    <definedName name="종화_1" hidden="1">{#N/A,#N/A,FALSE,"지침";#N/A,#N/A,FALSE,"환경분석";#N/A,#N/A,FALSE,"Sheet16"}</definedName>
    <definedName name="좋합" hidden="1">{#N/A,#N/A,FALSE,"단축1";#N/A,#N/A,FALSE,"단축2";#N/A,#N/A,FALSE,"단축3";#N/A,#N/A,FALSE,"장축";#N/A,#N/A,FALSE,"4WD"}</definedName>
    <definedName name="주" hidden="1">{#N/A,#N/A,FALSE,"단축1";#N/A,#N/A,FALSE,"단축2";#N/A,#N/A,FALSE,"단축3";#N/A,#N/A,FALSE,"장축";#N/A,#N/A,FALSE,"4WD"}</definedName>
    <definedName name="주_1" hidden="1">{#N/A,#N/A,FALSE,"UNIT";#N/A,#N/A,FALSE,"UNIT";#N/A,#N/A,FALSE,"계정"}</definedName>
    <definedName name="주간" hidden="1">{#N/A,#N/A,FALSE,"HOT RU TEM";#N/A,#N/A,FALSE,"HOT RU TEM";#N/A,#N/A,FALSE,"HOT RU TEM"}</definedName>
    <definedName name="주란" hidden="1">{#N/A,#N/A,FALSE,"지침";#N/A,#N/A,FALSE,"환경분석";#N/A,#N/A,FALSE,"Sheet16"}</definedName>
    <definedName name="주란_1" hidden="1">{#N/A,#N/A,FALSE,"지침";#N/A,#N/A,FALSE,"환경분석";#N/A,#N/A,FALSE,"Sheet16"}</definedName>
    <definedName name="주마감" hidden="1">#REF!</definedName>
    <definedName name="주별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별자금계획" hidden="1">{#N/A,#N/A,TRUE,"LOADCOVE";#N/A,#N/A,TRUE,"PAGE001";#N/A,#N/A,TRUE,"PAGE002";#N/A,#N/A,TRUE,"PAGE003";#N/A,#N/A,TRUE,"PAGE004";#N/A,#N/A,TRUE,"PAGE005";#N/A,#N/A,TRUE,"PAGE006";#N/A,#N/A,TRUE,"PAGE007";#N/A,#N/A,TRUE,"PAGE008";#N/A,#N/A,TRUE,"PAGE009";#N/A,#N/A,TRUE,"PAGE010";#N/A,#N/A,TRUE,"PAGE011";#N/A,#N/A,TRUE,"PAGE012";#N/A,#N/A,TRUE,"PAGE013"}</definedName>
    <definedName name="주석3부터" hidden="1">#REF!</definedName>
    <definedName name="주석최동" hidden="1">{#N/A,#N/A,FALSE,"평균임금기준퇴직금"}</definedName>
    <definedName name="주식평가" hidden="1">{#N/A,#N/A,FALSE,"손익표지";#N/A,#N/A,FALSE,"손익계산";#N/A,#N/A,FALSE,"일반관리비";#N/A,#N/A,FALSE,"영업외수익";#N/A,#N/A,FALSE,"영업외비용";#N/A,#N/A,FALSE,"매출액";#N/A,#N/A,FALSE,"요약손익";#N/A,#N/A,FALSE,"요약대차";#N/A,#N/A,FALSE,"매출채권현황";#N/A,#N/A,FALSE,"매출채권명세"}</definedName>
    <definedName name="주요" hidden="1">{#N/A,#N/A,TRUE,"Y생산";#N/A,#N/A,TRUE,"Y판매";#N/A,#N/A,TRUE,"Y총물량";#N/A,#N/A,TRUE,"Y능력";#N/A,#N/A,TRUE,"YKD"}</definedName>
    <definedName name="주요경영지표2" hidden="1">#REF!</definedName>
    <definedName name="주요계정차이내역1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주요국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요매출증감" hidden="1">{#N/A,#N/A,FALSE,"지침";#N/A,#N/A,FALSE,"환경분석";#N/A,#N/A,FALSE,"Sheet16"}</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2" hidden="1">{#N/A,#N/A,TRUE,"Y생산";#N/A,#N/A,TRUE,"Y판매";#N/A,#N/A,TRUE,"Y총물량";#N/A,#N/A,TRUE,"Y능력";#N/A,#N/A,TRUE,"YKD"}</definedName>
    <definedName name="주요업무2_1" hidden="1">{#N/A,#N/A,TRUE,"Y생산";#N/A,#N/A,TRUE,"Y판매";#N/A,#N/A,TRUE,"Y총물량";#N/A,#N/A,TRUE,"Y능력";#N/A,#N/A,TRUE,"YKD"}</definedName>
    <definedName name="주요업무3" hidden="1">{#N/A,#N/A,TRUE,"Y생산";#N/A,#N/A,TRUE,"Y판매";#N/A,#N/A,TRUE,"Y총물량";#N/A,#N/A,TRUE,"Y능력";#N/A,#N/A,TRUE,"YKD"}</definedName>
    <definedName name="주요업무3_1" hidden="1">{#N/A,#N/A,TRUE,"Y생산";#N/A,#N/A,TRUE,"Y판매";#N/A,#N/A,TRUE,"Y총물량";#N/A,#N/A,TRUE,"Y능력";#N/A,#N/A,TRUE,"YKD"}</definedName>
    <definedName name="주요업무계획" hidden="1">{"'7'!$B$15:$D$32"}</definedName>
    <definedName name="주요제원" hidden="1">{#N/A,#N/A,FALSE,"단축1";#N/A,#N/A,FALSE,"단축2";#N/A,#N/A,FALSE,"단축3";#N/A,#N/A,FALSE,"장축";#N/A,#N/A,FALSE,"4WD"}</definedName>
    <definedName name="주요현안문제점" hidden="1">{#N/A,#N/A,FALSE,"PART-1234-8-12-9(41)";#N/A,#N/A,FALSE,"PARTS-2(3)";#N/A,#N/A,FALSE,"VAN SYSTEM";#N/A,#N/A,FALSE,"PARTS-10(26)";#N/A,#N/A,FALSE,"PART-5-6-7-11(14)";#N/A,#N/A,FALSE,"PARTS-4(3)";#N/A,#N/A,FALSE,"PCLASS"}</definedName>
    <definedName name="주원수정사항" hidden="1">#REF!</definedName>
    <definedName name="주재원" hidden="1">#REF!</definedName>
    <definedName name="주정관" hidden="1">{#N/A,#N/A,TRUE,"일정"}</definedName>
    <definedName name="주주명부" hidden="1">#REF!</definedName>
    <definedName name="주주명부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주중1" hidden="1">{#N/A,#N/A,FALSE,"매출이익"}</definedName>
    <definedName name="주차계획" hidden="1">{#N/A,#N/A,FALSE,"UNIT";#N/A,#N/A,FALSE,"UNIT";#N/A,#N/A,FALSE,"계정"}</definedName>
    <definedName name="주차계획_1" hidden="1">{#N/A,#N/A,FALSE,"UNIT";#N/A,#N/A,FALSE,"UNIT";#N/A,#N/A,FALSE,"계정"}</definedName>
    <definedName name="주차계획_2" hidden="1">{#N/A,#N/A,FALSE,"UNIT";#N/A,#N/A,FALSE,"UNIT";#N/A,#N/A,FALSE,"계정"}</definedName>
    <definedName name="주차계획_3" hidden="1">{#N/A,#N/A,FALSE,"UNIT";#N/A,#N/A,FALSE,"UNIT";#N/A,#N/A,FALSE,"계정"}</definedName>
    <definedName name="주차계획_4" hidden="1">{#N/A,#N/A,FALSE,"UNIT";#N/A,#N/A,FALSE,"UNIT";#N/A,#N/A,FALSE,"계정"}</definedName>
    <definedName name="주차계획_5" hidden="1">{#N/A,#N/A,FALSE,"UNIT";#N/A,#N/A,FALSE,"UNIT";#N/A,#N/A,FALSE,"계정"}</definedName>
    <definedName name="주택관리" hidden="1">{"'경매 schedule'!$A$1:$Y$78"}</definedName>
    <definedName name="주택할부채권" hidden="1">{"'경매 schedule'!$A$1:$Y$78"}</definedName>
    <definedName name="준" hidden="1">{#N/A,#N/A,FALSE,"Aging Summary";#N/A,#N/A,FALSE,"Ratio Analysis";#N/A,#N/A,FALSE,"Test 120 Day Accts";#N/A,#N/A,FALSE,"Tickmarks"}</definedName>
    <definedName name="중" hidden="1">{#N/A,#N/A,FALSE,"인원";#N/A,#N/A,FALSE,"비용2";#N/A,#N/A,FALSE,"비용1";#N/A,#N/A,FALSE,"비용";#N/A,#N/A,FALSE,"보증2";#N/A,#N/A,FALSE,"보증1";#N/A,#N/A,FALSE,"보증";#N/A,#N/A,FALSE,"손익1";#N/A,#N/A,FALSE,"손익";#N/A,#N/A,FALSE,"부서별매출";#N/A,#N/A,FALSE,"매출"}</definedName>
    <definedName name="중간" hidden="1">{#N/A,#N/A,FALSE,"BS";#N/A,#N/A,FALSE,"PL";#N/A,#N/A,FALSE,"처분";#N/A,#N/A,FALSE,"현금";#N/A,#N/A,FALSE,"매출";#N/A,#N/A,FALSE,"원가";#N/A,#N/A,FALSE,"경영"}</definedName>
    <definedName name="중간거시기" hidden="1">{#N/A,#N/A,FALSE,"BS";#N/A,#N/A,FALSE,"PL";#N/A,#N/A,FALSE,"처분";#N/A,#N/A,FALSE,"현금";#N/A,#N/A,FALSE,"매출";#N/A,#N/A,FALSE,"원가";#N/A,#N/A,FALSE,"경영"}</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hidden="1">{#N/A,#N/A,FALSE,"BS";#N/A,#N/A,FALSE,"PL";#N/A,#N/A,FALSE,"처분";#N/A,#N/A,FALSE,"현금";#N/A,#N/A,FALSE,"매출";#N/A,#N/A,FALSE,"원가";#N/A,#N/A,FALSE,"경영"}</definedName>
    <definedName name="중간요약_1" hidden="1">{#N/A,#N/A,FALSE,"BS";#N/A,#N/A,FALSE,"PL";#N/A,#N/A,FALSE,"처분";#N/A,#N/A,FALSE,"현금";#N/A,#N/A,FALSE,"매출";#N/A,#N/A,FALSE,"원가";#N/A,#N/A,FALSE,"경영"}</definedName>
    <definedName name="중개수수료" hidden="1">{#N/A,#N/A,FALSE,"표지";#N/A,#N/A,FALSE,"전제";#N/A,#N/A,FALSE,"손익-자 (2)";#N/A,#N/A,FALSE,"손익-자";#N/A,#N/A,FALSE,"손익-마 (2)";#N/A,#N/A,FALSE,"손익-마";#N/A,#N/A,FALSE,"총손최종"}</definedName>
    <definedName name="중개수수료내역" hidden="1">{#N/A,#N/A,FALSE,"표지";#N/A,#N/A,FALSE,"전제";#N/A,#N/A,FALSE,"손익-자 (2)";#N/A,#N/A,FALSE,"손익-자";#N/A,#N/A,FALSE,"손익-마 (2)";#N/A,#N/A,FALSE,"손익-마";#N/A,#N/A,FALSE,"총손최종"}</definedName>
    <definedName name="중계정분류" hidden="1">{#N/A,#N/A,FALSE,"3가";#N/A,#N/A,FALSE,"3나";#N/A,#N/A,FALSE,"3다"}</definedName>
    <definedName name="중공업인원인건비" hidden="1">{#N/A,#N/A,FALSE,"지침";#N/A,#N/A,FALSE,"환경분석";#N/A,#N/A,FALSE,"Sheet16"}</definedName>
    <definedName name="중국" hidden="1">#REF!</definedName>
    <definedName name="중국1" hidden="1">#REF!</definedName>
    <definedName name="중급회계" hidden="1">{#N/A,#N/A,FALSE,"BS";#N/A,#N/A,FALSE,"PL";#N/A,#N/A,FALSE,"A";#N/A,#N/A,FALSE,"B";#N/A,#N/A,FALSE,"B1";#N/A,#N/A,FALSE,"C";#N/A,#N/A,FALSE,"C1";#N/A,#N/A,FALSE,"C2";#N/A,#N/A,FALSE,"D";#N/A,#N/A,FALSE,"E";#N/A,#N/A,FALSE,"F";#N/A,#N/A,FALSE,"AA";#N/A,#N/A,FALSE,"BB";#N/A,#N/A,FALSE,"CC";#N/A,#N/A,FALSE,"DD";#N/A,#N/A,FALSE,"EE";#N/A,#N/A,FALSE,"FF";#N/A,#N/A,FALSE,"PL10";#N/A,#N/A,FALSE,"PL20";#N/A,#N/A,FALSE,"PL30"}</definedName>
    <definedName name="중기" hidden="1">{#N/A,#N/A,FALSE,"정공"}</definedName>
    <definedName name="중기_1" hidden="1">{#N/A,#N/A,FALSE,"정공"}</definedName>
    <definedName name="중기예산" hidden="1">{#N/A,#N/A,FALSE,"3가";#N/A,#N/A,FALSE,"3나";#N/A,#N/A,FALSE,"3다"}</definedName>
    <definedName name="중량산출" hidden="1">{#N/A,#N/A,FALSE,"Sheet1"}</definedName>
    <definedName name="중량산출1" hidden="1">{#N/A,#N/A,FALSE,"Sheet1"}</definedName>
    <definedName name="중복시트" hidden="1">#REF!</definedName>
    <definedName name="중심" hidden="1">{#N/A,#N/A,FALSE,"PART-1234-8-12-9(41)";#N/A,#N/A,FALSE,"PARTS-2(3)";#N/A,#N/A,FALSE,"VAN SYSTEM";#N/A,#N/A,FALSE,"PARTS-10(26)";#N/A,#N/A,FALSE,"PART-5-6-7-11(14)";#N/A,#N/A,FALSE,"PARTS-4(3)";#N/A,#N/A,FALSE,"PCLASS"}</definedName>
    <definedName name="중앙" hidden="1">{#N/A,#N/A,FALSE,"단축1";#N/A,#N/A,FALSE,"단축2";#N/A,#N/A,FALSE,"단축3";#N/A,#N/A,FALSE,"장축";#N/A,#N/A,FALSE,"4WD"}</definedName>
    <definedName name="중앙_1" hidden="1">{#N/A,#N/A,FALSE,"단축1";#N/A,#N/A,FALSE,"단축2";#N/A,#N/A,FALSE,"단축3";#N/A,#N/A,FALSE,"장축";#N/A,#N/A,FALSE,"4WD"}</definedName>
    <definedName name="중요성" hidden="1">{#N/A,#N/A,FALSE,"UNIT";#N/A,#N/A,FALSE,"UNIT";#N/A,#N/A,FALSE,"계정"}</definedName>
    <definedName name="중장비...." hidden="1">{#N/A,#N/A,FALSE,"2월입도";#N/A,#N/A,FALSE,"1월입도";#N/A,#N/A,FALSE,"3월입도"}</definedName>
    <definedName name="중점검토" hidden="1">{#N/A,#N/A,FALSE,"BS";#N/A,#N/A,FALSE,"PL";#N/A,#N/A,FALSE,"처분";#N/A,#N/A,FALSE,"현금";#N/A,#N/A,FALSE,"매출";#N/A,#N/A,FALSE,"원가";#N/A,#N/A,FALSE,"경영"}</definedName>
    <definedName name="중점관리1" hidden="1">{#N/A,#N/A,FALSE,"지침";#N/A,#N/A,FALSE,"환경분석";#N/A,#N/A,FALSE,"Sheet16"}</definedName>
    <definedName name="중점업무" hidden="1">{"'호선별현황(방식)'!$K$22:$P$22","'호선별현황(방식)'!$K$22:$P$22"}</definedName>
    <definedName name="중점업무계획" hidden="1">{"'호선별현황(방식)'!$K$22:$P$22","'호선별현황(방식)'!$K$22:$P$22"}</definedName>
    <definedName name="중점추진" hidden="1">{#N/A,#N/A,TRUE,"목차";#N/A,#N/A,TRUE,"1.";#N/A,#N/A,TRUE,"2.";#N/A,#N/A,TRUE,"3.";#N/A,#N/A,TRUE,"4-1";#N/A,#N/A,TRUE,"-2";#N/A,#N/A,TRUE,"-3";#N/A,#N/A,TRUE,"-4";#N/A,#N/A,TRUE,"5-1";#N/A,#N/A,TRUE,"5-2";#N/A,#N/A,TRUE,"6-1";#N/A,#N/A,TRUE,"6-2";#N/A,#N/A,TRUE,"7-1";#N/A,#N/A,TRUE,"7-2";#N/A,#N/A,TRUE,"8.";#N/A,#N/A,TRUE,"9."}</definedName>
    <definedName name="중표지" hidden="1">{#N/A,#N/A,FALSE,"인원";#N/A,#N/A,FALSE,"비용2";#N/A,#N/A,FALSE,"비용1";#N/A,#N/A,FALSE,"비용";#N/A,#N/A,FALSE,"보증2";#N/A,#N/A,FALSE,"보증1";#N/A,#N/A,FALSE,"보증";#N/A,#N/A,FALSE,"손익1";#N/A,#N/A,FALSE,"손익";#N/A,#N/A,FALSE,"부서별매출";#N/A,#N/A,FALSE,"매출"}</definedName>
    <definedName name="중표지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중표지5" hidden="1">{#N/A,#N/A,FALSE,"인원";#N/A,#N/A,FALSE,"비용2";#N/A,#N/A,FALSE,"비용1";#N/A,#N/A,FALSE,"비용";#N/A,#N/A,FALSE,"보증2";#N/A,#N/A,FALSE,"보증1";#N/A,#N/A,FALSE,"보증";#N/A,#N/A,FALSE,"손익1";#N/A,#N/A,FALSE,"손익";#N/A,#N/A,FALSE,"부서별매출";#N/A,#N/A,FALSE,"매출"}</definedName>
    <definedName name="쥬2" hidden="1">{#N/A,#N/A,FALSE,"표지";#N/A,#N/A,FALSE,"전제";#N/A,#N/A,FALSE,"손익-자 (2)";#N/A,#N/A,FALSE,"손익-자";#N/A,#N/A,FALSE,"손익-마 (2)";#N/A,#N/A,FALSE,"손익-마";#N/A,#N/A,FALSE,"총손최종"}</definedName>
    <definedName name="증가공수" hidden="1">{"'매출계획'!$D$2"}</definedName>
    <definedName name="증감" hidden="1">{#N/A,#N/A,FALSE,"지침";#N/A,#N/A,FALSE,"환경분석";#N/A,#N/A,FALSE,"Sheet16"}</definedName>
    <definedName name="증감분석96계획95실적" hidden="1">{#N/A,#N/A,FALSE,"97년 투자계획 세부내역 "}</definedName>
    <definedName name="증감집계" hidden="1">{#N/A,#N/A,FALSE,"제목"}</definedName>
    <definedName name="증설예산" hidden="1">{#N/A,#N/A,FALSE,"표지";#N/A,#N/A,FALSE,"전제";#N/A,#N/A,FALSE,"대당";#N/A,#N/A,FALSE,"가공비";#N/A,#N/A,FALSE,"재료비";#N/A,#N/A,FALSE,"손익"}</definedName>
    <definedName name="지" hidden="1">{#N/A,#N/A,TRUE,"Y생산";#N/A,#N/A,TRUE,"Y판매";#N/A,#N/A,TRUE,"Y총물량";#N/A,#N/A,TRUE,"Y능력";#N/A,#N/A,TRUE,"YKD"}</definedName>
    <definedName name="지경영" hidden="1">{#N/A,#N/A,FALSE,"인원";#N/A,#N/A,FALSE,"비용2";#N/A,#N/A,FALSE,"비용1";#N/A,#N/A,FALSE,"비용";#N/A,#N/A,FALSE,"보증2";#N/A,#N/A,FALSE,"보증1";#N/A,#N/A,FALSE,"보증";#N/A,#N/A,FALSE,"손익1";#N/A,#N/A,FALSE,"손익";#N/A,#N/A,FALSE,"부서별매출";#N/A,#N/A,FALSE,"매출"}</definedName>
    <definedName name="지금" hidden="1">{#N/A,#N/A,FALSE,"단축1";#N/A,#N/A,FALSE,"단축2";#N/A,#N/A,FALSE,"단축3";#N/A,#N/A,FALSE,"장축";#N/A,#N/A,FALSE,"4WD"}</definedName>
    <definedName name="지금도" hidden="1">{#N/A,#N/A,TRUE,"일정"}</definedName>
    <definedName name="지금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급" hidden="1">{"YTD/Forecast",#N/A,TRUE,"Fcst_TPLN";"Monthly Averages",#N/A,TRUE,"Fcst_TPLN"}</definedName>
    <definedName name="지급어음" hidden="1">{#N/A,#N/A,FALSE,"9612"}</definedName>
    <definedName name="지급어음1130" hidden="1">#REF!</definedName>
    <definedName name="지급어음계" hidden="1">#REF!</definedName>
    <definedName name="지급어음만기별" hidden="1">#REF!</definedName>
    <definedName name="지급어음명세서3" hidden="1">{#N/A,#N/A,FALSE,"정공"}</definedName>
    <definedName name="지급어음명세서3_1" hidden="1">{#N/A,#N/A,FALSE,"정공"}</definedName>
    <definedName name="지나" hidden="1">#REF!</definedName>
    <definedName name="지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랄" hidden="1">{#N/A,#N/A,FALSE,"P.C.B"}</definedName>
    <definedName name="지배구조1" hidden="1">{#N/A,#N/A,FALSE,"지침";#N/A,#N/A,FALSE,"환경분석";#N/A,#N/A,FALSE,"Sheet16"}</definedName>
    <definedName name="지배구조1_1" hidden="1">{#N/A,#N/A,FALSE,"지침";#N/A,#N/A,FALSE,"환경분석";#N/A,#N/A,FALSE,"Sheet16"}</definedName>
    <definedName name="지분" hidden="1">{#N/A,#N/A,FALSE,"Aging Summary";#N/A,#N/A,FALSE,"Ratio Analysis";#N/A,#N/A,FALSE,"Test 120 Day Accts";#N/A,#N/A,FALSE,"Tickmarks"}</definedName>
    <definedName name="지분법" hidden="1">#REF!</definedName>
    <definedName name="지분법2" hidden="1">{#N/A,#N/A,FALSE,"BS";#N/A,#N/A,FALSE,"PL";#N/A,#N/A,FALSE,"처분";#N/A,#N/A,FALSE,"현금";#N/A,#N/A,FALSE,"매출";#N/A,#N/A,FALSE,"원가";#N/A,#N/A,FALSE,"경영"}</definedName>
    <definedName name="지분법관련사항" hidden="1">{"'4월수지'!$A$1:$AE$45"}</definedName>
    <definedName name="支払" hidden="1">{"'買掛金'!$J$6"}</definedName>
    <definedName name="支払手形" hidden="1">{"'買掛金'!$J$6"}</definedName>
    <definedName name="지사순2" hidden="1">{#N/A,#N/A,FALSE,"PART-1234-8-12-9(41)";#N/A,#N/A,FALSE,"PARTS-2(3)";#N/A,#N/A,FALSE,"VAN SYSTEM";#N/A,#N/A,FALSE,"PARTS-10(26)";#N/A,#N/A,FALSE,"PART-5-6-7-11(14)";#N/A,#N/A,FALSE,"PARTS-4(3)";#N/A,#N/A,FALSE,"PCLASS"}</definedName>
    <definedName name="지수지" hidden="1">{#N/A,#N/A,FALSE,"포장단가"}</definedName>
    <definedName name="지수현" hidden="1">{#N/A,#N/A,FALSE,"HOT RU TEM";#N/A,#N/A,FALSE,"HOT RU TEM";#N/A,#N/A,FALSE,"HOT RU TEM"}</definedName>
    <definedName name="지역" hidden="1">{#N/A,#N/A,TRUE,"Y생산";#N/A,#N/A,TRUE,"Y판매";#N/A,#N/A,TRUE,"Y총물량";#N/A,#N/A,TRUE,"Y능력";#N/A,#N/A,TRUE,"YKD"}</definedName>
    <definedName name="지역개" hidden="1">#REF!</definedName>
    <definedName name="지역개발전망1" hidden="1">#REF!</definedName>
    <definedName name="지역별수출1"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지역본부" hidden="1">{#N/A,#N/A,FALSE,"인원";#N/A,#N/A,FALSE,"비용2";#N/A,#N/A,FALSE,"비용1";#N/A,#N/A,FALSE,"비용";#N/A,#N/A,FALSE,"보증2";#N/A,#N/A,FALSE,"보증1";#N/A,#N/A,FALSE,"보증";#N/A,#N/A,FALSE,"손익1";#N/A,#N/A,FALSE,"손익";#N/A,#N/A,FALSE,"부서별매출";#N/A,#N/A,FALSE,"매출"}</definedName>
    <definedName name="지역실" hidden="1">{"'5'!$A$1:$BB$147"}</definedName>
    <definedName name="지지지" hidden="1">{"'미착금액'!$A$4:$G$14"}</definedName>
    <definedName name="지지지_1" hidden="1">{"'미착금액'!$A$4:$G$14"}</definedName>
    <definedName name="지태면" hidden="1">{#N/A,#N/A,TRUE,"Y생산";#N/A,#N/A,TRUE,"Y판매";#N/A,#N/A,TRUE,"Y총물량";#N/A,#N/A,TRUE,"Y능력";#N/A,#N/A,TRUE,"YKD"}</definedName>
    <definedName name="지토" hidden="1">{#N/A,#N/A,FALSE,"현장 NCR 분석";#N/A,#N/A,FALSE,"현장품질감사";#N/A,#N/A,FALSE,"현장품질감사"}</definedName>
    <definedName name="지표" hidden="1">{"'7'!$B$15:$D$32"}</definedName>
    <definedName name="지표분석" hidden="1">{#N/A,#N/A,FALSE,"부대사업수입분석"}</definedName>
    <definedName name="지호" hidden="1">{#N/A,#N/A,FALSE,"단축1";#N/A,#N/A,FALSE,"단축2";#N/A,#N/A,FALSE,"단축3";#N/A,#N/A,FALSE,"장축";#N/A,#N/A,FALSE,"4WD"}</definedName>
    <definedName name="지ㅏ두비" hidden="1">{#N/A,#N/A,FALSE,"부서종합";#N/A,#N/A,FALSE,"DISC종합";#N/A,#N/A,FALSE,"생산1과";#N/A,#N/A,FALSE,"생산2과";#N/A,#N/A,FALSE,"전기계장";#N/A,#N/A,FALSE,"기계";#N/A,#N/A,FALSE,"철의장";#N/A,#N/A,FALSE,"거주구";#N/A,#N/A,FALSE,"HVAC"}</definedName>
    <definedName name="지ㅣ지" hidden="1">{"'매출계획'!$D$2"}</definedName>
    <definedName name="직급별" hidden="1">#REF!</definedName>
    <definedName name="직급별3" hidden="1">{#N/A,#N/A,FALSE,"Sheet1"}</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무\" hidden="1">{#N/A,#N/A,TRUE,"경전'96(1)";#N/A,#N/A,TRUE,"경전'96 (2)"}</definedName>
    <definedName name="직전3개월현금흐름" hidden="1">{#N/A,#N/A,FALSE,"UNIT";#N/A,#N/A,FALSE,"UNIT";#N/A,#N/A,FALSE,"계정"}</definedName>
    <definedName name="직접1" hidden="1">{#N/A,#N/A,FALSE,"P.V.C 9월 압출 CAPA";#N/A,#N/A,FALSE,"P.V.C 10월 압출 CAPA ";#N/A,#N/A,FALSE,"P.V.C 11월 압출 CAPA ";#N/A,#N/A,FALSE,"P.V.C 12월 압출 CAPA "}</definedName>
    <definedName name="직접2" hidden="1">{#N/A,#N/A,FALSE,"P.V.C 9월 압출 CAPA";#N/A,#N/A,FALSE,"P.V.C 10월 압출 CAPA ";#N/A,#N/A,FALSE,"P.V.C 11월 압출 CAPA ";#N/A,#N/A,FALSE,"P.V.C 12월 압출 CAPA "}</definedName>
    <definedName name="직접3" hidden="1">{#N/A,#N/A,FALSE,"P.V.C 9월 압출 CAPA";#N/A,#N/A,FALSE,"P.V.C 10월 압출 CAPA ";#N/A,#N/A,FALSE,"P.V.C 11월 압출 CAPA ";#N/A,#N/A,FALSE,"P.V.C 12월 압출 CAPA "}</definedName>
    <definedName name="직접4" hidden="1">{#N/A,#N/A,FALSE,"P.V.C 9월 압출 CAPA";#N/A,#N/A,FALSE,"P.V.C 10월 압출 CAPA ";#N/A,#N/A,FALSE,"P.V.C 11월 압출 CAPA ";#N/A,#N/A,FALSE,"P.V.C 12월 압출 CAPA "}</definedName>
    <definedName name="직접재료" hidden="1">{#N/A,#N/A,FALSE,"Sheet5"}</definedName>
    <definedName name="직훈생" hidden="1">{#N/A,#N/A,TRUE,"일정"}</definedName>
    <definedName name="진" hidden="1">{#N/A,#N/A,FALSE,"UNIT";#N/A,#N/A,FALSE,"UNIT";#N/A,#N/A,FALSE,"계정"}</definedName>
    <definedName name="진.." hidden="1">{#N/A,#N/A,FALSE,"제목"}</definedName>
    <definedName name="진_1" hidden="1">{#N/A,#N/A,FALSE,"UNIT";#N/A,#N/A,FALSE,"UNIT";#N/A,#N/A,FALSE,"계정"}</definedName>
    <definedName name="진_2" hidden="1">{#N/A,#N/A,FALSE,"UNIT";#N/A,#N/A,FALSE,"UNIT";#N/A,#N/A,FALSE,"계정"}</definedName>
    <definedName name="진_3" hidden="1">{#N/A,#N/A,FALSE,"UNIT";#N/A,#N/A,FALSE,"UNIT";#N/A,#N/A,FALSE,"계정"}</definedName>
    <definedName name="진_4" hidden="1">{#N/A,#N/A,FALSE,"UNIT";#N/A,#N/A,FALSE,"UNIT";#N/A,#N/A,FALSE,"계정"}</definedName>
    <definedName name="진_5" hidden="1">{#N/A,#N/A,FALSE,"UNIT";#N/A,#N/A,FALSE,"UNIT";#N/A,#N/A,FALSE,"계정"}</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상은" hidden="1">{#N/A,#N/A,FALSE,"단축1";#N/A,#N/A,FALSE,"단축2";#N/A,#N/A,FALSE,"단축3";#N/A,#N/A,FALSE,"장축";#N/A,#N/A,FALSE,"4WD"}</definedName>
    <definedName name="진선" hidden="1">{#N/A,#N/A,FALSE,"HOT RU TEM";#N/A,#N/A,FALSE,"HOT RU TEM";#N/A,#N/A,FALSE,"HOT RU TEM"}</definedName>
    <definedName name="진우" hidden="1">{#N/A,#N/A,FALSE,"부도";#N/A,#N/A,FALSE,"미수금";#N/A,#N/A,FALSE,"상하";#N/A,#N/A,FALSE,"회전기일";#N/A,#N/A,FALSE,"Sheet1 (3)";#N/A,#N/A,FALSE,"Sheet1 (2)";#N/A,#N/A,FALSE,"Sheet1"}</definedName>
    <definedName name="진재" hidden="1">{#N/A,#N/A,FALSE,"ROW DATA"}</definedName>
    <definedName name="진지" hidden="1">{"'호선별현황(방식)'!$K$22:$P$22","'호선별현황(방식)'!$K$22:$P$22"}</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hidden="1">{#N/A,#N/A,FALSE,"BS";#N/A,#N/A,FALSE,"PL";#N/A,#N/A,FALSE,"처분";#N/A,#N/A,FALSE,"현금";#N/A,#N/A,FALSE,"매출";#N/A,#N/A,FALSE,"원가";#N/A,#N/A,FALSE,"경영"}</definedName>
    <definedName name="진출의사보유" hidden="1">{#N/A,#N/A,FALSE,"단축1";#N/A,#N/A,FALSE,"단축2";#N/A,#N/A,FALSE,"단축3";#N/A,#N/A,FALSE,"장축";#N/A,#N/A,FALSE,"4WD"}</definedName>
    <definedName name="진태" hidden="1">{"'7'!$B$15:$D$32"}</definedName>
    <definedName name="진행사항보고.xls" hidden="1">{#N/A,#N/A,FALSE,"97년 투자계획 세부내역 "}</definedName>
    <definedName name="진흥손익예상"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질" hidden="1">{#N/A,#N/A,FALSE,"단축1";#N/A,#N/A,FALSE,"단축2";#N/A,#N/A,FALSE,"단축3";#N/A,#N/A,FALSE,"장축";#N/A,#N/A,FALSE,"4WD"}</definedName>
    <definedName name="집기1" hidden="1">{#N/A,#N/A,FALSE,"9612"}</definedName>
    <definedName name="집행실적200211" hidden="1">{"'Sheet1'!$A$1:$H$36"}</definedName>
    <definedName name="ㅉ" hidden="1">{#N/A,#N/A,TRUE,"Y생산";#N/A,#N/A,TRUE,"Y판매";#N/A,#N/A,TRUE,"Y총물량";#N/A,#N/A,TRUE,"Y능력";#N/A,#N/A,TRUE,"YKD"}</definedName>
    <definedName name="짜등난다"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짜증나" hidden="1">{#N/A,#N/A,FALSE,"Sheet1"}</definedName>
    <definedName name="짱나" hidden="1">{"'Sheet1'!$A$1:$D$15"}</definedName>
    <definedName name="짱나_1" hidden="1">{"'Sheet1'!$A$1:$D$15"}</definedName>
    <definedName name="ㅊ" hidden="1">{#N/A,#N/A,FALSE,"BS";#N/A,#N/A,FALSE,"PL";#N/A,#N/A,FALSE,"처분";#N/A,#N/A,FALSE,"현금";#N/A,#N/A,FALSE,"매출";#N/A,#N/A,FALSE,"원가";#N/A,#N/A,FALSE,"경영"}</definedName>
    <definedName name="ㅊ1" hidden="1">{#N/A,#N/A,TRUE,"매출진척-1";#N/A,#N/A,TRUE,"매출진척-2";#N/A,#N/A,TRUE,"제품실적";#N/A,#N/A,TRUE,"RAC";#N/A,#N/A,TRUE,"PAC ";#N/A,#N/A,TRUE,"재고현황";#N/A,#N/A,TRUE,"공지사항"}</definedName>
    <definedName name="ㅊㄴ랴대나ㅓ리ㅏㅓㅣㄷ" hidden="1">{#N/A,#N/A,FALSE,"1.CRITERIA";#N/A,#N/A,FALSE,"2.IS";#N/A,#N/A,FALSE,"3.BS";#N/A,#N/A,FALSE,"4.PER PL";#N/A,#N/A,FALSE,"5.INVESTMENT";#N/A,#N/A,FALSE,"6.공문";#N/A,#N/A,FALSE,"7.netinvest"}</definedName>
    <definedName name="ㅊㄹ초ㅎ로ㅎㄹ초" hidden="1">{#N/A,#N/A,FALSE,"단축1";#N/A,#N/A,FALSE,"단축2";#N/A,#N/A,FALSE,"단축3";#N/A,#N/A,FALSE,"장축";#N/A,#N/A,FALSE,"4WD"}</definedName>
    <definedName name="ㅊ메ㅔ" hidden="1">{#N/A,#N/A,FALSE,"인원";#N/A,#N/A,FALSE,"비용2";#N/A,#N/A,FALSE,"비용1";#N/A,#N/A,FALSE,"비용";#N/A,#N/A,FALSE,"보증2";#N/A,#N/A,FALSE,"보증1";#N/A,#N/A,FALSE,"보증";#N/A,#N/A,FALSE,"손익1";#N/A,#N/A,FALSE,"손익";#N/A,#N/A,FALSE,"부서별매출";#N/A,#N/A,FALSE,"매출"}</definedName>
    <definedName name="ㅊㅈㅇ" hidden="1">5</definedName>
    <definedName name="ㅊㅊ" hidden="1">{0}</definedName>
    <definedName name="ㅊㅊㄹ" hidden="1">{"'손익현황'!$A$1:$J$29"}</definedName>
    <definedName name="ㅊㅊㅊ" hidden="1">{#N/A,#N/A,FALSE,"단축1";#N/A,#N/A,FALSE,"단축2";#N/A,#N/A,FALSE,"단축3";#N/A,#N/A,FALSE,"장축";#N/A,#N/A,FALSE,"4WD"}</definedName>
    <definedName name="ㅊㅊㅊㅊ" hidden="1">{#N/A,#N/A,FALSE,"UNIT";#N/A,#N/A,FALSE,"UNIT";#N/A,#N/A,FALSE,"계정"}</definedName>
    <definedName name="ㅊㅊㅊㅊㅊ" hidden="1">{#N/A,#N/A,FALSE,"인원";#N/A,#N/A,FALSE,"비용2";#N/A,#N/A,FALSE,"비용1";#N/A,#N/A,FALSE,"비용";#N/A,#N/A,FALSE,"보증2";#N/A,#N/A,FALSE,"보증1";#N/A,#N/A,FALSE,"보증";#N/A,#N/A,FALSE,"손익1";#N/A,#N/A,FALSE,"손익";#N/A,#N/A,FALSE,"부서별매출";#N/A,#N/A,FALSE,"매출"}</definedName>
    <definedName name="ㅊㅊㅋㅊㅌㅋㅊㅌ" hidden="1">{#N/A,#N/A,FALSE,"정공"}</definedName>
    <definedName name="ㅊㅌㅋㅊ" hidden="1">{#N/A,#N/A,FALSE,"정공"}</definedName>
    <definedName name="ㅊㅌㅍㅇㄴ" hidden="1">{#N/A,#N/A,FALSE,"손익표지";#N/A,#N/A,FALSE,"손익계산";#N/A,#N/A,FALSE,"일반관리비";#N/A,#N/A,FALSE,"영업외수익";#N/A,#N/A,FALSE,"영업외비용";#N/A,#N/A,FALSE,"매출액";#N/A,#N/A,FALSE,"요약손익";#N/A,#N/A,FALSE,"요약대차";#N/A,#N/A,FALSE,"매출채권현황";#N/A,#N/A,FALSE,"매출채권명세"}</definedName>
    <definedName name="ㅊㅍㅌㅍ"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ㅊㅎ" hidden="1">#REF!</definedName>
    <definedName name="ㅊ허ㅓㅗㅓㅍㅎ" hidden="1">0</definedName>
    <definedName name="ㅊ홏ㅍ호" hidden="1">{#N/A,#N/A,FALSE,"HOT RU TEM";#N/A,#N/A,FALSE,"HOT RU TEM";#N/A,#N/A,FALSE,"HOT RU TEM"}</definedName>
    <definedName name="차" hidden="1">{#N/A,#N/A,FALSE,"1.CRITERIA";#N/A,#N/A,FALSE,"2.IS";#N/A,#N/A,FALSE,"3.BS";#N/A,#N/A,FALSE,"4.PER PL";#N/A,#N/A,FALSE,"5.INVESTMENT";#N/A,#N/A,FALSE,"6.공문";#N/A,#N/A,FALSE,"7.netinvest"}</definedName>
    <definedName name="차." hidden="1">{#N/A,#N/A,FALSE,"UNIT";#N/A,#N/A,FALSE,"UNIT";#N/A,#N/A,FALSE,"계정"}</definedName>
    <definedName name="차._1" hidden="1">{#N/A,#N/A,FALSE,"UNIT";#N/A,#N/A,FALSE,"UNIT";#N/A,#N/A,FALSE,"계정"}</definedName>
    <definedName name="차._2" hidden="1">{#N/A,#N/A,FALSE,"UNIT";#N/A,#N/A,FALSE,"UNIT";#N/A,#N/A,FALSE,"계정"}</definedName>
    <definedName name="차._3" hidden="1">{#N/A,#N/A,FALSE,"UNIT";#N/A,#N/A,FALSE,"UNIT";#N/A,#N/A,FALSE,"계정"}</definedName>
    <definedName name="차._4" hidden="1">{#N/A,#N/A,FALSE,"UNIT";#N/A,#N/A,FALSE,"UNIT";#N/A,#N/A,FALSE,"계정"}</definedName>
    <definedName name="차._5" hidden="1">{#N/A,#N/A,FALSE,"UNIT";#N/A,#N/A,FALSE,"UNIT";#N/A,#N/A,FALSE,"계정"}</definedName>
    <definedName name="차라리" hidden="1">{#N/A,#N/A,FALSE,"KMC최종회의(7월) 자료"}</definedName>
    <definedName name="차량2" hidden="1">#REF!</definedName>
    <definedName name="차량SVC" hidden="1">{#N/A,#N/A,FALSE,"UNIT";#N/A,#N/A,FALSE,"UNIT";#N/A,#N/A,FALSE,"계정"}</definedName>
    <definedName name="차량SVC_1" hidden="1">{#N/A,#N/A,FALSE,"UNIT";#N/A,#N/A,FALSE,"UNIT";#N/A,#N/A,FALSE,"계정"}</definedName>
    <definedName name="차량SVC_2" hidden="1">{#N/A,#N/A,FALSE,"UNIT";#N/A,#N/A,FALSE,"UNIT";#N/A,#N/A,FALSE,"계정"}</definedName>
    <definedName name="차량SVC_3" hidden="1">{#N/A,#N/A,FALSE,"UNIT";#N/A,#N/A,FALSE,"UNIT";#N/A,#N/A,FALSE,"계정"}</definedName>
    <definedName name="차량SVC_4" hidden="1">{#N/A,#N/A,FALSE,"UNIT";#N/A,#N/A,FALSE,"UNIT";#N/A,#N/A,FALSE,"계정"}</definedName>
    <definedName name="차량SVC_5" hidden="1">{#N/A,#N/A,FALSE,"UNIT";#N/A,#N/A,FALSE,"UNIT";#N/A,#N/A,FALSE,"계정"}</definedName>
    <definedName name="차량별손익보고2" hidden="1">{#N/A,#N/A,FALSE,"Sheet5"}</definedName>
    <definedName name="차량선수" hidden="1">{#N/A,#N/A,FALSE,"Aging Summary";#N/A,#N/A,FALSE,"Ratio Analysis";#N/A,#N/A,FALSE,"Test 120 Day Accts";#N/A,#N/A,FALSE,"Tickmarks"}</definedName>
    <definedName name="차량용" hidden="1">{#N/A,#N/A,FALSE,"PART-1234-8-12-9(41)";#N/A,#N/A,FALSE,"PARTS-2(3)";#N/A,#N/A,FALSE,"VAN SYSTEM";#N/A,#N/A,FALSE,"PARTS-10(26)";#N/A,#N/A,FALSE,"PART-5-6-7-11(14)";#N/A,#N/A,FALSE,"PARTS-4(3)";#N/A,#N/A,FALSE,"PCLASS"}</definedName>
    <definedName name="차량운반구" hidden="1">{"'손익현황'!$A$1:$J$29"}</definedName>
    <definedName name="차성준" hidden="1">{"'Sheet1'!$A$1:$H$36"}</definedName>
    <definedName name="차순창"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차월및한도약정" hidden="1">{#N/A,#N/A,FALSE,"BS";#N/A,#N/A,FALSE,"PL";#N/A,#N/A,FALSE,"처분";#N/A,#N/A,FALSE,"현금";#N/A,#N/A,FALSE,"매출";#N/A,#N/A,FALSE,"원가";#N/A,#N/A,FALSE,"경영"}</definedName>
    <definedName name="차이" hidden="1">{#N/A,#N/A,FALSE,"표지";#N/A,#N/A,FALSE,"현안요약";#N/A,#N/A,FALSE,"변제계획대비현황";#N/A,#N/A,FALSE,"비업무및미양채변제계획";#N/A,#N/A,FALSE,"변제내역표";#N/A,#N/A,FALSE,"총괄현황및상거래채권"}</definedName>
    <definedName name="차이_1" hidden="1">{"'Sheet1'!$A$1:$D$15"}</definedName>
    <definedName name="차이분서I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차이조정" hidden="1">{"'Sheet1'!$A$1:$D$15"}</definedName>
    <definedName name="차이조정_1" hidden="1">{"'Sheet1'!$A$1:$D$15"}</definedName>
    <definedName name="차이조정분" hidden="1">{"'Sheet1'!$A$1:$D$15"}</definedName>
    <definedName name="차이조정분_1" hidden="1">{"'Sheet1'!$A$1:$D$15"}</definedName>
    <definedName name="차이현황1" hidden="1">#REF!</definedName>
    <definedName name="차입금" hidden="1">{#N/A,#N/A,FALSE,"채산3501.XLS";#N/A,#N/A,FALSE,"신조수A.XLS";#N/A,#N/A,FALSE,"신조수b.XLS";#N/A,#N/A,FALSE,"채산3502.XLS";#N/A,#N/A,FALSE,"신조원리.XLS";#N/A,#N/A,FALSE,"신조감가.XLS"}</definedName>
    <definedName name="차입금2" hidden="1">{#N/A,#N/A,TRUE,"경전'96(1)";#N/A,#N/A,TRUE,"경전'96 (2)"}</definedName>
    <definedName name="차입금스케줄_pbc" hidden="1">{#N/A,#N/A,FALSE,"BS";#N/A,#N/A,FALSE,"PL";#N/A,#N/A,FALSE,"처분";#N/A,#N/A,FALSE,"현금";#N/A,#N/A,FALSE,"매출";#N/A,#N/A,FALSE,"원가";#N/A,#N/A,FALSE,"경영"}</definedName>
    <definedName name="차입금스케줄_pbc_1" hidden="1">{#N/A,#N/A,FALSE,"BS";#N/A,#N/A,FALSE,"PL";#N/A,#N/A,FALSE,"처분";#N/A,#N/A,FALSE,"현금";#N/A,#N/A,FALSE,"매출";#N/A,#N/A,FALSE,"원가";#N/A,#N/A,FALSE,"경영"}</definedName>
    <definedName name="차입금적수" hidden="1">#REF!</definedName>
    <definedName name="차입명세" hidden="1">{"'분양원가'!$B$1:$F$113"}</definedName>
    <definedName name="差入保証金" hidden="1">{"'買掛金'!$J$6"}</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 hidden="1">{#N/A,#N/A,TRUE,"Y생산";#N/A,#N/A,TRUE,"Y판매";#N/A,#N/A,TRUE,"Y총물량";#N/A,#N/A,TRUE,"Y능력";#N/A,#N/A,TRUE,"YKD"}</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질물량" hidden="1">#REF!</definedName>
    <definedName name="차체" hidden="1">{#N/A,#N/A,FALSE,"단축1";#N/A,#N/A,FALSE,"단축2";#N/A,#N/A,FALSE,"단축3";#N/A,#N/A,FALSE,"장축";#N/A,#N/A,FALSE,"4WD"}</definedName>
    <definedName name="차카다" hidden="1">{#N/A,#N/A,FALSE,"인원";#N/A,#N/A,FALSE,"비용2";#N/A,#N/A,FALSE,"비용1";#N/A,#N/A,FALSE,"비용";#N/A,#N/A,FALSE,"보증2";#N/A,#N/A,FALSE,"보증1";#N/A,#N/A,FALSE,"보증";#N/A,#N/A,FALSE,"손익1";#N/A,#N/A,FALSE,"손익";#N/A,#N/A,FALSE,"부서별매출";#N/A,#N/A,FALSE,"매출"}</definedName>
    <definedName name="차트" hidden="1">{#N/A,#N/A,FALSE,"정공"}</definedName>
    <definedName name="차트_1" hidden="1">{#N/A,#N/A,FALSE,"정공"}</definedName>
    <definedName name="참고" hidden="1">{#N/A,#N/A,FALSE,"BS";#N/A,#N/A,FALSE,"PL";#N/A,#N/A,FALSE,"처분";#N/A,#N/A,FALSE,"현금";#N/A,#N/A,FALSE,"매출";#N/A,#N/A,FALSE,"원가";#N/A,#N/A,FALSE,"경영"}</definedName>
    <definedName name="참고1장" hidden="1">{#N/A,#N/A,FALSE,"단축1";#N/A,#N/A,FALSE,"단축2";#N/A,#N/A,FALSE,"단축3";#N/A,#N/A,FALSE,"장축";#N/A,#N/A,FALSE,"4WD"}</definedName>
    <definedName name="참고2" hidden="1">#REF!</definedName>
    <definedName name="참고사항" hidden="1">{#N/A,#N/A,FALSE,"단축1";#N/A,#N/A,FALSE,"단축2";#N/A,#N/A,FALSE,"단축3";#N/A,#N/A,FALSE,"장축";#N/A,#N/A,FALSE,"4WD"}</definedName>
    <definedName name="참새" hidden="1">{#N/A,#N/A,FALSE,"BS";#N/A,#N/A,FALSE,"PL";#N/A,#N/A,FALSE,"A";#N/A,#N/A,FALSE,"B";#N/A,#N/A,FALSE,"B1";#N/A,#N/A,FALSE,"C";#N/A,#N/A,FALSE,"C1";#N/A,#N/A,FALSE,"C2";#N/A,#N/A,FALSE,"D";#N/A,#N/A,FALSE,"E";#N/A,#N/A,FALSE,"F";#N/A,#N/A,FALSE,"AA";#N/A,#N/A,FALSE,"BB";#N/A,#N/A,FALSE,"CC";#N/A,#N/A,FALSE,"DD";#N/A,#N/A,FALSE,"EE";#N/A,#N/A,FALSE,"FF";#N/A,#N/A,FALSE,"PL10";#N/A,#N/A,FALSE,"PL20";#N/A,#N/A,FALSE,"PL30"}</definedName>
    <definedName name="창고LOSS" hidden="1">{#N/A,#N/A,FALSE,"군산원가";#N/A,#N/A,FALSE,"팀별월별";#N/A,#N/A,FALSE,"타공정대체";#N/A,#N/A,FALSE,"기타경비";#N/A,#N/A,FALSE,"원료";#N/A,#N/A,FALSE,"연료"}</definedName>
    <definedName name="창동" hidden="1">{"YTD/Forecast",#N/A,TRUE,"Fcst_TPLN";"Monthly Averages",#N/A,TRUE,"Fcst_TPLN"}</definedName>
    <definedName name="창준" hidden="1">#REF!</definedName>
    <definedName name="채권" hidden="1">{#N/A,#N/A,FALSE,"계약직(여)"}</definedName>
    <definedName name="채권강조" hidden="1">{"'5'!$A$1:$BB$147"}</definedName>
    <definedName name="채권과다"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양수금" hidden="1">{"'호선별현황(방식)'!$K$22:$P$22","'호선별현황(방식)'!$K$22:$P$22"}</definedName>
    <definedName name="채권양수금11" hidden="1">{"'호선별현황(방식)'!$K$22:$P$22","'호선별현황(방식)'!$K$22:$P$22"}</definedName>
    <definedName name="채권재" hidden="1">{#N/A,#N/A,FALSE,"채권채무";#N/A,#N/A,FALSE,"control sheet"}</definedName>
    <definedName name="처ㅗㅠ허" hidden="1">#REF!</definedName>
    <definedName name="천진" hidden="1">{#N/A,#N/A,FALSE,"Aging Summary";#N/A,#N/A,FALSE,"Ratio Analysis";#N/A,#N/A,FALSE,"Test 120 Day Accts";#N/A,#N/A,FALSE,"Tickmarks"}</definedName>
    <definedName name="천호" hidden="1">{"YTD/Forecast",#N/A,TRUE,"Fcst_TPLN";"Monthly Averages",#N/A,TRUE,"Fcst_TPLN"}</definedName>
    <definedName name="철" hidden="1">{#N/A,#N/A,FALSE,"인원";#N/A,#N/A,FALSE,"비용2";#N/A,#N/A,FALSE,"비용1";#N/A,#N/A,FALSE,"비용";#N/A,#N/A,FALSE,"보증2";#N/A,#N/A,FALSE,"보증1";#N/A,#N/A,FALSE,"보증";#N/A,#N/A,FALSE,"손익1";#N/A,#N/A,FALSE,"손익";#N/A,#N/A,FALSE,"부서별매출";#N/A,#N/A,FALSE,"매출"}</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도청" hidden="1">{#N/A,#N/A,FALSE,"손익표지";#N/A,#N/A,FALSE,"손익계산";#N/A,#N/A,FALSE,"일반관리비";#N/A,#N/A,FALSE,"영업외수익";#N/A,#N/A,FALSE,"영업외비용";#N/A,#N/A,FALSE,"매출액";#N/A,#N/A,FALSE,"요약손익";#N/A,#N/A,FALSE,"요약대차";#N/A,#N/A,FALSE,"매출채권현황";#N/A,#N/A,FALSE,"매출채권명세"}</definedName>
    <definedName name="철호" hidden="1">{#N/A,#N/A,FALSE,"HOT RU TEM";#N/A,#N/A,FALSE,"HOT RU TEM";#N/A,#N/A,FALSE,"HOT RU TEM"}</definedName>
    <definedName name="첨" hidden="1">{#N/A,#N/A,FALSE,"단축1";#N/A,#N/A,FALSE,"단축2";#N/A,#N/A,FALSE,"단축3";#N/A,#N/A,FALSE,"장축";#N/A,#N/A,FALSE,"4WD"}</definedName>
    <definedName name="첨30" hidden="1">{#N/A,#N/A,FALSE,"단축1";#N/A,#N/A,FALSE,"단축2";#N/A,#N/A,FALSE,"단축3";#N/A,#N/A,FALSE,"장축";#N/A,#N/A,FALSE,"4WD"}</definedName>
    <definedName name="첨부." hidden="1">#REF!</definedName>
    <definedName name="첨부_계수" hidden="1">{#N/A,#N/A,FALSE,"부대사업수입분석"}</definedName>
    <definedName name="첨부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청" hidden="1">#REF!</definedName>
    <definedName name="청산가치2" hidden="1">{#N/A,#N/A,FALSE,"BS";#N/A,#N/A,FALSE,"PL";#N/A,#N/A,FALSE,"처분";#N/A,#N/A,FALSE,"현금";#N/A,#N/A,FALSE,"매출";#N/A,#N/A,FALSE,"원가";#N/A,#N/A,FALSE,"경영"}</definedName>
    <definedName name="청산가치산정2" hidden="1">{"'손실분담20000930'!$A$4:$K$42"}</definedName>
    <definedName name="청산수정" hidden="1">{#N/A,#N/A,FALSE,"COL-HIS"}</definedName>
    <definedName name="청산재수정" hidden="1">{#N/A,#N/A,FALSE,"COL-HIS"}</definedName>
    <definedName name="청원" hidden="1">{#N/A,#N/A,FALSE,"진행";#N/A,#N/A,FALSE,"1조";#N/A,#N/A,FALSE,"2조";#N/A,#N/A,FALSE,"3조";#N/A,#N/A,FALSE,"4조";#N/A,#N/A,FALSE,"5조";#N/A,#N/A,FALSE,"6조";#N/A,#N/A,FALSE,"8조";#N/A,#N/A,FALSE,"9조";#N/A,#N/A,FALSE,"10조"}</definedName>
    <definedName name="청주" hidden="1">{"'원가'!$A$4:$K$63"}</definedName>
    <definedName name="청주금형" hidden="1">{"'OPEN'G압출'!$A$4:$P$34"}</definedName>
    <definedName name="체납현황" hidden="1">#REF!</definedName>
    <definedName name="초고압" hidden="1">{#N/A,#N/A,FALSE,"UNIT";#N/A,#N/A,FALSE,"UNIT";#N/A,#N/A,FALSE,"계정"}</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안" hidden="1">{#N/A,#N/A,FALSE,"단축1";#N/A,#N/A,FALSE,"단축2";#N/A,#N/A,FALSE,"단축3";#N/A,#N/A,FALSE,"장축";#N/A,#N/A,FALSE,"4WD"}</definedName>
    <definedName name="초임금비교" hidden="1">{#N/A,#N/A,FALSE,"계약직(여)"}</definedName>
    <definedName name="초임급" hidden="1">{#N/A,#N/A,FALSE,"계약직(여)"}</definedName>
    <definedName name="초ㅐ" hidden="1">{"'Monthly 1997'!$A$3:$S$89"}</definedName>
    <definedName name="총괄" hidden="1">{#N/A,#N/A,TRUE,"1호 과표세액";#N/A,#N/A,TRUE,"6호 첨부(익)";#N/A,#N/A,TRUE,"6-3호 퇴충";#N/A,#N/A,TRUE,"PL";#N/A,#N/A,TRUE,"BS";#N/A,#N/A,TRUE,"RE";#N/A,#N/A,TRUE,"표지"}</definedName>
    <definedName name="총괄_신세대" hidden="1">{#N/A,#N/A,FALSE,"정공"}</definedName>
    <definedName name="총괄_신세대_1" hidden="1">{#N/A,#N/A,FALSE,"정공"}</definedName>
    <definedName name="총괄1" hidden="1">{#N/A,#N/A,FALSE,"UNIT";#N/A,#N/A,FALSE,"UNIT";#N/A,#N/A,FALSE,"계정"}</definedName>
    <definedName name="총괄11" hidden="1">{#N/A,#N/A,FALSE,"3가";#N/A,#N/A,FALSE,"3나";#N/A,#N/A,FALSE,"3다"}</definedName>
    <definedName name="총괄2" hidden="1">{"'표지'!$B$5"}</definedName>
    <definedName name="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회의자료" hidden="1">#REF!</definedName>
    <definedName name="총무" hidden="1">{#N/A,#N/A,FALSE,"P.C.B"}</definedName>
    <definedName name="총무3" hidden="1">{#N/A,#N/A,FALSE,"단축1";#N/A,#N/A,FALSE,"단축2";#N/A,#N/A,FALSE,"단축3";#N/A,#N/A,FALSE,"장축";#N/A,#N/A,FALSE,"4WD"}</definedName>
    <definedName name="총여신" hidden="1">{"'5'!$A$1:$BB$147"}</definedName>
    <definedName name="총원가비교" hidden="1">{#N/A,#N/A,FALSE,"PART-1234-8-12-9(41)";#N/A,#N/A,FALSE,"PARTS-2(3)";#N/A,#N/A,FALSE,"VAN SYSTEM";#N/A,#N/A,FALSE,"PARTS-10(26)";#N/A,#N/A,FALSE,"PART-5-6-7-11(14)";#N/A,#N/A,FALSE,"PARTS-4(3)";#N/A,#N/A,FALSE,"PCLASS"}</definedName>
    <definedName name="총추심현황" hidden="1">{#N/A,#N/A,FALSE,"범우구미";#N/A,#N/A,FALSE,"세한케미칼";#N/A,#N/A,FALSE,"세명화학";#N/A,#N/A,FALSE,"신영케미칼";#N/A,#N/A,FALSE,"일석상사"}</definedName>
    <definedName name="총투입시간" hidden="1">{"'Sheet1'!$A$1:$D$15"}</definedName>
    <definedName name="총투입시간_1" hidden="1">{"'Sheet1'!$A$1:$D$15"}</definedName>
    <definedName name="촤" hidden="1">{#N/A,#N/A,FALSE,"1.CRITERIA";#N/A,#N/A,FALSE,"2.IS";#N/A,#N/A,FALSE,"3.BS";#N/A,#N/A,FALSE,"4.PER PL";#N/A,#N/A,FALSE,"5.INVESTMENT";#N/A,#N/A,FALSE,"6.공문";#N/A,#N/A,FALSE,"7.netinvest"}</definedName>
    <definedName name="최" hidden="1">{#N/A,#N/A,TRUE,"매출진척-1";#N/A,#N/A,TRUE,"매출진척-2";#N/A,#N/A,TRUE,"제품실적";#N/A,#N/A,TRUE,"RAC";#N/A,#N/A,TRUE,"PAC ";#N/A,#N/A,TRUE,"재고현황";#N/A,#N/A,TRUE,"공지사항"}</definedName>
    <definedName name="최백원"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최선민" hidden="1">{#N/A,#N/A,FALSE,"지침";#N/A,#N/A,FALSE,"환경분석";#N/A,#N/A,FALSE,"Sheet16"}</definedName>
    <definedName name="최영" hidden="1">{#N/A,#N/A,FALSE,"정공"}</definedName>
    <definedName name="최영_1" hidden="1">{#N/A,#N/A,FALSE,"정공"}</definedName>
    <definedName name="최윤" hidden="1">{#N/A,#N/A,FALSE,"PART-1234-8-12-9(41)";#N/A,#N/A,FALSE,"PARTS-2(3)";#N/A,#N/A,FALSE,"VAN SYSTEM";#N/A,#N/A,FALSE,"PARTS-10(26)";#N/A,#N/A,FALSE,"PART-5-6-7-11(14)";#N/A,#N/A,FALSE,"PARTS-4(3)";#N/A,#N/A,FALSE,"PCLASS"}</definedName>
    <definedName name="최재호" hidden="1">#REF!</definedName>
    <definedName name="최정규" hidden="1">{#N/A,#N/A,TRUE,"일정"}</definedName>
    <definedName name="최종" hidden="1">{#N/A,#N/A,FALSE,"표지";#N/A,#N/A,FALSE,"전제";#N/A,#N/A,FALSE,"손익-자 (2)";#N/A,#N/A,FALSE,"손익-자";#N/A,#N/A,FALSE,"손익-마 (2)";#N/A,#N/A,FALSE,"손익-마";#N/A,#N/A,FALSE,"총손최종"}</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검진수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본손익계산서" hidden="1">{#N/A,#N/A,FALSE,"BS";#N/A,#N/A,FALSE,"PL";#N/A,#N/A,FALSE,"처분";#N/A,#N/A,FALSE,"현금";#N/A,#N/A,FALSE,"매출";#N/A,#N/A,FALSE,"원가";#N/A,#N/A,FALSE,"경영"}</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치" hidden="1">{#N/A,#N/A,TRUE,"경전'96(1)";#N/A,#N/A,TRUE,"경전'96 (2)"}</definedName>
    <definedName name="추" hidden="1">{"'5'!$A$1:$BB$147"}</definedName>
    <definedName name="추가"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가공수" hidden="1">{"'매출계획'!$D$2"}</definedName>
    <definedName name="추정" hidden="1">#REF!</definedName>
    <definedName name="추정매출" hidden="1">{#N/A,#N/A,FALSE,"손익표지";#N/A,#N/A,FALSE,"손익계산";#N/A,#N/A,FALSE,"일반관리비";#N/A,#N/A,FALSE,"영업외수익";#N/A,#N/A,FALSE,"영업외비용";#N/A,#N/A,FALSE,"매출액";#N/A,#N/A,FALSE,"요약손익";#N/A,#N/A,FALSE,"요약대차";#N/A,#N/A,FALSE,"매출채권현황";#N/A,#N/A,FALSE,"매출채권명세"}</definedName>
    <definedName name="추정총괄표" hidden="1">{#N/A,#N/A,FALSE,"9612"}</definedName>
    <definedName name="추정현황" hidden="1">{#N/A,#N/A,FALSE,"채산3501.XLS";#N/A,#N/A,FALSE,"신조수A.XLS";#N/A,#N/A,FALSE,"신조수b.XLS";#N/A,#N/A,FALSE,"채산3502.XLS";#N/A,#N/A,FALSE,"신조원리.XLS";#N/A,#N/A,FALSE,"신조감가.XLS"}</definedName>
    <definedName name="추진" hidden="1">{#N/A,#N/A,FALSE,"정공"}</definedName>
    <definedName name="추진_1" hidden="1">{#N/A,#N/A,FALSE,"정공"}</definedName>
    <definedName name="추진방안" hidden="1">{#N/A,#N/A,FALSE,"인원";#N/A,#N/A,FALSE,"비용2";#N/A,#N/A,FALSE,"비용1";#N/A,#N/A,FALSE,"비용";#N/A,#N/A,FALSE,"보증2";#N/A,#N/A,FALSE,"보증1";#N/A,#N/A,FALSE,"보증";#N/A,#N/A,FALSE,"손익1";#N/A,#N/A,FALSE,"손익";#N/A,#N/A,FALSE,"부서별매출";#N/A,#N/A,FALSE,"매출"}</definedName>
    <definedName name="추진배경" hidden="1">{#N/A,#N/A,FALSE,"단축1";#N/A,#N/A,FALSE,"단축2";#N/A,#N/A,FALSE,"단축3";#N/A,#N/A,FALSE,"장축";#N/A,#N/A,FALSE,"4WD"}</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1" hidden="1">{#N/A,#N/A,FALSE,"신규dep";#N/A,#N/A,FALSE,"신규dep-금형상각후";#N/A,#N/A,FALSE,"신규dep-연구비상각후";#N/A,#N/A,FALSE,"신규dep-기계,공구상각후"}</definedName>
    <definedName name="추진장기" hidden="1">#REF!</definedName>
    <definedName name="추진전략" hidden="1">{#N/A,#N/A,FALSE,"정공"}</definedName>
    <definedName name="추진전략_1" hidden="1">{#N/A,#N/A,FALSE,"정공"}</definedName>
    <definedName name="추진활동"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축구장" hidden="1">{"'호선별현황(방식)'!$K$22:$P$22","'호선별현황(방식)'!$K$22:$P$22"}</definedName>
    <definedName name="출" hidden="1">#REF!</definedName>
    <definedName name="출고동" hidden="1">{#N/A,#N/A,FALSE,"단축1";#N/A,#N/A,FALSE,"단축2";#N/A,#N/A,FALSE,"단축3";#N/A,#N/A,FALSE,"장축";#N/A,#N/A,FALSE,"4WD"}</definedName>
    <definedName name="출자금" hidden="1">{#N/A,#N/A,FALSE,"BS";#N/A,#N/A,FALSE,"PL";#N/A,#N/A,FALSE,"처분";#N/A,#N/A,FALSE,"현금";#N/A,#N/A,FALSE,"매출";#N/A,#N/A,FALSE,"원가";#N/A,#N/A,FALSE,"경영"}</definedName>
    <definedName name="출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출판" hidden="1">{#N/A,#N/A,FALSE,"지침";#N/A,#N/A,FALSE,"환경분석";#N/A,#N/A,FALSE,"Sheet16"}</definedName>
    <definedName name="출하계획1" hidden="1">{"SELECT orddtail.QUANTITY, orddtail.DISCOUNT, orddtail.PRODUCT_ID, orddtail.QUANTITY, orddtail.UNIT_P";"RICE
FROM c:\windows\msapps\msquery\orddtail.dbf orddtail, c:\windows\msapps\msquery\orddtail.dbf o";"rddtail_1
WHERE orddtail_1.ORDER_ID = orddtail.ORDER_ID"}</definedName>
    <definedName name="충" hidden="1">{"'발급신청'!$A$1:$F$22"}</definedName>
    <definedName name="충당계상내역" hidden="1">{#N/A,#N/A,FALSE,"회선임차현황"}</definedName>
    <definedName name="충당금"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충돌" hidden="1">{#N/A,#N/A,TRUE,"일정"}</definedName>
    <definedName name="취득" hidden="1">{#N/A,#N/A,TRUE,"경전'96(1)";#N/A,#N/A,TRUE,"경전'96 (2)"}</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츄" hidden="1">{#N/A,#N/A,FALSE,"Sheet1"}</definedName>
    <definedName name="치수메인2" hidden="1">{#N/A,#N/A,FALSE,"단축1";#N/A,#N/A,FALSE,"단축2";#N/A,#N/A,FALSE,"단축3";#N/A,#N/A,FALSE,"장축";#N/A,#N/A,FALSE,"4WD"}</definedName>
    <definedName name="칠곡" hidden="1">{#N/A,#N/A,TRUE,"손익보고"}</definedName>
    <definedName name="ㅋ" hidden="1">{#N/A,#N/A,FALSE,"Aging Summary";#N/A,#N/A,FALSE,"Ratio Analysis";#N/A,#N/A,FALSE,"Test 120 Day Accts";#N/A,#N/A,FALSE,"Tickmarks"}</definedName>
    <definedName name="ㅋ_1" hidden="1">{"'Sheet1'!$A$1:$D$15"}</definedName>
    <definedName name="ㅋㄴㄷ" hidden="1">4</definedName>
    <definedName name="ㅋㄵ" hidden="1">#REF!</definedName>
    <definedName name="ㅋㄷㅎㄷㅎㅁ" hidden="1">{#N/A,#N/A,TRUE,"경전'96(1)";#N/A,#N/A,TRUE,"경전'96 (2)"}</definedName>
    <definedName name="ㅋ돔ㄷ롬ㄷ" hidden="1">{#N/A,#N/A,TRUE,"경전'96(1)";#N/A,#N/A,TRUE,"경전'96 (2)"}</definedName>
    <definedName name="ㅋㅇㄴ"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ㅋㅇ로" hidden="1">{#N/A,#N/A,TRUE,"경전'96(1)";#N/A,#N/A,TRUE,"경전'96 (2)"}</definedName>
    <definedName name="ㅋㅇㅍ" hidden="1">21</definedName>
    <definedName name="ㅋㅇㅎㅇㅎ" hidden="1">{#N/A,#N/A,TRUE,"경전'96(1)";#N/A,#N/A,TRUE,"경전'96 (2)"}</definedName>
    <definedName name="ㅋㅊ" hidden="1">{#N/A,#N/A,FALSE,"BS";#N/A,#N/A,FALSE,"PL";#N/A,#N/A,FALSE,"처분";#N/A,#N/A,FALSE,"현금";#N/A,#N/A,FALSE,"매출";#N/A,#N/A,FALSE,"원가";#N/A,#N/A,FALSE,"경영"}</definedName>
    <definedName name="ㅋㅊㅋㅌㅊㅋㅌㅊ" hidden="1">{#N/A,#N/A,FALSE,"PT비교DATA"}</definedName>
    <definedName name="ㅋㅊㅌㅊㅌㅋㅊ" hidden="1">{#N/A,#N/A,FALSE,"단축1";#N/A,#N/A,FALSE,"단축2";#N/A,#N/A,FALSE,"단축3";#N/A,#N/A,FALSE,"장축";#N/A,#N/A,FALSE,"4WD"}</definedName>
    <definedName name="ㅋㅊㅌㅍㅋㅁㅇㄿ" hidden="1">{#N/A,#N/A,FALSE,"손익표지";#N/A,#N/A,FALSE,"손익계산";#N/A,#N/A,FALSE,"일반관리비";#N/A,#N/A,FALSE,"영업외수익";#N/A,#N/A,FALSE,"영업외비용";#N/A,#N/A,FALSE,"매출액";#N/A,#N/A,FALSE,"요약손익";#N/A,#N/A,FALSE,"요약대차";#N/A,#N/A,FALSE,"매출채권현황";#N/A,#N/A,FALSE,"매출채권명세"}</definedName>
    <definedName name="ㅋㅋ" hidden="1">{#N/A,#N/A,TRUE,"Y생산";#N/A,#N/A,TRUE,"Y판매";#N/A,#N/A,TRUE,"Y총물량";#N/A,#N/A,TRUE,"Y능력";#N/A,#N/A,TRUE,"YKD"}</definedName>
    <definedName name="ㅋㅋ_1" hidden="1">{#N/A,#N/A,TRUE,"Y생산";#N/A,#N/A,TRUE,"Y판매";#N/A,#N/A,TRUE,"Y총물량";#N/A,#N/A,TRUE,"Y능력";#N/A,#N/A,TRUE,"YKD"}</definedName>
    <definedName name="ㅋㅋㅋ" hidden="1">{#N/A,#N/A,TRUE,"매출진척-1";#N/A,#N/A,TRUE,"매출진척-2";#N/A,#N/A,TRUE,"제품실적";#N/A,#N/A,TRUE,"RAC";#N/A,#N/A,TRUE,"PAC ";#N/A,#N/A,TRUE,"재고현황";#N/A,#N/A,TRUE,"공지사항"}</definedName>
    <definedName name="ㅋㅋㅋㅁ" hidden="1">{#N/A,#N/A,FALSE,"단축1";#N/A,#N/A,FALSE,"단축2";#N/A,#N/A,FALSE,"단축3";#N/A,#N/A,FALSE,"장축";#N/A,#N/A,FALSE,"4WD"}</definedName>
    <definedName name="ㅋㅋㅋㅋ" hidden="1">{#N/A,#N/A,FALSE,"Aging Summary";#N/A,#N/A,FALSE,"Ratio Analysis";#N/A,#N/A,FALSE,"Test 120 Day Accts";#N/A,#N/A,FALSE,"Tickmarks"}</definedName>
    <definedName name="ㅋㅋㅋㅋ_1" hidden="1">{#N/A,#N/A,FALSE,"Aging Summary";#N/A,#N/A,FALSE,"Ratio Analysis";#N/A,#N/A,FALSE,"Test 120 Day Accts";#N/A,#N/A,FALSE,"Tickmarks"}</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ㅋㅋㅋㅋㅋㅋ"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ㅋㅌ" hidden="1">{#N/A,#N/A,FALSE,"손익표지";#N/A,#N/A,FALSE,"손익계산";#N/A,#N/A,FALSE,"일반관리비";#N/A,#N/A,FALSE,"영업외수익";#N/A,#N/A,FALSE,"영업외비용";#N/A,#N/A,FALSE,"매출액";#N/A,#N/A,FALSE,"요약손익";#N/A,#N/A,FALSE,"요약대차";#N/A,#N/A,FALSE,"매출채권현황";#N/A,#N/A,FALSE,"매출채권명세"}</definedName>
    <definedName name="ㅋㅌㅊ" hidden="1">{#N/A,#N/A,FALSE,"지침";#N/A,#N/A,FALSE,"환경분석";#N/A,#N/A,FALSE,"Sheet16"}</definedName>
    <definedName name="ㅋㅌㅊㅊㅁㅇ" hidden="1">{#N/A,#N/A,FALSE,"손익표지";#N/A,#N/A,FALSE,"손익계산";#N/A,#N/A,FALSE,"일반관리비";#N/A,#N/A,FALSE,"영업외수익";#N/A,#N/A,FALSE,"영업외비용";#N/A,#N/A,FALSE,"매출액";#N/A,#N/A,FALSE,"요약손익";#N/A,#N/A,FALSE,"요약대차";#N/A,#N/A,FALSE,"매출채권현황";#N/A,#N/A,FALSE,"매출채권명세"}</definedName>
    <definedName name="ㅋㅌㅊㅌㅊㅌ" hidden="1">{#N/A,#N/A,FALSE,"단축1";#N/A,#N/A,FALSE,"단축2";#N/A,#N/A,FALSE,"단축3";#N/A,#N/A,FALSE,"장축";#N/A,#N/A,FALSE,"4WD"}</definedName>
    <definedName name="카" hidden="1">{#N/A,#N/A,FALSE,"단축1";#N/A,#N/A,FALSE,"단축2";#N/A,#N/A,FALSE,"단축3";#N/A,#N/A,FALSE,"장축";#N/A,#N/A,FALSE,"4WD"}</definedName>
    <definedName name="카러" hidden="1">{#N/A,#N/A,FALSE,"1.CRITERIA";#N/A,#N/A,FALSE,"2.IS";#N/A,#N/A,FALSE,"3.BS";#N/A,#N/A,FALSE,"4.PER PL";#N/A,#N/A,FALSE,"5.INVESTMENT";#N/A,#N/A,FALSE,"6.공문";#N/A,#N/A,FALSE,"7.netinvest"}</definedName>
    <definedName name="카메라" hidden="1">{#N/A,#N/A,FALSE,"단축1";#N/A,#N/A,FALSE,"단축2";#N/A,#N/A,FALSE,"단축3";#N/A,#N/A,FALSE,"장축";#N/A,#N/A,FALSE,"4WD"}</definedName>
    <definedName name="카메라1" hidden="1">{"'조직1'!$U$35"}</definedName>
    <definedName name="카메라2" hidden="1">{#N/A,#N/A,FALSE,"단축1";#N/A,#N/A,FALSE,"단축2";#N/A,#N/A,FALSE,"단축3";#N/A,#N/A,FALSE,"장축";#N/A,#N/A,FALSE,"4WD"}</definedName>
    <definedName name="카타" hidden="1">{#N/A,#N/A,FALSE,"인원";#N/A,#N/A,FALSE,"비용2";#N/A,#N/A,FALSE,"비용1";#N/A,#N/A,FALSE,"비용";#N/A,#N/A,FALSE,"보증2";#N/A,#N/A,FALSE,"보증1";#N/A,#N/A,FALSE,"보증";#N/A,#N/A,FALSE,"손익1";#N/A,#N/A,FALSE,"손익";#N/A,#N/A,FALSE,"부서별매출";#N/A,#N/A,FALSE,"매출"}</definedName>
    <definedName name="칵핏" hidden="1">{#N/A,#N/A,FALSE,"단축1";#N/A,#N/A,FALSE,"단축2";#N/A,#N/A,FALSE,"단축3";#N/A,#N/A,FALSE,"장축";#N/A,#N/A,FALSE,"4WD"}</definedName>
    <definedName name="칼라생산" hidden="1">{#N/A,#N/A,TRUE,"생산";#N/A,#N/A,TRUE,"표지"}</definedName>
    <definedName name="캐쉬" hidden="1">{"'Sheet1'!$A$1:$H$36"}</definedName>
    <definedName name="캐시론" hidden="1">{"'경매 schedule'!$A$1:$Y$78"}</definedName>
    <definedName name="캐시론2" hidden="1">{"'경매 schedule'!$A$1:$Y$78"}</definedName>
    <definedName name="캐터링2" hidden="1">{#N/A,#N/A,TRUE,"사업자등록증 (2)"}</definedName>
    <definedName name="캐파" hidden="1">#REF!</definedName>
    <definedName name="캠코환매채권" hidden="1">{#N/A,#N/A,FALSE,"Aging Summary";#N/A,#N/A,FALSE,"Ratio Analysis";#N/A,#N/A,FALSE,"Test 120 Day Accts";#N/A,#N/A,FALSE,"Tickmarks"}</definedName>
    <definedName name="캬" hidden="1">{#N/A,#N/A,FALSE,"1.CRITERIA";#N/A,#N/A,FALSE,"2.IS";#N/A,#N/A,FALSE,"3.BS";#N/A,#N/A,FALSE,"4.PER PL";#N/A,#N/A,FALSE,"5.INVESTMENT";#N/A,#N/A,FALSE,"6.공문";#N/A,#N/A,FALSE,"7.netinvest"}</definedName>
    <definedName name="캽" hidden="1">{#N/A,#N/A,TRUE,"총괄요약";#N/A,#N/A,TRUE,"총무부";#N/A,#N/A,TRUE,"생산부";#N/A,#N/A,TRUE,"공무부";#N/A,#N/A,TRUE,"품질관리";#N/A,#N/A,TRUE,"연구소"}</definedName>
    <definedName name="커머" hidden="1">{#N/A,#N/A,FALSE,"1.CRITERIA";#N/A,#N/A,FALSE,"2.IS";#N/A,#N/A,FALSE,"3.BS";#N/A,#N/A,FALSE,"4.PER PL";#N/A,#N/A,FALSE,"5.INVESTMENT";#N/A,#N/A,FALSE,"6.공문";#N/A,#N/A,FALSE,"7.netinvest"}</definedName>
    <definedName name="커플링FMEA" hidden="1">{#N/A,#N/A,FALSE,"단축1";#N/A,#N/A,FALSE,"단축2";#N/A,#N/A,FALSE,"단축3";#N/A,#N/A,FALSE,"장축";#N/A,#N/A,FALSE,"4WD"}</definedName>
    <definedName name="컥" hidden="1">{#N/A,#N/A,TRUE,"경전'96(1)";#N/A,#N/A,TRUE,"경전'96 (2)"}</definedName>
    <definedName name="컼커" hidden="1">{#N/A,#N/A,FALSE,"1.CRITERIA";#N/A,#N/A,FALSE,"2.IS";#N/A,#N/A,FALSE,"3.BS";#N/A,#N/A,FALSE,"4.PER PL";#N/A,#N/A,FALSE,"5.INVESTMENT";#N/A,#N/A,FALSE,"6.공문";#N/A,#N/A,FALSE,"7.netinvest"}</definedName>
    <definedName name="케이스" hidden="1">{#N/A,#N/A,FALSE,"단축1";#N/A,#N/A,FALSE,"단축2";#N/A,#N/A,FALSE,"단축3";#N/A,#N/A,FALSE,"장축";#N/A,#N/A,FALSE,"4WD"}</definedName>
    <definedName name="코" hidden="1">{#N/A,#N/A,FALSE,"1.CRITERIA";#N/A,#N/A,FALSE,"2.IS";#N/A,#N/A,FALSE,"3.BS";#N/A,#N/A,FALSE,"4.PER PL";#N/A,#N/A,FALSE,"5.INVESTMENT";#N/A,#N/A,FALSE,"6.공문";#N/A,#N/A,FALSE,"7.netinvest"}</definedName>
    <definedName name="코일사업"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콘도비용"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콛소" hidden="1">{#N/A,#N/A,TRUE,"경전'96(1)";#N/A,#N/A,TRUE,"경전'96 (2)"}</definedName>
    <definedName name="콜" hidden="1">{#N/A,#N/A,TRUE,"생산";#N/A,#N/A,TRUE,"표지"}</definedName>
    <definedName name="쿠페" hidden="1">{#N/A,#N/A,FALSE,"을지 (4)";#N/A,#N/A,FALSE,"을지 (5)";#N/A,#N/A,FALSE,"을지 (6)"}</definedName>
    <definedName name="크랑" hidden="1">{#N/A,#N/A,FALSE,"단축1";#N/A,#N/A,FALSE,"단축2";#N/A,#N/A,FALSE,"단축3";#N/A,#N/A,FALSE,"장축";#N/A,#N/A,FALSE,"4WD"}</definedName>
    <definedName name="크랑크" hidden="1">{#N/A,#N/A,FALSE,"단축1";#N/A,#N/A,FALSE,"단축2";#N/A,#N/A,FALSE,"단축3";#N/A,#N/A,FALSE,"장축";#N/A,#N/A,FALSE,"4WD"}</definedName>
    <definedName name="크레임종합현황입니다" hidden="1">{#N/A,#N/A,FALSE,"단축1";#N/A,#N/A,FALSE,"단축2";#N/A,#N/A,FALSE,"단축3";#N/A,#N/A,FALSE,"장축";#N/A,#N/A,FALSE,"4WD"}</definedName>
    <definedName name="크크" hidden="1">#REF!</definedName>
    <definedName name="키" hidden="1">{#N/A,#N/A,FALSE,"1.CRITERIA";#N/A,#N/A,FALSE,"2.IS";#N/A,#N/A,FALSE,"3.BS";#N/A,#N/A,FALSE,"4.PER PL";#N/A,#N/A,FALSE,"5.INVESTMENT";#N/A,#N/A,FALSE,"6.공문";#N/A,#N/A,FALSE,"7.netinvest"}</definedName>
    <definedName name="키니" hidden="1">{#N/A,#N/A,FALSE,"인원";#N/A,#N/A,FALSE,"비용2";#N/A,#N/A,FALSE,"비용1";#N/A,#N/A,FALSE,"비용";#N/A,#N/A,FALSE,"보증2";#N/A,#N/A,FALSE,"보증1";#N/A,#N/A,FALSE,"보증";#N/A,#N/A,FALSE,"손익1";#N/A,#N/A,FALSE,"손익";#N/A,#N/A,FALSE,"부서별매출";#N/A,#N/A,FALSE,"매출"}</definedName>
    <definedName name="키치" hidden="1">{#N/A,#N/A,FALSE,"인원";#N/A,#N/A,FALSE,"비용2";#N/A,#N/A,FALSE,"비용1";#N/A,#N/A,FALSE,"비용";#N/A,#N/A,FALSE,"보증2";#N/A,#N/A,FALSE,"보증1";#N/A,#N/A,FALSE,"보증";#N/A,#N/A,FALSE,"손익1";#N/A,#N/A,FALSE,"손익";#N/A,#N/A,FALSE,"부서별매출";#N/A,#N/A,FALSE,"매출"}</definedName>
    <definedName name="키프코" hidden="1">{#N/A,#N/A,FALSE,"을지 (4)";#N/A,#N/A,FALSE,"을지 (5)";#N/A,#N/A,FALSE,"을지 (6)"}</definedName>
    <definedName name="ㅌ" hidden="1">{#N/A,#N/A,FALSE,"BS";#N/A,#N/A,FALSE,"PL";#N/A,#N/A,FALSE,"처분";#N/A,#N/A,FALSE,"현금";#N/A,#N/A,FALSE,"매출";#N/A,#N/A,FALSE,"원가";#N/A,#N/A,FALSE,"경영"}</definedName>
    <definedName name="ㅌㄴㅁ" hidden="1">{#N/A,#N/A,FALSE,"KMC최종회의(7월) 자료"}</definedName>
    <definedName name="ㅌㄴㅁㅁ" hidden="1">{#N/A,#N/A,FALSE,"KMC최종회의(7월) 자료"}</definedName>
    <definedName name="ㅌㄴㅁㅈ" hidden="1">{#N/A,#N/A,FALSE,"KMC최종회의(7월) 자료"}</definedName>
    <definedName name="ㅌㄴㅇ" hidden="1">{#N/A,#N/A,FALSE,"단축1";#N/A,#N/A,FALSE,"단축2";#N/A,#N/A,FALSE,"단축3";#N/A,#N/A,FALSE,"장축";#N/A,#N/A,FALSE,"4WD"}</definedName>
    <definedName name="ㅌㄵ" hidden="1">{#N/A,#N/A,FALSE,"KMC최종회의(7월) 자료"}</definedName>
    <definedName name="ㅌㅇ" hidden="1">{#N/A,#N/A,FALSE,"단축1";#N/A,#N/A,FALSE,"단축2";#N/A,#N/A,FALSE,"단축3";#N/A,#N/A,FALSE,"장축";#N/A,#N/A,FALSE,"4WD"}</definedName>
    <definedName name="ㅌㅇ로" hidden="1">{#N/A,#N/A,FALSE,"단축1";#N/A,#N/A,FALSE,"단축2";#N/A,#N/A,FALSE,"단축3";#N/A,#N/A,FALSE,"장축";#N/A,#N/A,FALSE,"4WD"}</definedName>
    <definedName name="ㅌㅊ" hidden="1">{#N/A,#N/A,FALSE,"단축1";#N/A,#N/A,FALSE,"단축2";#N/A,#N/A,FALSE,"단축3";#N/A,#N/A,FALSE,"장축";#N/A,#N/A,FALSE,"4WD"}</definedName>
    <definedName name="ㅌㅊㅇㄻㄷㅈㄹㄷㅈ" hidden="1">{#N/A,#N/A,FALSE,"손익표지";#N/A,#N/A,FALSE,"손익계산";#N/A,#N/A,FALSE,"일반관리비";#N/A,#N/A,FALSE,"영업외수익";#N/A,#N/A,FALSE,"영업외비용";#N/A,#N/A,FALSE,"매출액";#N/A,#N/A,FALSE,"요약손익";#N/A,#N/A,FALSE,"요약대차";#N/A,#N/A,FALSE,"매출채권현황";#N/A,#N/A,FALSE,"매출채권명세"}</definedName>
    <definedName name="ㅌㅊㅋㅌㅊ" hidden="1">{#N/A,#N/A,FALSE,"손익표지";#N/A,#N/A,FALSE,"손익계산";#N/A,#N/A,FALSE,"일반관리비";#N/A,#N/A,FALSE,"영업외수익";#N/A,#N/A,FALSE,"영업외비용";#N/A,#N/A,FALSE,"매출액";#N/A,#N/A,FALSE,"요약손익";#N/A,#N/A,FALSE,"요약대차";#N/A,#N/A,FALSE,"매출채권현황";#N/A,#N/A,FALSE,"매출채권명세"}</definedName>
    <definedName name="ㅌ츄츄ㅌㅊ"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ㅌㅋㅊㅍㄹ픃룡ㅅㅎㄴㄹㄴ" hidden="1">{#N/A,#N/A,FALSE,"손익표지";#N/A,#N/A,FALSE,"손익계산";#N/A,#N/A,FALSE,"일반관리비";#N/A,#N/A,FALSE,"영업외수익";#N/A,#N/A,FALSE,"영업외비용";#N/A,#N/A,FALSE,"매출액";#N/A,#N/A,FALSE,"요약손익";#N/A,#N/A,FALSE,"요약대차";#N/A,#N/A,FALSE,"매출채권현황";#N/A,#N/A,FALSE,"매출채권명세"}</definedName>
    <definedName name="ㅌㅌ" hidden="1">{#N/A,#N/A,FALSE,"UNIT";#N/A,#N/A,FALSE,"UNIT";#N/A,#N/A,FALSE,"계정"}</definedName>
    <definedName name="ㅌㅌㅋ" hidden="1">{#N/A,#N/A,FALSE,"정공"}</definedName>
    <definedName name="ㅌㅌㅌ" hidden="1">{#N/A,#N/A,FALSE,"BS";#N/A,#N/A,FALSE,"PL";#N/A,#N/A,FALSE,"처분";#N/A,#N/A,FALSE,"현금";#N/A,#N/A,FALSE,"매출";#N/A,#N/A,FALSE,"원가";#N/A,#N/A,FALSE,"경영"}</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ㅌㅌㅌㅌㅌ"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다라다" hidden="1">{"'5'!$A$1:$BB$147"}</definedName>
    <definedName name="타다라라" hidden="1">{"'5'!$A$1:$BB$147"}</definedName>
    <definedName name="타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타타" hidden="1">{"'Sheet1'!$A$1:$H$36"}</definedName>
    <definedName name="탑재" hidden="1">{"'매출계획'!$D$2"}</definedName>
    <definedName name="태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태흥" hidden="1">{#N/A,#N/A,FALSE,"HOT RU TEM";#N/A,#N/A,FALSE,"HOT RU TEM";#N/A,#N/A,FALSE,"HOT RU TEM"}</definedName>
    <definedName name="택지개발전망" hidden="1">#REF!</definedName>
    <definedName name="테그트1" hidden="1">{"'손익현황'!$A$1:$J$29"}</definedName>
    <definedName name="테스트" hidden="1">{"'손익현황'!$A$1:$J$29"}</definedName>
    <definedName name="테스ㅡㅌ" hidden="1">{#N/A,#N/A,FALSE,"BS";#N/A,#N/A,FALSE,"PL";#N/A,#N/A,FALSE,"처분";#N/A,#N/A,FALSE,"현금";#N/A,#N/A,FALSE,"매출";#N/A,#N/A,FALSE,"원가";#N/A,#N/A,FALSE,"경영"}</definedName>
    <definedName name="텔타CB" hidden="1">{#N/A,#N/A,FALSE,"단축1";#N/A,#N/A,FALSE,"단축2";#N/A,#N/A,FALSE,"단축3";#N/A,#N/A,FALSE,"장축";#N/A,#N/A,FALSE,"4WD"}</definedName>
    <definedName name="토목" hidden="1">{#N/A,#N/A,FALSE,"손익표지";#N/A,#N/A,FALSE,"손익계산";#N/A,#N/A,FALSE,"일반관리비";#N/A,#N/A,FALSE,"영업외수익";#N/A,#N/A,FALSE,"영업외비용";#N/A,#N/A,FALSE,"매출액";#N/A,#N/A,FALSE,"요약손익";#N/A,#N/A,FALSE,"요약대차";#N/A,#N/A,FALSE,"매출채권현황";#N/A,#N/A,FALSE,"매출채권명세"}</definedName>
    <definedName name="토목설계" hidden="1">{#N/A,#N/A,FALSE,"골재소요량";#N/A,#N/A,FALSE,"골재소요량"}</definedName>
    <definedName name="토지2" hidden="1">#REF!</definedName>
    <definedName name="토지명세서" hidden="1">{#N/A,#N/A,FALSE,"현장 NCR 분석";#N/A,#N/A,FALSE,"현장품질감사";#N/A,#N/A,FALSE,"현장품질감사"}</definedName>
    <definedName name="토지최신" hidden="1">{#N/A,#N/A,FALSE,"현장 NCR 분석";#N/A,#N/A,FALSE,"현장품질감사";#N/A,#N/A,FALSE,"현장품질감사"}</definedName>
    <definedName name="통관월물차이" hidden="1">#REF!</definedName>
    <definedName name="통보용" hidden="1">{#N/A,#N/A,FALSE,"총괄수정"}</definedName>
    <definedName name="통보현황" hidden="1">{#N/A,#N/A,FALSE,"총괄수정"}</definedName>
    <definedName name="통신회선편집용" hidden="1">{#N/A,#N/A,FALSE,"회선임차현황"}</definedName>
    <definedName name="통합" hidden="1">{#N/A,#N/A,FALSE,"BS";#N/A,#N/A,FALSE,"PL";#N/A,#N/A,FALSE,"처분";#N/A,#N/A,FALSE,"현금";#N/A,#N/A,FALSE,"매출";#N/A,#N/A,FALSE,"원가";#N/A,#N/A,FALSE,"경영"}</definedName>
    <definedName name="통합1장" hidden="1">{#N/A,#N/A,FALSE,"단축1";#N/A,#N/A,FALSE,"단축2";#N/A,#N/A,FALSE,"단축3";#N/A,#N/A,FALSE,"장축";#N/A,#N/A,FALSE,"4WD"}</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통화별" hidden="1">{#N/A,#N/A,FALSE,"부대사업수입분석"}</definedName>
    <definedName name="통화별.04" hidden="1">{#N/A,#N/A,FALSE,"부대사업수입분석"}</definedName>
    <definedName name="통화별04" hidden="1">{#N/A,#N/A,FALSE,"부대사업수입분석"}</definedName>
    <definedName name="통화별자료04" hidden="1">{#N/A,#N/A,FALSE,"부대사업수입분석"}</definedName>
    <definedName name="퇴" hidden="1">{#N/A,#N/A,FALSE,"96매출보고현황"}</definedName>
    <definedName name="퇴사자" hidden="1">{#N/A,#N/A,TRUE,"경전'96(1)";#N/A,#N/A,TRUE,"경전'96 (2)"}</definedName>
    <definedName name="퇴직" hidden="1">{"FORM1",#N/A,TRUE,"Revenue";"FORM1.1",#N/A,TRUE,"Revenue";"FORM1.2",#N/A,TRUE,"Revenue";"FORM2",#N/A,TRUE,"Revenue";"FORM2.1",#N/A,TRUE,"Revenue"}</definedName>
    <definedName name="퇴직2" hidden="1">{#N/A,#N/A,FALSE,"96매출보고현황"}</definedName>
    <definedName name="퇴직금관련명세" hidden="1">{#N/A,#N/A,FALSE,"Aging Summary";#N/A,#N/A,FALSE,"Ratio Analysis";#N/A,#N/A,FALSE,"Test 120 Day Accts";#N/A,#N/A,FALSE,"Tickmarks"}</definedName>
    <definedName name="퇴직급여"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퇴직급여10월" hidden="1">{"FORM1",#N/A,TRUE,"Revenue";"FORM1.1",#N/A,TRUE,"Revenue";"FORM1.2",#N/A,TRUE,"Revenue";"FORM2",#N/A,TRUE,"Revenue";"FORM2.1",#N/A,TRUE,"Revenue"}</definedName>
    <definedName name="퇴직보험료"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퇴직보험료비례사업비" hidden="1">{#N/A,#N/A,FALSE,"BS";#N/A,#N/A,FALSE,"PL";#N/A,#N/A,FALSE,"A";#N/A,#N/A,FALSE,"B";#N/A,#N/A,FALSE,"B1";#N/A,#N/A,FALSE,"C";#N/A,#N/A,FALSE,"C1";#N/A,#N/A,FALSE,"C2";#N/A,#N/A,FALSE,"D";#N/A,#N/A,FALSE,"E";#N/A,#N/A,FALSE,"F";#N/A,#N/A,FALSE,"AA";#N/A,#N/A,FALSE,"BB";#N/A,#N/A,FALSE,"CC";#N/A,#N/A,FALSE,"DD";#N/A,#N/A,FALSE,"EE";#N/A,#N/A,FALSE,"FF";#N/A,#N/A,FALSE,"PL10";#N/A,#N/A,FALSE,"PL20";#N/A,#N/A,FALSE,"PL30"}</definedName>
    <definedName name="퇴직보험예치금" hidden="1">#REF!</definedName>
    <definedName name="퇴직충당금명세서" hidden="1">{#N/A,#N/A,FALSE,"BS";#N/A,#N/A,FALSE,"PL";#N/A,#N/A,FALSE,"A";#N/A,#N/A,FALSE,"B";#N/A,#N/A,FALSE,"B1";#N/A,#N/A,FALSE,"C";#N/A,#N/A,FALSE,"C1";#N/A,#N/A,FALSE,"C2";#N/A,#N/A,FALSE,"D";#N/A,#N/A,FALSE,"E";#N/A,#N/A,FALSE,"F";#N/A,#N/A,FALSE,"AA";#N/A,#N/A,FALSE,"BB";#N/A,#N/A,FALSE,"CC";#N/A,#N/A,FALSE,"DD";#N/A,#N/A,FALSE,"EE";#N/A,#N/A,FALSE,"FF";#N/A,#N/A,FALSE,"PL10";#N/A,#N/A,FALSE,"PL20";#N/A,#N/A,FALSE,"PL30"}</definedName>
    <definedName name="퇴충" hidden="1">{#N/A,#N/A,TRUE,"경전'96(1)";#N/A,#N/A,TRUE,"경전'96 (2)"}</definedName>
    <definedName name="퇴충_1" hidden="1">{"'Sheet1'!$A$1:$D$15"}</definedName>
    <definedName name="퇴충_2" hidden="1">{"'SPCOMTECH'!$A$1:$Q$6"}</definedName>
    <definedName name="퇴충09" hidden="1">{"'SPCOMTECH'!$A$1:$Q$6"}</definedName>
    <definedName name="퇴충09_2" hidden="1">{"'SPCOMTECH'!$A$1:$Q$6"}</definedName>
    <definedName name="퇴충1" hidden="1">{"FORM16",#N/A,TRUE,"Personnel1";"FORM16.2",#N/A,TRUE,"Personnel2";"FORM16.2",#N/A,TRUE,"Personnel3";"FORM16.3",#N/A,TRUE,"Personnel4";"FORM16.4",#N/A,TRUE,"Personnel5"}</definedName>
    <definedName name="퇴충2" hidden="1">#REF!</definedName>
    <definedName name="퇴충금" hidden="1">{#N/A,#N/A,TRUE,"경전'96(1)";#N/A,#N/A,TRUE,"경전'96 (2)"}</definedName>
    <definedName name="퇴충금실적" hidden="1">{#N/A,#N/A,TRUE,"경전'96(1)";#N/A,#N/A,TRUE,"경전'96 (2)"}</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실적" hidden="1">{#N/A,#N/A,TRUE,"경전'96(1)";#N/A,#N/A,TRUE,"경전'96 (2)"}</definedName>
    <definedName name="투" hidden="1">{#N/A,#N/A,FALSE,"지침";#N/A,#N/A,FALSE,"환경분석";#N/A,#N/A,FALSE,"Sheet16"}</definedName>
    <definedName name="투자" hidden="1">{#N/A,#N/A,FALSE,"BS";#N/A,#N/A,FALSE,"PL";#N/A,#N/A,FALSE,"처분";#N/A,#N/A,FALSE,"현금";#N/A,#N/A,FALSE,"매출";#N/A,#N/A,FALSE,"원가";#N/A,#N/A,FALSE,"경영"}</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2" hidden="1">{"'OPEN'G압출'!$A$4:$P$34"}</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CONC.182억" hidden="1">{#N/A,#N/A,FALSE,"단축1";#N/A,#N/A,FALSE,"단축2";#N/A,#N/A,FALSE,"단축3";#N/A,#N/A,FALSE,"장축";#N/A,#N/A,FALSE,"4WD"}</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계획_1" hidden="1">{#N/A,#N/A,FALSE,"UNIT";#N/A,#N/A,FALSE,"UNIT";#N/A,#N/A,FALSE,"계정"}</definedName>
    <definedName name="투자계획1" hidden="1">{#N/A,#N/A,FALSE,"UNIT";#N/A,#N/A,FALSE,"UNIT";#N/A,#N/A,FALSE,"계정"}</definedName>
    <definedName name="투자계획1_1" hidden="1">{#N/A,#N/A,FALSE,"UNIT";#N/A,#N/A,FALSE,"UNIT";#N/A,#N/A,FALSE,"계정"}</definedName>
    <definedName name="투자계획1_2" hidden="1">{#N/A,#N/A,FALSE,"UNIT";#N/A,#N/A,FALSE,"UNIT";#N/A,#N/A,FALSE,"계정"}</definedName>
    <definedName name="투자계획1_3" hidden="1">{#N/A,#N/A,FALSE,"UNIT";#N/A,#N/A,FALSE,"UNIT";#N/A,#N/A,FALSE,"계정"}</definedName>
    <definedName name="투자계획1_4" hidden="1">{#N/A,#N/A,FALSE,"UNIT";#N/A,#N/A,FALSE,"UNIT";#N/A,#N/A,FALSE,"계정"}</definedName>
    <definedName name="투자계획1_5" hidden="1">{#N/A,#N/A,FALSE,"UNIT";#N/A,#N/A,FALSE,"UNIT";#N/A,#N/A,FALSE,"계정"}</definedName>
    <definedName name="투자계획2" hidden="1">{#N/A,#N/A,FALSE,"UNIT";#N/A,#N/A,FALSE,"UNIT";#N/A,#N/A,FALSE,"계정"}</definedName>
    <definedName name="투자금액1" hidden="1">{#N/A,#N/A,TRUE,"매출진척-1";#N/A,#N/A,TRUE,"매출진척-2";#N/A,#N/A,TRUE,"제품실적";#N/A,#N/A,TRUE,"RAC";#N/A,#N/A,TRUE,"PAC ";#N/A,#N/A,TRUE,"재고현황";#N/A,#N/A,TRUE,"공지사항"}</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비실적_1" hidden="1">{#N/A,#N/A,FALSE,"단축1";#N/A,#N/A,FALSE,"단축2";#N/A,#N/A,FALSE,"단축3";#N/A,#N/A,FALSE,"장축";#N/A,#N/A,FALSE,"4WD"}</definedName>
    <definedName name="투자사업개요서_지문인식" hidden="1">{#N/A,#N/A,TRUE,"일정"}</definedName>
    <definedName name="투자사업개요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설비" hidden="1">{"'OPEN'G압출'!$A$4:$P$34"}</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자신규" hidden="1">#REF!</definedName>
    <definedName name="투자예산2" hidden="1">{#N/A,#N/A,FALSE,"단축1";#N/A,#N/A,FALSE,"단축2";#N/A,#N/A,FALSE,"단축3";#N/A,#N/A,FALSE,"장축";#N/A,#N/A,FALSE,"4WD"}</definedName>
    <definedName name="투자유" hidden="1">{#N/A,#N/A,FALSE,"BS";#N/A,#N/A,FALSE,"PL";#N/A,#N/A,FALSE,"처분";#N/A,#N/A,FALSE,"현금";#N/A,#N/A,FALSE,"매출";#N/A,#N/A,FALSE,"원가";#N/A,#N/A,FALSE,"경영"}</definedName>
    <definedName name="투자유가증권" hidden="1">{#N/A,#N/A,FALSE,"지침";#N/A,#N/A,FALSE,"환경분석";#N/A,#N/A,FALSE,"Sheet16"}</definedName>
    <definedName name="투자자산" hidden="1">{"FORM17",#N/A,FALSE,"Commission1";"FORM17.1",#N/A,FALSE,"Commission2"}</definedName>
    <definedName name="투자자산_1" hidden="1">{"FORM17",#N/A,FALSE,"Commission1";"FORM17.1",#N/A,FALSE,"Commission2"}</definedName>
    <definedName name="투자자산2" hidden="1">{"FORM1",#N/A,FALSE,"Revenue";"FORMTR",#N/A,FALSE,"Revenue";"FORM3.1",#N/A,FALSE,"Revenue"}</definedName>
    <definedName name="투자자산2_1" hidden="1">{"FORM1",#N/A,FALSE,"Revenue";"FORMTR",#N/A,FALSE,"Revenue";"FORM3.1",#N/A,FALSE,"Revenue"}</definedName>
    <definedName name="투자주식" hidden="1">{#N/A,#N/A,FALSE,"BS";#N/A,#N/A,FALSE,"PL";#N/A,#N/A,FALSE,"처분";#N/A,#N/A,FALSE,"현금";#N/A,#N/A,FALSE,"매출";#N/A,#N/A,FALSE,"원가";#N/A,#N/A,FALSE,"경영"}</definedName>
    <definedName name="투자주식명" hidden="1">{#N/A,#N/A,FALSE,"BS";#N/A,#N/A,FALSE,"PL";#N/A,#N/A,FALSE,"처분";#N/A,#N/A,FALSE,"현금";#N/A,#N/A,FALSE,"매출";#N/A,#N/A,FALSE,"원가";#N/A,#N/A,FALSE,"경영"}</definedName>
    <definedName name="투자주식명세" hidden="1">#REF!</definedName>
    <definedName name="투자지출CAS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현황" hidden="1">{#N/A,#N/A,FALSE,"UNIT";#N/A,#N/A,FALSE,"UNIT";#N/A,#N/A,FALSE,"계정"}</definedName>
    <definedName name="투자형태별" hidden="1">#REF!</definedName>
    <definedName name="투자회사양쓰" hidden="1">{#N/A,#N/A,FALSE,"BS";#N/A,#N/A,FALSE,"PL";#N/A,#N/A,FALSE,"처분";#N/A,#N/A,FALSE,"현금";#N/A,#N/A,FALSE,"매출";#N/A,#N/A,FALSE,"원가";#N/A,#N/A,FALSE,"경영"}</definedName>
    <definedName name="투자회사현황" hidden="1">{#N/A,#N/A,FALSE,"BS";#N/A,#N/A,FALSE,"PL";#N/A,#N/A,FALSE,"처분";#N/A,#N/A,FALSE,"현금";#N/A,#N/A,FALSE,"매출";#N/A,#N/A,FALSE,"원가";#N/A,#N/A,FALSE,"경영"}</definedName>
    <definedName name="튜" hidden="1">{#N/A,#N/A,FALSE,"Sheet1"}</definedName>
    <definedName name="특근" hidden="1">{#N/A,#N/A,FALSE,"단축1";#N/A,#N/A,FALSE,"단축2";#N/A,#N/A,FALSE,"단축3";#N/A,#N/A,FALSE,"장축";#N/A,#N/A,FALSE,"4WD"}</definedName>
    <definedName name="특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특별시방서2" hidden="1">{#N/A,#N/A,FALSE,"전력간선"}</definedName>
    <definedName name="특별차량3" hidden="1">{#N/A,#N/A,TRUE,"일정"}</definedName>
    <definedName name="특정" hidden="1">{#N/A,#N/A,FALSE,"1.CRITERIA";#N/A,#N/A,FALSE,"2.IS";#N/A,#N/A,FALSE,"3.BS";#N/A,#N/A,FALSE,"4.PER PL";#N/A,#N/A,FALSE,"5.INVESTMENT";#N/A,#N/A,FALSE,"6.공문";#N/A,#N/A,FALSE,"7.netinvest"}</definedName>
    <definedName name="특정현금과예금" hidden="1">#REF!</definedName>
    <definedName name="특판주방PO" hidden="1">{"'2 혼례가구(1)'!$C$10"}</definedName>
    <definedName name="티는ㄴㄴㄴ" hidden="1">#REF!</definedName>
    <definedName name="틴" hidden="1">{#N/A,#N/A,FALSE,"BS";#N/A,#N/A,FALSE,"PL";#N/A,#N/A,FALSE,"처분";#N/A,#N/A,FALSE,"현금";#N/A,#N/A,FALSE,"매출";#N/A,#N/A,FALSE,"원가";#N/A,#N/A,FALSE,"경영"}</definedName>
    <definedName name="팀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벼2" hidden="1">#REF!</definedName>
    <definedName name="팀별2" hidden="1">#REF!</definedName>
    <definedName name="팀별계획" hidden="1">{#N/A,#N/A,FALSE,"UNIT";#N/A,#N/A,FALSE,"UNIT";#N/A,#N/A,FALSE,"계정"}</definedName>
    <definedName name="팀별계획_1" hidden="1">{#N/A,#N/A,FALSE,"UNIT";#N/A,#N/A,FALSE,"UNIT";#N/A,#N/A,FALSE,"계정"}</definedName>
    <definedName name="팀별계획_2" hidden="1">{#N/A,#N/A,FALSE,"UNIT";#N/A,#N/A,FALSE,"UNIT";#N/A,#N/A,FALSE,"계정"}</definedName>
    <definedName name="팀별계획_3" hidden="1">{#N/A,#N/A,FALSE,"UNIT";#N/A,#N/A,FALSE,"UNIT";#N/A,#N/A,FALSE,"계정"}</definedName>
    <definedName name="팀별계획_4" hidden="1">{#N/A,#N/A,FALSE,"UNIT";#N/A,#N/A,FALSE,"UNIT";#N/A,#N/A,FALSE,"계정"}</definedName>
    <definedName name="팀별계획_5" hidden="1">{#N/A,#N/A,FALSE,"UNIT";#N/A,#N/A,FALSE,"UNIT";#N/A,#N/A,FALSE,"계정"}</definedName>
    <definedName name="ㅍ" hidden="1">{#N/A,#N/A,FALSE,"표지";#N/A,#N/A,FALSE,"전제";#N/A,#N/A,FALSE,"대당";#N/A,#N/A,FALSE,"가공비";#N/A,#N/A,FALSE,"재료비";#N/A,#N/A,FALSE,"손익"}</definedName>
    <definedName name="ㅍㄹㄷㅁㅁ" hidden="1">#REF!</definedName>
    <definedName name="ㅍ르ㅜ" hidden="1">{#N/A,#N/A,FALSE,"인원";#N/A,#N/A,FALSE,"비용2";#N/A,#N/A,FALSE,"비용1";#N/A,#N/A,FALSE,"비용";#N/A,#N/A,FALSE,"보증2";#N/A,#N/A,FALSE,"보증1";#N/A,#N/A,FALSE,"보증";#N/A,#N/A,FALSE,"손익1";#N/A,#N/A,FALSE,"손익";#N/A,#N/A,FALSE,"부서별매출";#N/A,#N/A,FALSE,"매출"}</definedName>
    <definedName name="ㅍㄿ" hidden="1">{#N/A,#N/A,FALSE,"96매출보고현황"}</definedName>
    <definedName name="ㅍㅀㄹㄹㄹㄹ"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ㅍㅊㅌㅋㅍㅁㅇ" hidden="1">{#N/A,#N/A,FALSE,"손익표지";#N/A,#N/A,FALSE,"손익계산";#N/A,#N/A,FALSE,"일반관리비";#N/A,#N/A,FALSE,"영업외수익";#N/A,#N/A,FALSE,"영업외비용";#N/A,#N/A,FALSE,"매출액";#N/A,#N/A,FALSE,"요약손익";#N/A,#N/A,FALSE,"요약대차";#N/A,#N/A,FALSE,"매출채권현황";#N/A,#N/A,FALSE,"매출채권명세"}</definedName>
    <definedName name="ㅍㅊ튜ㅊ" hidden="1">{#N/A,#N/A,FALSE,"PART-1234-8-12-9(41)";#N/A,#N/A,FALSE,"PARTS-2(3)";#N/A,#N/A,FALSE,"VAN SYSTEM";#N/A,#N/A,FALSE,"PARTS-10(26)";#N/A,#N/A,FALSE,"PART-5-6-7-11(14)";#N/A,#N/A,FALSE,"PARTS-4(3)";#N/A,#N/A,FALSE,"PCLASS"}</definedName>
    <definedName name="ㅍ츄ㅌ츄ㅍㅌㅌ" hidden="1">{#N/A,#N/A,FALSE,"PART-1234-8-12-9(41)";#N/A,#N/A,FALSE,"PARTS-2(3)";#N/A,#N/A,FALSE,"VAN SYSTEM";#N/A,#N/A,FALSE,"PARTS-10(26)";#N/A,#N/A,FALSE,"PART-5-6-7-11(14)";#N/A,#N/A,FALSE,"PARTS-4(3)";#N/A,#N/A,FALSE,"PCLASS"}</definedName>
    <definedName name="ㅍㅋㅊㅌㅍㅋㅊㅍ" hidden="1">{#N/A,#N/A,FALSE,"손익표지";#N/A,#N/A,FALSE,"손익계산";#N/A,#N/A,FALSE,"일반관리비";#N/A,#N/A,FALSE,"영업외수익";#N/A,#N/A,FALSE,"영업외비용";#N/A,#N/A,FALSE,"매출액";#N/A,#N/A,FALSE,"요약손익";#N/A,#N/A,FALSE,"요약대차";#N/A,#N/A,FALSE,"매출채권현황";#N/A,#N/A,FALSE,"매출채권명세"}</definedName>
    <definedName name="ㅍㅍ" hidden="1">{#N/A,#N/A,FALSE,"BS";#N/A,#N/A,FALSE,"PL";#N/A,#N/A,FALSE,"A";#N/A,#N/A,FALSE,"B";#N/A,#N/A,FALSE,"B1";#N/A,#N/A,FALSE,"C";#N/A,#N/A,FALSE,"C1";#N/A,#N/A,FALSE,"C2";#N/A,#N/A,FALSE,"D";#N/A,#N/A,FALSE,"E";#N/A,#N/A,FALSE,"F";#N/A,#N/A,FALSE,"AA";#N/A,#N/A,FALSE,"BB";#N/A,#N/A,FALSE,"CC";#N/A,#N/A,FALSE,"DD";#N/A,#N/A,FALSE,"EE";#N/A,#N/A,FALSE,"FF";#N/A,#N/A,FALSE,"PL10";#N/A,#N/A,FALSE,"PL20";#N/A,#N/A,FALSE,"PL30"}</definedName>
    <definedName name="ㅍㅍㅇㅌㅍ" hidden="1">{#N/A,#N/A,FALSE,"손익표지";#N/A,#N/A,FALSE,"손익계산";#N/A,#N/A,FALSE,"일반관리비";#N/A,#N/A,FALSE,"영업외수익";#N/A,#N/A,FALSE,"영업외비용";#N/A,#N/A,FALSE,"매출액";#N/A,#N/A,FALSE,"요약손익";#N/A,#N/A,FALSE,"요약대차";#N/A,#N/A,FALSE,"매출채권현황";#N/A,#N/A,FALSE,"매출채권명세"}</definedName>
    <definedName name="ㅍㅍㅍㅍ" hidden="1">{#N/A,#N/A,FALSE,"UNIT";#N/A,#N/A,FALSE,"UNIT";#N/A,#N/A,FALSE,"계정"}</definedName>
    <definedName name="ㅍㅍㅍㅍ_1" hidden="1">{#N/A,#N/A,FALSE,"UNIT";#N/A,#N/A,FALSE,"UNIT";#N/A,#N/A,FALSE,"계정"}</definedName>
    <definedName name="ㅍㅍㅍㅍ_2" hidden="1">{#N/A,#N/A,FALSE,"UNIT";#N/A,#N/A,FALSE,"UNIT";#N/A,#N/A,FALSE,"계정"}</definedName>
    <definedName name="ㅍㅍㅍㅍ_3" hidden="1">{#N/A,#N/A,FALSE,"UNIT";#N/A,#N/A,FALSE,"UNIT";#N/A,#N/A,FALSE,"계정"}</definedName>
    <definedName name="ㅍㅍㅍㅍ_4" hidden="1">{#N/A,#N/A,FALSE,"UNIT";#N/A,#N/A,FALSE,"UNIT";#N/A,#N/A,FALSE,"계정"}</definedName>
    <definedName name="ㅍㅍㅍㅍ_5" hidden="1">{#N/A,#N/A,FALSE,"UNIT";#N/A,#N/A,FALSE,"UNIT";#N/A,#N/A,FALSE,"계정"}</definedName>
    <definedName name="ㅍㅍㅍㅍㅍ" hidden="1">{#N/A,#N/A,FALSE,"UNIT";#N/A,#N/A,FALSE,"UNIT";#N/A,#N/A,FALSE,"계정"}</definedName>
    <definedName name="ㅍㅍㅍㅍㅍㅍ" hidden="1">#REF!</definedName>
    <definedName name="파" hidden="1">{#N/A,#N/A,FALSE,"1.CRITERIA";#N/A,#N/A,FALSE,"2.IS";#N/A,#N/A,FALSE,"3.BS";#N/A,#N/A,FALSE,"4.PER PL";#N/A,#N/A,FALSE,"5.INVESTMENT";#N/A,#N/A,FALSE,"6.공문";#N/A,#N/A,FALSE,"7.netinvest"}</definedName>
    <definedName name="파견직원2월급여원장" hidden="1">#REF!</definedName>
    <definedName name="파다다다다다" hidden="1">{"'5'!$A$1:$BB$147"}</definedName>
    <definedName name="파라다" hidden="1">{"'5'!$A$1:$BB$147"}</definedName>
    <definedName name="파란" hidden="1">{#N/A,#N/A,TRUE,"생산";#N/A,#N/A,TRUE,"표지"}</definedName>
    <definedName name="파생" hidden="1">{#N/A,#N/A,FALSE,"Sheet1"}</definedName>
    <definedName name="파아라" hidden="1">{#N/A,#N/A,FALSE,"1.CRITERIA";#N/A,#N/A,FALSE,"2.IS";#N/A,#N/A,FALSE,"3.BS";#N/A,#N/A,FALSE,"4.PER PL";#N/A,#N/A,FALSE,"5.INVESTMENT";#N/A,#N/A,FALSE,"6.공문";#N/A,#N/A,FALSE,"7.netinvest"}</definedName>
    <definedName name="파일" hidden="1">{#N/A,#N/A,FALSE,"Aging Summary";#N/A,#N/A,FALSE,"Ratio Analysis";#N/A,#N/A,FALSE,"Test 120 Day Accts";#N/A,#N/A,FALSE,"Tickmarks"}</definedName>
    <definedName name="파일2" hidden="1">{"'買掛金'!$J$6"}</definedName>
    <definedName name="파자다라달" hidden="1">{"'5'!$A$1:$BB$147"}</definedName>
    <definedName name="파하" hidden="1">{#N/A,#N/A,FALSE,"1.CRITERIA";#N/A,#N/A,FALSE,"2.IS";#N/A,#N/A,FALSE,"3.BS";#N/A,#N/A,FALSE,"4.PER PL";#N/A,#N/A,FALSE,"5.INVESTMENT";#N/A,#N/A,FALSE,"6.공문";#N/A,#N/A,FALSE,"7.netinvest"}</definedName>
    <definedName name="판관경비" hidden="1">{#N/A,#N/A,FALSE,"Aging Summary";#N/A,#N/A,FALSE,"Ratio Analysis";#N/A,#N/A,FALSE,"Test 120 Day Accts";#N/A,#N/A,FALSE,"Tickmarks"}</definedName>
    <definedName name="판관경비2" hidden="1">{#N/A,#N/A,FALSE,"Aging Summary";#N/A,#N/A,FALSE,"Ratio Analysis";#N/A,#N/A,FALSE,"Test 120 Day Accts";#N/A,#N/A,FALSE,"Tickmarks"}</definedName>
    <definedName name="판관비" hidden="1">{#N/A,#N/A,FALSE,"BS";#N/A,#N/A,FALSE,"PL";#N/A,#N/A,FALSE,"처분";#N/A,#N/A,FALSE,"현금";#N/A,#N/A,FALSE,"매출";#N/A,#N/A,FALSE,"원가";#N/A,#N/A,FALSE,"경영"}</definedName>
    <definedName name="판관비1" hidden="1">{#N/A,#N/A,FALSE,"P.V.C 9월 압출 CAPA";#N/A,#N/A,FALSE,"P.V.C 10월 압출 CAPA ";#N/A,#N/A,FALSE,"P.V.C 11월 압출 CAPA ";#N/A,#N/A,FALSE,"P.V.C 12월 압출 CAPA "}</definedName>
    <definedName name="판관비10" hidden="1">{#N/A,#N/A,FALSE,"P.V.C 9월 압출 CAPA";#N/A,#N/A,FALSE,"P.V.C 10월 압출 CAPA ";#N/A,#N/A,FALSE,"P.V.C 11월 압출 CAPA ";#N/A,#N/A,FALSE,"P.V.C 12월 압출 CAPA "}</definedName>
    <definedName name="판관비2" hidden="1">{"'10_03일자별'!$A$2:$H$31"}</definedName>
    <definedName name="판관비3" hidden="1">{#N/A,#N/A,FALSE,"P.V.C 9월 압출 CAPA";#N/A,#N/A,FALSE,"P.V.C 10월 압출 CAPA ";#N/A,#N/A,FALSE,"P.V.C 11월 압출 CAPA ";#N/A,#N/A,FALSE,"P.V.C 12월 압출 CAPA "}</definedName>
    <definedName name="판관비4" hidden="1">{#N/A,#N/A,FALSE,"P.V.C 9월 압출 CAPA";#N/A,#N/A,FALSE,"P.V.C 10월 압출 CAPA ";#N/A,#N/A,FALSE,"P.V.C 11월 압출 CAPA ";#N/A,#N/A,FALSE,"P.V.C 12월 압출 CAPA "}</definedName>
    <definedName name="판관비5" hidden="1">{#N/A,#N/A,FALSE,"P.V.C 9월 압출 CAPA";#N/A,#N/A,FALSE,"P.V.C 10월 압출 CAPA ";#N/A,#N/A,FALSE,"P.V.C 11월 압출 CAPA ";#N/A,#N/A,FALSE,"P.V.C 12월 압출 CAPA "}</definedName>
    <definedName name="판관비6" hidden="1">{#N/A,#N/A,FALSE,"P.V.C 9월 압출 CAPA";#N/A,#N/A,FALSE,"P.V.C 10월 압출 CAPA ";#N/A,#N/A,FALSE,"P.V.C 11월 압출 CAPA ";#N/A,#N/A,FALSE,"P.V.C 12월 압출 CAPA "}</definedName>
    <definedName name="판관비7" hidden="1">{#N/A,#N/A,FALSE,"P.V.C 9월 압출 CAPA";#N/A,#N/A,FALSE,"P.V.C 10월 압출 CAPA ";#N/A,#N/A,FALSE,"P.V.C 11월 압출 CAPA ";#N/A,#N/A,FALSE,"P.V.C 12월 압출 CAPA "}</definedName>
    <definedName name="판관비8" hidden="1">{#N/A,#N/A,FALSE,"P.V.C 9월 압출 CAPA";#N/A,#N/A,FALSE,"P.V.C 10월 압출 CAPA ";#N/A,#N/A,FALSE,"P.V.C 11월 압출 CAPA ";#N/A,#N/A,FALSE,"P.V.C 12월 압출 CAPA "}</definedName>
    <definedName name="판관비9" hidden="1">{#N/A,#N/A,FALSE,"P.V.C 9월 압출 CAPA";#N/A,#N/A,FALSE,"P.V.C 10월 압출 CAPA ";#N/A,#N/A,FALSE,"P.V.C 11월 압출 CAPA ";#N/A,#N/A,FALSE,"P.V.C 12월 압출 CAPA "}</definedName>
    <definedName name="판관비tot" hidden="1">{#N/A,#N/A,FALSE,"Aging Summary";#N/A,#N/A,FALSE,"Ratio Analysis";#N/A,#N/A,FALSE,"Test 120 Day Accts";#N/A,#N/A,FALSE,"Tickmarks"}</definedName>
    <definedName name="판관비상세" hidden="1">{#N/A,#N/A,FALSE,"Aging Summary";#N/A,#N/A,FALSE,"Ratio Analysis";#N/A,#N/A,FALSE,"Test 120 Day Accts";#N/A,#N/A,FALSE,"Tickmarks"}</definedName>
    <definedName name="판관예산" hidden="1">{#N/A,#N/A,FALSE,"지침";#N/A,#N/A,FALSE,"환경분석";#N/A,#N/A,FALSE,"Sheet16"}</definedName>
    <definedName name="판넬조립부" hidden="1">{"'호선별현황(방식)'!$K$22:$P$22","'호선별현황(방식)'!$K$22:$P$22"}</definedName>
    <definedName name="판도라상자" hidden="1">{#N/A,#N/A,FALSE,"정공"}</definedName>
    <definedName name="판도라상자_1" hidden="1">{#N/A,#N/A,FALSE,"정공"}</definedName>
    <definedName name="판매" hidden="1">{#N/A,#N/A,FALSE,"인원";#N/A,#N/A,FALSE,"비용2";#N/A,#N/A,FALSE,"비용1";#N/A,#N/A,FALSE,"비용";#N/A,#N/A,FALSE,"보증2";#N/A,#N/A,FALSE,"보증1";#N/A,#N/A,FALSE,"보증";#N/A,#N/A,FALSE,"손익1";#N/A,#N/A,FALSE,"손익";#N/A,#N/A,FALSE,"부서별매출";#N/A,#N/A,FALSE,"매출"}</definedName>
    <definedName name="판매2" hidden="1">{#N/A,#N/A,TRUE,"생산";#N/A,#N/A,TRUE,"표지"}</definedName>
    <definedName name="판매계획" hidden="1">{#N/A,#N/A,FALSE,"단축1";#N/A,#N/A,FALSE,"단축2";#N/A,#N/A,FALSE,"단축3";#N/A,#N/A,FALSE,"장축";#N/A,#N/A,FALSE,"4WD"}</definedName>
    <definedName name="판매계획.XLS" hidden="1">{#N/A,#N/A,FALSE,"단축1";#N/A,#N/A,FALSE,"단축2";#N/A,#N/A,FALSE,"단축3";#N/A,#N/A,FALSE,"장축";#N/A,#N/A,FALSE,"4WD"}</definedName>
    <definedName name="판매관리비" hidden="1">#REF!</definedName>
    <definedName name="판매관리비명세" hidden="1">0</definedName>
    <definedName name="판매규모_" hidden="1">{#N/A,#N/A,TRUE,"매출진척-1";#N/A,#N/A,TRUE,"매출진척-2";#N/A,#N/A,TRUE,"제품실적";#N/A,#N/A,TRUE,"RAC";#N/A,#N/A,TRUE,"PAC ";#N/A,#N/A,TRUE,"재고현황";#N/A,#N/A,TRUE,"공지사항"}</definedName>
    <definedName name="판매누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판매량" hidden="1">{#N/A,#N/A,TRUE,"생산";#N/A,#N/A,TRUE,"표지"}</definedName>
    <definedName name="판매량2" hidden="1">{#N/A,#N/A,TRUE,"생산";#N/A,#N/A,TRUE,"표지"}</definedName>
    <definedName name="판매량3" hidden="1">{#N/A,#N/A,TRUE,"생산";#N/A,#N/A,TRUE,"표지"}</definedName>
    <definedName name="판매량감소분석그래츠" hidden="1">{#N/A,#N/A,TRUE,"생산";#N/A,#N/A,TRUE,"표지"}</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판매분석1월" hidden="1">{#N/A,#N/A,FALSE,"지침";#N/A,#N/A,FALSE,"환경분석";#N/A,#N/A,FALSE,"Sheet16"}</definedName>
    <definedName name="판매분석2" hidden="1">{#N/A,#N/A,TRUE,"생산";#N/A,#N/A,TRUE,"표지"}</definedName>
    <definedName name="판매사인수율2" hidden="1">{"'5'!$A$1:$BB$147"}</definedName>
    <definedName name="판매실적분석.8.31" hidden="1">{"'OPEN'G압출'!$A$4:$P$34"}</definedName>
    <definedName name="판본부" hidden="1">{#N/A,#N/A,FALSE,"군산원가";#N/A,#N/A,FALSE,"팀별월별";#N/A,#N/A,FALSE,"타공정대체";#N/A,#N/A,FALSE,"기타경비";#N/A,#N/A,FALSE,"원료";#N/A,#N/A,FALSE,"연료"}</definedName>
    <definedName name="판분석2" hidden="1">{#N/A,#N/A,TRUE,"생산";#N/A,#N/A,TRUE,"표지"}</definedName>
    <definedName name="판유리"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판촉비계산용" hidden="1">{#N/A,#N/A,TRUE,"Y생산";#N/A,#N/A,TRUE,"Y판매";#N/A,#N/A,TRUE,"Y총물량";#N/A,#N/A,TRUE,"Y능력";#N/A,#N/A,TRUE,"YKD"}</definedName>
    <definedName name="판촉지원적립금" hidden="1">{#N/A,#N/A,TRUE,"매출진척-1";#N/A,#N/A,TRUE,"매출진척-2";#N/A,#N/A,TRUE,"제품실적";#N/A,#N/A,TRUE,"RAC";#N/A,#N/A,TRUE,"PAC ";#N/A,#N/A,TRUE,"재고현황";#N/A,#N/A,TRUE,"공지사항"}</definedName>
    <definedName name="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패션본부손익" hidden="1">{"'10_03일자별'!$A$2:$H$31"}</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퍄"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페이지" hidden="1">{"'Firr(선)'!$AS$1:$AY$62","'Firr(사)'!$AS$1:$AY$62","'Firr(회)'!$AS$1:$AY$62","'Firr(선)'!$L$1:$V$62","'Firr(사)'!$L$1:$V$62","'Firr(회)'!$L$1:$V$62"}</definedName>
    <definedName name="펜다" hidden="1">{#N/A,#N/A,TRUE,"일정"}</definedName>
    <definedName name="펴" hidden="1">{#N/A,#N/A,FALSE,"1.CRITERIA";#N/A,#N/A,FALSE,"2.IS";#N/A,#N/A,FALSE,"3.BS";#N/A,#N/A,FALSE,"4.PER PL";#N/A,#N/A,FALSE,"5.INVESTMENT";#N/A,#N/A,FALSE,"6.공문";#N/A,#N/A,FALSE,"7.netinvest"}</definedName>
    <definedName name="평가기준" hidden="1">{#N/A,#N/A,FALSE,"단축1";#N/A,#N/A,FALSE,"단축2";#N/A,#N/A,FALSE,"단축3";#N/A,#N/A,FALSE,"장축";#N/A,#N/A,FALSE,"4WD"}</definedName>
    <definedName name="평가양식" hidden="1">{#N/A,#N/A,FALSE,"단축1";#N/A,#N/A,FALSE,"단축2";#N/A,#N/A,FALSE,"단축3";#N/A,#N/A,FALSE,"장축";#N/A,#N/A,FALSE,"4WD"}</definedName>
    <definedName name="평가종합" hidden="1">{#N/A,#N/A,FALSE,"단축1";#N/A,#N/A,FALSE,"단축2";#N/A,#N/A,FALSE,"단축3";#N/A,#N/A,FALSE,"장축";#N/A,#N/A,FALSE,"4WD"}</definedName>
    <definedName name="평균이자" hidden="1">#REF!</definedName>
    <definedName name="평균이자율" hidden="1">#REF!</definedName>
    <definedName name="평당비교전체" hidden="1">#REF!</definedName>
    <definedName name="평평균이자" hidden="1">#REF!</definedName>
    <definedName name="폐기" hidden="1">{#N/A,#N/A,FALSE,"BS";#N/A,#N/A,FALSE,"PL";#N/A,#N/A,FALSE,"처분";#N/A,#N/A,FALSE,"현금";#N/A,#N/A,FALSE,"매출";#N/A,#N/A,FALSE,"원가";#N/A,#N/A,FALSE,"경영"}</definedName>
    <definedName name="포" hidden="1">{#N/A,#N/A,FALSE,"1.CRITERIA";#N/A,#N/A,FALSE,"2.IS";#N/A,#N/A,FALSE,"3.BS";#N/A,#N/A,FALSE,"4.PER PL";#N/A,#N/A,FALSE,"5.INVESTMENT";#N/A,#N/A,FALSE,"6.공문";#N/A,#N/A,FALSE,"7.netinvest"}</definedName>
    <definedName name="포_1" hidden="1">{#N/A,#N/A,FALSE,"UNIT";#N/A,#N/A,FALSE,"UNIT";#N/A,#N/A,FALSE,"계정"}</definedName>
    <definedName name="포공화학" hidden="1">{#N/A,#N/A,FALSE,"범우구미";#N/A,#N/A,FALSE,"세한케미칼";#N/A,#N/A,FALSE,"세명화학";#N/A,#N/A,FALSE,"신영케미칼";#N/A,#N/A,FALSE,"일석상사"}</definedName>
    <definedName name="포장" hidden="1">{#N/A,#N/A,FALSE,"지침";#N/A,#N/A,FALSE,"환경분석";#N/A,#N/A,FALSE,"Sheet16"}</definedName>
    <definedName name="포장_1" hidden="1">{#N/A,#N/A,FALSE,"지침";#N/A,#N/A,FALSE,"환경분석";#N/A,#N/A,FALSE,"Sheet16"}</definedName>
    <definedName name="포장2월ocf" hidden="1">{#N/A,#N/A,FALSE,"지침";#N/A,#N/A,FALSE,"환경분석";#N/A,#N/A,FALSE,"Sheet16"}</definedName>
    <definedName name="포장BS" hidden="1">{#N/A,#N/A,FALSE,"지침";#N/A,#N/A,FALSE,"환경분석";#N/A,#N/A,FALSE,"Sheet16"}</definedName>
    <definedName name="포장BS_1" hidden="1">{#N/A,#N/A,FALSE,"지침";#N/A,#N/A,FALSE,"환경분석";#N/A,#N/A,FALSE,"Sheet16"}</definedName>
    <definedName name="포장ocf" hidden="1">{#N/A,#N/A,FALSE,"지침";#N/A,#N/A,FALSE,"환경분석";#N/A,#N/A,FALSE,"Sheet16"}</definedName>
    <definedName name="포장비" hidden="1">{"'OPEN'G압출'!$A$4:$P$34"}</definedName>
    <definedName name="포ㅗㅠㅓ" hidden="1">{#N/A,#N/A,FALSE,"HOT RU TEM";#N/A,#N/A,FALSE,"HOT RU TEM";#N/A,#N/A,FALSE,"HOT RU TEM"}</definedName>
    <definedName name="표1" hidden="1">{#N/A,#N/A,FALSE,"P.C.B"}</definedName>
    <definedName name="표준명세서" hidden="1">{#N/A,#N/A,FALSE,"Aging Summary";#N/A,#N/A,FALSE,"Ratio Analysis";#N/A,#N/A,FALSE,"Test 120 Day Accts";#N/A,#N/A,FALSE,"Tickmarks"}</definedName>
    <definedName name="표준운" hidden="1">{#N/A,#N/A,FALSE,"손익표지";#N/A,#N/A,FALSE,"손익계산";#N/A,#N/A,FALSE,"일반관리비";#N/A,#N/A,FALSE,"영업외수익";#N/A,#N/A,FALSE,"영업외비용";#N/A,#N/A,FALSE,"매출액";#N/A,#N/A,FALSE,"요약손익";#N/A,#N/A,FALSE,"요약대차";#N/A,#N/A,FALSE,"매출채권현황";#N/A,#N/A,FALSE,"매출채권명세"}</definedName>
    <definedName name="표준화실적99" hidden="1">{#N/A,#N/A,FALSE,"단축1";#N/A,#N/A,FALSE,"단축2";#N/A,#N/A,FALSE,"단축3";#N/A,#N/A,FALSE,"장축";#N/A,#N/A,FALSE,"4WD"}</definedName>
    <definedName name="표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표지." hidden="1">#REF!</definedName>
    <definedName name="표지1" hidden="1">#REF!</definedName>
    <definedName name="표지2" hidden="1">0</definedName>
    <definedName name="표지4" hidden="1">{#N/A,#N/A,FALSE,"지침";#N/A,#N/A,FALSE,"환경분석";#N/A,#N/A,FALSE,"Sheet16"}</definedName>
    <definedName name="표지자료" hidden="1">{#N/A,#N/A,FALSE,"단축1";#N/A,#N/A,FALSE,"단축2";#N/A,#N/A,FALSE,"단축3";#N/A,#N/A,FALSE,"장축";#N/A,#N/A,FALSE,"4WD"}</definedName>
    <definedName name="표지조정"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표표표" hidden="1">{#N/A,#N/A,FALSE,"P.C.B"}</definedName>
    <definedName name="품" hidden="1">{#N/A,#N/A,TRUE,"Y생산";#N/A,#N/A,TRUE,"Y판매";#N/A,#N/A,TRUE,"Y총물량";#N/A,#N/A,TRUE,"Y능력";#N/A,#N/A,TRUE,"YKD"}</definedName>
    <definedName name="품_1" hidden="1">{#N/A,#N/A,TRUE,"Y생산";#N/A,#N/A,TRUE,"Y판매";#N/A,#N/A,TRUE,"Y총물량";#N/A,#N/A,TRUE,"Y능력";#N/A,#N/A,TRUE,"YKD"}</definedName>
    <definedName name="품경"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품관" hidden="1">{#N/A,#N/A,FALSE,"인원";#N/A,#N/A,FALSE,"비용2";#N/A,#N/A,FALSE,"비용1";#N/A,#N/A,FALSE,"비용";#N/A,#N/A,FALSE,"보증2";#N/A,#N/A,FALSE,"보증1";#N/A,#N/A,FALSE,"보증";#N/A,#N/A,FALSE,"손익1";#N/A,#N/A,FALSE,"손익";#N/A,#N/A,FALSE,"부서별매출";#N/A,#N/A,FALSE,"매출"}</definedName>
    <definedName name="품목별" hidden="1">{"'사직서'!$A$1:$H$9"}</definedName>
    <definedName name="품보부" hidden="1">{#N/A,#N/A,FALSE,"KMC최종회의(7월) 자료"}</definedName>
    <definedName name="품의현황" hidden="1">{#N/A,#N/A,FALSE,"품의서";#N/A,#N/A,FALSE,"전제";#N/A,#N/A,FALSE,"총손";#N/A,#N/A,FALSE,"손익";#N/A,#N/A,FALSE,"대당";#N/A,#N/A,FALSE,"가공비";#N/A,#N/A,FALSE,"재료비";#N/A,#N/A,FALSE,"판비";#N/A,#N/A,FALSE,"가격"}</definedName>
    <definedName name="품종별" hidden="1">{#N/A,#N/A,FALSE,"Yield";#N/A,#N/A,FALSE,"Loss1";#N/A,#N/A,FALSE,"Loss2";#N/A,#N/A,FALSE,"Hour-Labor(배분)";#N/A,#N/A,FALSE,"Capital Expenditure";#N/A,#N/A,FALSE,"Productivity"}</definedName>
    <definedName name="품질금" hidden="1">{#N/A,#N/A,FALSE,"KMC최종회의(7월) 자료"}</definedName>
    <definedName name="품질기술" hidden="1">{#N/A,#N/A,FALSE,"단축1";#N/A,#N/A,FALSE,"단축2";#N/A,#N/A,FALSE,"단축3";#N/A,#N/A,FALSE,"장축";#N/A,#N/A,FALSE,"4WD"}</definedName>
    <definedName name="품질생산합격" hidden="1">{#N/A,#N/A,TRUE,"Y생산";#N/A,#N/A,TRUE,"Y판매";#N/A,#N/A,TRUE,"Y총물량";#N/A,#N/A,TRUE,"Y능력";#N/A,#N/A,TRUE,"YKD"}</definedName>
    <definedName name="품질손" hidden="1">{#N/A,#N/A,FALSE,"KMC최종회의(7월) 자료"}</definedName>
    <definedName name="품질운영계획" hidden="1">{#N/A,#N/A,FALSE,"단축1";#N/A,#N/A,FALSE,"단축2";#N/A,#N/A,FALSE,"단축3";#N/A,#N/A,FALSE,"장축";#N/A,#N/A,FALSE,"4WD"}</definedName>
    <definedName name="품질지수" hidden="1">{#N/A,#N/A,FALSE,"KMC최종회의(7월) 자료"}</definedName>
    <definedName name="품질확보계획2" hidden="1">{#N/A,#N/A,FALSE,"단축1";#N/A,#N/A,FALSE,"단축2";#N/A,#N/A,FALSE,"단축3";#N/A,#N/A,FALSE,"장축";#N/A,#N/A,FALSE,"4WD"}</definedName>
    <definedName name="품확" hidden="1">{#N/A,#N/A,FALSE,"단축1";#N/A,#N/A,FALSE,"단축2";#N/A,#N/A,FALSE,"단축3";#N/A,#N/A,FALSE,"장축";#N/A,#N/A,FALSE,"4WD"}</definedName>
    <definedName name="품확1" hidden="1">{#N/A,#N/A,FALSE,"단축1";#N/A,#N/A,FALSE,"단축2";#N/A,#N/A,FALSE,"단축3";#N/A,#N/A,FALSE,"장축";#N/A,#N/A,FALSE,"4WD"}</definedName>
    <definedName name="풍전2" hidden="1">{#N/A,#N/A,TRUE,"손익보고"}</definedName>
    <definedName name="프랜트부문" hidden="1">{#N/A,#N/A,FALSE,"Sheet1";#N/A,#N/A,FALSE,"Sheet1";#N/A,#N/A,FALSE,"Sheet1"}</definedName>
    <definedName name="프레스" hidden="1">{#N/A,#N/A,FALSE,"단축1";#N/A,#N/A,FALSE,"단축2";#N/A,#N/A,FALSE,"단축3";#N/A,#N/A,FALSE,"장축";#N/A,#N/A,FALSE,"4WD"}</definedName>
    <definedName name="프레스치공구팀" hidden="1">{#N/A,#N/A,TRUE,"일정"}</definedName>
    <definedName name="프레지오" hidden="1">{#N/A,#N/A,FALSE,"단축1";#N/A,#N/A,FALSE,"단축2";#N/A,#N/A,FALSE,"단축3";#N/A,#N/A,FALSE,"장축";#N/A,#N/A,FALSE,"4WD"}</definedName>
    <definedName name="프렌지" hidden="1">{#N/A,#N/A,FALSE,"단축1";#N/A,#N/A,FALSE,"단축2";#N/A,#N/A,FALSE,"단축3";#N/A,#N/A,FALSE,"장축";#N/A,#N/A,FALSE,"4WD"}</definedName>
    <definedName name="프로" hidden="1">{#N/A,#N/A,FALSE,"단축1";#N/A,#N/A,FALSE,"단축2";#N/A,#N/A,FALSE,"단축3";#N/A,#N/A,FALSE,"장축";#N/A,#N/A,FALSE,"4WD"}</definedName>
    <definedName name="프로젝트" hidden="1">#REF!</definedName>
    <definedName name="프름"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플랜트" hidden="1">{#N/A,#N/A,FALSE,"Sheet1";#N/A,#N/A,FALSE,"Sheet1";#N/A,#N/A,FALSE,"Sheet1"}</definedName>
    <definedName name="피렐" hidden="1">#REF!</definedName>
    <definedName name="ㅎ" hidden="1">{#N/A,#N/A,FALSE,"BS";#N/A,#N/A,FALSE,"PL";#N/A,#N/A,FALSE,"처분";#N/A,#N/A,FALSE,"현금";#N/A,#N/A,FALSE,"매출";#N/A,#N/A,FALSE,"원가";#N/A,#N/A,FALSE,"경영"}</definedName>
    <definedName name="ㅎㄱㅎㄱㅎㄱㅎㄱㅎㄱ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ㄱㅎㄱㅎㄱㅎㄱㅎㅎㄱㅎㄱ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ㄴ" hidden="1">{#N/A,#N/A,FALSE,"단축1";#N/A,#N/A,FALSE,"단축2";#N/A,#N/A,FALSE,"단축3";#N/A,#N/A,FALSE,"장축";#N/A,#N/A,FALSE,"4WD"}</definedName>
    <definedName name="ㅎㄴㄶㄹㅀㄱㄷ"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ㅎㄴㅁㄹㅇㄹㄴ" hidden="1">{#N/A,"수불부",FALSE,"사급자재수불서";#N/A,"수불부",FALSE,"사급자재수불서"}</definedName>
    <definedName name="ㅎㄴㅇㅀㄴㄹ" hidden="1">0</definedName>
    <definedName name="ㅎㄴㅇㅎㄴ" hidden="1">{#N/A,#N/A,FALSE,"인원";#N/A,#N/A,FALSE,"비용2";#N/A,#N/A,FALSE,"비용1";#N/A,#N/A,FALSE,"비용";#N/A,#N/A,FALSE,"보증2";#N/A,#N/A,FALSE,"보증1";#N/A,#N/A,FALSE,"보증";#N/A,#N/A,FALSE,"손익1";#N/A,#N/A,FALSE,"손익";#N/A,#N/A,FALSE,"부서별매출";#N/A,#N/A,FALSE,"매출"}</definedName>
    <definedName name="ㅎㄶㅎㅎㅇㅎㄶ" hidden="1">{#N/A,#N/A,FALSE,"PART-1234-8-12-9(41)";#N/A,#N/A,FALSE,"PARTS-2(3)";#N/A,#N/A,FALSE,"VAN SYSTEM";#N/A,#N/A,FALSE,"PARTS-10(26)";#N/A,#N/A,FALSE,"PART-5-6-7-11(14)";#N/A,#N/A,FALSE,"PARTS-4(3)";#N/A,#N/A,FALSE,"PCLASS"}</definedName>
    <definedName name="ㅎㄷㅁㄱ" hidden="1">{#N/A,#N/A,FALSE,"단축1";#N/A,#N/A,FALSE,"단축2";#N/A,#N/A,FALSE,"단축3";#N/A,#N/A,FALSE,"장축";#N/A,#N/A,FALSE,"4WD"}</definedName>
    <definedName name="ㅎㄹ" hidden="1">{#N/A,#N/A,FALSE,"지침";#N/A,#N/A,FALSE,"환경분석";#N/A,#N/A,FALSE,"Sheet16"}</definedName>
    <definedName name="ㅎㄹㄴ" hidden="1">{#N/A,#N/A,FALSE,"97년 투자계획 세부내역 "}</definedName>
    <definedName name="ㅎㄹㄹㄹ."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ㅎㄹㅇㄴ" hidden="1">{#N/A,#N/A,FALSE,"신규dep";#N/A,#N/A,FALSE,"신규dep-금형상각후";#N/A,#N/A,FALSE,"신규dep-연구비상각후";#N/A,#N/A,FALSE,"신규dep-기계,공구상각후"}</definedName>
    <definedName name="ㅎㄹㅇㄹㅇㄹㅇ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ㅗ" hidden="1">{"'자리배치도'!$AG$1:$CI$28"}</definedName>
    <definedName name="ㅎ라" hidden="1">{#N/A,#N/A,TRUE,"Y생산";#N/A,#N/A,TRUE,"Y판매";#N/A,#N/A,TRUE,"Y총물량";#N/A,#N/A,TRUE,"Y능력";#N/A,#N/A,TRUE,"YKD"}</definedName>
    <definedName name="ㅎ러ㅗㅀ" hidden="1">{#N/A,#N/A,FALSE,"단축1";#N/A,#N/A,FALSE,"단축2";#N/A,#N/A,FALSE,"단축3";#N/A,#N/A,FALSE,"장축";#N/A,#N/A,FALSE,"4WD"}</definedName>
    <definedName name="ㅎ러ㅗㅓㅏㅇ노" hidden="1">#REF!</definedName>
    <definedName name="ㅎ로" hidden="1">{#N/A,#N/A,FALSE,"단축1";#N/A,#N/A,FALSE,"단축2";#N/A,#N/A,FALSE,"단축3";#N/A,#N/A,FALSE,"장축";#N/A,#N/A,FALSE,"4WD"}</definedName>
    <definedName name="ㅎ로ㅎ로" hidden="1">{#N/A,#N/A,FALSE,"삼진정공";#N/A,#N/A,FALSE,"영신금속";#N/A,#N/A,FALSE,"태양금속";#N/A,#N/A,FALSE,"진합정공";#N/A,#N/A,FALSE,"코리아";#N/A,#N/A,FALSE,"풍강금속";#N/A,#N/A,FALSE,"선일기계"}</definedName>
    <definedName name="ㅎ롤홀" hidden="1">{#N/A,#N/A,FALSE,"Aging Summary";#N/A,#N/A,FALSE,"Ratio Analysis";#N/A,#N/A,FALSE,"Test 120 Day Accts";#N/A,#N/A,FALSE,"Tickmarks"}</definedName>
    <definedName name="ㅎ룰후ㅎㅎ" hidden="1">{#N/A,#N/A,FALSE,"단축1";#N/A,#N/A,FALSE,"단축2";#N/A,#N/A,FALSE,"단축3";#N/A,#N/A,FALSE,"장축";#N/A,#N/A,FALSE,"4WD"}</definedName>
    <definedName name="ㅎㄻ" hidden="1">#REF!</definedName>
    <definedName name="ㅎㄽ" hidden="1">{#N/A,#N/A,FALSE,"UNIT";#N/A,#N/A,FALSE,"UNIT";#N/A,#N/A,FALSE,"계정"}</definedName>
    <definedName name="ㅎㅀㄹㅇㅎ" hidden="1">{#N/A,#N/A,FALSE,"BS";#N/A,#N/A,FALSE,"PL";#N/A,#N/A,FALSE,"처분";#N/A,#N/A,FALSE,"현금";#N/A,#N/A,FALSE,"매출";#N/A,#N/A,FALSE,"원가";#N/A,#N/A,FALSE,"경영"}</definedName>
    <definedName name="ㅎㅀ러ㅓㅗㅎㄹ" hidden="1">#REF!</definedName>
    <definedName name="ㅎㅀ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ㅀㅀㅀㄹ" hidden="1">{#N/A,#N/A,TRUE,"일정"}</definedName>
    <definedName name="ㅎㅀㅀㅀㄹㄹ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ㅁ" hidden="1">{#N/A,#N/A,FALSE,"손익표지";#N/A,#N/A,FALSE,"손익계산";#N/A,#N/A,FALSE,"일반관리비";#N/A,#N/A,FALSE,"영업외수익";#N/A,#N/A,FALSE,"영업외비용";#N/A,#N/A,FALSE,"매출액";#N/A,#N/A,FALSE,"요약손익";#N/A,#N/A,FALSE,"요약대차";#N/A,#N/A,FALSE,"매출채권현황";#N/A,#N/A,FALSE,"매출채권명세"}</definedName>
    <definedName name="ㅎㅁㅎㅁㄹㅇ" hidden="1">{"'자리배치도'!$AG$1:$CI$28"}</definedName>
    <definedName name="ㅎ모ㅓㅏ" hidden="1">{#N/A,#N/A,FALSE,"HOT RU TEM";#N/A,#N/A,FALSE,"HOT RU TEM";#N/A,#N/A,FALSE,"HOT RU TEM"}</definedName>
    <definedName name="ㅎㅅ" hidden="1">{#N/A,#N/A,FALSE,"손익표지";#N/A,#N/A,FALSE,"손익계산";#N/A,#N/A,FALSE,"일반관리비";#N/A,#N/A,FALSE,"영업외수익";#N/A,#N/A,FALSE,"영업외비용";#N/A,#N/A,FALSE,"매출액";#N/A,#N/A,FALSE,"요약손익";#N/A,#N/A,FALSE,"요약대차";#N/A,#N/A,FALSE,"매출채권현황";#N/A,#N/A,FALSE,"매출채권명세"}</definedName>
    <definedName name="ㅎㅅ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ㅇ" hidden="1">{#N/A,#N/A,FALSE,"Aging Summary";#N/A,#N/A,FALSE,"Ratio Analysis";#N/A,#N/A,FALSE,"Test 120 Day Accts";#N/A,#N/A,FALSE,"Tickmarks"}</definedName>
    <definedName name="ㅎㅇㄴㄻㅇㄴㄹ" hidden="1">{"'수정손익계산서'!$AT$97:$AY$174"}</definedName>
    <definedName name="ㅎㅇㄶ" hidden="1">{#N/A,#N/A,FALSE,"P.V.C 9월 압출 CAPA";#N/A,#N/A,FALSE,"P.V.C 10월 압출 CAPA ";#N/A,#N/A,FALSE,"P.V.C 11월 압출 CAPA ";#N/A,#N/A,FALSE,"P.V.C 12월 압출 CAPA "}</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ㅇㅎㅇㅎ" hidden="1">#REF!</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ㅎ" hidden="1">{#N/A,#N/A,FALSE,"BS";#N/A,#N/A,FALSE,"PL";#N/A,#N/A,FALSE,"A";#N/A,#N/A,FALSE,"B";#N/A,#N/A,FALSE,"B1";#N/A,#N/A,FALSE,"C";#N/A,#N/A,FALSE,"C1";#N/A,#N/A,FALSE,"C2";#N/A,#N/A,FALSE,"D";#N/A,#N/A,FALSE,"E";#N/A,#N/A,FALSE,"F";#N/A,#N/A,FALSE,"AA";#N/A,#N/A,FALSE,"BB";#N/A,#N/A,FALSE,"CC";#N/A,#N/A,FALSE,"DD";#N/A,#N/A,FALSE,"EE";#N/A,#N/A,FALSE,"FF";#N/A,#N/A,FALSE,"PL10";#N/A,#N/A,FALSE,"PL20";#N/A,#N/A,FALSE,"PL30"}</definedName>
    <definedName name="ㅎㅎ2" hidden="1">{#N/A,#N/A,TRUE,"Summary";#N/A,#N/A,TRUE,"IS";#N/A,#N/A,TRUE,"Adj";#N/A,#N/A,TRUE,"BS";#N/A,#N/A,TRUE,"CF";#N/A,#N/A,TRUE,"Debt";#N/A,#N/A,TRUE,"IRR"}</definedName>
    <definedName name="ㅎㅎㅇㅇ" hidden="1">{#N/A,#N/A,FALSE,"HOT RU TEM";#N/A,#N/A,FALSE,"HOT RU TEM";#N/A,#N/A,FALSE,"HOT RU TEM"}</definedName>
    <definedName name="ㅎㅎㅎ" hidden="1">#REF!</definedName>
    <definedName name="ㅎㅎㅎㄶㄹㄴㄴㄱ"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ㄹ" hidden="1">{#N/A,#N/A,FALSE,"KMC최종회의(7월) 자료"}</definedName>
    <definedName name="ㅎㅎㅎㅎ" hidden="1">{#N/A,#N/A,FALSE,"BS";#N/A,#N/A,FALSE,"PL";#N/A,#N/A,FALSE,"처분";#N/A,#N/A,FALSE,"현금";#N/A,#N/A,FALSE,"매출";#N/A,#N/A,FALSE,"원가";#N/A,#N/A,FALSE,"경영"}</definedName>
    <definedName name="ㅎㅎㅎㅎㅎㅎㅎㅎ"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ㅎㅎ하" hidden="1">{#N/A,#N/A,FALSE,"계약직(여)"}</definedName>
    <definedName name="ㅎ혀ㅕㅛㅛㅑㅐㄹ" hidden="1">{#N/A,#N/A,FALSE,"BS";#N/A,#N/A,FALSE,"PL";#N/A,#N/A,FALSE,"처분";#N/A,#N/A,FALSE,"현금";#N/A,#N/A,FALSE,"매출";#N/A,#N/A,FALSE,"원가";#N/A,#N/A,FALSE,"경영"}</definedName>
    <definedName name="ㅎ호"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ㅎ호ㅓㅓㅗ" hidden="1">{#N/A,#N/A,FALSE,"단축1";#N/A,#N/A,FALSE,"단축2";#N/A,#N/A,FALSE,"단축3";#N/A,#N/A,FALSE,"장축";#N/A,#N/A,FALSE,"4WD"}</definedName>
    <definedName name="하" hidden="1">{#N/A,#N/A,FALSE,"1.CRITERIA";#N/A,#N/A,FALSE,"2.IS";#N/A,#N/A,FALSE,"3.BS";#N/A,#N/A,FALSE,"4.PER PL";#N/A,#N/A,FALSE,"5.INVESTMENT";#N/A,#N/A,FALSE,"6.공문";#N/A,#N/A,FALSE,"7.netinvest"}</definedName>
    <definedName name="하늘" hidden="1">{"'5'!$A$1:$BB$147"}</definedName>
    <definedName name="하도급운영안3" hidden="1">{#N/A,#N/A,TRUE,"일정"}</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마" hidden="1">{#N/A,#N/A,FALSE,"1.CRITERIA";#N/A,#N/A,FALSE,"2.IS";#N/A,#N/A,FALSE,"3.BS";#N/A,#N/A,FALSE,"4.PER PL";#N/A,#N/A,FALSE,"5.INVESTMENT";#N/A,#N/A,FALSE,"6.공문";#N/A,#N/A,FALSE,"7.netinvest"}</definedName>
    <definedName name="하반기" hidden="1">{"'사직서'!$A$1:$H$9"}</definedName>
    <definedName name="하반기전망" hidden="1">{"'사직서'!$A$1:$H$9"}</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성연" hidden="1">{"'5'!$A$1:$BB$147"}</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수암거2" hidden="1">{#N/A,#N/A,FALSE,"포장단가"}</definedName>
    <definedName name="하여여대" hidden="1">{#N/A,#N/A,FALSE,"P.V.C 9월 압출 CAPA";#N/A,#N/A,FALSE,"P.V.C 10월 압출 CAPA ";#N/A,#N/A,FALSE,"P.V.C 11월 압출 CAPA ";#N/A,#N/A,FALSE,"P.V.C 12월 압출 CAPA "}</definedName>
    <definedName name="하역" hidden="1">{#N/A,#N/A,FALSE,"채산3501.XLS";#N/A,#N/A,FALSE,"신조수A.XLS";#N/A,#N/A,FALSE,"신조수b.XLS";#N/A,#N/A,FALSE,"채산3502.XLS";#N/A,#N/A,FALSE,"신조원리.XLS";#N/A,#N/A,FALSE,"신조감가.XLS"}</definedName>
    <definedName name="하역2" hidden="1">{#N/A,#N/A,FALSE,"채산3501.XLS";#N/A,#N/A,FALSE,"신조수A.XLS";#N/A,#N/A,FALSE,"신조수b.XLS";#N/A,#N/A,FALSE,"채산3502.XLS";#N/A,#N/A,FALSE,"신조원리.XLS";#N/A,#N/A,FALSE,"신조감가.XLS"}</definedName>
    <definedName name="하역영업" hidden="1">{#N/A,#N/A,FALSE,"SILO현황";#N/A,#N/A,FALSE,"타업체";#N/A,#N/A,FALSE,"생산능력"}</definedName>
    <definedName name="하영대" hidden="1">{#N/A,#N/A,FALSE,"P.V.C 9월 압출 CAPA";#N/A,#N/A,FALSE,"P.V.C 10월 압출 CAPA ";#N/A,#N/A,FALSE,"P.V.C 11월 압출 CAPA ";#N/A,#N/A,FALSE,"P.V.C 12월 압출 CAPA "}</definedName>
    <definedName name="하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하하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핳" hidden="1">{#N/A,#N/A,TRUE,"Y생산";#N/A,#N/A,TRUE,"Y판매";#N/A,#N/A,TRUE,"Y총물량";#N/A,#N/A,TRUE,"Y능력";#N/A,#N/A,TRUE,"YKD"}</definedName>
    <definedName name="학" hidden="1">{#N/A,#N/A,FALSE,"단축1";#N/A,#N/A,FALSE,"단축2";#N/A,#N/A,FALSE,"단축3";#N/A,#N/A,FALSE,"장축";#N/A,#N/A,FALSE,"4WD"}</definedName>
    <definedName name="학교" hidden="1">{"'호선별현황(방식)'!$K$22:$P$22","'호선별현황(방식)'!$K$22:$P$22"}</definedName>
    <definedName name="학다" hidden="1">{"'5'!$A$1:$BB$147"}</definedName>
    <definedName name="학자" hidden="1">{"'5'!$A$1:$BB$147"}</definedName>
    <definedName name="학자금" hidden="1">{"'5'!$A$1:$BB$147"}</definedName>
    <definedName name="한" hidden="1">{#N/A,#N/A,FALSE,"단축1";#N/A,#N/A,FALSE,"단축2";#N/A,#N/A,FALSE,"단축3";#N/A,#N/A,FALSE,"장축";#N/A,#N/A,FALSE,"4WD"}</definedName>
    <definedName name="한계이익" hidden="1">{#N/A,#N/A,FALSE,"지침";#N/A,#N/A,FALSE,"환경분석";#N/A,#N/A,FALSE,"Sheet16"}</definedName>
    <definedName name="한국" hidden="1">{#N/A,#N/A,FALSE,"단축1";#N/A,#N/A,FALSE,"단축2";#N/A,#N/A,FALSE,"단축3";#N/A,#N/A,FALSE,"장축";#N/A,#N/A,FALSE,"4WD"}</definedName>
    <definedName name="한국8" hidden="1">#REF!</definedName>
    <definedName name="한국9" hidden="1">#REF!</definedName>
    <definedName name="한글" hidden="1">{#N/A,#N/A,FALSE,"단축1";#N/A,#N/A,FALSE,"단축2";#N/A,#N/A,FALSE,"단축3";#N/A,#N/A,FALSE,"장축";#N/A,#N/A,FALSE,"4WD"}</definedName>
    <definedName name="한나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동" hidden="1">{#N/A,#N/A,FALSE,"단가표지"}</definedName>
    <definedName name="한미" hidden="1">#REF!</definedName>
    <definedName name="한빛수정" hidden="1">{#N/A,#N/A,FALSE,"KMC최종회의(7월) 자료"}</definedName>
    <definedName name="한양" hidden="1">{"'4월수지'!$A$1:$AE$45"}</definedName>
    <definedName name="한양식" hidden="1">{"'4월수지'!$A$1:$AE$45"}</definedName>
    <definedName name="한연희" hidden="1">{#N/A,#N/A,FALSE,"단축1";#N/A,#N/A,FALSE,"단축2";#N/A,#N/A,FALSE,"단축3";#N/A,#N/A,FALSE,"장축";#N/A,#N/A,FALSE,"4WD"}</definedName>
    <definedName name="한영사전" hidden="1">{#N/A,#N/A,TRUE,"Y생산";#N/A,#N/A,TRUE,"Y판매";#N/A,#N/A,TRUE,"Y총물량";#N/A,#N/A,TRUE,"Y능력";#N/A,#N/A,TRUE,"YKD"}</definedName>
    <definedName name="한영사전_1" hidden="1">{#N/A,#N/A,TRUE,"Y생산";#N/A,#N/A,TRUE,"Y판매";#N/A,#N/A,TRUE,"Y총물량";#N/A,#N/A,TRUE,"Y능력";#N/A,#N/A,TRUE,"YKD"}</definedName>
    <definedName name="한울" hidden="1">#REF!</definedName>
    <definedName name="한울11" hidden="1">#REF!</definedName>
    <definedName name="한원양행" hidden="1">{#N/A,#N/A,FALSE,"범우구미";#N/A,#N/A,FALSE,"세한케미칼";#N/A,#N/A,FALSE,"세명화학";#N/A,#N/A,FALSE,"신영케미칼";#N/A,#N/A,FALSE,"일석상사"}</definedName>
    <definedName name="한총2" hidden="1">{#N/A,#N/A,FALSE,"을지 (4)";#N/A,#N/A,FALSE,"을지 (5)";#N/A,#N/A,FALSE,"을지 (6)"}</definedName>
    <definedName name="한화부평" hidden="1">{"YTD/Forecast",#N/A,TRUE,"Fcst_TPLN";"Monthly Averages",#N/A,TRUE,"Fcst_TPLN"}</definedName>
    <definedName name="할인9월" hidden="1">{#N/A,#N/A,FALSE,"BS";#N/A,#N/A,FALSE,"PL";#N/A,#N/A,FALSE,"처분";#N/A,#N/A,FALSE,"현금";#N/A,#N/A,FALSE,"매출";#N/A,#N/A,FALSE,"원가";#N/A,#N/A,FALSE,"경영"}</definedName>
    <definedName name="할인료" hidden="1">#REF!</definedName>
    <definedName name="할인어음" hidden="1">{#N/A,#N/A,FALSE,"BS";#N/A,#N/A,FALSE,"PL";#N/A,#N/A,FALSE,"처분";#N/A,#N/A,FALSE,"현금";#N/A,#N/A,FALSE,"매출";#N/A,#N/A,FALSE,"원가";#N/A,#N/A,FALSE,"경영"}</definedName>
    <definedName name="합리화4월" hidden="1">{#N/A,#N/A,FALSE,"단축1";#N/A,#N/A,FALSE,"단축2";#N/A,#N/A,FALSE,"단축3";#N/A,#N/A,FALSE,"장축";#N/A,#N/A,FALSE,"4WD"}</definedName>
    <definedName name="합의" hidden="1">{#N/A,#N/A,FALSE,"단축1";#N/A,#N/A,FALSE,"단축2";#N/A,#N/A,FALSE,"단축3";#N/A,#N/A,FALSE,"장축";#N/A,#N/A,FALSE,"4WD"}</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해무11" hidden="1">{#N/A,#N/A,FALSE,"SILO현황";#N/A,#N/A,FALSE,"타업체";#N/A,#N/A,FALSE,"생산능력"}</definedName>
    <definedName name="해무팀" hidden="1">{#N/A,#N/A,FALSE,"채산3501.XLS";#N/A,#N/A,FALSE,"신조수A.XLS";#N/A,#N/A,FALSE,"신조수b.XLS";#N/A,#N/A,FALSE,"채산3502.XLS";#N/A,#N/A,FALSE,"신조원리.XLS";#N/A,#N/A,FALSE,"신조감가.XLS"}</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정반"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외생산1" hidden="1">{"'7-2지역별'!$A$1:$R$44"}</definedName>
    <definedName name="해외출장" hidden="1">{#N/A,#N/A,FALSE,"인원";#N/A,#N/A,FALSE,"비용2";#N/A,#N/A,FALSE,"비용1";#N/A,#N/A,FALSE,"비용";#N/A,#N/A,FALSE,"보증2";#N/A,#N/A,FALSE,"보증1";#N/A,#N/A,FALSE,"보증";#N/A,#N/A,FALSE,"손익1";#N/A,#N/A,FALSE,"손익";#N/A,#N/A,FALSE,"부서별매출";#N/A,#N/A,FALSE,"매출"}</definedName>
    <definedName name="해외특수"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해원3" hidden="1">{#N/A,#N/A,FALSE,"Sheet5"}</definedName>
    <definedName name="해주라" hidden="1">{#N/A,#N/A,FALSE,"BS";#N/A,#N/A,FALSE,"PL";#N/A,#N/A,FALSE,"처분";#N/A,#N/A,FALSE,"현금";#N/A,#N/A,FALSE,"매출";#N/A,#N/A,FALSE,"원가";#N/A,#N/A,FALSE,"경영"}</definedName>
    <definedName name="핸펀" hidden="1">{"'Sheet1'!$A$1:$D$15"}</definedName>
    <definedName name="핸펀_1" hidden="1">{"'Sheet1'!$A$1:$D$15"}</definedName>
    <definedName name="햐" hidden="1">{#N/A,#N/A,FALSE,"1.CRITERIA";#N/A,#N/A,FALSE,"2.IS";#N/A,#N/A,FALSE,"3.BS";#N/A,#N/A,FALSE,"4.PER PL";#N/A,#N/A,FALSE,"5.INVESTMENT";#N/A,#N/A,FALSE,"6.공문";#N/A,#N/A,FALSE,"7.netinvest"}</definedName>
    <definedName name="햐ㄴ난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향후계획1" hidden="1">{#N/A,#N/A,FALSE,"단축1";#N/A,#N/A,FALSE,"단축2";#N/A,#N/A,FALSE,"단축3";#N/A,#N/A,FALSE,"장축";#N/A,#N/A,FALSE,"4WD"}</definedName>
    <definedName name="향후방향" hidden="1">{#N/A,#N/A,FALSE,"단축1";#N/A,#N/A,FALSE,"단축2";#N/A,#N/A,FALSE,"단축3";#N/A,#N/A,FALSE,"장축";#N/A,#N/A,FALSE,"4WD"}</definedName>
    <definedName name="허" hidden="1">{#N/A,#N/A,FALSE,"BS";#N/A,#N/A,FALSE,"PL";#N/A,#N/A,FALSE,"처분";#N/A,#N/A,FALSE,"현금";#N/A,#N/A,FALSE,"매출";#N/A,#N/A,FALSE,"원가";#N/A,#N/A,FALSE,"경영"}</definedName>
    <definedName name="허진" hidden="1">{#N/A,#N/A,FALSE,"제목"}</definedName>
    <definedName name="허허" hidden="1">{#N/A,#N/A,TRUE,"Y생산";#N/A,#N/A,TRUE,"Y판매";#N/A,#N/A,TRUE,"Y총물량";#N/A,#N/A,TRUE,"Y능력";#N/A,#N/A,TRUE,"YKD"}</definedName>
    <definedName name="허ㅓ" hidden="1">{#N/A,#N/A,FALSE,"단축1";#N/A,#N/A,FALSE,"단축2";#N/A,#N/A,FALSE,"단축3";#N/A,#N/A,FALSE,"장축";#N/A,#N/A,FALSE,"4WD"}</definedName>
    <definedName name="헞ㅣㄴ" hidden="1">{#N/A,#N/A,FALSE,"제목"}</definedName>
    <definedName name="헤드" hidden="1">{#N/A,#N/A,FALSE,"손익표지";#N/A,#N/A,FALSE,"손익계산";#N/A,#N/A,FALSE,"일반관리비";#N/A,#N/A,FALSE,"영업외수익";#N/A,#N/A,FALSE,"영업외비용";#N/A,#N/A,FALSE,"매출액";#N/A,#N/A,FALSE,"요약손익";#N/A,#N/A,FALSE,"요약대차";#N/A,#N/A,FALSE,"매출채권현황";#N/A,#N/A,FALSE,"매출채권명세"}</definedName>
    <definedName name="혀" hidden="1">{#N/A,#N/A,FALSE,"1.CRITERIA";#N/A,#N/A,FALSE,"2.IS";#N/A,#N/A,FALSE,"3.BS";#N/A,#N/A,FALSE,"4.PER PL";#N/A,#N/A,FALSE,"5.INVESTMENT";#N/A,#N/A,FALSE,"6.공문";#N/A,#N/A,FALSE,"7.netinvest"}</definedName>
    <definedName name="현" hidden="1">{#N/A,#N/A,FALSE,"표지";#N/A,#N/A,FALSE,"전제";#N/A,#N/A,FALSE,"손익-자 (2)";#N/A,#N/A,FALSE,"손익-자";#N/A,#N/A,FALSE,"손익-마 (2)";#N/A,#N/A,FALSE,"손익-마";#N/A,#N/A,FALSE,"총손최종"}</definedName>
    <definedName name="현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현금23" hidden="1">{#N/A,#N/A,FALSE,"BS";#N/A,#N/A,FALSE,"PL";#N/A,#N/A,FALSE,"처분";#N/A,#N/A,FALSE,"현금";#N/A,#N/A,FALSE,"매출";#N/A,#N/A,FALSE,"원가";#N/A,#N/A,FALSE,"경영"}</definedName>
    <definedName name="현금7" hidden="1">{#N/A,#N/A,FALSE,"손익표지";#N/A,#N/A,FALSE,"손익계산";#N/A,#N/A,FALSE,"일반관리비";#N/A,#N/A,FALSE,"영업외수익";#N/A,#N/A,FALSE,"영업외비용";#N/A,#N/A,FALSE,"매출액";#N/A,#N/A,FALSE,"요약손익";#N/A,#N/A,FALSE,"요약대차";#N/A,#N/A,FALSE,"매출채권현황";#N/A,#N/A,FALSE,"매출채권명세"}</definedName>
    <definedName name="현금flow검증" hidden="1">{#N/A,#N/A,FALSE,"BS";#N/A,#N/A,FALSE,"PL";#N/A,#N/A,FALSE,"처분";#N/A,#N/A,FALSE,"현금";#N/A,#N/A,FALSE,"매출";#N/A,#N/A,FALSE,"원가";#N/A,#N/A,FALSE,"경영"}</definedName>
    <definedName name="현금검증표" hidden="1">{#N/A,#N/A,FALSE,"1.CRITERIA";#N/A,#N/A,FALSE,"2.IS";#N/A,#N/A,FALSE,"3.BS";#N/A,#N/A,FALSE,"4.PER PL";#N/A,#N/A,FALSE,"5.INVESTMENT";#N/A,#N/A,FALSE,"6.공문";#N/A,#N/A,FALSE,"7.netinvest"}</definedName>
    <definedName name="현금둥가물외" hidden="1">{#N/A,#N/A,FALSE,"Aging Summary";#N/A,#N/A,FALSE,"Ratio Analysis";#N/A,#N/A,FALSE,"Test 120 Day Accts";#N/A,#N/A,FALSE,"Tickmarks"}</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및등가물" hidden="1">{#N/A,#N/A,FALSE,"BS";#N/A,#N/A,FALSE,"PL";#N/A,#N/A,FALSE,"A";#N/A,#N/A,FALSE,"B";#N/A,#N/A,FALSE,"B1";#N/A,#N/A,FALSE,"C";#N/A,#N/A,FALSE,"C1";#N/A,#N/A,FALSE,"C2";#N/A,#N/A,FALSE,"D";#N/A,#N/A,FALSE,"E";#N/A,#N/A,FALSE,"F";#N/A,#N/A,FALSE,"AA";#N/A,#N/A,FALSE,"BB";#N/A,#N/A,FALSE,"CC";#N/A,#N/A,FALSE,"DD";#N/A,#N/A,FALSE,"EE";#N/A,#N/A,FALSE,"FF";#N/A,#N/A,FALSE,"PL10";#N/A,#N/A,FALSE,"PL20";#N/A,#N/A,FALSE,"PL30"}</definedName>
    <definedName name="현금정산" hidden="1">{#N/A,#N/A,FALSE,"Aging Summary";#N/A,#N/A,FALSE,"Ratio Analysis";#N/A,#N/A,FALSE,"Test 120 Day Accts";#N/A,#N/A,FALSE,"Tickmarks"}</definedName>
    <definedName name="현금정산료"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현금정산표"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현금표" hidden="1">{#N/A,#N/A,FALSE,"수입금 명세서 1";#N/A,#N/A,FALSE,"현장별공사손익현황 2";#N/A,#N/A,FALSE,"수입명세서 3-5";#N/A,#N/A,FALSE,"영업외수익명세서 6-10";#N/A,#N/A,FALSE,"특별이익명세서 11";#N/A,#N/A,FALSE,"고정자산처분명세서 12-13";#N/A,#N/A,FALSE,"공사원가명세서 14";#N/A,#N/A,FALSE,"영업외비용명세서 15-17";#N/A,#N/A,FALSE,"특별손실명세서 18";#N/A,#N/A,FALSE,"채권명세서 19";#N/A,#N/A,FALSE,"관계회사자산명세서 20";#N/A,#N/A,FALSE,"21, 23-24";#N/A,#N/A,FALSE,"감가상각비등명세서 22";#N/A,#N/A,FALSE,"사채명세서 25";#N/A,#N/A,FALSE,"충당금명세서 26"}</definedName>
    <definedName name="현금프름표" hidden="1">{#N/A,#N/A,FALSE,"선급공사비명세서 1-2";#N/A,#N/A,FALSE,"건설가계정명세서 3";#N/A,#N/A,FALSE,"자본금명세서 4-5";#N/A,#N/A,FALSE,"용역원가명세서 6-7";#N/A,#N/A,FALSE,"상풍매출원가명세서 8";#N/A,#N/A,FALSE,"판매비와일반관리명세서 9-10";#N/A,#N/A,FALSE,"결손처리계산서(안) 11"}</definedName>
    <definedName name="현금흐름" hidden="1">{#N/A,#N/A,FALSE,"Aging Summary";#N/A,#N/A,FALSE,"Ratio Analysis";#N/A,#N/A,FALSE,"Test 120 Day Accts";#N/A,#N/A,FALSE,"Tickmarks"}</definedName>
    <definedName name="현금흐름_1" hidden="1">{#N/A,#N/A,FALSE,"Aging Summary";#N/A,#N/A,FALSE,"Ratio Analysis";#N/A,#N/A,FALSE,"Test 120 Day Accts";#N/A,#N/A,FALSE,"Tickmarks"}</definedName>
    <definedName name="현금흐름1" hidden="1">#REF!</definedName>
    <definedName name="현금흐름12월" hidden="1">#REF!</definedName>
    <definedName name="현금흐름3개월" hidden="1">{#N/A,#N/A,FALSE,"UNIT";#N/A,#N/A,FALSE,"UNIT";#N/A,#N/A,FALSE,"계정"}</definedName>
    <definedName name="현금흐름정산표" hidden="1">{#N/A,#N/A,FALSE,"BS";#N/A,#N/A,FALSE,"PL";#N/A,#N/A,FALSE,"처분";#N/A,#N/A,FALSE,"현금";#N/A,#N/A,FALSE,"매출";#N/A,#N/A,FALSE,"원가";#N/A,#N/A,FALSE,"경영"}</definedName>
    <definedName name="현금흐름표" hidden="1">{#N/A,#N/A,FALSE,"BS";#N/A,#N/A,FALSE,"PL";#N/A,#N/A,FALSE,"처분";#N/A,#N/A,FALSE,"현금";#N/A,#N/A,FALSE,"매출";#N/A,#N/A,FALSE,"원가";#N/A,#N/A,FALSE,"경영"}</definedName>
    <definedName name="현금흐름표2" hidden="1">{#N/A,#N/A,FALSE,"BS";#N/A,#N/A,FALSE,"PL";#N/A,#N/A,FALSE,"처분";#N/A,#N/A,FALSE,"현금";#N/A,#N/A,FALSE,"매출";#N/A,#N/A,FALSE,"원가";#N/A,#N/A,FALSE,"경영"}</definedName>
    <definedName name="현금흐름표2222" hidden="1">{#N/A,#N/A,FALSE,"96매출보고현황"}</definedName>
    <definedName name="현금흐름표3개년" hidden="1">{#N/A,#N/A,FALSE,"P.C.B"}</definedName>
    <definedName name="현금흐름표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정산" hidden="1">255</definedName>
    <definedName name="현금흐름표정산표" hidden="1">{#N/A,#N/A,FALSE,"BS";#N/A,#N/A,FALSE,"PL";#N/A,#N/A,FALSE,"처분";#N/A,#N/A,FALSE,"현금";#N/A,#N/A,FALSE,"매출";#N/A,#N/A,FALSE,"원가";#N/A,#N/A,FALSE,"경영"}</definedName>
    <definedName name="현기3" hidden="1">{#N/A,#N/A,FALSE,"단축1";#N/A,#N/A,FALSE,"단축2";#N/A,#N/A,FALSE,"단축3";#N/A,#N/A,FALSE,"장축";#N/A,#N/A,FALSE,"4WD"}</definedName>
    <definedName name="현대" hidden="1">{#N/A,#N/A,FALSE,"정공"}</definedName>
    <definedName name="현대_1" hidden="1">{#N/A,#N/A,FALSE,"정공"}</definedName>
    <definedName name="현대04" hidden="1">{#N/A,#N/A,FALSE,"96 3월물량표";#N/A,#N/A,FALSE,"96 4월물량표";#N/A,#N/A,FALSE,"96 5월물량표"}</definedName>
    <definedName name="현대용2" hidden="1">{#N/A,#N/A,FALSE,"BS";#N/A,#N/A,FALSE,"PL";#N/A,#N/A,FALSE,"처분";#N/A,#N/A,FALSE,"현금";#N/A,#N/A,FALSE,"매출";#N/A,#N/A,FALSE,"원가";#N/A,#N/A,FALSE,"경영"}</definedName>
    <definedName name="현대차" hidden="1">{#N/A,#N/A,FALSE,"대비양식";#N/A,#N/A,FALSE,"월별양식";#N/A,#N/A,FALSE,"출장비";#N/A,#N/A,FALSE,"교통비계획";#N/A,#N/A,FALSE,"참고도서";#N/A,#N/A,FALSE,"제회비";#N/A,#N/A,FALSE,"접대계획";#N/A,#N/A,FALSE,"출장실적"}</definedName>
    <definedName name="현덕산업1" hidden="1">{#N/A,#N/A,FALSE,"인원";#N/A,#N/A,FALSE,"비용2";#N/A,#N/A,FALSE,"비용1";#N/A,#N/A,FALSE,"비용";#N/A,#N/A,FALSE,"보증2";#N/A,#N/A,FALSE,"보증1";#N/A,#N/A,FALSE,"보증";#N/A,#N/A,FALSE,"손익1";#N/A,#N/A,FALSE,"손익";#N/A,#N/A,FALSE,"부서별매출";#N/A,#N/A,FALSE,"매출"}</definedName>
    <definedName name="현아" hidden="1">{#N/A,#N/A,FALSE,"CHECK-LIST 환산표";#N/A,#N/A,FALSE,"무재해 시간";#N/A,#N/A,FALSE,"총괄표"}</definedName>
    <definedName name="현아_1" hidden="1">{#N/A,#N/A,FALSE,"CHECK-LIST 환산표";#N/A,#N/A,FALSE,"무재해 시간";#N/A,#N/A,FALSE,"총괄표"}</definedName>
    <definedName name="현작성조서" hidden="1">{#N/A,#N/A,FALSE,"BS";#N/A,#N/A,FALSE,"PL";#N/A,#N/A,FALSE,"처분";#N/A,#N/A,FALSE,"현금";#N/A,#N/A,FALSE,"매출";#N/A,#N/A,FALSE,"원가";#N/A,#N/A,FALSE,"경영"}</definedName>
    <definedName name="현작성조서_1" hidden="1">{#N/A,#N/A,FALSE,"BS";#N/A,#N/A,FALSE,"PL";#N/A,#N/A,FALSE,"처분";#N/A,#N/A,FALSE,"현금";#N/A,#N/A,FALSE,"매출";#N/A,#N/A,FALSE,"원가";#N/A,#N/A,FALSE,"경영"}</definedName>
    <definedName name="현재" hidden="1">{#N/A,#N/A,TRUE,"경전'96(1)";#N/A,#N/A,TRUE,"경전'96 (2)"}</definedName>
    <definedName name="현재.1" hidden="1">{#N/A,#N/A,TRUE,"매출진척-1";#N/A,#N/A,TRUE,"매출진척-2";#N/A,#N/A,TRUE,"제품실적";#N/A,#N/A,TRUE,"RAC";#N/A,#N/A,TRUE,"PAC ";#N/A,#N/A,TRUE,"재고현황";#N/A,#N/A,TRUE,"공지사항"}</definedName>
    <definedName name="현정" hidden="1">{#N/A,#N/A,FALSE,"HOT RU TEM";#N/A,#N/A,FALSE,"HOT RU TEM";#N/A,#N/A,FALSE,"HOT RU TEM"}</definedName>
    <definedName name="현정이" hidden="1">{#N/A,#N/A,FALSE,"HOT RU TEM";#N/A,#N/A,FALSE,"HOT RU TEM";#N/A,#N/A,FALSE,"HOT RU TEM"}</definedName>
    <definedName name="현조" hidden="1">#REF!</definedName>
    <definedName name="현현혀나ㅜㅐㅠㅓㅌ너ㅠㅠ" hidden="1">#REF!</definedName>
    <definedName name="현황" hidden="1">{#N/A,#N/A,FALSE,"CHECK-LIST 환산표";#N/A,#N/A,FALSE,"무재해 시간";#N/A,#N/A,FALSE,"총괄표"}</definedName>
    <definedName name="현황_1" hidden="1">{#N/A,#N/A,FALSE,"CHECK-LIST 환산표";#N/A,#N/A,FALSE,"무재해 시간";#N/A,#N/A,FALSE,"총괄표"}</definedName>
    <definedName name="현황2" hidden="1">{#N/A,#N/A,FALSE,"단축1";#N/A,#N/A,FALSE,"단축2";#N/A,#N/A,FALSE,"단축3";#N/A,#N/A,FALSE,"장축";#N/A,#N/A,FALSE,"4WD"}</definedName>
    <definedName name="협력사" hidden="1">{"'보고양식'!$A$58:$K$111"}</definedName>
    <definedName name="협의" hidden="1">{#N/A,#N/A,FALSE,"단축1";#N/A,#N/A,FALSE,"단축2";#N/A,#N/A,FALSE,"단축3";#N/A,#N/A,FALSE,"장축";#N/A,#N/A,FALSE,"4WD"}</definedName>
    <definedName name="협조및조정사항" hidden="1">{"'호선별현황(방식)'!$K$22:$P$22","'호선별현황(방식)'!$K$22:$P$22"}</definedName>
    <definedName name="협조사항" hidden="1">{#N/A,#N/A,FALSE,"단축1";#N/A,#N/A,FALSE,"단축2";#N/A,#N/A,FALSE,"단축3";#N/A,#N/A,FALSE,"장축";#N/A,#N/A,FALSE,"4WD"}</definedName>
    <definedName name="협조전" hidden="1">{#N/A,#N/A,FALSE,"정공"}</definedName>
    <definedName name="협회비" hidden="1">{#N/A,#N/A,FALSE,"BS";#N/A,#N/A,FALSE,"PL";#N/A,#N/A,FALSE,"처분";#N/A,#N/A,FALSE,"현금";#N/A,#N/A,FALSE,"매출";#N/A,#N/A,FALSE,"원가";#N/A,#N/A,FALSE,"경영"}</definedName>
    <definedName name="형장우" hidden="1">{#N/A,#N/A,TRUE,"일정"}</definedName>
    <definedName name="혜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호" hidden="1">{#N/A,#N/A,FALSE,"1.CRITERIA";#N/A,#N/A,FALSE,"2.IS";#N/A,#N/A,FALSE,"3.BS";#N/A,#N/A,FALSE,"4.PER PL";#N/A,#N/A,FALSE,"5.INVESTMENT";#N/A,#N/A,FALSE,"6.공문";#N/A,#N/A,FALSE,"7.netinvest"}</definedName>
    <definedName name="호_1" hidden="1">{#N/A,#N/A,FALSE,"UNIT";#N/A,#N/A,FALSE,"UNIT";#N/A,#N/A,FALSE,"계정"}</definedName>
    <definedName name="호_2" hidden="1">{#N/A,#N/A,FALSE,"UNIT";#N/A,#N/A,FALSE,"UNIT";#N/A,#N/A,FALSE,"계정"}</definedName>
    <definedName name="호_3" hidden="1">{#N/A,#N/A,FALSE,"UNIT";#N/A,#N/A,FALSE,"UNIT";#N/A,#N/A,FALSE,"계정"}</definedName>
    <definedName name="호_4" hidden="1">{#N/A,#N/A,FALSE,"UNIT";#N/A,#N/A,FALSE,"UNIT";#N/A,#N/A,FALSE,"계정"}</definedName>
    <definedName name="호_5" hidden="1">{#N/A,#N/A,FALSE,"UNIT";#N/A,#N/A,FALSE,"UNIT";#N/A,#N/A,FALSE,"계정"}</definedName>
    <definedName name="호남22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호랑" hidden="1">{#N/A,#N/A,FALSE,"96매출보고현황"}</definedName>
    <definedName name="호봉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호호" hidden="1">#REF!</definedName>
    <definedName name="호호호호" hidden="1">#REF!</definedName>
    <definedName name="호호ㅗ" hidden="1">{#N/A,#N/A,FALSE,"견적대비-2"}</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 hidden="1">#REF!</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 hidden="1">{#N/A,#N/A,FALSE,"96 3월물량표";#N/A,#N/A,FALSE,"96 4월물량표";#N/A,#N/A,FALSE,"96 5월물량표"}</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ㅓㅗㅓ" hidden="1">{#N/A,#N/A,FALSE,"삼진정공";#N/A,#N/A,FALSE,"영신금속";#N/A,#N/A,FALSE,"태양금속";#N/A,#N/A,FALSE,"진합정공";#N/A,#N/A,FALSE,"코리아";#N/A,#N/A,FALSE,"풍강금속";#N/A,#N/A,FALSE,"선일기계"}</definedName>
    <definedName name="호ㅓㅗ허ㅗ허" hidden="1">{"'Sheet1'!$A$1:$H$36"}</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혼아혼ㅇ러ㅣㄴ어ㅏㅣㅇ" hidden="1">{#N/A,#N/A,TRUE,"Y생산";#N/A,#N/A,TRUE,"Y판매";#N/A,#N/A,TRUE,"Y총물량";#N/A,#N/A,TRUE,"Y능력";#N/A,#N/A,TRUE,"YKD"}</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홈마트" hidden="1">{"YTD/Forecast",#N/A,TRUE,"Fcst_TPLN";"Monthly Averages",#N/A,TRUE,"Fcst_TPLN"}</definedName>
    <definedName name="홍" hidden="1">{#N/A,#N/A,FALSE,"96 3월물량표";#N/A,#N/A,FALSE,"96 4월물량표";#N/A,#N/A,FALSE,"96 5월물량표"}</definedName>
    <definedName name="홍길동" hidden="1">{#N/A,#N/A,FALSE,"표지";#N/A,#N/A,FALSE,"전제";#N/A,#N/A,FALSE,"손익-자 (2)";#N/A,#N/A,FALSE,"손익-자";#N/A,#N/A,FALSE,"손익-마 (2)";#N/A,#N/A,FALSE,"손익-마";#N/A,#N/A,FALSE,"총손최종"}</definedName>
    <definedName name="홍ㄹㄴㄷㄱ" hidden="1">#REF!</definedName>
    <definedName name="홍랑혼" hidden="1">{#N/A,#N/A,FALSE,"단축1";#N/A,#N/A,FALSE,"단축2";#N/A,#N/A,FALSE,"단축3";#N/A,#N/A,FALSE,"장축";#N/A,#N/A,FALSE,"4WD"}</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화기" hidden="1">{#N/A,#N/A,FALSE,"지침";#N/A,#N/A,FALSE,"환경분석";#N/A,#N/A,FALSE,"Sheet16"}</definedName>
    <definedName name="화물요약" hidden="1">{#N/A,#N/A,FALSE,"부대사업수입분석"}</definedName>
    <definedName name="확" hidden="1">{#N/A,#N/A,FALSE,"BS";#N/A,#N/A,FALSE,"PL";#N/A,#N/A,FALSE,"처분";#N/A,#N/A,FALSE,"현금";#N/A,#N/A,FALSE,"매출";#N/A,#N/A,FALSE,"원가";#N/A,#N/A,FALSE,"경영"}</definedName>
    <definedName name="확대3" hidden="1">{#N/A,#N/A,FALSE,"UNIT";#N/A,#N/A,FALSE,"UNIT";#N/A,#N/A,FALSE,"계정"}</definedName>
    <definedName name="확대3_1" hidden="1">{#N/A,#N/A,FALSE,"UNIT";#N/A,#N/A,FALSE,"UNIT";#N/A,#N/A,FALSE,"계정"}</definedName>
    <definedName name="확대3_2" hidden="1">{#N/A,#N/A,FALSE,"UNIT";#N/A,#N/A,FALSE,"UNIT";#N/A,#N/A,FALSE,"계정"}</definedName>
    <definedName name="확대3_3" hidden="1">{#N/A,#N/A,FALSE,"UNIT";#N/A,#N/A,FALSE,"UNIT";#N/A,#N/A,FALSE,"계정"}</definedName>
    <definedName name="확대3_4" hidden="1">{#N/A,#N/A,FALSE,"UNIT";#N/A,#N/A,FALSE,"UNIT";#N/A,#N/A,FALSE,"계정"}</definedName>
    <definedName name="확대3_5" hidden="1">{#N/A,#N/A,FALSE,"UNIT";#N/A,#N/A,FALSE,"UNIT";#N/A,#N/A,FALSE,"계정"}</definedName>
    <definedName name="확인" hidden="1">{#N/A,#N/A,FALSE,"UNIT";#N/A,#N/A,FALSE,"UNIT";#N/A,#N/A,FALSE,"계정"}</definedName>
    <definedName name="확인_1" hidden="1">{#N/A,#N/A,FALSE,"UNIT";#N/A,#N/A,FALSE,"UNIT";#N/A,#N/A,FALSE,"계정"}</definedName>
    <definedName name="확인_2" hidden="1">{#N/A,#N/A,FALSE,"UNIT";#N/A,#N/A,FALSE,"UNIT";#N/A,#N/A,FALSE,"계정"}</definedName>
    <definedName name="확인_3" hidden="1">{#N/A,#N/A,FALSE,"UNIT";#N/A,#N/A,FALSE,"UNIT";#N/A,#N/A,FALSE,"계정"}</definedName>
    <definedName name="확인_4" hidden="1">{#N/A,#N/A,FALSE,"UNIT";#N/A,#N/A,FALSE,"UNIT";#N/A,#N/A,FALSE,"계정"}</definedName>
    <definedName name="확인_5" hidden="1">{#N/A,#N/A,FALSE,"UNIT";#N/A,#N/A,FALSE,"UNIT";#N/A,#N/A,FALSE,"계정"}</definedName>
    <definedName name="확인명세" hidden="1">{#N/A,#N/A,FALSE,"UNIT";#N/A,#N/A,FALSE,"UNIT";#N/A,#N/A,FALSE,"계정"}</definedName>
    <definedName name="확인명세_1" hidden="1">{#N/A,#N/A,FALSE,"UNIT";#N/A,#N/A,FALSE,"UNIT";#N/A,#N/A,FALSE,"계정"}</definedName>
    <definedName name="확인명세_2" hidden="1">{#N/A,#N/A,FALSE,"UNIT";#N/A,#N/A,FALSE,"UNIT";#N/A,#N/A,FALSE,"계정"}</definedName>
    <definedName name="확인명세_3" hidden="1">{#N/A,#N/A,FALSE,"UNIT";#N/A,#N/A,FALSE,"UNIT";#N/A,#N/A,FALSE,"계정"}</definedName>
    <definedName name="확인명세_4" hidden="1">{#N/A,#N/A,FALSE,"UNIT";#N/A,#N/A,FALSE,"UNIT";#N/A,#N/A,FALSE,"계정"}</definedName>
    <definedName name="확인명세_5" hidden="1">{#N/A,#N/A,FALSE,"UNIT";#N/A,#N/A,FALSE,"UNIT";#N/A,#N/A,FALSE,"계정"}</definedName>
    <definedName name="확정" hidden="1">{#N/A,#N/A,FALSE,"인원";#N/A,#N/A,FALSE,"비용2";#N/A,#N/A,FALSE,"비용1";#N/A,#N/A,FALSE,"비용";#N/A,#N/A,FALSE,"보증2";#N/A,#N/A,FALSE,"보증1";#N/A,#N/A,FALSE,"보증";#N/A,#N/A,FALSE,"손익1";#N/A,#N/A,FALSE,"손익";#N/A,#N/A,FALSE,"부서별매출";#N/A,#N/A,FALSE,"매출"}</definedName>
    <definedName name="확정IS" hidden="1">{#N/A,#N/A,FALSE,"평균임금기준퇴직금"}</definedName>
    <definedName name="환경" hidden="1">{#N/A,#N/A,FALSE,"UNIT";#N/A,#N/A,FALSE,"UNIT";#N/A,#N/A,FALSE,"계정"}</definedName>
    <definedName name="환경_1" hidden="1">{#N/A,#N/A,FALSE,"UNIT";#N/A,#N/A,FALSE,"UNIT";#N/A,#N/A,FALSE,"계정"}</definedName>
    <definedName name="환경분석"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환경분석청주" hidden="1">{#N/A,#N/A,FALSE,"지침";#N/A,#N/A,FALSE,"환경분석";#N/A,#N/A,FALSE,"Sheet16"}</definedName>
    <definedName name="환경소주2" hidden="1">{#N/A,#N/A,FALSE,"지침";#N/A,#N/A,FALSE,"환경분석";#N/A,#N/A,FALSE,"Sheet16"}</definedName>
    <definedName name="환경소주3" hidden="1">{#N/A,#N/A,FALSE,"지침";#N/A,#N/A,FALSE,"환경분석";#N/A,#N/A,FALSE,"Sheet16"}</definedName>
    <definedName name="환위험" hidden="1">{"'7-2지역별'!$A$1:$R$44"}</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황" hidden="1">{"'분양원가'!$B$1:$F$113"}</definedName>
    <definedName name="황태규" hidden="1">{#N/A,#N/A,FALSE,"지침";#N/A,#N/A,FALSE,"환경분석";#N/A,#N/A,FALSE,"Sheet16"}</definedName>
    <definedName name="회" hidden="1">{#N/A,#N/A,TRUE,"경전'96(1)";#N/A,#N/A,TRUE,"경전'96 (2)"}</definedName>
    <definedName name="회계와세무의가액검토" hidden="1">{#N/A,#N/A,FALSE,"9612"}</definedName>
    <definedName name="회계잔액" hidden="1">#REF!</definedName>
    <definedName name="회계팀" hidden="1">#REF!</definedName>
    <definedName name="회계팀_수정분" hidden="1">#REF!</definedName>
    <definedName name="회사방침" hidden="1">#N/A</definedName>
    <definedName name="회의비" hidden="1">{#N/A,#N/A,FALSE,"Sheet1";#N/A,#N/A,FALSE,"Sheet1";#N/A,#N/A,FALSE,"Sheet1"}</definedName>
    <definedName name="회장님업무보고재재수정" hidden="1">{"'5'!$A$1:$BB$147"}</definedName>
    <definedName name="회전2" hidden="1">{#N/A,#N/A,FALSE,"인원";#N/A,#N/A,FALSE,"비용2";#N/A,#N/A,FALSE,"비용1";#N/A,#N/A,FALSE,"비용";#N/A,#N/A,FALSE,"보증2";#N/A,#N/A,FALSE,"보증1";#N/A,#N/A,FALSE,"보증";#N/A,#N/A,FALSE,"손익1";#N/A,#N/A,FALSE,"손익";#N/A,#N/A,FALSE,"부서별매출";#N/A,#N/A,FALSE,"매출"}</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효" hidden="1">{#N/A,#N/A,FALSE,"1.CRITERIA";#N/A,#N/A,FALSE,"2.IS";#N/A,#N/A,FALSE,"3.BS";#N/A,#N/A,FALSE,"4.PER PL";#N/A,#N/A,FALSE,"5.INVESTMENT";#N/A,#N/A,FALSE,"6.공문";#N/A,#N/A,FALSE,"7.netinvest"}</definedName>
    <definedName name="효석" hidden="1">{"'Firr(선)'!$AS$1:$AY$62","'Firr(사)'!$AS$1:$AY$62","'Firr(회)'!$AS$1:$AY$62","'Firr(선)'!$L$1:$V$62","'Firr(사)'!$L$1:$V$62","'Firr(회)'!$L$1:$V$62"}</definedName>
    <definedName name="효율2" hidden="1">{#N/A,#N/A,FALSE,"인원";#N/A,#N/A,FALSE,"비용2";#N/A,#N/A,FALSE,"비용1";#N/A,#N/A,FALSE,"비용";#N/A,#N/A,FALSE,"보증2";#N/A,#N/A,FALSE,"보증1";#N/A,#N/A,FALSE,"보증";#N/A,#N/A,FALSE,"손익1";#N/A,#N/A,FALSE,"손익";#N/A,#N/A,FALSE,"부서별매출";#N/A,#N/A,FALSE,"매출"}</definedName>
    <definedName name="후" hidden="1">{#N/A,#N/A,FALSE,"1.CRITERIA";#N/A,#N/A,FALSE,"2.IS";#N/A,#N/A,FALSE,"3.BS";#N/A,#N/A,FALSE,"4.PER PL";#N/A,#N/A,FALSE,"5.INVESTMENT";#N/A,#N/A,FALSE,"6.공문";#N/A,#N/A,FALSE,"7.netinvest"}</definedName>
    <definedName name="후후후" hidden="1">{"'미착금액'!$A$4:$G$14"}</definedName>
    <definedName name="후후후_1" hidden="1">{"'미착금액'!$A$4:$G$14"}</definedName>
    <definedName name="훈" hidden="1">255</definedName>
    <definedName name="휴" hidden="1">{#N/A,#N/A,FALSE,"1.CRITERIA";#N/A,#N/A,FALSE,"2.IS";#N/A,#N/A,FALSE,"3.BS";#N/A,#N/A,FALSE,"4.PER PL";#N/A,#N/A,FALSE,"5.INVESTMENT";#N/A,#N/A,FALSE,"6.공문";#N/A,#N/A,FALSE,"7.netinvest"}</definedName>
    <definedName name="흏ㅀㄹ홄" hidden="1">{#N/A,#N/A,FALSE,"HOT RU TEM";#N/A,#N/A,FALSE,"HOT RU TEM";#N/A,#N/A,FALSE,"HOT RU TEM"}</definedName>
    <definedName name="흐" hidden="1">{#N/A,#N/A,FALSE,"1.CRITERIA";#N/A,#N/A,FALSE,"2.IS";#N/A,#N/A,FALSE,"3.BS";#N/A,#N/A,FALSE,"4.PER PL";#N/A,#N/A,FALSE,"5.INVESTMENT";#N/A,#N/A,FALSE,"6.공문";#N/A,#N/A,FALSE,"7.netinvest"}</definedName>
    <definedName name="흐름" hidden="1">{#N/A,#N/A,FALSE,"BS";#N/A,#N/A,FALSE,"PL";#N/A,#N/A,FALSE,"처분";#N/A,#N/A,FALSE,"현금";#N/A,#N/A,FALSE,"매출";#N/A,#N/A,FALSE,"원가";#N/A,#N/A,FALSE,"경영"}</definedName>
    <definedName name="흐름_1" hidden="1">{#N/A,#N/A,FALSE,"BS";#N/A,#N/A,FALSE,"PL";#N/A,#N/A,FALSE,"처분";#N/A,#N/A,FALSE,"현금";#N/A,#N/A,FALSE,"매출";#N/A,#N/A,FALSE,"원가";#N/A,#N/A,FALSE,"경영"}</definedName>
    <definedName name="흐름표" hidden="1">{#N/A,#N/A,FALSE,"UNIT";#N/A,#N/A,FALSE,"UNIT";#N/A,#N/A,FALSE,"계정"}</definedName>
    <definedName name="흐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흐흐" hidden="1">{#N/A,#N/A,FALSE,"96매출보고현황"}</definedName>
    <definedName name="흠" hidden="1">{"'Sheet1'!$A$1:$D$15"}</definedName>
    <definedName name="흠_1" hidden="1">{"'Sheet1'!$A$1:$D$15"}</definedName>
    <definedName name="흡2" hidden="1">{#N/A,#N/A,FALSE,"단축1";#N/A,#N/A,FALSE,"단축2";#N/A,#N/A,FALSE,"단축3";#N/A,#N/A,FALSE,"장축";#N/A,#N/A,FALSE,"4WD"}</definedName>
    <definedName name="흡기" hidden="1">{#N/A,#N/A,FALSE,"단축1";#N/A,#N/A,FALSE,"단축2";#N/A,#N/A,FALSE,"단축3";#N/A,#N/A,FALSE,"장축";#N/A,#N/A,FALSE,"4WD"}</definedName>
    <definedName name="히터" hidden="1">{#N/A,#N/A,FALSE,"2월입도";#N/A,#N/A,FALSE,"1월입도";#N/A,#N/A,FALSE,"3월입도"}</definedName>
    <definedName name="히히" hidden="1">{#N/A,#N/A,TRUE,"경전'96(1)";#N/A,#N/A,TRUE,"경전'96 (2)"}</definedName>
    <definedName name="힌울" hidden="1">#REF!</definedName>
    <definedName name="ㅏ" hidden="1">{#N/A,#N/A,FALSE,"BS";#N/A,#N/A,FALSE,"PL";#N/A,#N/A,FALSE,"처분";#N/A,#N/A,FALSE,"현금";#N/A,#N/A,FALSE,"매출";#N/A,#N/A,FALSE,"원가";#N/A,#N/A,FALSE,"경영"}</definedName>
    <definedName name="ㅏ_1" hidden="1">{#N/A,#N/A,FALSE,"BS";#N/A,#N/A,FALSE,"PL";#N/A,#N/A,FALSE,"처분";#N/A,#N/A,FALSE,"현금";#N/A,#N/A,FALSE,"매출";#N/A,#N/A,FALSE,"원가";#N/A,#N/A,FALSE,"경영"}</definedName>
    <definedName name="ㅏ더해ㅑ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아아아아아아앙" hidden="1">{#N/A,#N/A,FALSE,"1.CRITERIA";#N/A,#N/A,FALSE,"2.IS";#N/A,#N/A,FALSE,"3.BS";#N/A,#N/A,FALSE,"4.PER PL";#N/A,#N/A,FALSE,"5.INVESTMENT";#N/A,#N/A,FALSE,"6.공문";#N/A,#N/A,FALSE,"7.netinvest"}</definedName>
    <definedName name="ㅏㅏ" hidden="1">{#N/A,#N/A,FALSE,"DISCI종합";#N/A,#N/A,FALSE,"배관";#N/A,#N/A,FALSE,"전기계장";#N/A,#N/A,FALSE,"기계";#N/A,#N/A,FALSE,"철의장";#N/A,#N/A,FALSE,"거주구";#N/A,#N/A,FALSE,"HVAC"}</definedName>
    <definedName name="ㅏㅏ_1" hidden="1">{"'Sheet1'!$A$1:$D$15"}</definedName>
    <definedName name="ㅏㅏㅏ"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ㅏㅏㅏ_1" hidden="1">{#N/A,#N/A,FALSE,"기술료 비교"}</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 hidden="1">{#N/A,#N/A,FALSE,"Aging Summary";#N/A,#N/A,FALSE,"Ratio Analysis";#N/A,#N/A,FALSE,"Test 120 Day Accts";#N/A,#N/A,FALSE,"Tickmarks"}</definedName>
    <definedName name="ㅏㅏㅏㅏㅏ" hidden="1">#REF!</definedName>
    <definedName name="ㅏㅏㅏㅏㅏㅏㅏㅏㅏㅏㅏㅏㅏ" hidden="1">{#N/A,#N/A,FALSE,"불량현황";#N/A,#N/A,FALSE,"표면처리업체별";#N/A,#N/A,FALSE,"사양별";#N/A,#N/A,FALSE,"제작업체별";#N/A,#N/A,FALSE,"업체주소";#N/A,#N/A,FALSE,"장착부위";#N/A,#N/A,FALSE,"V-100표면현황 (2)"}</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ㅐㅏㅔㅐㅣ" hidden="1">{#N/A,#N/A,FALSE,"UNIT";#N/A,#N/A,FALSE,"UNIT";#N/A,#N/A,FALSE,"계정"}</definedName>
    <definedName name="ㅏㅑㅜㅎ" hidden="1">#REF!</definedName>
    <definedName name="ㅏㅑㅡ" hidden="1">{#N/A,#N/A,FALSE,"단축1";#N/A,#N/A,FALSE,"단축2";#N/A,#N/A,FALSE,"단축3";#N/A,#N/A,FALSE,"장축";#N/A,#N/A,FALSE,"4WD"}</definedName>
    <definedName name="ㅏㅓ" hidden="1">{#N/A,#N/A,FALSE,"단축1";#N/A,#N/A,FALSE,"단축2";#N/A,#N/A,FALSE,"단축3";#N/A,#N/A,FALSE,"장축";#N/A,#N/A,FALSE,"4WD"}</definedName>
    <definedName name="ㅏㅓㄷ하ㅣ" hidden="1">{#N/A,#N/A,FALSE,"HOT RU TEM";#N/A,#N/A,FALSE,"HOT RU TEM";#N/A,#N/A,FALSE,"HOT RU TEM"}</definedName>
    <definedName name="ㅏㅓㅎㅍ말홷먁호미ㅐㅏㅜㅇ" hidden="1">{#N/A,#N/A,TRUE,"일정"}</definedName>
    <definedName name="ㅏㅓㅗ" hidden="1">{#N/A,#N/A,FALSE,"BS";#N/A,#N/A,FALSE,"PL";#N/A,#N/A,FALSE,"처분";#N/A,#N/A,FALSE,"현금";#N/A,#N/A,FALSE,"매출";#N/A,#N/A,FALSE,"원가";#N/A,#N/A,FALSE,"경영"}</definedName>
    <definedName name="ㅏㅗ" hidden="1">{#N/A,#N/A,FALSE,"BS";#N/A,#N/A,FALSE,"PL";#N/A,#N/A,FALSE,"처분";#N/A,#N/A,FALSE,"현금";#N/A,#N/A,FALSE,"매출";#N/A,#N/A,FALSE,"원가";#N/A,#N/A,FALSE,"경영"}</definedName>
    <definedName name="ㅏㅣ" hidden="1">{#N/A,#N/A,FALSE,"96 3월물량표";#N/A,#N/A,FALSE,"96 4월물량표";#N/A,#N/A,FALSE,"96 5월물량표"}</definedName>
    <definedName name="ㅏㅣㅇ" hidden="1">{#N/A,#N/A,FALSE,"BS";#N/A,#N/A,FALSE,"PL";#N/A,#N/A,FALSE,"처분";#N/A,#N/A,FALSE,"현금";#N/A,#N/A,FALSE,"매출";#N/A,#N/A,FALSE,"원가";#N/A,#N/A,FALSE,"경영"}</definedName>
    <definedName name="ㅏㅣㅇㄹ" hidden="1">{"'5'!$A$1:$BB$147"}</definedName>
    <definedName name="ㅏㅣㅏ" hidden="1">#REF!</definedName>
    <definedName name="ㅏㅣㅣㅣ" hidden="1">{#N/A,#N/A,FALSE,"단축1";#N/A,#N/A,FALSE,"단축2";#N/A,#N/A,FALSE,"단축3";#N/A,#N/A,FALSE,"장축";#N/A,#N/A,FALSE,"4WD"}</definedName>
    <definedName name="ㅐ"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ㅐ9" hidden="1">{#N/A,#N/A,TRUE,"경전'96(1)";#N/A,#N/A,TRUE,"경전'96 (2)"}</definedName>
    <definedName name="ㅐㅇ이ㅣㄹ" hidden="1">{#N/A,#N/A,FALSE,"Aging Summary";#N/A,#N/A,FALSE,"Ratio Analysis";#N/A,#N/A,FALSE,"Test 120 Day Accts";#N/A,#N/A,FALSE,"Tickmarks"}</definedName>
    <definedName name="ㅐㅏ"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ㅐ" hidden="1">{#N/A,#N/A,FALSE,"단축1";#N/A,#N/A,FALSE,"단축2";#N/A,#N/A,FALSE,"단축3";#N/A,#N/A,FALSE,"장축";#N/A,#N/A,FALSE,"4WD"}</definedName>
    <definedName name="ㅐㅐㅐ" hidden="1">{"'7'!$B$15:$D$32"}</definedName>
    <definedName name="ㅐㅐㅐ_1" hidden="1">{#N/A,#N/A,FALSE,"지침";#N/A,#N/A,FALSE,"환경분석";#N/A,#N/A,FALSE,"Sheet16"}</definedName>
    <definedName name="ㅐㅔㅐㅔ" hidden="1">{#N/A,#N/A,FALSE,"HOT RU TEM";#N/A,#N/A,FALSE,"HOT RU TEM";#N/A,#N/A,FALSE,"HOT RU TEM"}</definedName>
    <definedName name="ㅐㅔㅔ" hidden="1">{#N/A,#N/A,FALSE,"BS";#N/A,#N/A,FALSE,"PL";#N/A,#N/A,FALSE,"처분";#N/A,#N/A,FALSE,"현금";#N/A,#N/A,FALSE,"매출";#N/A,#N/A,FALSE,"원가";#N/A,#N/A,FALSE,"경영"}</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ㅑ" hidden="1">{#N/A,#N/A,FALSE,"Aging Summary";#N/A,#N/A,FALSE,"Ratio Analysis";#N/A,#N/A,FALSE,"Test 120 Day Accts";#N/A,#N/A,FALSE,"Tickmarks"}</definedName>
    <definedName name="ㅑㅐㅔㅕㅑㅐ" hidden="1">{#N/A,#N/A,FALSE,"단축1";#N/A,#N/A,FALSE,"단축2";#N/A,#N/A,FALSE,"단축3";#N/A,#N/A,FALSE,"장축";#N/A,#N/A,FALSE,"4WD"}</definedName>
    <definedName name="ㅑㅑ" hidden="1">{#N/A,#N/A,FALSE,"UNIT";#N/A,#N/A,FALSE,"UNIT";#N/A,#N/A,FALSE,"계정"}</definedName>
    <definedName name="ㅑㅑㅑ" hidden="1">{#N/A,#N/A,FALSE,"지침";#N/A,#N/A,FALSE,"환경분석";#N/A,#N/A,FALSE,"Sheet16"}</definedName>
    <definedName name="ㅑㅑㅑㅑ" hidden="1">{#N/A,#N/A,FALSE,"UNIT";#N/A,#N/A,FALSE,"UNIT";#N/A,#N/A,FALSE,"계정"}</definedName>
    <definedName name="ㅑㅓㅜ" hidden="1">{#N/A,#N/A,FALSE,"BS";#N/A,#N/A,FALSE,"PL";#N/A,#N/A,FALSE,"처분";#N/A,#N/A,FALSE,"현금";#N/A,#N/A,FALSE,"매출";#N/A,#N/A,FALSE,"원가";#N/A,#N/A,FALSE,"경영"}</definedName>
    <definedName name="ㅑㅓㅜㅎ" hidden="1">{#N/A,#N/A,FALSE,"BS";#N/A,#N/A,FALSE,"PL";#N/A,#N/A,FALSE,"처분";#N/A,#N/A,FALSE,"현금";#N/A,#N/A,FALSE,"매출";#N/A,#N/A,FALSE,"원가";#N/A,#N/A,FALSE,"경영"}</definedName>
    <definedName name="ㅑㅕㅛㅅ" hidden="1">{#N/A,#N/A,FALSE,"BS";#N/A,#N/A,FALSE,"PL";#N/A,#N/A,FALSE,"A";#N/A,#N/A,FALSE,"B";#N/A,#N/A,FALSE,"B1";#N/A,#N/A,FALSE,"C";#N/A,#N/A,FALSE,"C1";#N/A,#N/A,FALSE,"C2";#N/A,#N/A,FALSE,"D";#N/A,#N/A,FALSE,"E";#N/A,#N/A,FALSE,"F";#N/A,#N/A,FALSE,"AA";#N/A,#N/A,FALSE,"BB";#N/A,#N/A,FALSE,"CC";#N/A,#N/A,FALSE,"DD";#N/A,#N/A,FALSE,"EE";#N/A,#N/A,FALSE,"FF";#N/A,#N/A,FALSE,"PL10";#N/A,#N/A,FALSE,"PL20";#N/A,#N/A,FALSE,"PL30"}</definedName>
    <definedName name="ㅑㅕㅛㅅ_1" hidden="1">{#N/A,#N/A,FALSE,"BS";#N/A,#N/A,FALSE,"PL";#N/A,#N/A,FALSE,"A";#N/A,#N/A,FALSE,"B";#N/A,#N/A,FALSE,"B1";#N/A,#N/A,FALSE,"C";#N/A,#N/A,FALSE,"C1";#N/A,#N/A,FALSE,"C2";#N/A,#N/A,FALSE,"D";#N/A,#N/A,FALSE,"E";#N/A,#N/A,FALSE,"F";#N/A,#N/A,FALSE,"AA";#N/A,#N/A,FALSE,"BB";#N/A,#N/A,FALSE,"CC";#N/A,#N/A,FALSE,"DD";#N/A,#N/A,FALSE,"EE";#N/A,#N/A,FALSE,"FF";#N/A,#N/A,FALSE,"PL10";#N/A,#N/A,FALSE,"PL20";#N/A,#N/A,FALSE,"PL30"}</definedName>
    <definedName name="ㅓ" hidden="1">{#N/A,#N/A,TRUE,"Y생산";#N/A,#N/A,TRUE,"Y판매";#N/A,#N/A,TRUE,"Y총물량";#N/A,#N/A,TRUE,"Y능력";#N/A,#N/A,TRUE,"YKD"}</definedName>
    <definedName name="ㅓ_1" hidden="1">{#N/A,#N/A,TRUE,"Y생산";#N/A,#N/A,TRUE,"Y판매";#N/A,#N/A,TRUE,"Y총물량";#N/A,#N/A,TRUE,"Y능력";#N/A,#N/A,TRUE,"YKD"}</definedName>
    <definedName name="ㅓ195" hidden="1">{#N/A,#N/A,FALSE,"HOT RU TEM";#N/A,#N/A,FALSE,"HOT RU TEM";#N/A,#N/A,FALSE,"HOT RU TEM"}</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ㄹ" hidden="1">{#N/A,#N/A,TRUE,"일정"}</definedName>
    <definedName name="ㅓ랴ㅐ저" hidden="1">#REF!</definedName>
    <definedName name="ㅓ로럴" hidden="1">{#N/A,#N/A,FALSE,"단축1";#N/A,#N/A,FALSE,"단축2";#N/A,#N/A,FALSE,"단축3";#N/A,#N/A,FALSE,"장축";#N/A,#N/A,FALSE,"4WD"}</definedName>
    <definedName name="ㅓㅁㅎ퍅ㅇ노ㅓ" hidden="1">{#N/A,#N/A,FALSE,"PART-1234-8-12-9(41)";#N/A,#N/A,FALSE,"PARTS-2(3)";#N/A,#N/A,FALSE,"VAN SYSTEM";#N/A,#N/A,FALSE,"PARTS-10(26)";#N/A,#N/A,FALSE,"PART-5-6-7-11(14)";#N/A,#N/A,FALSE,"PARTS-4(3)";#N/A,#N/A,FALSE,"PCLASS"}</definedName>
    <definedName name="ㅓ모ㅓ" hidden="1">{"'OPEN'G압출'!$A$4:$P$34"}</definedName>
    <definedName name="ㅓㅎ" hidden="1">{#N/A,#N/A,FALSE,"Sheet1"}</definedName>
    <definedName name="ㅓㅏ" hidden="1">{#N/A,#N/A,FALSE,"ROW DATA"}</definedName>
    <definedName name="ㅓㅏ리앙" hidden="1">{#N/A,#N/A,FALSE,"UNIT";#N/A,#N/A,FALSE,"UNIT";#N/A,#N/A,FALSE,"계정"}</definedName>
    <definedName name="ㅓㅏ리앙_1" hidden="1">{#N/A,#N/A,FALSE,"UNIT";#N/A,#N/A,FALSE,"UNIT";#N/A,#N/A,FALSE,"계정"}</definedName>
    <definedName name="ㅓㅏ리앙_2" hidden="1">{#N/A,#N/A,FALSE,"UNIT";#N/A,#N/A,FALSE,"UNIT";#N/A,#N/A,FALSE,"계정"}</definedName>
    <definedName name="ㅓㅏ리앙_3" hidden="1">{#N/A,#N/A,FALSE,"UNIT";#N/A,#N/A,FALSE,"UNIT";#N/A,#N/A,FALSE,"계정"}</definedName>
    <definedName name="ㅓㅏ리앙_4" hidden="1">{#N/A,#N/A,FALSE,"UNIT";#N/A,#N/A,FALSE,"UNIT";#N/A,#N/A,FALSE,"계정"}</definedName>
    <definedName name="ㅓㅏ리앙_5" hidden="1">{#N/A,#N/A,FALSE,"UNIT";#N/A,#N/A,FALSE,"UNIT";#N/A,#N/A,FALSE,"계정"}</definedName>
    <definedName name="ㅓㅏㅇ" hidden="1">{#N/A,#N/A,FALSE,"KMC최종회의(7월) 자료"}</definedName>
    <definedName name="ㅓㅏㅏ" hidden="1">{#N/A,#N/A,FALSE,"인원";#N/A,#N/A,FALSE,"비용2";#N/A,#N/A,FALSE,"비용1";#N/A,#N/A,FALSE,"비용";#N/A,#N/A,FALSE,"보증2";#N/A,#N/A,FALSE,"보증1";#N/A,#N/A,FALSE,"보증";#N/A,#N/A,FALSE,"손익1";#N/A,#N/A,FALSE,"손익";#N/A,#N/A,FALSE,"부서별매출";#N/A,#N/A,FALSE,"매출"}</definedName>
    <definedName name="ㅓㅏㅣ" hidden="1">{#N/A,#N/A,TRUE,"매출진척-1";#N/A,#N/A,TRUE,"매출진척-2";#N/A,#N/A,TRUE,"제품실적";#N/A,#N/A,TRUE,"RAC";#N/A,#N/A,TRUE,"PAC ";#N/A,#N/A,TRUE,"재고현황";#N/A,#N/A,TRUE,"공지사항"}</definedName>
    <definedName name="ㅓㅏㅣㅐㅐ" hidden="1">{#N/A,#N/A,FALSE,"BS";#N/A,#N/A,FALSE,"PL";#N/A,#N/A,FALSE,"처분";#N/A,#N/A,FALSE,"현금";#N/A,#N/A,FALSE,"매출";#N/A,#N/A,FALSE,"원가";#N/A,#N/A,FALSE,"경영"}</definedName>
    <definedName name="ㅓㅏㅣㅕㅑㅔ" hidden="1">{#N/A,#N/A,FALSE,"단축1";#N/A,#N/A,FALSE,"단축2";#N/A,#N/A,FALSE,"단축3";#N/A,#N/A,FALSE,"장축";#N/A,#N/A,FALSE,"4WD"}</definedName>
    <definedName name="ㅓㅓ" hidden="1">{#N/A,#N/A,FALSE,"단축1";#N/A,#N/A,FALSE,"단축2";#N/A,#N/A,FALSE,"단축3";#N/A,#N/A,FALSE,"장축";#N/A,#N/A,FALSE,"4WD"}</definedName>
    <definedName name="ㅓㅓ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로" hidden="1">{#N/A,#N/A,FALSE,"단축1";#N/A,#N/A,FALSE,"단축2";#N/A,#N/A,FALSE,"단축3";#N/A,#N/A,FALSE,"장축";#N/A,#N/A,FALSE,"4WD"}</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ㅓㅑㅑ"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ㅓ" hidden="1">{"'con_010'!$A$1:$AN$63"}</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ㅓㅓㅓㄴ"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ㅓㅓㅣㅣㅣㅣ" hidden="1">{#N/A,#N/A,FALSE,"BS";#N/A,#N/A,FALSE,"PL";#N/A,#N/A,FALSE,"처분";#N/A,#N/A,FALSE,"현금";#N/A,#N/A,FALSE,"매출";#N/A,#N/A,FALSE,"원가";#N/A,#N/A,FALSE,"경영"}</definedName>
    <definedName name="ㅓㅓㅣ"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ㅎㄹ" hidden="1">{#N/A,#N/A,FALSE,"BS";#N/A,#N/A,FALSE,"PL";#N/A,#N/A,FALSE,"A";#N/A,#N/A,FALSE,"B";#N/A,#N/A,FALSE,"B1";#N/A,#N/A,FALSE,"C";#N/A,#N/A,FALSE,"C1";#N/A,#N/A,FALSE,"C2";#N/A,#N/A,FALSE,"D";#N/A,#N/A,FALSE,"E";#N/A,#N/A,FALSE,"F";#N/A,#N/A,FALSE,"AA";#N/A,#N/A,FALSE,"BB";#N/A,#N/A,FALSE,"CC";#N/A,#N/A,FALSE,"DD";#N/A,#N/A,FALSE,"EE";#N/A,#N/A,FALSE,"FF";#N/A,#N/A,FALSE,"PL10";#N/A,#N/A,FALSE,"PL20";#N/A,#N/A,FALSE,"PL30"}</definedName>
    <definedName name="ㅓㅗㅓ" hidden="1">#REF!</definedName>
    <definedName name="ㅓㅗㅓㅗ"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ㅓㅗㅓㅗㅓㅗ" hidden="1">#REF!</definedName>
    <definedName name="ㅓㅘㅓㅏ" hidden="1">{#N/A,#N/A,FALSE,"1.CRITERIA";#N/A,#N/A,FALSE,"2.IS";#N/A,#N/A,FALSE,"3.BS";#N/A,#N/A,FALSE,"4.PER PL";#N/A,#N/A,FALSE,"5.INVESTMENT";#N/A,#N/A,FALSE,"6.공문";#N/A,#N/A,FALSE,"7.netinvest"}</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ㅘㅓㅘㅓㅗ" hidden="1">{"'OPEN'G압출'!$A$4:$P$34"}</definedName>
    <definedName name="ㅓㅡ" hidden="1">#REF!</definedName>
    <definedName name="ㅓㅣㅏㅓㅣㅏ" hidden="1">{#N/A,#N/A,FALSE,"BS";#N/A,#N/A,FALSE,"PL";#N/A,#N/A,FALSE,"A";#N/A,#N/A,FALSE,"B";#N/A,#N/A,FALSE,"B1";#N/A,#N/A,FALSE,"C";#N/A,#N/A,FALSE,"C1";#N/A,#N/A,FALSE,"C2";#N/A,#N/A,FALSE,"D";#N/A,#N/A,FALSE,"E";#N/A,#N/A,FALSE,"F";#N/A,#N/A,FALSE,"AA";#N/A,#N/A,FALSE,"BB";#N/A,#N/A,FALSE,"CC";#N/A,#N/A,FALSE,"DD";#N/A,#N/A,FALSE,"EE";#N/A,#N/A,FALSE,"FF";#N/A,#N/A,FALSE,"PL10";#N/A,#N/A,FALSE,"PL20";#N/A,#N/A,FALSE,"PL30"}</definedName>
    <definedName name="ㅓㅣㅏㅣ"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ㅔ" hidden="1">{#N/A,#N/A,FALSE,"단축1";#N/A,#N/A,FALSE,"단축2";#N/A,#N/A,FALSE,"단축3";#N/A,#N/A,FALSE,"장축";#N/A,#N/A,FALSE,"4WD"}</definedName>
    <definedName name="ㅔㄹ" hidden="1">{#N/A,#N/A,FALSE,"BS";#N/A,#N/A,FALSE,"PL";#N/A,#N/A,FALSE,"처분";#N/A,#N/A,FALSE,"현금";#N/A,#N/A,FALSE,"매출";#N/A,#N/A,FALSE,"원가";#N/A,#N/A,FALSE,"경영"}</definedName>
    <definedName name="ㅔㅐㅑㅓㅎㅎ라" hidden="1">#REF!</definedName>
    <definedName name="ㅔㅐㅔ" hidden="1">{#N/A,"수불부",FALSE,"사급자재수불서";#N/A,"수불부",FALSE,"사급자재수불서"}</definedName>
    <definedName name="ㅔㅔ" hidden="1">{#N/A,#N/A,FALSE,"Status";#N/A,#N/A,FALSE,"Deckblatt 1";#N/A,#N/A,FALSE,"Deckblatt2"}</definedName>
    <definedName name="ㅔㅔㅔ" hidden="1">{"'7'!$B$15:$D$32"}</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 hidden="1">{#N/A,#N/A,FALSE,"BS";#N/A,#N/A,FALSE,"PL";#N/A,#N/A,FALSE,"처분";#N/A,#N/A,FALSE,"현금";#N/A,#N/A,FALSE,"매출";#N/A,#N/A,FALSE,"원가";#N/A,#N/A,FALSE,"경영"}</definedName>
    <definedName name="ㅕ_1" hidden="1">{#N/A,#N/A,FALSE,"BS";#N/A,#N/A,FALSE,"PL";#N/A,#N/A,FALSE,"처분";#N/A,#N/A,FALSE,"현금";#N/A,#N/A,FALSE,"매출";#N/A,#N/A,FALSE,"원가";#N/A,#N/A,FALSE,"경영"}</definedName>
    <definedName name="ㅕ해" hidden="1">{#N/A,#N/A,FALSE,"지침";#N/A,#N/A,FALSE,"환경분석";#N/A,#N/A,FALSE,"Sheet16"}</definedName>
    <definedName name="ㅕ해1" hidden="1">{#N/A,#N/A,FALSE,"지침";#N/A,#N/A,FALSE,"환경분석";#N/A,#N/A,FALSE,"Sheet16"}</definedName>
    <definedName name="ㅕㅑㅕㅑ" hidden="1">{#N/A,#N/A,FALSE,"HOT RU TEM";#N/A,#N/A,FALSE,"HOT RU TEM";#N/A,#N/A,FALSE,"HOT RU TEM"}</definedName>
    <definedName name="ㅕㅕ" hidden="1">{#N/A,#N/A,FALSE,"단축1";#N/A,#N/A,FALSE,"단축2";#N/A,#N/A,FALSE,"단축3";#N/A,#N/A,FALSE,"장축";#N/A,#N/A,FALSE,"4WD"}</definedName>
    <definedName name="ㅕㅕㅕ" hidden="1">{"'5'!$A$1:$BB$147"}</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ㅗㅛㅅㅎㄹ" hidden="1">{#N/A,#N/A,FALSE,"UNIT";#N/A,#N/A,FALSE,"UNIT";#N/A,#N/A,FALSE,"계정"}</definedName>
    <definedName name="ㅕㅗㅛㅅㅎㄹ_1" hidden="1">{#N/A,#N/A,FALSE,"UNIT";#N/A,#N/A,FALSE,"UNIT";#N/A,#N/A,FALSE,"계정"}</definedName>
    <definedName name="ㅕㅛ" hidden="1">{#N/A,#N/A,FALSE,"지침";#N/A,#N/A,FALSE,"환경분석";#N/A,#N/A,FALSE,"Sheet16"}</definedName>
    <definedName name="ㅕㅛㅅ" hidden="1">{#N/A,#N/A,TRUE,"Y생산";#N/A,#N/A,TRUE,"Y판매";#N/A,#N/A,TRUE,"Y총물량";#N/A,#N/A,TRUE,"Y능력";#N/A,#N/A,TRUE,"YKD"}</definedName>
    <definedName name="ㅕㅛㅅ_1" hidden="1">{#N/A,#N/A,TRUE,"Y생산";#N/A,#N/A,TRUE,"Y판매";#N/A,#N/A,TRUE,"Y총물량";#N/A,#N/A,TRUE,"Y능력";#N/A,#N/A,TRUE,"YKD"}</definedName>
    <definedName name="ㅕㅛㅕㅛㅕㅛㅕ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ㅖ" hidden="1">{#N/A,#N/A,FALSE,"단축1";#N/A,#N/A,FALSE,"단축2";#N/A,#N/A,FALSE,"단축3";#N/A,#N/A,FALSE,"장축";#N/A,#N/A,FALSE,"4WD"}</definedName>
    <definedName name="ㅖㅒㅖㅒㅖㅒ" hidden="1">{#N/A,#N/A,FALSE,"단축1";#N/A,#N/A,FALSE,"단축2";#N/A,#N/A,FALSE,"단축3";#N/A,#N/A,FALSE,"장축";#N/A,#N/A,FALSE,"4WD"}</definedName>
    <definedName name="ㅗ" hidden="1">{#N/A,#N/A,FALSE,"BS";#N/A,#N/A,FALSE,"PL";#N/A,#N/A,FALSE,"처분";#N/A,#N/A,FALSE,"현금";#N/A,#N/A,FALSE,"매출";#N/A,#N/A,FALSE,"원가";#N/A,#N/A,FALSE,"경영"}</definedName>
    <definedName name="ㅗㄱㄴㅇㅁ" hidden="1">{#N/A,#N/A,TRUE,"일정"}</definedName>
    <definedName name="ㅗㄱㄷㅅㄱㅈ" hidden="1">{#N/A,#N/A,FALSE,"Aging Summary";#N/A,#N/A,FALSE,"Ratio Analysis";#N/A,#N/A,FALSE,"Test 120 Day Accts";#N/A,#N/A,FALSE,"Tickmarks"}</definedName>
    <definedName name="ㅗㄶ" hidden="1">{#N/A,#N/A,TRUE,"Y생산";#N/A,#N/A,TRUE,"Y판매";#N/A,#N/A,TRUE,"Y총물량";#N/A,#N/A,TRUE,"Y능력";#N/A,#N/A,TRUE,"YKD"}</definedName>
    <definedName name="ㅗㄶ_1" hidden="1">{#N/A,#N/A,TRUE,"Y생산";#N/A,#N/A,TRUE,"Y판매";#N/A,#N/A,TRUE,"Y총물량";#N/A,#N/A,TRUE,"Y능력";#N/A,#N/A,TRUE,"YKD"}</definedName>
    <definedName name="ㅗ돟ㄷ" hidden="1">{#N/A,#N/A,FALSE,"단축1";#N/A,#N/A,FALSE,"단축2";#N/A,#N/A,FALSE,"단축3";#N/A,#N/A,FALSE,"장축";#N/A,#N/A,FALSE,"4WD"}</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라옹" hidden="1">{"'5'!$A$1:$BB$147"}</definedName>
    <definedName name="ㅗㅁㅈ몸조" hidden="1">{#N/A,#N/A,FALSE,"단축1";#N/A,#N/A,FALSE,"단축2";#N/A,#N/A,FALSE,"단축3";#N/A,#N/A,FALSE,"장축";#N/A,#N/A,FALSE,"4WD"}</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오" hidden="1">{#N/A,#N/A,FALSE,"단축1";#N/A,#N/A,FALSE,"단축2";#N/A,#N/A,FALSE,"단축3";#N/A,#N/A,FALSE,"장축";#N/A,#N/A,FALSE,"4WD"}</definedName>
    <definedName name="ㅗㅈ독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ㅎ" hidden="1">{#N/A,#N/A,TRUE,"Y생산";#N/A,#N/A,TRUE,"Y판매";#N/A,#N/A,TRUE,"Y총물량";#N/A,#N/A,TRUE,"Y능력";#N/A,#N/A,TRUE,"YKD"}</definedName>
    <definedName name="ㅗㅎㄹㅇ" hidden="1">{#N/A,#N/A,FALSE,"UNIT";#N/A,#N/A,FALSE,"UNIT";#N/A,#N/A,FALSE,"계정"}</definedName>
    <definedName name="ㅗㅎㄹㅇ_1" hidden="1">{#N/A,#N/A,FALSE,"UNIT";#N/A,#N/A,FALSE,"UNIT";#N/A,#N/A,FALSE,"계정"}</definedName>
    <definedName name="ㅗㅎㅇㅁㄹㅇㅎ" hidden="1">{#N/A,"수불부",FALSE,"사급자재수불서";#N/A,"수불부",FALSE,"사급자재수불서"}</definedName>
    <definedName name="ㅗ허" hidden="1">{#N/A,#N/A,FALSE,"98소지이동TOTvs99.1 (2)";#N/A,#N/A,FALSE,"TOTAL";#N/A,#N/A,FALSE,"98소지이동TOTvs99.1(b) (2)"}</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ㅓ" hidden="1">{#N/A,#N/A,FALSE,"HOT RU TEM";#N/A,#N/A,FALSE,"HOT RU TEM";#N/A,#N/A,FALSE,"HOT RU TEM"}</definedName>
    <definedName name="ㅗㅓ허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ㅓ호호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ㅓㅏ" hidden="1">#REF!</definedName>
    <definedName name="ㅗㅓㅏㅣ" hidden="1">{#N/A,#N/A,FALSE,"단축1";#N/A,#N/A,FALSE,"단축2";#N/A,#N/A,FALSE,"단축3";#N/A,#N/A,FALSE,"장축";#N/A,#N/A,FALSE,"4WD"}</definedName>
    <definedName name="ㅗㅓㅐㅓㅐ" hidden="1">#REF!</definedName>
    <definedName name="ㅗㅓㅗㅎ" hidden="1">{#N/A,#N/A,FALSE,"삼진정공";#N/A,#N/A,FALSE,"영신금속";#N/A,#N/A,FALSE,"태양금속";#N/A,#N/A,FALSE,"진합정공";#N/A,#N/A,FALSE,"코리아";#N/A,#N/A,FALSE,"풍강금속";#N/A,#N/A,FALSE,"선일기계"}</definedName>
    <definedName name="ㅗㅓㅗㅓ"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ㅗㅓㅗㅓㅓ"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ㅗㅗ" hidden="1">{#N/A,#N/A,FALSE,"인원";#N/A,#N/A,FALSE,"비용2";#N/A,#N/A,FALSE,"비용1";#N/A,#N/A,FALSE,"비용";#N/A,#N/A,FALSE,"보증2";#N/A,#N/A,FALSE,"보증1";#N/A,#N/A,FALSE,"보증";#N/A,#N/A,FALSE,"손익1";#N/A,#N/A,FALSE,"손익";#N/A,#N/A,FALSE,"부서별매출";#N/A,#N/A,FALSE,"매출"}</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hidden="1">{"'7'!$B$15:$D$32"}</definedName>
    <definedName name="ㅗㅗㅗㅋㄶ" hidden="1">{#N/A,#N/A,TRUE,"경전'96(1)";#N/A,#N/A,TRUE,"경전'96 (2)"}</definedName>
    <definedName name="ㅗㅗㅗㅗ" hidden="1">{#N/A,#N/A,TRUE,"LOADCOVE";#N/A,#N/A,TRUE,"PAGE001";#N/A,#N/A,TRUE,"PAGE002";#N/A,#N/A,TRUE,"PAGE003";#N/A,#N/A,TRUE,"PAGE004";#N/A,#N/A,TRUE,"PAGE005";#N/A,#N/A,TRUE,"PAGE006";#N/A,#N/A,TRUE,"PAGE007";#N/A,#N/A,TRUE,"PAGE008";#N/A,#N/A,TRUE,"PAGE009";#N/A,#N/A,TRUE,"PAGE010";#N/A,#N/A,TRUE,"PAGE011";#N/A,#N/A,TRUE,"PAGE012";#N/A,#N/A,TRUE,"PAGE013"}</definedName>
    <definedName name="ㅗㅗㅗㅗㅗ" hidden="1">{#N/A,#N/A,TRUE,"LOADCOVE";#N/A,#N/A,TRUE,"PAGE001";#N/A,#N/A,TRUE,"PAGE002";#N/A,#N/A,TRUE,"PAGE003";#N/A,#N/A,TRUE,"PAGE004";#N/A,#N/A,TRUE,"PAGE005";#N/A,#N/A,TRUE,"PAGE006";#N/A,#N/A,TRUE,"PAGE007";#N/A,#N/A,TRUE,"PAGE008";#N/A,#N/A,TRUE,"PAGE009";#N/A,#N/A,TRUE,"PAGE010";#N/A,#N/A,TRUE,"PAGE011";#N/A,#N/A,TRUE,"PAGE012";#N/A,#N/A,TRUE,"PAGE013"}</definedName>
    <definedName name="ㅗㅗㅗㅗㅗㅗㅗㅗㅗ" hidden="1">{#N/A,#N/A,FALSE,"Aging Summary";#N/A,#N/A,FALSE,"Ratio Analysis";#N/A,#N/A,FALSE,"Test 120 Day Accts";#N/A,#N/A,FALSE,"Tickmarks"}</definedName>
    <definedName name="ㅗㅗㅗㅗㅗㅗㅗㅗㅗㅗ" hidden="1">{#N/A,#N/A,TRUE,"일정"}</definedName>
    <definedName name="ㅗㅛㅛㅗㅗㅗ"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ㅘㅣ" hidden="1">{#N/A,#N/A,FALSE,"표지";#N/A,#N/A,FALSE,"1.손익현황";#N/A,#N/A,FALSE,"2.재무제표";#N/A,#N/A,FALSE,"3.1자금현황";#N/A,#N/A,FALSE,"3.2현금흐름";#N/A,#N/A,FALSE,"4.판매";#N/A,#N/A,FALSE,"5.생산"}</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hidden="1">{#N/A,#N/A,FALSE,"BS";#N/A,#N/A,FALSE,"PL";#N/A,#N/A,FALSE,"처분";#N/A,#N/A,FALSE,"현금";#N/A,#N/A,FALSE,"매출";#N/A,#N/A,FALSE,"원가";#N/A,#N/A,FALSE,"경영"}</definedName>
    <definedName name="ㅛㄱ됴ㄱㄷ죠ㅅㄱ됴ㅅㄱㄷ죡ㄷ죠" hidden="1">{#N/A,#N/A,TRUE,"일정"}</definedName>
    <definedName name="ㅛ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ㅅㄱㄷ" hidden="1">{"'Sheet1'!$A$1:$D$15"}</definedName>
    <definedName name="ㅛㅅㄱㄷ_1" hidden="1">{"'Sheet1'!$A$1:$D$15"}</definedName>
    <definedName name="ㅛㅅㄱㄷㅈ" hidden="1">{#N/A,#N/A,FALSE,"단축1";#N/A,#N/A,FALSE,"단축2";#N/A,#N/A,FALSE,"단축3";#N/A,#N/A,FALSE,"장축";#N/A,#N/A,FALSE,"4WD"}</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쇼쇼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쇼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ㅕㅑ" hidden="1">#REF!</definedName>
    <definedName name="ㅛㅕㅛ" hidden="1">{"'7'!$B$15:$D$32"}</definedName>
    <definedName name="ㅛㅗㅛ" hidden="1">{#N/A,#N/A,FALSE,"96자동차사 계획";#N/A,#N/A,FALSE,"96자동차사 계획"}</definedName>
    <definedName name="ㅛㅛ" hidden="1">{#N/A,#N/A,FALSE,"단축1";#N/A,#N/A,FALSE,"단축2";#N/A,#N/A,FALSE,"단축3";#N/A,#N/A,FALSE,"장축";#N/A,#N/A,FALSE,"4WD"}</definedName>
    <definedName name="ㅛㅛㅛ" hidden="1">{#N/A,#N/A,FALSE,"지침";#N/A,#N/A,FALSE,"환경분석";#N/A,#N/A,FALSE,"Sheet16"}</definedName>
    <definedName name="ㅜ" hidden="1">{"'5'!$A$1:$BB$147"}</definedName>
    <definedName name="ㅜㄷㅈ" hidden="1">{#N/A,#N/A,FALSE,"단축1";#N/A,#N/A,FALSE,"단축2";#N/A,#N/A,FALSE,"단축3";#N/A,#N/A,FALSE,"장축";#N/A,#N/A,FALSE,"4WD"}</definedName>
    <definedName name="ㅜㅋㄱ" hidden="1">{#N/A,#N/A,TRUE,"경전'96(1)";#N/A,#N/A,TRUE,"경전'96 (2)"}</definedName>
    <definedName name="ㅜㅗㅛ" hidden="1">{#N/A,#N/A,FALSE,"Sheet1"}</definedName>
    <definedName name="ㅜㅛㅅㄱ누ㅛㅅㄱ누ㅛㅅㄴ구ㅛㅅㄱㄴ" hidden="1">{#N/A,#N/A,TRUE,"일정"}</definedName>
    <definedName name="ㅜㅜ"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ㅜㅜㅜ" hidden="1">{"'5'!$A$1:$BB$147"}</definedName>
    <definedName name="ㅜㅜㅜㅜ" hidden="1">{#N/A,#N/A,FALSE,"UNIT";#N/A,#N/A,FALSE,"UNIT";#N/A,#N/A,FALSE,"계정"}</definedName>
    <definedName name="ㅜㅜㅜㅜㅜㅜ" hidden="1">{#N/A,#N/A,FALSE,"UNIT";#N/A,#N/A,FALSE,"UNIT";#N/A,#N/A,FALSE,"계정"}</definedName>
    <definedName name="ㅜㅜㅜㅜㅜㅜㅜ" hidden="1">{#N/A,#N/A,FALSE,"단축1";#N/A,#N/A,FALSE,"단축2";#N/A,#N/A,FALSE,"단축3";#N/A,#N/A,FALSE,"장축";#N/A,#N/A,FALSE,"4WD"}</definedName>
    <definedName name="ㅜㅜㅜㅜㅜㅜㅜ555" hidden="1">{#N/A,#N/A,FALSE,"단축1";#N/A,#N/A,FALSE,"단축2";#N/A,#N/A,FALSE,"단축3";#N/A,#N/A,FALSE,"장축";#N/A,#N/A,FALSE,"4WD"}</definedName>
    <definedName name="ㅜㅜㅜㅜㅜㅜㅜㅜ" hidden="1">{#N/A,#N/A,FALSE,"단축1";#N/A,#N/A,FALSE,"단축2";#N/A,#N/A,FALSE,"단축3";#N/A,#N/A,FALSE,"장축";#N/A,#N/A,FALSE,"4WD"}</definedName>
    <definedName name="ㅜㅜㅜㅜㅜㅜㅜㅜㅜ" hidden="1">{#N/A,#N/A,FALSE,"Sheet1"}</definedName>
    <definedName name="ㅜㅡㅏㅣ" hidden="1">{#N/A,#N/A,FALSE,"HOT RU TEM";#N/A,#N/A,FALSE,"HOT RU TEM";#N/A,#N/A,FALSE,"HOT RU TEM"}</definedName>
    <definedName name="ㅜㅡㅜㅡㅜ" hidden="1">#REF!</definedName>
    <definedName name="ㅠ" hidden="1">{#N/A,#N/A,FALSE,"Aging Summary";#N/A,#N/A,FALSE,"Ratio Analysis";#N/A,#N/A,FALSE,"Test 120 Day Accts";#N/A,#N/A,FALSE,"Tickmarks"}</definedName>
    <definedName name="ㅠ9999999999999999999" hidden="1">{#N/A,#N/A,FALSE,"단축1";#N/A,#N/A,FALSE,"단축2";#N/A,#N/A,FALSE,"단축3";#N/A,#N/A,FALSE,"장축";#N/A,#N/A,FALSE,"4WD"}</definedName>
    <definedName name="ㅠㅍ" hidden="1">{#N/A,#N/A,FALSE,"UNIT";#N/A,#N/A,FALSE,"UNIT";#N/A,#N/A,FALSE,"계정"}</definedName>
    <definedName name="ㅠㅍㅇㄴ" hidden="1">{#N/A,#N/A,FALSE,"손익표지";#N/A,#N/A,FALSE,"손익계산";#N/A,#N/A,FALSE,"일반관리비";#N/A,#N/A,FALSE,"영업외수익";#N/A,#N/A,FALSE,"영업외비용";#N/A,#N/A,FALSE,"매출액";#N/A,#N/A,FALSE,"요약손익";#N/A,#N/A,FALSE,"요약대차";#N/A,#N/A,FALSE,"매출채권현황";#N/A,#N/A,FALSE,"매출채권명세"}</definedName>
    <definedName name="ㅠㅍㅇㅌㄹ" hidden="1">{#N/A,#N/A,FALSE,"단축1";#N/A,#N/A,FALSE,"단축2";#N/A,#N/A,FALSE,"단축3";#N/A,#N/A,FALSE,"장축";#N/A,#N/A,FALSE,"4WD"}</definedName>
    <definedName name="ㅠㅍ튜ㅍㅊㅌㅍ" hidden="1">{#N/A,#N/A,FALSE,"PART-1234-8-12-9(41)";#N/A,#N/A,FALSE,"PARTS-2(3)";#N/A,#N/A,FALSE,"VAN SYSTEM";#N/A,#N/A,FALSE,"PARTS-10(26)";#N/A,#N/A,FALSE,"PART-5-6-7-11(14)";#N/A,#N/A,FALSE,"PARTS-4(3)";#N/A,#N/A,FALSE,"PCLASS"}</definedName>
    <definedName name="ㅠㅛㅎㅅㅅ" hidden="1">{#N/A,#N/A,FALSE,"단축1";#N/A,#N/A,FALSE,"단축2";#N/A,#N/A,FALSE,"단축3";#N/A,#N/A,FALSE,"장축";#N/A,#N/A,FALSE,"4WD"}</definedName>
    <definedName name="ㅠㅠ" hidden="1">{"SELECT orddtail.QUANTITY, orddtail.DISCOUNT, orddtail.PRODUCT_ID, orddtail.QUANTITY, orddtail.UNIT_P";"RICE
FROM c:\windows\msapps\msquery\orddtail.dbf orddtail, c:\windows\msapps\msquery\orddtail.dbf o";"rddtail_1
WHERE orddtail_1.ORDER_ID = orddtail.ORDER_ID"}</definedName>
    <definedName name="ㅠㅠㅠ" hidden="1">{#N/A,#N/A,FALSE,"지침";#N/A,#N/A,FALSE,"환경분석";#N/A,#N/A,FALSE,"Sheet16"}</definedName>
    <definedName name="ㅠㅠㅠ_1" hidden="1">{#N/A,#N/A,FALSE,"지침";#N/A,#N/A,FALSE,"환경분석";#N/A,#N/A,FALSE,"Sheet16"}</definedName>
    <definedName name="ㅠㅠㅠㅠ" hidden="1">{#N/A,#N/A,FALSE,"2월입도";#N/A,#N/A,FALSE,"1월입도";#N/A,#N/A,FALSE,"3월입도"}</definedName>
    <definedName name="ㅠㅠㅠㅠㅠ" hidden="1">{#N/A,#N/A,FALSE,"UNIT";#N/A,#N/A,FALSE,"UNIT";#N/A,#N/A,FALSE,"계정"}</definedName>
    <definedName name="ㅠㅠㅠㅠㅠㅠ" hidden="1">{#N/A,#N/A,FALSE,"UNIT";#N/A,#N/A,FALSE,"UNIT";#N/A,#N/A,FALSE,"계정"}</definedName>
    <definedName name="ㅡ"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ㅏㅣ" hidden="1">{#N/A,#N/A,FALSE,"HOT RU TEM";#N/A,#N/A,FALSE,"HOT RU TEM";#N/A,#N/A,FALSE,"HOT RU TEM"}</definedName>
    <definedName name="ㅡㅜㅠ" hidden="1">{#N/A,#N/A,FALSE,"기술료 비교"}</definedName>
    <definedName name="ㅡㅜㅠ_1" hidden="1">{#N/A,#N/A,FALSE,"기술료 비교"}</definedName>
    <definedName name="ㅡㅜㅠㅍ" hidden="1">{#N/A,#N/A,TRUE,"Y생산";#N/A,#N/A,TRUE,"Y판매";#N/A,#N/A,TRUE,"Y총물량";#N/A,#N/A,TRUE,"Y능력";#N/A,#N/A,TRUE,"YKD"}</definedName>
    <definedName name="ㅡㅜㅠㅍ_1" hidden="1">{#N/A,#N/A,TRUE,"Y생산";#N/A,#N/A,TRUE,"Y판매";#N/A,#N/A,TRUE,"Y총물량";#N/A,#N/A,TRUE,"Y능력";#N/A,#N/A,TRUE,"YKD"}</definedName>
    <definedName name="ㅡㅜㅡ" hidden="1">{#N/A,#N/A,FALSE,"LANOS표면현황";#N/A,#N/A,FALSE,"표면처리업체별";#N/A,#N/A,FALSE,"사양별";#N/A,#N/A,FALSE,"제작업체별";#N/A,#N/A,FALSE,"장착부위";#N/A,#N/A,FALSE,"업체주소";#N/A,#N/A,FALSE,"불량현황"}</definedName>
    <definedName name="ㅡㅡ"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ㅡㅡㅡ" hidden="1">{#N/A,#N/A,FALSE,"지침";#N/A,#N/A,FALSE,"환경분석";#N/A,#N/A,FALSE,"Sheet16"}</definedName>
    <definedName name="ㅡㅡㅡ_1" hidden="1">{#N/A,#N/A,FALSE,"지침";#N/A,#N/A,FALSE,"환경분석";#N/A,#N/A,FALSE,"Sheet16"}</definedName>
    <definedName name="ㅡㅡㅡㅡ" hidden="1">{"'7'!$B$15:$D$32"}</definedName>
    <definedName name="ㅡㅡㅡㅡㅡ" hidden="1">{#N/A,#N/A,FALSE,"UNIT";#N/A,#N/A,FALSE,"UNIT";#N/A,#N/A,FALSE,"계정"}</definedName>
    <definedName name="ㅡㅡㅡㅡㅡㅡ" hidden="1">{#N/A,#N/A,FALSE,"UNIT";#N/A,#N/A,FALSE,"UNIT";#N/A,#N/A,FALSE,"계정"}</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ㅢㅜㅏㅣ" hidden="1">{#N/A,#N/A,FALSE,"HOT RU TEM";#N/A,#N/A,FALSE,"HOT RU TEM";#N/A,#N/A,FALSE,"HOT RU TEM"}</definedName>
    <definedName name="ㅣ" hidden="1">{#N/A,#N/A,FALSE,"정공"}</definedName>
    <definedName name="ㅣ_1" hidden="1">{#N/A,#N/A,FALSE,"정공"}</definedName>
    <definedName name="ㅣ가ㅓㅈ덜" hidden="1">{#N/A,#N/A,FALSE,"BS";#N/A,#N/A,FALSE,"PL";#N/A,#N/A,FALSE,"처분";#N/A,#N/A,FALSE,"현금";#N/A,#N/A,FALSE,"매출";#N/A,#N/A,FALSE,"원가";#N/A,#N/A,FALSE,"경영"}</definedName>
    <definedName name="ㅣㄴ" hidden="1">{#N/A,#N/A,FALSE,"BS";#N/A,#N/A,FALSE,"PL";#N/A,#N/A,FALSE,"처분";#N/A,#N/A,FALSE,"현금";#N/A,#N/A,FALSE,"매출";#N/A,#N/A,FALSE,"원가";#N/A,#N/A,FALSE,"경영"}</definedName>
    <definedName name="ㅣㄴㅏㅇㄴㅣㅇ" hidden="1">{#N/A,#N/A,FALSE,"BS";#N/A,#N/A,FALSE,"PL";#N/A,#N/A,FALSE,"처분";#N/A,#N/A,FALSE,"현금";#N/A,#N/A,FALSE,"매출";#N/A,#N/A,FALSE,"원가";#N/A,#N/A,FALSE,"경영"}</definedName>
    <definedName name="ㅣㄷㄷ" hidden="1">{#N/A,#N/A,FALSE,"단가표지"}</definedName>
    <definedName name="ㅣ뫃" hidden="1">{#N/A,#N/A,FALSE,"단축1";#N/A,#N/A,FALSE,"단축2";#N/A,#N/A,FALSE,"단축3";#N/A,#N/A,FALSE,"장축";#N/A,#N/A,FALSE,"4WD"}</definedName>
    <definedName name="ㅣㅏ" hidden="1">{#N/A,#N/A,FALSE,"단축1";#N/A,#N/A,FALSE,"단축2";#N/A,#N/A,FALSE,"단축3";#N/A,#N/A,FALSE,"장축";#N/A,#N/A,FALSE,"4WD"}</definedName>
    <definedName name="ㅣㅏㄴ어리ㅏ" hidden="1">{#N/A,#N/A,FALSE,"BS";#N/A,#N/A,FALSE,"PL";#N/A,#N/A,FALSE,"A";#N/A,#N/A,FALSE,"B";#N/A,#N/A,FALSE,"B1";#N/A,#N/A,FALSE,"C";#N/A,#N/A,FALSE,"C1";#N/A,#N/A,FALSE,"C2";#N/A,#N/A,FALSE,"D";#N/A,#N/A,FALSE,"E";#N/A,#N/A,FALSE,"F";#N/A,#N/A,FALSE,"AA";#N/A,#N/A,FALSE,"BB";#N/A,#N/A,FALSE,"CC";#N/A,#N/A,FALSE,"DD";#N/A,#N/A,FALSE,"EE";#N/A,#N/A,FALSE,"FF";#N/A,#N/A,FALSE,"PL10";#N/A,#N/A,FALSE,"PL20";#N/A,#N/A,FALSE,"PL30"}</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ㅏ" hidden="1">{#N/A,#N/A,FALSE,"지침";#N/A,#N/A,FALSE,"환경분석";#N/A,#N/A,FALSE,"Sheet16"}</definedName>
    <definedName name="ㅣㅏㅏㅏ" hidden="1">{#N/A,#N/A,FALSE,"HOT RU TEM";#N/A,#N/A,FALSE,"HOT RU TEM";#N/A,#N/A,FALSE,"HOT RU TEM"}</definedName>
    <definedName name="ㅣㅏㅓ일ㄴ어" hidden="1">{#N/A,#N/A,FALSE,"Status";#N/A,#N/A,FALSE,"Deckblatt 1";#N/A,#N/A,FALSE,"Deckblatt2"}</definedName>
    <definedName name="ㅣㅔㄴ3" hidden="1">{#N/A,#N/A,FALSE,"단축1";#N/A,#N/A,FALSE,"단축2";#N/A,#N/A,FALSE,"단축3";#N/A,#N/A,FALSE,"장축";#N/A,#N/A,FALSE,"4WD"}</definedName>
    <definedName name="ㅣㅣ" hidden="1">{#N/A,#N/A,TRUE,"변동비고정비분류(5단계)";#N/A,#N/A,TRUE,"변동비고정비분류(5단계)"}</definedName>
    <definedName name="ㅣㅣㅣ" hidden="1">{#N/A,#N/A,FALSE,"단축1";#N/A,#N/A,FALSE,"단축2";#N/A,#N/A,FALSE,"단축3";#N/A,#N/A,FALSE,"장축";#N/A,#N/A,FALSE,"4WD"}</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{#N/A,#N/A,FALSE,"BS";#N/A,#N/A,FALSE,"PL";#N/A,#N/A,FALSE,"처분";#N/A,#N/A,FALSE,"현금";#N/A,#N/A,FALSE,"매출";#N/A,#N/A,FALSE,"원가";#N/A,#N/A,FALSE,"경영"}</definedName>
    <definedName name="ㅣㅣㅣㅣㅣ" hidden="1">{#N/A,#N/A,FALSE,"인원";#N/A,#N/A,FALSE,"비용2";#N/A,#N/A,FALSE,"비용1";#N/A,#N/A,FALSE,"비용";#N/A,#N/A,FALSE,"보증2";#N/A,#N/A,FALSE,"보증1";#N/A,#N/A,FALSE,"보증";#N/A,#N/A,FALSE,"손익1";#N/A,#N/A,FALSE,"손익";#N/A,#N/A,FALSE,"부서별매출";#N/A,#N/A,FALSE,"매출"}</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47" i="6" l="1"/>
  <c r="Q263" i="7"/>
  <c r="N120" i="7"/>
  <c r="F16" i="37" l="1"/>
  <c r="F15" i="37"/>
  <c r="H9" i="35" s="1"/>
  <c r="F14" i="37"/>
  <c r="F17" i="37" s="1"/>
  <c r="F13" i="37"/>
  <c r="F12" i="37"/>
  <c r="F11" i="37"/>
  <c r="E10" i="37"/>
  <c r="E9" i="37"/>
  <c r="E8" i="37"/>
  <c r="E7" i="37"/>
  <c r="F18" i="36"/>
  <c r="G13" i="36"/>
  <c r="D12" i="36"/>
  <c r="C12" i="36"/>
  <c r="G10" i="36"/>
  <c r="F10" i="36"/>
  <c r="E10" i="36"/>
  <c r="D9" i="36"/>
  <c r="G8" i="36"/>
  <c r="F7" i="36"/>
  <c r="E7" i="36"/>
  <c r="D7" i="36"/>
  <c r="C6" i="36"/>
  <c r="H15" i="35"/>
  <c r="I15" i="35" s="1"/>
  <c r="J15" i="35" s="1"/>
  <c r="H14" i="35"/>
  <c r="I14" i="35" s="1"/>
  <c r="J14" i="35" s="1"/>
  <c r="H13" i="35"/>
  <c r="I13" i="35" s="1"/>
  <c r="J13" i="35" s="1"/>
  <c r="I12" i="35"/>
  <c r="J12" i="35" s="1"/>
  <c r="H12" i="35"/>
  <c r="J9" i="35"/>
  <c r="I9" i="35"/>
  <c r="A3" i="32"/>
  <c r="B23" i="31"/>
  <c r="B22" i="31"/>
  <c r="B21" i="31"/>
  <c r="B20" i="31"/>
  <c r="B19" i="31"/>
  <c r="B18" i="31"/>
  <c r="B17" i="31"/>
  <c r="B16" i="31"/>
  <c r="H6" i="28"/>
  <c r="BL14" i="27"/>
  <c r="G11" i="36" s="1"/>
  <c r="BK14" i="27"/>
  <c r="F11" i="36" s="1"/>
  <c r="BJ14" i="27"/>
  <c r="E11" i="36" s="1"/>
  <c r="BI14" i="27"/>
  <c r="D11" i="36" s="1"/>
  <c r="BH14" i="27"/>
  <c r="C11" i="36" s="1"/>
  <c r="BL13" i="27"/>
  <c r="BK13" i="27"/>
  <c r="BJ13" i="27"/>
  <c r="BI13" i="27"/>
  <c r="D10" i="36" s="1"/>
  <c r="BH13" i="27"/>
  <c r="C10" i="36" s="1"/>
  <c r="BL12" i="27"/>
  <c r="BK12" i="27"/>
  <c r="F13" i="36" s="1"/>
  <c r="BJ12" i="27"/>
  <c r="E13" i="36" s="1"/>
  <c r="BI12" i="27"/>
  <c r="D13" i="36" s="1"/>
  <c r="BH12" i="27"/>
  <c r="C13" i="36" s="1"/>
  <c r="BL11" i="27"/>
  <c r="G9" i="36" s="1"/>
  <c r="BK11" i="27"/>
  <c r="F9" i="36" s="1"/>
  <c r="BJ11" i="27"/>
  <c r="E9" i="36" s="1"/>
  <c r="BI11" i="27"/>
  <c r="BH11" i="27"/>
  <c r="C9" i="36" s="1"/>
  <c r="C14" i="36" s="1"/>
  <c r="BL10" i="27"/>
  <c r="BK10" i="27"/>
  <c r="F8" i="36" s="1"/>
  <c r="BJ10" i="27"/>
  <c r="E8" i="36" s="1"/>
  <c r="E18" i="36" s="1"/>
  <c r="BI10" i="27"/>
  <c r="D8" i="36" s="1"/>
  <c r="BH10" i="27"/>
  <c r="C8" i="36" s="1"/>
  <c r="BL9" i="27"/>
  <c r="G12" i="36" s="1"/>
  <c r="BK9" i="27"/>
  <c r="F12" i="36" s="1"/>
  <c r="BJ9" i="27"/>
  <c r="E12" i="36" s="1"/>
  <c r="BI9" i="27"/>
  <c r="BH9" i="27"/>
  <c r="BL8" i="27"/>
  <c r="G7" i="36" s="1"/>
  <c r="G18" i="36" s="1"/>
  <c r="D9" i="35" s="1"/>
  <c r="BK8" i="27"/>
  <c r="BI8" i="27"/>
  <c r="BH8" i="27"/>
  <c r="C7" i="36" s="1"/>
  <c r="BL7" i="27"/>
  <c r="G6" i="36" s="1"/>
  <c r="BK7" i="27"/>
  <c r="F6" i="36" s="1"/>
  <c r="BJ7" i="27"/>
  <c r="E6" i="36" s="1"/>
  <c r="BI7" i="27"/>
  <c r="D6" i="36" s="1"/>
  <c r="BH7" i="27"/>
  <c r="J19" i="25"/>
  <c r="J18" i="25"/>
  <c r="J17" i="25"/>
  <c r="J16" i="25"/>
  <c r="J15" i="25"/>
  <c r="M14" i="25"/>
  <c r="I14" i="25"/>
  <c r="K14" i="25" s="1"/>
  <c r="F14" i="25"/>
  <c r="E14" i="25"/>
  <c r="D14" i="25"/>
  <c r="G14" i="25" s="1"/>
  <c r="C14" i="25"/>
  <c r="H14" i="25" s="1"/>
  <c r="O14" i="25" s="1"/>
  <c r="I13" i="25"/>
  <c r="F13" i="25"/>
  <c r="E13" i="25"/>
  <c r="D13" i="25"/>
  <c r="G13" i="25" s="1"/>
  <c r="C13" i="25"/>
  <c r="I12" i="25"/>
  <c r="F12" i="25"/>
  <c r="G12" i="25" s="1"/>
  <c r="H12" i="25" s="1"/>
  <c r="E12" i="25"/>
  <c r="D12" i="25"/>
  <c r="C12" i="25"/>
  <c r="I11" i="25"/>
  <c r="G11" i="25"/>
  <c r="H11" i="25" s="1"/>
  <c r="F11" i="25"/>
  <c r="E11" i="25"/>
  <c r="D11" i="25"/>
  <c r="C11" i="25"/>
  <c r="I10" i="25"/>
  <c r="F10" i="25"/>
  <c r="E10" i="25"/>
  <c r="D10" i="25"/>
  <c r="G10" i="25" s="1"/>
  <c r="C10" i="25"/>
  <c r="M9" i="25"/>
  <c r="I9" i="25"/>
  <c r="K9" i="25" s="1"/>
  <c r="F9" i="25"/>
  <c r="E9" i="25"/>
  <c r="D9" i="25"/>
  <c r="G9" i="25" s="1"/>
  <c r="H9" i="25" s="1"/>
  <c r="O9" i="25" s="1"/>
  <c r="C9" i="25"/>
  <c r="I8" i="25"/>
  <c r="G8" i="25"/>
  <c r="H8" i="25" s="1"/>
  <c r="F8" i="25"/>
  <c r="E8" i="25"/>
  <c r="D8" i="25"/>
  <c r="C8" i="25"/>
  <c r="I7" i="25"/>
  <c r="G7" i="25"/>
  <c r="H7" i="25" s="1"/>
  <c r="F7" i="25"/>
  <c r="E7" i="25"/>
  <c r="D7" i="25"/>
  <c r="C7" i="25"/>
  <c r="C20" i="24"/>
  <c r="E15" i="24"/>
  <c r="E9" i="24"/>
  <c r="D157" i="21"/>
  <c r="D155" i="21"/>
  <c r="D156" i="21" s="1"/>
  <c r="H88" i="21"/>
  <c r="F88" i="21"/>
  <c r="E88" i="21"/>
  <c r="F87" i="21"/>
  <c r="E87" i="21"/>
  <c r="F86" i="21"/>
  <c r="E86" i="21"/>
  <c r="G85" i="21"/>
  <c r="F85" i="21"/>
  <c r="E85" i="21"/>
  <c r="H83" i="21"/>
  <c r="G83" i="21"/>
  <c r="F83" i="21"/>
  <c r="E83" i="21"/>
  <c r="D83" i="21"/>
  <c r="D56" i="21"/>
  <c r="G55" i="21"/>
  <c r="H55" i="21" s="1"/>
  <c r="I55" i="21" s="1"/>
  <c r="J55" i="21" s="1"/>
  <c r="G54" i="21"/>
  <c r="H54" i="21" s="1"/>
  <c r="I54" i="21" s="1"/>
  <c r="J54" i="21" s="1"/>
  <c r="H53" i="21"/>
  <c r="I53" i="21" s="1"/>
  <c r="J53" i="21" s="1"/>
  <c r="G53" i="21"/>
  <c r="J52" i="21"/>
  <c r="G52" i="21"/>
  <c r="H52" i="21" s="1"/>
  <c r="I52" i="21" s="1"/>
  <c r="G51" i="21"/>
  <c r="H51" i="21" s="1"/>
  <c r="G50" i="21"/>
  <c r="H50" i="21" s="1"/>
  <c r="I50" i="21" s="1"/>
  <c r="J50" i="21" s="1"/>
  <c r="H49" i="21"/>
  <c r="I49" i="21" s="1"/>
  <c r="G49" i="21"/>
  <c r="K48" i="21"/>
  <c r="K56" i="21" s="1"/>
  <c r="F48" i="21"/>
  <c r="F56" i="21" s="1"/>
  <c r="E48" i="21"/>
  <c r="E56" i="21" s="1"/>
  <c r="D48" i="21"/>
  <c r="N15" i="21"/>
  <c r="M15" i="21"/>
  <c r="L15" i="21"/>
  <c r="K15" i="21"/>
  <c r="J15" i="21"/>
  <c r="I15" i="21"/>
  <c r="H15" i="21"/>
  <c r="G15" i="21"/>
  <c r="F15" i="21"/>
  <c r="E15" i="21"/>
  <c r="D15" i="21"/>
  <c r="D293" i="20"/>
  <c r="C293" i="20"/>
  <c r="C292" i="20"/>
  <c r="D283" i="20"/>
  <c r="C283" i="20"/>
  <c r="D281" i="20"/>
  <c r="C280" i="20"/>
  <c r="C284" i="20" s="1"/>
  <c r="C272" i="20"/>
  <c r="D263" i="20"/>
  <c r="C263" i="20"/>
  <c r="D262" i="20"/>
  <c r="C262" i="20"/>
  <c r="D261" i="20"/>
  <c r="C261" i="20"/>
  <c r="D260" i="20"/>
  <c r="C260" i="20"/>
  <c r="D255" i="20"/>
  <c r="C255" i="20"/>
  <c r="D254" i="20"/>
  <c r="C254" i="20"/>
  <c r="D250" i="20"/>
  <c r="D273" i="20" s="1"/>
  <c r="C250" i="20"/>
  <c r="C273" i="20" s="1"/>
  <c r="E247" i="20"/>
  <c r="D247" i="20"/>
  <c r="C247" i="20"/>
  <c r="D241" i="20"/>
  <c r="D282" i="20" s="1"/>
  <c r="C241" i="20"/>
  <c r="C282" i="20" s="1"/>
  <c r="D240" i="20"/>
  <c r="C240" i="20"/>
  <c r="D236" i="20"/>
  <c r="D272" i="20" s="1"/>
  <c r="C236" i="20"/>
  <c r="E233" i="20"/>
  <c r="D233" i="20"/>
  <c r="D292" i="20" s="1"/>
  <c r="C233" i="20"/>
  <c r="D227" i="20"/>
  <c r="C227" i="20"/>
  <c r="D225" i="20"/>
  <c r="C225" i="20"/>
  <c r="D224" i="20"/>
  <c r="C224" i="20"/>
  <c r="D223" i="20"/>
  <c r="C223" i="20"/>
  <c r="C281" i="20" s="1"/>
  <c r="D222" i="20"/>
  <c r="C222" i="20"/>
  <c r="D221" i="20"/>
  <c r="D271" i="20" s="1"/>
  <c r="C221" i="20"/>
  <c r="C271" i="20" s="1"/>
  <c r="C220" i="20"/>
  <c r="E217" i="20"/>
  <c r="D217" i="20"/>
  <c r="D291" i="20" s="1"/>
  <c r="C217" i="20"/>
  <c r="C291" i="20" s="1"/>
  <c r="C212" i="20"/>
  <c r="D211" i="20"/>
  <c r="C211" i="20"/>
  <c r="C207" i="20"/>
  <c r="D199" i="20"/>
  <c r="C199" i="20"/>
  <c r="D188" i="20"/>
  <c r="D210" i="20" s="1"/>
  <c r="C188" i="20"/>
  <c r="C210" i="20" s="1"/>
  <c r="D181" i="20"/>
  <c r="C181" i="20"/>
  <c r="C209" i="20" s="1"/>
  <c r="D176" i="20"/>
  <c r="C176" i="20"/>
  <c r="D174" i="20"/>
  <c r="C174" i="20"/>
  <c r="D173" i="20"/>
  <c r="C173" i="20"/>
  <c r="D172" i="20"/>
  <c r="D280" i="20" s="1"/>
  <c r="D284" i="20" s="1"/>
  <c r="C172" i="20"/>
  <c r="D171" i="20"/>
  <c r="D170" i="20"/>
  <c r="D270" i="20" s="1"/>
  <c r="C168" i="20"/>
  <c r="C129" i="20"/>
  <c r="E128" i="20"/>
  <c r="D128" i="20"/>
  <c r="D290" i="20" s="1"/>
  <c r="D294" i="20" s="1"/>
  <c r="C128" i="20"/>
  <c r="C290" i="20" s="1"/>
  <c r="D109" i="20"/>
  <c r="D122" i="20" s="1"/>
  <c r="C109" i="20"/>
  <c r="C122" i="20" s="1"/>
  <c r="D102" i="20"/>
  <c r="D121" i="20" s="1"/>
  <c r="C102" i="20"/>
  <c r="D97" i="20"/>
  <c r="C97" i="20"/>
  <c r="C120" i="20" s="1"/>
  <c r="F77" i="20"/>
  <c r="E77" i="20"/>
  <c r="E76" i="20"/>
  <c r="D76" i="20"/>
  <c r="F75" i="20"/>
  <c r="E75" i="20"/>
  <c r="C75" i="20"/>
  <c r="E74" i="20"/>
  <c r="D74" i="20"/>
  <c r="E73" i="20"/>
  <c r="C73" i="20"/>
  <c r="F72" i="20"/>
  <c r="E72" i="20"/>
  <c r="D72" i="20"/>
  <c r="F70" i="20"/>
  <c r="F74" i="20" s="1"/>
  <c r="E70" i="20"/>
  <c r="D70" i="20"/>
  <c r="D77" i="20" s="1"/>
  <c r="C70" i="20"/>
  <c r="F58" i="20"/>
  <c r="E58" i="20"/>
  <c r="F56" i="20"/>
  <c r="E56" i="20"/>
  <c r="E55" i="20"/>
  <c r="F54" i="20"/>
  <c r="E54" i="20"/>
  <c r="E53" i="20"/>
  <c r="E52" i="20"/>
  <c r="E90" i="20" s="1"/>
  <c r="C52" i="20"/>
  <c r="C90" i="20" s="1"/>
  <c r="E51" i="20"/>
  <c r="F49" i="20"/>
  <c r="F51" i="20" s="1"/>
  <c r="E49" i="20"/>
  <c r="E57" i="20" s="1"/>
  <c r="D49" i="20"/>
  <c r="D52" i="20" s="1"/>
  <c r="C49" i="20"/>
  <c r="C57" i="20" s="1"/>
  <c r="C35" i="20"/>
  <c r="D34" i="20"/>
  <c r="C34" i="20"/>
  <c r="F33" i="20"/>
  <c r="E33" i="20"/>
  <c r="D32" i="20"/>
  <c r="F30" i="20"/>
  <c r="F35" i="20" s="1"/>
  <c r="E30" i="20"/>
  <c r="D30" i="20"/>
  <c r="D35" i="20" s="1"/>
  <c r="C30" i="20"/>
  <c r="C33" i="20" s="1"/>
  <c r="E20" i="20"/>
  <c r="D20" i="20"/>
  <c r="F19" i="20"/>
  <c r="E19" i="20"/>
  <c r="E18" i="20"/>
  <c r="D18" i="20"/>
  <c r="E17" i="20"/>
  <c r="C17" i="20"/>
  <c r="F16" i="20"/>
  <c r="E16" i="20"/>
  <c r="D16" i="20"/>
  <c r="F14" i="20"/>
  <c r="F18" i="20" s="1"/>
  <c r="E14" i="20"/>
  <c r="D14" i="20"/>
  <c r="D19" i="20" s="1"/>
  <c r="C14" i="20"/>
  <c r="C24" i="19"/>
  <c r="C13" i="19"/>
  <c r="D12" i="19"/>
  <c r="D11" i="19"/>
  <c r="D10" i="19"/>
  <c r="C16" i="17"/>
  <c r="F154" i="16"/>
  <c r="E153" i="16"/>
  <c r="F153" i="16" s="1"/>
  <c r="F152" i="16"/>
  <c r="F151" i="16"/>
  <c r="F155" i="16" s="1"/>
  <c r="E151" i="16"/>
  <c r="D137" i="16"/>
  <c r="E137" i="16" s="1"/>
  <c r="F137" i="16" s="1"/>
  <c r="G137" i="16" s="1"/>
  <c r="H137" i="16" s="1"/>
  <c r="I137" i="16" s="1"/>
  <c r="J137" i="16" s="1"/>
  <c r="K137" i="16" s="1"/>
  <c r="L137" i="16" s="1"/>
  <c r="M137" i="16" s="1"/>
  <c r="N137" i="16" s="1"/>
  <c r="O137" i="16" s="1"/>
  <c r="P137" i="16" s="1"/>
  <c r="Q137" i="16" s="1"/>
  <c r="R137" i="16" s="1"/>
  <c r="S137" i="16" s="1"/>
  <c r="T137" i="16" s="1"/>
  <c r="U137" i="16" s="1"/>
  <c r="V137" i="16" s="1"/>
  <c r="W137" i="16" s="1"/>
  <c r="X137" i="16" s="1"/>
  <c r="Y137" i="16" s="1"/>
  <c r="Z137" i="16" s="1"/>
  <c r="AA137" i="16" s="1"/>
  <c r="AB137" i="16" s="1"/>
  <c r="AC137" i="16" s="1"/>
  <c r="AD137" i="16" s="1"/>
  <c r="AE137" i="16" s="1"/>
  <c r="AF137" i="16" s="1"/>
  <c r="AG137" i="16" s="1"/>
  <c r="AH137" i="16" s="1"/>
  <c r="AI137" i="16" s="1"/>
  <c r="AJ137" i="16" s="1"/>
  <c r="AK137" i="16" s="1"/>
  <c r="AL137" i="16" s="1"/>
  <c r="AM137" i="16" s="1"/>
  <c r="AN137" i="16" s="1"/>
  <c r="AO137" i="16" s="1"/>
  <c r="AP137" i="16" s="1"/>
  <c r="AQ137" i="16" s="1"/>
  <c r="AR137" i="16" s="1"/>
  <c r="AS137" i="16" s="1"/>
  <c r="AT137" i="16" s="1"/>
  <c r="AU137" i="16" s="1"/>
  <c r="AV137" i="16" s="1"/>
  <c r="AW137" i="16" s="1"/>
  <c r="AX137" i="16" s="1"/>
  <c r="AY137" i="16" s="1"/>
  <c r="AZ137" i="16" s="1"/>
  <c r="BA137" i="16" s="1"/>
  <c r="C135" i="16"/>
  <c r="C134" i="16"/>
  <c r="I90" i="16"/>
  <c r="C132" i="16" s="1"/>
  <c r="D138" i="16" s="1"/>
  <c r="I89" i="16"/>
  <c r="Z139" i="16" s="1"/>
  <c r="I88" i="16"/>
  <c r="D81" i="16"/>
  <c r="E81" i="16" s="1"/>
  <c r="F81" i="16" s="1"/>
  <c r="G81" i="16" s="1"/>
  <c r="H81" i="16" s="1"/>
  <c r="I81" i="16" s="1"/>
  <c r="J81" i="16" s="1"/>
  <c r="K81" i="16" s="1"/>
  <c r="L81" i="16" s="1"/>
  <c r="M81" i="16" s="1"/>
  <c r="N81" i="16" s="1"/>
  <c r="O81" i="16" s="1"/>
  <c r="P81" i="16" s="1"/>
  <c r="Q81" i="16" s="1"/>
  <c r="R81" i="16" s="1"/>
  <c r="S81" i="16" s="1"/>
  <c r="T81" i="16" s="1"/>
  <c r="U81" i="16" s="1"/>
  <c r="V81" i="16" s="1"/>
  <c r="W81" i="16" s="1"/>
  <c r="X81" i="16" s="1"/>
  <c r="Y81" i="16" s="1"/>
  <c r="Z81" i="16" s="1"/>
  <c r="AA81" i="16" s="1"/>
  <c r="AB81" i="16" s="1"/>
  <c r="AC81" i="16" s="1"/>
  <c r="AD81" i="16" s="1"/>
  <c r="AE81" i="16" s="1"/>
  <c r="AF81" i="16" s="1"/>
  <c r="AG81" i="16" s="1"/>
  <c r="AH81" i="16" s="1"/>
  <c r="AI81" i="16" s="1"/>
  <c r="AJ81" i="16" s="1"/>
  <c r="G75" i="16"/>
  <c r="H75" i="16" s="1"/>
  <c r="I75" i="16" s="1"/>
  <c r="J75" i="16" s="1"/>
  <c r="K75" i="16" s="1"/>
  <c r="L75" i="16" s="1"/>
  <c r="M75" i="16" s="1"/>
  <c r="N75" i="16" s="1"/>
  <c r="O75" i="16" s="1"/>
  <c r="P75" i="16" s="1"/>
  <c r="Q75" i="16" s="1"/>
  <c r="R75" i="16" s="1"/>
  <c r="S75" i="16" s="1"/>
  <c r="T75" i="16" s="1"/>
  <c r="U75" i="16" s="1"/>
  <c r="V75" i="16" s="1"/>
  <c r="W75" i="16" s="1"/>
  <c r="X75" i="16" s="1"/>
  <c r="Y75" i="16" s="1"/>
  <c r="Z75" i="16" s="1"/>
  <c r="AA75" i="16" s="1"/>
  <c r="AB75" i="16" s="1"/>
  <c r="AC75" i="16" s="1"/>
  <c r="AD75" i="16" s="1"/>
  <c r="AE75" i="16" s="1"/>
  <c r="AF75" i="16" s="1"/>
  <c r="AG75" i="16" s="1"/>
  <c r="AH75" i="16" s="1"/>
  <c r="AI75" i="16" s="1"/>
  <c r="AJ75" i="16" s="1"/>
  <c r="D75" i="16"/>
  <c r="E75" i="16" s="1"/>
  <c r="F75" i="16" s="1"/>
  <c r="D68" i="16"/>
  <c r="P59" i="16"/>
  <c r="Q59" i="16" s="1"/>
  <c r="R59" i="16" s="1"/>
  <c r="S59" i="16" s="1"/>
  <c r="T59" i="16" s="1"/>
  <c r="U59" i="16" s="1"/>
  <c r="V59" i="16" s="1"/>
  <c r="W59" i="16" s="1"/>
  <c r="X59" i="16" s="1"/>
  <c r="Y59" i="16" s="1"/>
  <c r="Z59" i="16" s="1"/>
  <c r="AA59" i="16" s="1"/>
  <c r="AB59" i="16" s="1"/>
  <c r="AC59" i="16" s="1"/>
  <c r="AD59" i="16" s="1"/>
  <c r="AE59" i="16" s="1"/>
  <c r="AF59" i="16" s="1"/>
  <c r="AG59" i="16" s="1"/>
  <c r="G59" i="16"/>
  <c r="H59" i="16" s="1"/>
  <c r="I59" i="16" s="1"/>
  <c r="J59" i="16" s="1"/>
  <c r="K59" i="16" s="1"/>
  <c r="L59" i="16" s="1"/>
  <c r="M59" i="16" s="1"/>
  <c r="N59" i="16" s="1"/>
  <c r="O59" i="16" s="1"/>
  <c r="E59" i="16"/>
  <c r="F59" i="16" s="1"/>
  <c r="C48" i="16"/>
  <c r="C124" i="16" s="1"/>
  <c r="AH42" i="16"/>
  <c r="AF42" i="16"/>
  <c r="AE42" i="16"/>
  <c r="AH41" i="16"/>
  <c r="AH40" i="16"/>
  <c r="AF40" i="16"/>
  <c r="AE40" i="16" s="1"/>
  <c r="AD40" i="16" s="1"/>
  <c r="M38" i="16"/>
  <c r="N38" i="16" s="1"/>
  <c r="O38" i="16" s="1"/>
  <c r="P38" i="16" s="1"/>
  <c r="Q38" i="16" s="1"/>
  <c r="R38" i="16" s="1"/>
  <c r="S38" i="16" s="1"/>
  <c r="T38" i="16" s="1"/>
  <c r="U38" i="16" s="1"/>
  <c r="V38" i="16" s="1"/>
  <c r="W38" i="16" s="1"/>
  <c r="X38" i="16" s="1"/>
  <c r="Y38" i="16" s="1"/>
  <c r="Z38" i="16" s="1"/>
  <c r="AA38" i="16" s="1"/>
  <c r="AB38" i="16" s="1"/>
  <c r="AC38" i="16" s="1"/>
  <c r="AD38" i="16" s="1"/>
  <c r="AE38" i="16" s="1"/>
  <c r="AF38" i="16" s="1"/>
  <c r="J38" i="16"/>
  <c r="K38" i="16" s="1"/>
  <c r="L38" i="16" s="1"/>
  <c r="E38" i="16"/>
  <c r="F38" i="16" s="1"/>
  <c r="G38" i="16" s="1"/>
  <c r="H38" i="16" s="1"/>
  <c r="I38" i="16" s="1"/>
  <c r="AN30" i="16"/>
  <c r="AL30" i="16"/>
  <c r="AK30" i="16"/>
  <c r="AJ30" i="16"/>
  <c r="AI30" i="16"/>
  <c r="AH30" i="16"/>
  <c r="AG30" i="16"/>
  <c r="AF30" i="16"/>
  <c r="AE30" i="16"/>
  <c r="AD30" i="16"/>
  <c r="AC30" i="16"/>
  <c r="AB30" i="16"/>
  <c r="AA30" i="16"/>
  <c r="Z30" i="16"/>
  <c r="Y30" i="16"/>
  <c r="X30" i="16"/>
  <c r="W30" i="16"/>
  <c r="V30" i="16"/>
  <c r="U30" i="16"/>
  <c r="T30" i="16"/>
  <c r="S30" i="16"/>
  <c r="R30" i="16"/>
  <c r="Q30" i="16"/>
  <c r="P30" i="16"/>
  <c r="O30" i="16"/>
  <c r="N30" i="16"/>
  <c r="M30" i="16"/>
  <c r="L30" i="16"/>
  <c r="K30" i="16"/>
  <c r="J30" i="16"/>
  <c r="I30" i="16"/>
  <c r="H30" i="16"/>
  <c r="G30" i="16"/>
  <c r="C24" i="16" s="1"/>
  <c r="F30" i="16"/>
  <c r="E30" i="16"/>
  <c r="D30" i="16"/>
  <c r="AN29" i="16"/>
  <c r="AN28" i="16"/>
  <c r="E26" i="16"/>
  <c r="AG17" i="16"/>
  <c r="AF17" i="16"/>
  <c r="AE17" i="16"/>
  <c r="AD17" i="16"/>
  <c r="AC17" i="16"/>
  <c r="AB17" i="16"/>
  <c r="AA17" i="16"/>
  <c r="Z17" i="16"/>
  <c r="Y17" i="16"/>
  <c r="X17" i="16"/>
  <c r="W17" i="16"/>
  <c r="V17" i="16"/>
  <c r="U17" i="16"/>
  <c r="T17" i="16"/>
  <c r="S17" i="16"/>
  <c r="R17" i="16"/>
  <c r="Q17" i="16"/>
  <c r="P17" i="16"/>
  <c r="O17" i="16"/>
  <c r="N17" i="16"/>
  <c r="M17" i="16"/>
  <c r="L17" i="16"/>
  <c r="K17" i="16"/>
  <c r="J17" i="16"/>
  <c r="I17" i="16"/>
  <c r="H17" i="16"/>
  <c r="G17" i="16"/>
  <c r="F17" i="16"/>
  <c r="E17" i="16"/>
  <c r="D17" i="16"/>
  <c r="AH16" i="16"/>
  <c r="AH17" i="16" s="1"/>
  <c r="AH15" i="16"/>
  <c r="E14" i="16"/>
  <c r="C12" i="16"/>
  <c r="G52" i="15"/>
  <c r="G51" i="15"/>
  <c r="G50" i="15"/>
  <c r="G49" i="15"/>
  <c r="G48" i="15"/>
  <c r="I41" i="15"/>
  <c r="H41" i="15"/>
  <c r="G41" i="15"/>
  <c r="F41" i="15"/>
  <c r="E41" i="15"/>
  <c r="AG40" i="15"/>
  <c r="AF40" i="15"/>
  <c r="AE40" i="15"/>
  <c r="AJ40" i="15" s="1"/>
  <c r="AD40" i="15"/>
  <c r="AI40" i="15" s="1"/>
  <c r="AC40" i="15"/>
  <c r="AH40" i="15" s="1"/>
  <c r="AB40" i="15"/>
  <c r="AA40" i="15"/>
  <c r="X40" i="15"/>
  <c r="W40" i="15"/>
  <c r="V40" i="15"/>
  <c r="U40" i="15"/>
  <c r="T40" i="15"/>
  <c r="Y40" i="15" s="1"/>
  <c r="S40" i="15"/>
  <c r="R40" i="15"/>
  <c r="Q40" i="15"/>
  <c r="P40" i="15"/>
  <c r="N40" i="15"/>
  <c r="M40" i="15"/>
  <c r="L40" i="15"/>
  <c r="K40" i="15"/>
  <c r="J40" i="15"/>
  <c r="AH39" i="15"/>
  <c r="AG39" i="15"/>
  <c r="AF39" i="15"/>
  <c r="AE39" i="15"/>
  <c r="AJ39" i="15" s="1"/>
  <c r="AD39" i="15"/>
  <c r="AI39" i="15" s="1"/>
  <c r="AC39" i="15"/>
  <c r="AB39" i="15"/>
  <c r="AA39" i="15"/>
  <c r="Y39" i="15"/>
  <c r="X39" i="15"/>
  <c r="W39" i="15"/>
  <c r="V39" i="15"/>
  <c r="T39" i="15"/>
  <c r="S39" i="15"/>
  <c r="R39" i="15"/>
  <c r="Q39" i="15"/>
  <c r="P39" i="15"/>
  <c r="U39" i="15" s="1"/>
  <c r="N39" i="15"/>
  <c r="M39" i="15"/>
  <c r="L39" i="15"/>
  <c r="K39" i="15"/>
  <c r="J39" i="15"/>
  <c r="AI38" i="15"/>
  <c r="AH38" i="15"/>
  <c r="AG38" i="15"/>
  <c r="AF38" i="15"/>
  <c r="AE38" i="15"/>
  <c r="AJ38" i="15" s="1"/>
  <c r="AD38" i="15"/>
  <c r="AC38" i="15"/>
  <c r="AB38" i="15"/>
  <c r="AA38" i="15"/>
  <c r="Y38" i="15"/>
  <c r="X38" i="15"/>
  <c r="W38" i="15"/>
  <c r="T38" i="15"/>
  <c r="S38" i="15"/>
  <c r="R38" i="15"/>
  <c r="Q38" i="15"/>
  <c r="V38" i="15" s="1"/>
  <c r="P38" i="15"/>
  <c r="U38" i="15" s="1"/>
  <c r="N38" i="15"/>
  <c r="M38" i="15"/>
  <c r="L38" i="15"/>
  <c r="K38" i="15"/>
  <c r="J38" i="15"/>
  <c r="AI37" i="15"/>
  <c r="AH37" i="15"/>
  <c r="AG37" i="15"/>
  <c r="AE37" i="15"/>
  <c r="AJ37" i="15" s="1"/>
  <c r="AD37" i="15"/>
  <c r="AC37" i="15"/>
  <c r="AB37" i="15"/>
  <c r="AA37" i="15"/>
  <c r="AF37" i="15" s="1"/>
  <c r="Y37" i="15"/>
  <c r="X37" i="15"/>
  <c r="W37" i="15"/>
  <c r="T37" i="15"/>
  <c r="S37" i="15"/>
  <c r="R37" i="15"/>
  <c r="Q37" i="15"/>
  <c r="V37" i="15" s="1"/>
  <c r="P37" i="15"/>
  <c r="U37" i="15" s="1"/>
  <c r="N37" i="15"/>
  <c r="M37" i="15"/>
  <c r="L37" i="15"/>
  <c r="K37" i="15"/>
  <c r="J37" i="15"/>
  <c r="AJ36" i="15"/>
  <c r="AI36" i="15"/>
  <c r="AH36" i="15"/>
  <c r="AG36" i="15"/>
  <c r="AE36" i="15"/>
  <c r="AD36" i="15"/>
  <c r="AC36" i="15"/>
  <c r="AB36" i="15"/>
  <c r="AA36" i="15"/>
  <c r="AF36" i="15" s="1"/>
  <c r="Y36" i="15"/>
  <c r="X36" i="15"/>
  <c r="T36" i="15"/>
  <c r="S36" i="15"/>
  <c r="R36" i="15"/>
  <c r="W36" i="15" s="1"/>
  <c r="Q36" i="15"/>
  <c r="V36" i="15" s="1"/>
  <c r="P36" i="15"/>
  <c r="U36" i="15" s="1"/>
  <c r="N36" i="15"/>
  <c r="M36" i="15"/>
  <c r="L36" i="15"/>
  <c r="K36" i="15"/>
  <c r="J36" i="15"/>
  <c r="AJ35" i="15"/>
  <c r="AI35" i="15"/>
  <c r="AE35" i="15"/>
  <c r="AD35" i="15"/>
  <c r="AC35" i="15"/>
  <c r="AH35" i="15" s="1"/>
  <c r="AB35" i="15"/>
  <c r="AG35" i="15" s="1"/>
  <c r="AA35" i="15"/>
  <c r="AF35" i="15" s="1"/>
  <c r="T35" i="15"/>
  <c r="Y35" i="15" s="1"/>
  <c r="S35" i="15"/>
  <c r="X35" i="15" s="1"/>
  <c r="R35" i="15"/>
  <c r="W35" i="15" s="1"/>
  <c r="Q35" i="15"/>
  <c r="V35" i="15" s="1"/>
  <c r="P35" i="15"/>
  <c r="U35" i="15" s="1"/>
  <c r="N35" i="15"/>
  <c r="M35" i="15"/>
  <c r="L35" i="15"/>
  <c r="K35" i="15"/>
  <c r="J35" i="15"/>
  <c r="AJ34" i="15"/>
  <c r="AE34" i="15"/>
  <c r="AD34" i="15"/>
  <c r="AI34" i="15" s="1"/>
  <c r="AC34" i="15"/>
  <c r="AH34" i="15" s="1"/>
  <c r="AB34" i="15"/>
  <c r="AG34" i="15" s="1"/>
  <c r="AA34" i="15"/>
  <c r="AF34" i="15" s="1"/>
  <c r="V34" i="15"/>
  <c r="U34" i="15"/>
  <c r="T34" i="15"/>
  <c r="Y34" i="15" s="1"/>
  <c r="S34" i="15"/>
  <c r="X34" i="15" s="1"/>
  <c r="R34" i="15"/>
  <c r="W34" i="15" s="1"/>
  <c r="Q34" i="15"/>
  <c r="P34" i="15"/>
  <c r="N34" i="15"/>
  <c r="M34" i="15"/>
  <c r="L34" i="15"/>
  <c r="K34" i="15"/>
  <c r="J34" i="15"/>
  <c r="AJ33" i="15"/>
  <c r="AF33" i="15"/>
  <c r="AE33" i="15"/>
  <c r="AD33" i="15"/>
  <c r="AI33" i="15" s="1"/>
  <c r="AC33" i="15"/>
  <c r="AH33" i="15" s="1"/>
  <c r="AB33" i="15"/>
  <c r="AG33" i="15" s="1"/>
  <c r="AA33" i="15"/>
  <c r="X33" i="15"/>
  <c r="W33" i="15"/>
  <c r="T33" i="15"/>
  <c r="Y33" i="15" s="1"/>
  <c r="S33" i="15"/>
  <c r="R33" i="15"/>
  <c r="Q33" i="15"/>
  <c r="V33" i="15" s="1"/>
  <c r="P33" i="15"/>
  <c r="U33" i="15" s="1"/>
  <c r="N33" i="15"/>
  <c r="M33" i="15"/>
  <c r="L33" i="15"/>
  <c r="K33" i="15"/>
  <c r="J33" i="15"/>
  <c r="AI32" i="15"/>
  <c r="AH32" i="15"/>
  <c r="AG32" i="15"/>
  <c r="AE32" i="15"/>
  <c r="AJ32" i="15" s="1"/>
  <c r="AD32" i="15"/>
  <c r="AC32" i="15"/>
  <c r="AB32" i="15"/>
  <c r="AA32" i="15"/>
  <c r="AF32" i="15" s="1"/>
  <c r="Y32" i="15"/>
  <c r="X32" i="15"/>
  <c r="T32" i="15"/>
  <c r="S32" i="15"/>
  <c r="R32" i="15"/>
  <c r="W32" i="15" s="1"/>
  <c r="Q32" i="15"/>
  <c r="V32" i="15" s="1"/>
  <c r="P32" i="15"/>
  <c r="U32" i="15" s="1"/>
  <c r="N32" i="15"/>
  <c r="M32" i="15"/>
  <c r="L32" i="15"/>
  <c r="K32" i="15"/>
  <c r="J32" i="15"/>
  <c r="AJ31" i="15"/>
  <c r="AI31" i="15"/>
  <c r="AH31" i="15"/>
  <c r="AE31" i="15"/>
  <c r="AD31" i="15"/>
  <c r="AC31" i="15"/>
  <c r="AB31" i="15"/>
  <c r="AG31" i="15" s="1"/>
  <c r="AA31" i="15"/>
  <c r="AF31" i="15" s="1"/>
  <c r="Y31" i="15"/>
  <c r="U31" i="15"/>
  <c r="T31" i="15"/>
  <c r="S31" i="15"/>
  <c r="X31" i="15" s="1"/>
  <c r="R31" i="15"/>
  <c r="W31" i="15" s="1"/>
  <c r="Q31" i="15"/>
  <c r="V31" i="15" s="1"/>
  <c r="P31" i="15"/>
  <c r="N31" i="15"/>
  <c r="M31" i="15"/>
  <c r="L31" i="15"/>
  <c r="K31" i="15"/>
  <c r="J31" i="15"/>
  <c r="AJ30" i="15"/>
  <c r="AI30" i="15"/>
  <c r="AE30" i="15"/>
  <c r="AD30" i="15"/>
  <c r="AC30" i="15"/>
  <c r="AH30" i="15" s="1"/>
  <c r="AB30" i="15"/>
  <c r="AG30" i="15" s="1"/>
  <c r="AA30" i="15"/>
  <c r="AF30" i="15" s="1"/>
  <c r="V30" i="15"/>
  <c r="T30" i="15"/>
  <c r="Y30" i="15" s="1"/>
  <c r="S30" i="15"/>
  <c r="X30" i="15" s="1"/>
  <c r="R30" i="15"/>
  <c r="W30" i="15" s="1"/>
  <c r="Q30" i="15"/>
  <c r="P30" i="15"/>
  <c r="U30" i="15" s="1"/>
  <c r="N30" i="15"/>
  <c r="M30" i="15"/>
  <c r="L30" i="15"/>
  <c r="K30" i="15"/>
  <c r="J30" i="15"/>
  <c r="AJ29" i="15"/>
  <c r="AF29" i="15"/>
  <c r="AE29" i="15"/>
  <c r="AD29" i="15"/>
  <c r="AI29" i="15" s="1"/>
  <c r="AC29" i="15"/>
  <c r="AH29" i="15" s="1"/>
  <c r="AB29" i="15"/>
  <c r="AG29" i="15" s="1"/>
  <c r="AA29" i="15"/>
  <c r="W29" i="15"/>
  <c r="U29" i="15"/>
  <c r="T29" i="15"/>
  <c r="Y29" i="15" s="1"/>
  <c r="S29" i="15"/>
  <c r="X29" i="15" s="1"/>
  <c r="R29" i="15"/>
  <c r="Q29" i="15"/>
  <c r="V29" i="15" s="1"/>
  <c r="P29" i="15"/>
  <c r="N29" i="15"/>
  <c r="M29" i="15"/>
  <c r="L29" i="15"/>
  <c r="K29" i="15"/>
  <c r="J29" i="15"/>
  <c r="AG28" i="15"/>
  <c r="AE28" i="15"/>
  <c r="AJ28" i="15" s="1"/>
  <c r="AD28" i="15"/>
  <c r="AI28" i="15" s="1"/>
  <c r="AC28" i="15"/>
  <c r="AH28" i="15" s="1"/>
  <c r="AB28" i="15"/>
  <c r="AA28" i="15"/>
  <c r="AF28" i="15" s="1"/>
  <c r="X28" i="15"/>
  <c r="V28" i="15"/>
  <c r="U28" i="15"/>
  <c r="T28" i="15"/>
  <c r="Y28" i="15" s="1"/>
  <c r="S28" i="15"/>
  <c r="R28" i="15"/>
  <c r="W28" i="15" s="1"/>
  <c r="Q28" i="15"/>
  <c r="P28" i="15"/>
  <c r="N28" i="15"/>
  <c r="M28" i="15"/>
  <c r="L28" i="15"/>
  <c r="K28" i="15"/>
  <c r="J28" i="15"/>
  <c r="AH27" i="15"/>
  <c r="AF27" i="15"/>
  <c r="AE27" i="15"/>
  <c r="AJ27" i="15" s="1"/>
  <c r="AD27" i="15"/>
  <c r="AI27" i="15" s="1"/>
  <c r="AC27" i="15"/>
  <c r="AB27" i="15"/>
  <c r="AG27" i="15" s="1"/>
  <c r="AA27" i="15"/>
  <c r="Y27" i="15"/>
  <c r="W27" i="15"/>
  <c r="V27" i="15"/>
  <c r="U27" i="15"/>
  <c r="T27" i="15"/>
  <c r="S27" i="15"/>
  <c r="X27" i="15" s="1"/>
  <c r="R27" i="15"/>
  <c r="Q27" i="15"/>
  <c r="P27" i="15"/>
  <c r="N27" i="15"/>
  <c r="M27" i="15"/>
  <c r="L27" i="15"/>
  <c r="K27" i="15"/>
  <c r="J27" i="15"/>
  <c r="AI26" i="15"/>
  <c r="AG26" i="15"/>
  <c r="AF26" i="15"/>
  <c r="AE26" i="15"/>
  <c r="AJ26" i="15" s="1"/>
  <c r="AD26" i="15"/>
  <c r="AC26" i="15"/>
  <c r="AH26" i="15" s="1"/>
  <c r="AB26" i="15"/>
  <c r="AA26" i="15"/>
  <c r="X26" i="15"/>
  <c r="W26" i="15"/>
  <c r="V26" i="15"/>
  <c r="T26" i="15"/>
  <c r="Y26" i="15" s="1"/>
  <c r="S26" i="15"/>
  <c r="R26" i="15"/>
  <c r="Q26" i="15"/>
  <c r="P26" i="15"/>
  <c r="U26" i="15" s="1"/>
  <c r="N26" i="15"/>
  <c r="M26" i="15"/>
  <c r="L26" i="15"/>
  <c r="K26" i="15"/>
  <c r="J26" i="15"/>
  <c r="AJ25" i="15"/>
  <c r="AH25" i="15"/>
  <c r="AG25" i="15"/>
  <c r="AF25" i="15"/>
  <c r="AE25" i="15"/>
  <c r="AD25" i="15"/>
  <c r="AI25" i="15" s="1"/>
  <c r="AC25" i="15"/>
  <c r="AB25" i="15"/>
  <c r="AA25" i="15"/>
  <c r="Y25" i="15"/>
  <c r="X25" i="15"/>
  <c r="W25" i="15"/>
  <c r="T25" i="15"/>
  <c r="S25" i="15"/>
  <c r="R25" i="15"/>
  <c r="Q25" i="15"/>
  <c r="V25" i="15" s="1"/>
  <c r="P25" i="15"/>
  <c r="U25" i="15" s="1"/>
  <c r="N25" i="15"/>
  <c r="M25" i="15"/>
  <c r="L25" i="15"/>
  <c r="K25" i="15"/>
  <c r="J25" i="15"/>
  <c r="AI24" i="15"/>
  <c r="AH24" i="15"/>
  <c r="AG24" i="15"/>
  <c r="AE24" i="15"/>
  <c r="AJ24" i="15" s="1"/>
  <c r="AD24" i="15"/>
  <c r="AC24" i="15"/>
  <c r="AB24" i="15"/>
  <c r="AA24" i="15"/>
  <c r="AF24" i="15" s="1"/>
  <c r="Y24" i="15"/>
  <c r="X24" i="15"/>
  <c r="T24" i="15"/>
  <c r="S24" i="15"/>
  <c r="R24" i="15"/>
  <c r="W24" i="15" s="1"/>
  <c r="Q24" i="15"/>
  <c r="V24" i="15" s="1"/>
  <c r="P24" i="15"/>
  <c r="U24" i="15" s="1"/>
  <c r="N24" i="15"/>
  <c r="M24" i="15"/>
  <c r="L24" i="15"/>
  <c r="K24" i="15"/>
  <c r="J24" i="15"/>
  <c r="AJ23" i="15"/>
  <c r="AI23" i="15"/>
  <c r="AH23" i="15"/>
  <c r="AE23" i="15"/>
  <c r="AD23" i="15"/>
  <c r="AC23" i="15"/>
  <c r="AB23" i="15"/>
  <c r="AG23" i="15" s="1"/>
  <c r="AA23" i="15"/>
  <c r="AF23" i="15" s="1"/>
  <c r="Y23" i="15"/>
  <c r="U23" i="15"/>
  <c r="T23" i="15"/>
  <c r="S23" i="15"/>
  <c r="X23" i="15" s="1"/>
  <c r="R23" i="15"/>
  <c r="W23" i="15" s="1"/>
  <c r="Q23" i="15"/>
  <c r="V23" i="15" s="1"/>
  <c r="P23" i="15"/>
  <c r="N23" i="15"/>
  <c r="M23" i="15"/>
  <c r="L23" i="15"/>
  <c r="K23" i="15"/>
  <c r="J23" i="15"/>
  <c r="AJ22" i="15"/>
  <c r="AI22" i="15"/>
  <c r="AE22" i="15"/>
  <c r="AD22" i="15"/>
  <c r="AC22" i="15"/>
  <c r="AH22" i="15" s="1"/>
  <c r="AB22" i="15"/>
  <c r="AG22" i="15" s="1"/>
  <c r="AA22" i="15"/>
  <c r="AF22" i="15" s="1"/>
  <c r="V22" i="15"/>
  <c r="T22" i="15"/>
  <c r="Y22" i="15" s="1"/>
  <c r="S22" i="15"/>
  <c r="X22" i="15" s="1"/>
  <c r="R22" i="15"/>
  <c r="W22" i="15" s="1"/>
  <c r="Q22" i="15"/>
  <c r="P22" i="15"/>
  <c r="U22" i="15" s="1"/>
  <c r="N22" i="15"/>
  <c r="M22" i="15"/>
  <c r="L22" i="15"/>
  <c r="K22" i="15"/>
  <c r="J22" i="15"/>
  <c r="AJ21" i="15"/>
  <c r="AF21" i="15"/>
  <c r="AE21" i="15"/>
  <c r="AD21" i="15"/>
  <c r="AI21" i="15" s="1"/>
  <c r="AC21" i="15"/>
  <c r="AH21" i="15" s="1"/>
  <c r="AB21" i="15"/>
  <c r="AG21" i="15" s="1"/>
  <c r="AA21" i="15"/>
  <c r="W21" i="15"/>
  <c r="U21" i="15"/>
  <c r="T21" i="15"/>
  <c r="Y21" i="15" s="1"/>
  <c r="S21" i="15"/>
  <c r="X21" i="15" s="1"/>
  <c r="R21" i="15"/>
  <c r="Q21" i="15"/>
  <c r="V21" i="15" s="1"/>
  <c r="P21" i="15"/>
  <c r="N21" i="15"/>
  <c r="M21" i="15"/>
  <c r="L21" i="15"/>
  <c r="K21" i="15"/>
  <c r="J21" i="15"/>
  <c r="AG20" i="15"/>
  <c r="AE20" i="15"/>
  <c r="AJ20" i="15" s="1"/>
  <c r="AD20" i="15"/>
  <c r="AI20" i="15" s="1"/>
  <c r="AC20" i="15"/>
  <c r="AH20" i="15" s="1"/>
  <c r="AB20" i="15"/>
  <c r="AA20" i="15"/>
  <c r="AF20" i="15" s="1"/>
  <c r="X20" i="15"/>
  <c r="V20" i="15"/>
  <c r="U20" i="15"/>
  <c r="T20" i="15"/>
  <c r="Y20" i="15" s="1"/>
  <c r="S20" i="15"/>
  <c r="R20" i="15"/>
  <c r="W20" i="15" s="1"/>
  <c r="Q20" i="15"/>
  <c r="P20" i="15"/>
  <c r="N20" i="15"/>
  <c r="M20" i="15"/>
  <c r="L20" i="15"/>
  <c r="K20" i="15"/>
  <c r="J20" i="15"/>
  <c r="AH19" i="15"/>
  <c r="AF19" i="15"/>
  <c r="AE19" i="15"/>
  <c r="AJ19" i="15" s="1"/>
  <c r="AD19" i="15"/>
  <c r="AI19" i="15" s="1"/>
  <c r="AC19" i="15"/>
  <c r="AB19" i="15"/>
  <c r="AG19" i="15" s="1"/>
  <c r="AA19" i="15"/>
  <c r="Y19" i="15"/>
  <c r="W19" i="15"/>
  <c r="V19" i="15"/>
  <c r="U19" i="15"/>
  <c r="T19" i="15"/>
  <c r="S19" i="15"/>
  <c r="X19" i="15" s="1"/>
  <c r="R19" i="15"/>
  <c r="Q19" i="15"/>
  <c r="P19" i="15"/>
  <c r="N19" i="15"/>
  <c r="M19" i="15"/>
  <c r="L19" i="15"/>
  <c r="K19" i="15"/>
  <c r="J19" i="15"/>
  <c r="AI18" i="15"/>
  <c r="AG18" i="15"/>
  <c r="AF18" i="15"/>
  <c r="AE18" i="15"/>
  <c r="AJ18" i="15" s="1"/>
  <c r="AD18" i="15"/>
  <c r="AC18" i="15"/>
  <c r="AH18" i="15" s="1"/>
  <c r="AB18" i="15"/>
  <c r="AA18" i="15"/>
  <c r="X18" i="15"/>
  <c r="W18" i="15"/>
  <c r="V18" i="15"/>
  <c r="T18" i="15"/>
  <c r="Y18" i="15" s="1"/>
  <c r="S18" i="15"/>
  <c r="R18" i="15"/>
  <c r="Q18" i="15"/>
  <c r="P18" i="15"/>
  <c r="U18" i="15" s="1"/>
  <c r="N18" i="15"/>
  <c r="M18" i="15"/>
  <c r="L18" i="15"/>
  <c r="K18" i="15"/>
  <c r="J18" i="15"/>
  <c r="AJ17" i="15"/>
  <c r="AH17" i="15"/>
  <c r="AG17" i="15"/>
  <c r="AF17" i="15"/>
  <c r="AE17" i="15"/>
  <c r="AD17" i="15"/>
  <c r="AI17" i="15" s="1"/>
  <c r="AC17" i="15"/>
  <c r="AB17" i="15"/>
  <c r="AA17" i="15"/>
  <c r="Y17" i="15"/>
  <c r="X17" i="15"/>
  <c r="W17" i="15"/>
  <c r="T17" i="15"/>
  <c r="S17" i="15"/>
  <c r="R17" i="15"/>
  <c r="Q17" i="15"/>
  <c r="V17" i="15" s="1"/>
  <c r="P17" i="15"/>
  <c r="U17" i="15" s="1"/>
  <c r="N17" i="15"/>
  <c r="M17" i="15"/>
  <c r="L17" i="15"/>
  <c r="K17" i="15"/>
  <c r="J17" i="15"/>
  <c r="AJ16" i="15"/>
  <c r="AI16" i="15"/>
  <c r="AH16" i="15"/>
  <c r="AG16" i="15"/>
  <c r="AF16" i="15"/>
  <c r="W16" i="15"/>
  <c r="U16" i="15"/>
  <c r="T16" i="15"/>
  <c r="Y16" i="15" s="1"/>
  <c r="S16" i="15"/>
  <c r="X16" i="15" s="1"/>
  <c r="R16" i="15"/>
  <c r="Q16" i="15"/>
  <c r="V16" i="15" s="1"/>
  <c r="P16" i="15"/>
  <c r="N16" i="15"/>
  <c r="M16" i="15"/>
  <c r="L16" i="15"/>
  <c r="K16" i="15"/>
  <c r="J16" i="15"/>
  <c r="AG15" i="15"/>
  <c r="AE15" i="15"/>
  <c r="AJ15" i="15" s="1"/>
  <c r="AD15" i="15"/>
  <c r="AI15" i="15" s="1"/>
  <c r="AC15" i="15"/>
  <c r="AH15" i="15" s="1"/>
  <c r="AB15" i="15"/>
  <c r="AA15" i="15"/>
  <c r="AF15" i="15" s="1"/>
  <c r="X15" i="15"/>
  <c r="V15" i="15"/>
  <c r="U15" i="15"/>
  <c r="T15" i="15"/>
  <c r="Y15" i="15" s="1"/>
  <c r="S15" i="15"/>
  <c r="R15" i="15"/>
  <c r="W15" i="15" s="1"/>
  <c r="Q15" i="15"/>
  <c r="P15" i="15"/>
  <c r="N15" i="15"/>
  <c r="M15" i="15"/>
  <c r="L15" i="15"/>
  <c r="K15" i="15"/>
  <c r="J15" i="15"/>
  <c r="AH14" i="15"/>
  <c r="AF14" i="15"/>
  <c r="AE14" i="15"/>
  <c r="AJ14" i="15" s="1"/>
  <c r="AD14" i="15"/>
  <c r="AI14" i="15" s="1"/>
  <c r="AC14" i="15"/>
  <c r="AB14" i="15"/>
  <c r="AG14" i="15" s="1"/>
  <c r="AA14" i="15"/>
  <c r="Y14" i="15"/>
  <c r="W14" i="15"/>
  <c r="V14" i="15"/>
  <c r="U14" i="15"/>
  <c r="T14" i="15"/>
  <c r="S14" i="15"/>
  <c r="X14" i="15" s="1"/>
  <c r="R14" i="15"/>
  <c r="Q14" i="15"/>
  <c r="P14" i="15"/>
  <c r="N14" i="15"/>
  <c r="M14" i="15"/>
  <c r="L14" i="15"/>
  <c r="K14" i="15"/>
  <c r="J14" i="15"/>
  <c r="AI13" i="15"/>
  <c r="AG13" i="15"/>
  <c r="AF13" i="15"/>
  <c r="AE13" i="15"/>
  <c r="AJ13" i="15" s="1"/>
  <c r="AD13" i="15"/>
  <c r="AC13" i="15"/>
  <c r="AH13" i="15" s="1"/>
  <c r="AB13" i="15"/>
  <c r="AA13" i="15"/>
  <c r="X13" i="15"/>
  <c r="W13" i="15"/>
  <c r="V13" i="15"/>
  <c r="T13" i="15"/>
  <c r="Y13" i="15" s="1"/>
  <c r="S13" i="15"/>
  <c r="R13" i="15"/>
  <c r="Q13" i="15"/>
  <c r="P13" i="15"/>
  <c r="U13" i="15" s="1"/>
  <c r="N13" i="15"/>
  <c r="M13" i="15"/>
  <c r="L13" i="15"/>
  <c r="K13" i="15"/>
  <c r="J13" i="15"/>
  <c r="AJ12" i="15"/>
  <c r="AI12" i="15"/>
  <c r="AH12" i="15"/>
  <c r="AG12" i="15"/>
  <c r="AF12" i="15"/>
  <c r="V12" i="15"/>
  <c r="T12" i="15"/>
  <c r="Y12" i="15" s="1"/>
  <c r="S12" i="15"/>
  <c r="X12" i="15" s="1"/>
  <c r="X41" i="15" s="1"/>
  <c r="R12" i="15"/>
  <c r="W12" i="15" s="1"/>
  <c r="Q12" i="15"/>
  <c r="P12" i="15"/>
  <c r="U12" i="15" s="1"/>
  <c r="N12" i="15"/>
  <c r="M12" i="15"/>
  <c r="L12" i="15"/>
  <c r="K12" i="15"/>
  <c r="J12" i="15"/>
  <c r="AJ11" i="15"/>
  <c r="AF11" i="15"/>
  <c r="AE11" i="15"/>
  <c r="AD11" i="15"/>
  <c r="AI11" i="15" s="1"/>
  <c r="AC11" i="15"/>
  <c r="AH11" i="15" s="1"/>
  <c r="AB11" i="15"/>
  <c r="AG11" i="15" s="1"/>
  <c r="AA11" i="15"/>
  <c r="W11" i="15"/>
  <c r="U11" i="15"/>
  <c r="T11" i="15"/>
  <c r="Y11" i="15" s="1"/>
  <c r="S11" i="15"/>
  <c r="X11" i="15" s="1"/>
  <c r="R11" i="15"/>
  <c r="Q11" i="15"/>
  <c r="V11" i="15" s="1"/>
  <c r="P11" i="15"/>
  <c r="N11" i="15"/>
  <c r="M11" i="15"/>
  <c r="L11" i="15"/>
  <c r="K11" i="15"/>
  <c r="J11" i="15"/>
  <c r="AG10" i="15"/>
  <c r="AE10" i="15"/>
  <c r="AJ10" i="15" s="1"/>
  <c r="AD10" i="15"/>
  <c r="AI10" i="15" s="1"/>
  <c r="AC10" i="15"/>
  <c r="AH10" i="15" s="1"/>
  <c r="AB10" i="15"/>
  <c r="AA10" i="15"/>
  <c r="AF10" i="15" s="1"/>
  <c r="X10" i="15"/>
  <c r="V10" i="15"/>
  <c r="U10" i="15"/>
  <c r="T10" i="15"/>
  <c r="Y10" i="15" s="1"/>
  <c r="Y41" i="15" s="1"/>
  <c r="S10" i="15"/>
  <c r="R10" i="15"/>
  <c r="W10" i="15" s="1"/>
  <c r="Q10" i="15"/>
  <c r="P10" i="15"/>
  <c r="N10" i="15"/>
  <c r="M10" i="15"/>
  <c r="L10" i="15"/>
  <c r="K10" i="15"/>
  <c r="J10" i="15"/>
  <c r="AH9" i="15"/>
  <c r="AF9" i="15"/>
  <c r="AF41" i="15" s="1"/>
  <c r="AE9" i="15"/>
  <c r="AJ9" i="15" s="1"/>
  <c r="AD9" i="15"/>
  <c r="AC9" i="15"/>
  <c r="AB9" i="15"/>
  <c r="AG9" i="15" s="1"/>
  <c r="AA9" i="15"/>
  <c r="Y9" i="15"/>
  <c r="W9" i="15"/>
  <c r="V9" i="15"/>
  <c r="V41" i="15" s="1"/>
  <c r="U9" i="15"/>
  <c r="T9" i="15"/>
  <c r="S9" i="15"/>
  <c r="X9" i="15" s="1"/>
  <c r="R9" i="15"/>
  <c r="Q9" i="15"/>
  <c r="P9" i="15"/>
  <c r="N9" i="15"/>
  <c r="M9" i="15"/>
  <c r="M41" i="15" s="1"/>
  <c r="M42" i="15" s="1"/>
  <c r="L9" i="15"/>
  <c r="K9" i="15"/>
  <c r="J9" i="15"/>
  <c r="F166" i="14"/>
  <c r="G166" i="14" s="1"/>
  <c r="G165" i="14"/>
  <c r="F165" i="14"/>
  <c r="G164" i="14"/>
  <c r="F164" i="14"/>
  <c r="F163" i="14"/>
  <c r="G163" i="14" s="1"/>
  <c r="F162" i="14"/>
  <c r="G162" i="14" s="1"/>
  <c r="F161" i="14"/>
  <c r="G161" i="14" s="1"/>
  <c r="G160" i="14"/>
  <c r="G167" i="14" s="1"/>
  <c r="F160" i="14"/>
  <c r="G152" i="14"/>
  <c r="H152" i="14" s="1"/>
  <c r="G151" i="14"/>
  <c r="H151" i="14" s="1"/>
  <c r="G150" i="14"/>
  <c r="H150" i="14" s="1"/>
  <c r="H149" i="14"/>
  <c r="G149" i="14"/>
  <c r="G148" i="14"/>
  <c r="H148" i="14" s="1"/>
  <c r="G147" i="14"/>
  <c r="H147" i="14" s="1"/>
  <c r="G146" i="14"/>
  <c r="H146" i="14" s="1"/>
  <c r="H145" i="14"/>
  <c r="G145" i="14"/>
  <c r="G144" i="14"/>
  <c r="H144" i="14" s="1"/>
  <c r="G143" i="14"/>
  <c r="H143" i="14" s="1"/>
  <c r="H142" i="14"/>
  <c r="G142" i="14"/>
  <c r="H141" i="14"/>
  <c r="G141" i="14"/>
  <c r="G140" i="14"/>
  <c r="H140" i="14" s="1"/>
  <c r="G139" i="14"/>
  <c r="H139" i="14" s="1"/>
  <c r="G138" i="14"/>
  <c r="H138" i="14" s="1"/>
  <c r="H137" i="14"/>
  <c r="G137" i="14"/>
  <c r="G136" i="14"/>
  <c r="H136" i="14" s="1"/>
  <c r="G135" i="14"/>
  <c r="H135" i="14" s="1"/>
  <c r="G134" i="14"/>
  <c r="H134" i="14" s="1"/>
  <c r="H133" i="14"/>
  <c r="G133" i="14"/>
  <c r="G132" i="14"/>
  <c r="H132" i="14" s="1"/>
  <c r="G131" i="14"/>
  <c r="H131" i="14" s="1"/>
  <c r="G130" i="14"/>
  <c r="H130" i="14" s="1"/>
  <c r="H129" i="14"/>
  <c r="G129" i="14"/>
  <c r="G128" i="14"/>
  <c r="H128" i="14" s="1"/>
  <c r="G127" i="14"/>
  <c r="H127" i="14" s="1"/>
  <c r="H126" i="14"/>
  <c r="G126" i="14"/>
  <c r="H125" i="14"/>
  <c r="G125" i="14"/>
  <c r="G124" i="14"/>
  <c r="H124" i="14" s="1"/>
  <c r="G123" i="14"/>
  <c r="H123" i="14" s="1"/>
  <c r="G122" i="14"/>
  <c r="H122" i="14" s="1"/>
  <c r="H121" i="14"/>
  <c r="G121" i="14"/>
  <c r="G120" i="14"/>
  <c r="H120" i="14" s="1"/>
  <c r="G119" i="14"/>
  <c r="H119" i="14" s="1"/>
  <c r="G118" i="14"/>
  <c r="H118" i="14" s="1"/>
  <c r="H117" i="14"/>
  <c r="G117" i="14"/>
  <c r="G116" i="14"/>
  <c r="H116" i="14" s="1"/>
  <c r="G115" i="14"/>
  <c r="H115" i="14" s="1"/>
  <c r="G114" i="14"/>
  <c r="H114" i="14" s="1"/>
  <c r="H113" i="14"/>
  <c r="G113" i="14"/>
  <c r="G112" i="14"/>
  <c r="H112" i="14" s="1"/>
  <c r="G111" i="14"/>
  <c r="H111" i="14" s="1"/>
  <c r="H110" i="14"/>
  <c r="G110" i="14"/>
  <c r="H109" i="14"/>
  <c r="G109" i="14"/>
  <c r="H108" i="14"/>
  <c r="G108" i="14"/>
  <c r="H107" i="14"/>
  <c r="G107" i="14"/>
  <c r="G106" i="14"/>
  <c r="H106" i="14" s="1"/>
  <c r="C98" i="14"/>
  <c r="D97" i="14"/>
  <c r="D96" i="14"/>
  <c r="D95" i="14"/>
  <c r="F18" i="14"/>
  <c r="I17" i="14"/>
  <c r="G17" i="14"/>
  <c r="H17" i="14" s="1"/>
  <c r="J17" i="14" s="1"/>
  <c r="F17" i="14"/>
  <c r="E17" i="14"/>
  <c r="D17" i="14"/>
  <c r="I16" i="14"/>
  <c r="G16" i="14"/>
  <c r="F16" i="14"/>
  <c r="E16" i="14"/>
  <c r="D16" i="14"/>
  <c r="H16" i="14" s="1"/>
  <c r="I15" i="14"/>
  <c r="H13" i="18" s="1"/>
  <c r="G15" i="14"/>
  <c r="F15" i="14"/>
  <c r="E15" i="14"/>
  <c r="H15" i="14" s="1"/>
  <c r="J15" i="14" s="1"/>
  <c r="D15" i="14"/>
  <c r="I14" i="14"/>
  <c r="G14" i="14"/>
  <c r="G18" i="14" s="1"/>
  <c r="F14" i="14"/>
  <c r="E14" i="14"/>
  <c r="D14" i="14"/>
  <c r="I13" i="14"/>
  <c r="G13" i="14"/>
  <c r="F13" i="14"/>
  <c r="E13" i="14"/>
  <c r="H13" i="14" s="1"/>
  <c r="D13" i="14"/>
  <c r="I12" i="14"/>
  <c r="E13" i="18" s="1"/>
  <c r="G12" i="14"/>
  <c r="F12" i="14"/>
  <c r="E12" i="14"/>
  <c r="D12" i="14"/>
  <c r="H12" i="14" s="1"/>
  <c r="I11" i="14"/>
  <c r="G11" i="14"/>
  <c r="F11" i="14"/>
  <c r="E11" i="14"/>
  <c r="D11" i="14"/>
  <c r="I10" i="14"/>
  <c r="G10" i="14"/>
  <c r="F10" i="14"/>
  <c r="E10" i="14"/>
  <c r="D10" i="14"/>
  <c r="I14" i="12"/>
  <c r="H14" i="12"/>
  <c r="G14" i="12"/>
  <c r="F14" i="12"/>
  <c r="E14" i="12"/>
  <c r="I13" i="12"/>
  <c r="H13" i="12"/>
  <c r="G13" i="12"/>
  <c r="F13" i="12"/>
  <c r="E13" i="12"/>
  <c r="I12" i="12"/>
  <c r="H12" i="12"/>
  <c r="G12" i="12"/>
  <c r="F12" i="12"/>
  <c r="E12" i="12"/>
  <c r="I11" i="12"/>
  <c r="H11" i="12"/>
  <c r="G11" i="12"/>
  <c r="F11" i="12"/>
  <c r="E11" i="12"/>
  <c r="I10" i="12"/>
  <c r="H10" i="12"/>
  <c r="G10" i="12"/>
  <c r="F10" i="12"/>
  <c r="E10" i="12"/>
  <c r="I9" i="12"/>
  <c r="H9" i="12"/>
  <c r="G9" i="12"/>
  <c r="F9" i="12"/>
  <c r="E9" i="12"/>
  <c r="I8" i="12"/>
  <c r="H8" i="12"/>
  <c r="G8" i="12"/>
  <c r="F8" i="12"/>
  <c r="E8" i="12"/>
  <c r="F14" i="11"/>
  <c r="D14" i="11"/>
  <c r="H13" i="11"/>
  <c r="H14" i="11" s="1"/>
  <c r="G13" i="11"/>
  <c r="G14" i="11" s="1"/>
  <c r="F13" i="11"/>
  <c r="E13" i="11"/>
  <c r="E14" i="11" s="1"/>
  <c r="D13" i="11"/>
  <c r="H23" i="10"/>
  <c r="G23" i="10"/>
  <c r="D23" i="10"/>
  <c r="H22" i="10"/>
  <c r="G22" i="10"/>
  <c r="F22" i="10"/>
  <c r="F23" i="10" s="1"/>
  <c r="E22" i="10"/>
  <c r="E23" i="10" s="1"/>
  <c r="D22" i="10"/>
  <c r="H16" i="10"/>
  <c r="G16" i="10"/>
  <c r="F16" i="10"/>
  <c r="E16" i="10"/>
  <c r="D16" i="10"/>
  <c r="H15" i="10"/>
  <c r="G15" i="10"/>
  <c r="F15" i="10"/>
  <c r="E15" i="10"/>
  <c r="D15" i="10"/>
  <c r="H14" i="10"/>
  <c r="H17" i="10" s="1"/>
  <c r="G14" i="10"/>
  <c r="G17" i="10" s="1"/>
  <c r="F14" i="10"/>
  <c r="E14" i="10"/>
  <c r="E17" i="10" s="1"/>
  <c r="D14" i="10"/>
  <c r="D17" i="10" s="1"/>
  <c r="H10" i="10"/>
  <c r="G10" i="10"/>
  <c r="F10" i="10"/>
  <c r="E10" i="10"/>
  <c r="D10" i="10"/>
  <c r="H9" i="10"/>
  <c r="G9" i="10"/>
  <c r="F9" i="10"/>
  <c r="E9" i="10"/>
  <c r="D9" i="10"/>
  <c r="H24" i="9"/>
  <c r="G24" i="9"/>
  <c r="F24" i="9"/>
  <c r="E24" i="9"/>
  <c r="D24" i="9"/>
  <c r="H13" i="9"/>
  <c r="G13" i="9"/>
  <c r="F13" i="9"/>
  <c r="E13" i="9"/>
  <c r="D13" i="9"/>
  <c r="N241" i="7"/>
  <c r="O241" i="7" s="1"/>
  <c r="P241" i="7" s="1"/>
  <c r="Q241" i="7" s="1"/>
  <c r="Q226" i="7"/>
  <c r="P226" i="7"/>
  <c r="P35" i="7" s="1"/>
  <c r="O226" i="7"/>
  <c r="O229" i="7" s="1"/>
  <c r="N226" i="7"/>
  <c r="N229" i="7" s="1"/>
  <c r="M226" i="7"/>
  <c r="M228" i="7" s="1"/>
  <c r="Q209" i="7"/>
  <c r="Q211" i="7" s="1"/>
  <c r="P209" i="7"/>
  <c r="P211" i="7" s="1"/>
  <c r="O209" i="7"/>
  <c r="O211" i="7" s="1"/>
  <c r="N209" i="7"/>
  <c r="N34" i="7" s="1"/>
  <c r="E8" i="8" s="1"/>
  <c r="M209" i="7"/>
  <c r="M185" i="7"/>
  <c r="M187" i="7" s="1"/>
  <c r="M181" i="7"/>
  <c r="M175" i="7"/>
  <c r="Q170" i="7"/>
  <c r="P170" i="7"/>
  <c r="O170" i="7"/>
  <c r="N170" i="7"/>
  <c r="M170" i="7"/>
  <c r="M167" i="7"/>
  <c r="M168" i="7" s="1"/>
  <c r="M149" i="7"/>
  <c r="M151" i="7" s="1"/>
  <c r="M145" i="7"/>
  <c r="M139" i="7"/>
  <c r="Q134" i="7"/>
  <c r="P134" i="7"/>
  <c r="O134" i="7"/>
  <c r="N134" i="7"/>
  <c r="M134" i="7"/>
  <c r="M131" i="7"/>
  <c r="M132" i="7" s="1"/>
  <c r="M102" i="7"/>
  <c r="M105" i="7" s="1"/>
  <c r="M119" i="7" s="1"/>
  <c r="N101" i="7"/>
  <c r="N185" i="7" s="1"/>
  <c r="N187" i="7" s="1"/>
  <c r="N96" i="7"/>
  <c r="Q94" i="7"/>
  <c r="P94" i="7"/>
  <c r="O94" i="7"/>
  <c r="N94" i="7"/>
  <c r="M94" i="7"/>
  <c r="M97" i="7" s="1"/>
  <c r="M117" i="7" s="1"/>
  <c r="Q90" i="7"/>
  <c r="P90" i="7"/>
  <c r="O90" i="7"/>
  <c r="N90" i="7"/>
  <c r="M90" i="7"/>
  <c r="Q84" i="7"/>
  <c r="P84" i="7"/>
  <c r="O84" i="7"/>
  <c r="N84" i="7"/>
  <c r="M84" i="7"/>
  <c r="Q78" i="7"/>
  <c r="P78" i="7"/>
  <c r="O78" i="7"/>
  <c r="N78" i="7"/>
  <c r="M78" i="7"/>
  <c r="M70" i="7"/>
  <c r="M113" i="7" s="1"/>
  <c r="N69" i="7"/>
  <c r="N70" i="7" s="1"/>
  <c r="N113" i="7" s="1"/>
  <c r="Q61" i="7"/>
  <c r="Q64" i="7" s="1"/>
  <c r="P61" i="7"/>
  <c r="P64" i="7" s="1"/>
  <c r="O61" i="7"/>
  <c r="O64" i="7" s="1"/>
  <c r="N61" i="7"/>
  <c r="N64" i="7" s="1"/>
  <c r="M61" i="7"/>
  <c r="M64" i="7" s="1"/>
  <c r="M56" i="7"/>
  <c r="N54" i="7"/>
  <c r="N56" i="7" s="1"/>
  <c r="Q12" i="7"/>
  <c r="P12" i="7"/>
  <c r="G16" i="8" s="1"/>
  <c r="O12" i="7"/>
  <c r="F6" i="10" s="1"/>
  <c r="N12" i="7"/>
  <c r="E6" i="10" s="1"/>
  <c r="M12" i="7"/>
  <c r="D16" i="8" s="1"/>
  <c r="M135" i="7" l="1"/>
  <c r="M153" i="7" s="1"/>
  <c r="O212" i="7"/>
  <c r="O34" i="7"/>
  <c r="F8" i="8" s="1"/>
  <c r="N91" i="7"/>
  <c r="N115" i="7" s="1"/>
  <c r="N131" i="7"/>
  <c r="N132" i="7" s="1"/>
  <c r="N135" i="7" s="1"/>
  <c r="N35" i="7"/>
  <c r="E9" i="8" s="1"/>
  <c r="O91" i="7"/>
  <c r="O115" i="7" s="1"/>
  <c r="N228" i="7"/>
  <c r="N230" i="7" s="1"/>
  <c r="N44" i="7" s="1"/>
  <c r="M171" i="7"/>
  <c r="M189" i="7" s="1"/>
  <c r="M192" i="7" s="1"/>
  <c r="N212" i="7"/>
  <c r="Q34" i="7"/>
  <c r="H8" i="8" s="1"/>
  <c r="F16" i="8"/>
  <c r="M65" i="7"/>
  <c r="M111" i="7" s="1"/>
  <c r="N167" i="7"/>
  <c r="N168" i="7" s="1"/>
  <c r="N171" i="7" s="1"/>
  <c r="Q212" i="7"/>
  <c r="Q213" i="7" s="1"/>
  <c r="Q43" i="7" s="1"/>
  <c r="O69" i="7"/>
  <c r="N175" i="7"/>
  <c r="N139" i="7"/>
  <c r="N211" i="7"/>
  <c r="N213" i="7" s="1"/>
  <c r="N43" i="7" s="1"/>
  <c r="O54" i="7"/>
  <c r="M91" i="7"/>
  <c r="M115" i="7" s="1"/>
  <c r="P91" i="7"/>
  <c r="P115" i="7" s="1"/>
  <c r="N97" i="7"/>
  <c r="N117" i="7" s="1"/>
  <c r="P212" i="7"/>
  <c r="P213" i="7" s="1"/>
  <c r="P43" i="7" s="1"/>
  <c r="P34" i="7"/>
  <c r="E16" i="8"/>
  <c r="O8" i="25"/>
  <c r="M8" i="25"/>
  <c r="K8" i="25"/>
  <c r="G9" i="8"/>
  <c r="E138" i="16"/>
  <c r="F138" i="16" s="1"/>
  <c r="N181" i="7"/>
  <c r="N145" i="7"/>
  <c r="O35" i="7"/>
  <c r="O228" i="7"/>
  <c r="O230" i="7" s="1"/>
  <c r="O44" i="7" s="1"/>
  <c r="D6" i="10"/>
  <c r="O96" i="7"/>
  <c r="O97" i="7" s="1"/>
  <c r="O117" i="7" s="1"/>
  <c r="M212" i="7"/>
  <c r="M211" i="7"/>
  <c r="M213" i="7" s="1"/>
  <c r="M43" i="7" s="1"/>
  <c r="P229" i="7"/>
  <c r="P228" i="7"/>
  <c r="G6" i="10"/>
  <c r="M34" i="7"/>
  <c r="C118" i="20"/>
  <c r="C123" i="20" s="1"/>
  <c r="C121" i="20"/>
  <c r="Q229" i="7"/>
  <c r="Q35" i="7"/>
  <c r="H9" i="8" s="1"/>
  <c r="Q228" i="7"/>
  <c r="H11" i="14"/>
  <c r="Q41" i="15"/>
  <c r="V42" i="15" s="1"/>
  <c r="I51" i="21"/>
  <c r="J51" i="21" s="1"/>
  <c r="H48" i="21"/>
  <c r="H56" i="21" s="1"/>
  <c r="J13" i="14"/>
  <c r="F13" i="18"/>
  <c r="L106" i="14"/>
  <c r="AG41" i="15"/>
  <c r="F89" i="20"/>
  <c r="H6" i="10"/>
  <c r="H16" i="8"/>
  <c r="M35" i="7"/>
  <c r="Q91" i="7"/>
  <c r="Q115" i="7" s="1"/>
  <c r="F17" i="10"/>
  <c r="D18" i="14"/>
  <c r="H10" i="14"/>
  <c r="J16" i="14"/>
  <c r="N12" i="14" s="1"/>
  <c r="AE41" i="15"/>
  <c r="O101" i="7"/>
  <c r="N149" i="7"/>
  <c r="N151" i="7" s="1"/>
  <c r="N102" i="7"/>
  <c r="N105" i="7" s="1"/>
  <c r="N119" i="7" s="1"/>
  <c r="E18" i="14"/>
  <c r="L107" i="14"/>
  <c r="AD41" i="15"/>
  <c r="AI9" i="15"/>
  <c r="AI41" i="15" s="1"/>
  <c r="AI42" i="15" s="1"/>
  <c r="N65" i="7"/>
  <c r="O213" i="7"/>
  <c r="O43" i="7" s="1"/>
  <c r="M229" i="7"/>
  <c r="M230" i="7" s="1"/>
  <c r="M44" i="7" s="1"/>
  <c r="I13" i="18"/>
  <c r="G13" i="18"/>
  <c r="D98" i="14"/>
  <c r="C35" i="16"/>
  <c r="C123" i="16" s="1"/>
  <c r="C16" i="20"/>
  <c r="C18" i="20"/>
  <c r="C85" i="20" s="1"/>
  <c r="C20" i="20"/>
  <c r="C19" i="20"/>
  <c r="D86" i="21"/>
  <c r="D87" i="21"/>
  <c r="D88" i="21"/>
  <c r="D85" i="21"/>
  <c r="M7" i="25"/>
  <c r="O7" i="25"/>
  <c r="L108" i="14"/>
  <c r="L41" i="15"/>
  <c r="L42" i="15" s="1"/>
  <c r="U41" i="15"/>
  <c r="AJ41" i="15"/>
  <c r="AJ42" i="15" s="1"/>
  <c r="D209" i="20"/>
  <c r="D207" i="20"/>
  <c r="D212" i="20" s="1"/>
  <c r="F26" i="16"/>
  <c r="G26" i="16" s="1"/>
  <c r="H26" i="16" s="1"/>
  <c r="I26" i="16" s="1"/>
  <c r="J26" i="16" s="1"/>
  <c r="K26" i="16" s="1"/>
  <c r="L26" i="16" s="1"/>
  <c r="M26" i="16" s="1"/>
  <c r="N26" i="16" s="1"/>
  <c r="O26" i="16" s="1"/>
  <c r="P26" i="16" s="1"/>
  <c r="Q26" i="16" s="1"/>
  <c r="R26" i="16" s="1"/>
  <c r="S26" i="16" s="1"/>
  <c r="T26" i="16" s="1"/>
  <c r="U26" i="16" s="1"/>
  <c r="V26" i="16" s="1"/>
  <c r="W26" i="16" s="1"/>
  <c r="X26" i="16" s="1"/>
  <c r="Y26" i="16" s="1"/>
  <c r="Z26" i="16" s="1"/>
  <c r="AA26" i="16" s="1"/>
  <c r="AB26" i="16" s="1"/>
  <c r="AC26" i="16" s="1"/>
  <c r="AD26" i="16" s="1"/>
  <c r="AE26" i="16" s="1"/>
  <c r="AF26" i="16" s="1"/>
  <c r="AG26" i="16" s="1"/>
  <c r="AH26" i="16" s="1"/>
  <c r="AI26" i="16" s="1"/>
  <c r="AJ26" i="16" s="1"/>
  <c r="AK26" i="16" s="1"/>
  <c r="AL26" i="16" s="1"/>
  <c r="J12" i="14"/>
  <c r="H14" i="14"/>
  <c r="J14" i="14" s="1"/>
  <c r="N41" i="15"/>
  <c r="N42" i="15" s="1"/>
  <c r="W41" i="15"/>
  <c r="AH41" i="15"/>
  <c r="AD42" i="16"/>
  <c r="AC40" i="16"/>
  <c r="C66" i="16"/>
  <c r="C126" i="16" s="1"/>
  <c r="D13" i="18"/>
  <c r="J11" i="14"/>
  <c r="P41" i="15"/>
  <c r="F14" i="16"/>
  <c r="G14" i="16" s="1"/>
  <c r="H14" i="16" s="1"/>
  <c r="I14" i="16" s="1"/>
  <c r="J14" i="16" s="1"/>
  <c r="K14" i="16" s="1"/>
  <c r="L14" i="16" s="1"/>
  <c r="M14" i="16" s="1"/>
  <c r="N14" i="16" s="1"/>
  <c r="O14" i="16" s="1"/>
  <c r="P14" i="16" s="1"/>
  <c r="Q14" i="16" s="1"/>
  <c r="R14" i="16" s="1"/>
  <c r="S14" i="16" s="1"/>
  <c r="T14" i="16" s="1"/>
  <c r="U14" i="16" s="1"/>
  <c r="V14" i="16" s="1"/>
  <c r="W14" i="16" s="1"/>
  <c r="X14" i="16" s="1"/>
  <c r="Y14" i="16" s="1"/>
  <c r="Z14" i="16" s="1"/>
  <c r="AA14" i="16" s="1"/>
  <c r="AB14" i="16" s="1"/>
  <c r="AC14" i="16" s="1"/>
  <c r="AD14" i="16" s="1"/>
  <c r="AE14" i="16" s="1"/>
  <c r="AF14" i="16" s="1"/>
  <c r="AG14" i="16" s="1"/>
  <c r="E68" i="16"/>
  <c r="F68" i="16" s="1"/>
  <c r="G68" i="16" s="1"/>
  <c r="H68" i="16" s="1"/>
  <c r="I68" i="16" s="1"/>
  <c r="J68" i="16" s="1"/>
  <c r="K68" i="16" s="1"/>
  <c r="L68" i="16" s="1"/>
  <c r="M68" i="16" s="1"/>
  <c r="N68" i="16" s="1"/>
  <c r="O68" i="16" s="1"/>
  <c r="P68" i="16" s="1"/>
  <c r="Q68" i="16" s="1"/>
  <c r="R68" i="16" s="1"/>
  <c r="S68" i="16" s="1"/>
  <c r="T68" i="16" s="1"/>
  <c r="U68" i="16" s="1"/>
  <c r="V68" i="16" s="1"/>
  <c r="W68" i="16" s="1"/>
  <c r="X68" i="16" s="1"/>
  <c r="Y68" i="16" s="1"/>
  <c r="Z68" i="16" s="1"/>
  <c r="AA68" i="16" s="1"/>
  <c r="AB68" i="16" s="1"/>
  <c r="AC68" i="16" s="1"/>
  <c r="AD68" i="16" s="1"/>
  <c r="AE68" i="16" s="1"/>
  <c r="AF68" i="16" s="1"/>
  <c r="AG68" i="16" s="1"/>
  <c r="AH68" i="16" s="1"/>
  <c r="AI68" i="16" s="1"/>
  <c r="AJ68" i="16" s="1"/>
  <c r="D118" i="20"/>
  <c r="D123" i="20" s="1"/>
  <c r="D120" i="20"/>
  <c r="O12" i="25"/>
  <c r="M12" i="25"/>
  <c r="K12" i="25"/>
  <c r="C169" i="20"/>
  <c r="C171" i="20"/>
  <c r="C170" i="20"/>
  <c r="C270" i="20" s="1"/>
  <c r="C274" i="20" s="1"/>
  <c r="C57" i="16"/>
  <c r="C125" i="16" s="1"/>
  <c r="E85" i="20"/>
  <c r="E35" i="20"/>
  <c r="E32" i="20"/>
  <c r="E84" i="20" s="1"/>
  <c r="E86" i="20" s="1"/>
  <c r="E34" i="20"/>
  <c r="R41" i="15"/>
  <c r="AA41" i="15"/>
  <c r="F32" i="20"/>
  <c r="F34" i="20"/>
  <c r="C54" i="20"/>
  <c r="C56" i="20"/>
  <c r="C58" i="20"/>
  <c r="C51" i="20"/>
  <c r="C53" i="20"/>
  <c r="C55" i="20"/>
  <c r="D274" i="20"/>
  <c r="O11" i="25"/>
  <c r="M11" i="25"/>
  <c r="J41" i="15"/>
  <c r="S41" i="15"/>
  <c r="X42" i="15" s="1"/>
  <c r="AB41" i="15"/>
  <c r="D57" i="20"/>
  <c r="D55" i="20"/>
  <c r="D53" i="20"/>
  <c r="D51" i="20"/>
  <c r="D84" i="20" s="1"/>
  <c r="D86" i="20" s="1"/>
  <c r="D56" i="20"/>
  <c r="D58" i="20"/>
  <c r="D54" i="20"/>
  <c r="J49" i="21"/>
  <c r="K11" i="25"/>
  <c r="K41" i="15"/>
  <c r="K42" i="15" s="1"/>
  <c r="T41" i="15"/>
  <c r="Y42" i="15" s="1"/>
  <c r="AC41" i="15"/>
  <c r="C77" i="20"/>
  <c r="C72" i="20"/>
  <c r="C74" i="20"/>
  <c r="C76" i="20"/>
  <c r="K7" i="25"/>
  <c r="D18" i="36"/>
  <c r="D16" i="36"/>
  <c r="D19" i="36"/>
  <c r="D14" i="36"/>
  <c r="C15" i="36"/>
  <c r="C18" i="36"/>
  <c r="C16" i="36"/>
  <c r="C19" i="36"/>
  <c r="D15" i="36"/>
  <c r="F17" i="20"/>
  <c r="C32" i="20"/>
  <c r="F52" i="20"/>
  <c r="F73" i="20"/>
  <c r="G48" i="21"/>
  <c r="G56" i="21" s="1"/>
  <c r="G87" i="21"/>
  <c r="G88" i="21"/>
  <c r="G86" i="21"/>
  <c r="H10" i="25"/>
  <c r="E16" i="36"/>
  <c r="E19" i="36"/>
  <c r="E14" i="36"/>
  <c r="E17" i="36"/>
  <c r="E20" i="36" s="1"/>
  <c r="E15" i="36"/>
  <c r="F57" i="20"/>
  <c r="H85" i="21"/>
  <c r="H86" i="21"/>
  <c r="F16" i="36"/>
  <c r="F19" i="36"/>
  <c r="F14" i="36"/>
  <c r="F17" i="36"/>
  <c r="F20" i="36" s="1"/>
  <c r="F15" i="36"/>
  <c r="D85" i="20"/>
  <c r="F55" i="20"/>
  <c r="G19" i="36"/>
  <c r="G14" i="36"/>
  <c r="G17" i="36"/>
  <c r="G15" i="36"/>
  <c r="F9" i="35" s="1"/>
  <c r="G16" i="36"/>
  <c r="D89" i="20"/>
  <c r="F20" i="20"/>
  <c r="F53" i="20"/>
  <c r="F84" i="20" s="1"/>
  <c r="F76" i="20"/>
  <c r="C294" i="20"/>
  <c r="C264" i="20"/>
  <c r="H87" i="21"/>
  <c r="C17" i="36"/>
  <c r="C20" i="36" s="1"/>
  <c r="D264" i="20"/>
  <c r="H13" i="25"/>
  <c r="D17" i="36"/>
  <c r="D20" i="36" s="1"/>
  <c r="D17" i="20"/>
  <c r="D33" i="20"/>
  <c r="D73" i="20"/>
  <c r="D90" i="20" s="1"/>
  <c r="D75" i="20"/>
  <c r="N189" i="7" l="1"/>
  <c r="Q230" i="7"/>
  <c r="Q44" i="7" s="1"/>
  <c r="M193" i="7"/>
  <c r="M191" i="7"/>
  <c r="M194" i="7" s="1"/>
  <c r="M42" i="7" s="1"/>
  <c r="M33" i="7"/>
  <c r="D7" i="8" s="1"/>
  <c r="M107" i="7"/>
  <c r="M31" i="7" s="1"/>
  <c r="O175" i="7"/>
  <c r="O139" i="7"/>
  <c r="O70" i="7"/>
  <c r="O113" i="7" s="1"/>
  <c r="P69" i="7"/>
  <c r="O167" i="7"/>
  <c r="O168" i="7" s="1"/>
  <c r="O171" i="7" s="1"/>
  <c r="P54" i="7"/>
  <c r="O131" i="7"/>
  <c r="O132" i="7" s="1"/>
  <c r="O135" i="7" s="1"/>
  <c r="O56" i="7"/>
  <c r="O65" i="7" s="1"/>
  <c r="O111" i="7" s="1"/>
  <c r="O10" i="25"/>
  <c r="O15" i="25" s="1"/>
  <c r="K10" i="25"/>
  <c r="M10" i="25"/>
  <c r="C142" i="16"/>
  <c r="AC42" i="16"/>
  <c r="AB40" i="16"/>
  <c r="C23" i="16"/>
  <c r="C122" i="16" s="1"/>
  <c r="C127" i="16" s="1"/>
  <c r="O18" i="25"/>
  <c r="O16" i="25"/>
  <c r="O17" i="25"/>
  <c r="O19" i="25" s="1"/>
  <c r="D20" i="24" s="1"/>
  <c r="AG42" i="15"/>
  <c r="D8" i="8"/>
  <c r="F9" i="8"/>
  <c r="O13" i="25"/>
  <c r="M13" i="25"/>
  <c r="G138" i="16"/>
  <c r="H138" i="16" s="1"/>
  <c r="I138" i="16" s="1"/>
  <c r="J138" i="16" s="1"/>
  <c r="K138" i="16" s="1"/>
  <c r="L138" i="16" s="1"/>
  <c r="M138" i="16" s="1"/>
  <c r="N138" i="16" s="1"/>
  <c r="O138" i="16" s="1"/>
  <c r="P138" i="16" s="1"/>
  <c r="Q138" i="16" s="1"/>
  <c r="R138" i="16" s="1"/>
  <c r="N192" i="7"/>
  <c r="N191" i="7"/>
  <c r="N193" i="7"/>
  <c r="N33" i="7"/>
  <c r="K17" i="25"/>
  <c r="H16" i="25"/>
  <c r="M16" i="25" s="1"/>
  <c r="M157" i="7"/>
  <c r="M155" i="7"/>
  <c r="M32" i="7"/>
  <c r="M156" i="7"/>
  <c r="H17" i="25"/>
  <c r="D91" i="20"/>
  <c r="AH42" i="15"/>
  <c r="H18" i="25"/>
  <c r="M18" i="25" s="1"/>
  <c r="O181" i="7"/>
  <c r="O145" i="7"/>
  <c r="P96" i="7"/>
  <c r="N153" i="7"/>
  <c r="G8" i="8"/>
  <c r="C89" i="20"/>
  <c r="C91" i="20" s="1"/>
  <c r="C84" i="20"/>
  <c r="C86" i="20" s="1"/>
  <c r="E9" i="35"/>
  <c r="G20" i="36"/>
  <c r="F90" i="20"/>
  <c r="F91" i="20" s="1"/>
  <c r="F85" i="20"/>
  <c r="F86" i="20" s="1"/>
  <c r="I48" i="21"/>
  <c r="I56" i="21" s="1"/>
  <c r="C11" i="16"/>
  <c r="C121" i="16" s="1"/>
  <c r="W42" i="15"/>
  <c r="P101" i="7"/>
  <c r="O149" i="7"/>
  <c r="O151" i="7" s="1"/>
  <c r="O185" i="7"/>
  <c r="O187" i="7" s="1"/>
  <c r="O102" i="7"/>
  <c r="O105" i="7" s="1"/>
  <c r="O119" i="7" s="1"/>
  <c r="D9" i="8"/>
  <c r="N11" i="14"/>
  <c r="H18" i="14"/>
  <c r="J10" i="14"/>
  <c r="N10" i="14" s="1"/>
  <c r="J48" i="21"/>
  <c r="J56" i="21" s="1"/>
  <c r="K13" i="25"/>
  <c r="K15" i="25" s="1"/>
  <c r="E89" i="20"/>
  <c r="E91" i="20" s="1"/>
  <c r="H15" i="25"/>
  <c r="M15" i="25" s="1"/>
  <c r="N107" i="7"/>
  <c r="N111" i="7"/>
  <c r="P230" i="7"/>
  <c r="P44" i="7" s="1"/>
  <c r="M121" i="7" l="1"/>
  <c r="M122" i="7" s="1"/>
  <c r="M40" i="7" s="1"/>
  <c r="P56" i="7"/>
  <c r="P65" i="7" s="1"/>
  <c r="P111" i="7" s="1"/>
  <c r="P167" i="7"/>
  <c r="P168" i="7" s="1"/>
  <c r="P171" i="7" s="1"/>
  <c r="P131" i="7"/>
  <c r="P132" i="7" s="1"/>
  <c r="P135" i="7" s="1"/>
  <c r="Q54" i="7"/>
  <c r="P139" i="7"/>
  <c r="P175" i="7"/>
  <c r="P70" i="7"/>
  <c r="P113" i="7" s="1"/>
  <c r="Q69" i="7"/>
  <c r="N156" i="7"/>
  <c r="N155" i="7"/>
  <c r="N32" i="7"/>
  <c r="N157" i="7"/>
  <c r="P145" i="7"/>
  <c r="Q96" i="7"/>
  <c r="P181" i="7"/>
  <c r="P97" i="7"/>
  <c r="H19" i="25"/>
  <c r="M17" i="25"/>
  <c r="M19" i="25" s="1"/>
  <c r="K16" i="25"/>
  <c r="D142" i="16"/>
  <c r="M36" i="7"/>
  <c r="D5" i="8"/>
  <c r="P149" i="7"/>
  <c r="P151" i="7" s="1"/>
  <c r="Q101" i="7"/>
  <c r="P102" i="7"/>
  <c r="P105" i="7" s="1"/>
  <c r="P119" i="7" s="1"/>
  <c r="P185" i="7"/>
  <c r="P187" i="7" s="1"/>
  <c r="O153" i="7"/>
  <c r="K18" i="25"/>
  <c r="D19" i="24"/>
  <c r="E20" i="24"/>
  <c r="O107" i="7"/>
  <c r="O189" i="7"/>
  <c r="E7" i="8"/>
  <c r="S138" i="16"/>
  <c r="T138" i="16" s="1"/>
  <c r="U138" i="16" s="1"/>
  <c r="V138" i="16" s="1"/>
  <c r="W138" i="16" s="1"/>
  <c r="X138" i="16" s="1"/>
  <c r="Y138" i="16" s="1"/>
  <c r="Z138" i="16" s="1"/>
  <c r="AA138" i="16" s="1"/>
  <c r="AB138" i="16" s="1"/>
  <c r="AC138" i="16" s="1"/>
  <c r="AD138" i="16" s="1"/>
  <c r="E8" i="24"/>
  <c r="E10" i="24" s="1"/>
  <c r="C19" i="24" s="1"/>
  <c r="E19" i="24" s="1"/>
  <c r="E22" i="24" s="1"/>
  <c r="K19" i="25"/>
  <c r="N121" i="7"/>
  <c r="N31" i="7"/>
  <c r="D6" i="8"/>
  <c r="N194" i="7"/>
  <c r="N42" i="7" s="1"/>
  <c r="M158" i="7"/>
  <c r="M41" i="7" s="1"/>
  <c r="AB42" i="16"/>
  <c r="AA40" i="16"/>
  <c r="M45" i="7" l="1"/>
  <c r="M8" i="7" s="1"/>
  <c r="D10" i="8" s="1"/>
  <c r="Q175" i="7"/>
  <c r="Q139" i="7"/>
  <c r="Q70" i="7"/>
  <c r="Q113" i="7" s="1"/>
  <c r="P153" i="7"/>
  <c r="P156" i="7" s="1"/>
  <c r="Q56" i="7"/>
  <c r="Q65" i="7" s="1"/>
  <c r="Q111" i="7" s="1"/>
  <c r="Q167" i="7"/>
  <c r="Q168" i="7" s="1"/>
  <c r="Q171" i="7" s="1"/>
  <c r="Q131" i="7"/>
  <c r="Q132" i="7" s="1"/>
  <c r="Q135" i="7" s="1"/>
  <c r="D18" i="9"/>
  <c r="O156" i="7"/>
  <c r="O155" i="7"/>
  <c r="O157" i="7"/>
  <c r="O32" i="7"/>
  <c r="E6" i="8"/>
  <c r="Q181" i="7"/>
  <c r="Q145" i="7"/>
  <c r="Q97" i="7"/>
  <c r="E142" i="16"/>
  <c r="N158" i="7"/>
  <c r="N41" i="7" s="1"/>
  <c r="M7" i="7"/>
  <c r="E5" i="8"/>
  <c r="N36" i="7"/>
  <c r="AA42" i="16"/>
  <c r="Z40" i="16"/>
  <c r="AE138" i="16"/>
  <c r="AF138" i="16" s="1"/>
  <c r="AG138" i="16" s="1"/>
  <c r="AH138" i="16" s="1"/>
  <c r="AI138" i="16" s="1"/>
  <c r="AJ138" i="16" s="1"/>
  <c r="AK138" i="16" s="1"/>
  <c r="AL138" i="16" s="1"/>
  <c r="AM138" i="16" s="1"/>
  <c r="AN138" i="16" s="1"/>
  <c r="AO138" i="16" s="1"/>
  <c r="AP138" i="16" s="1"/>
  <c r="F142" i="16"/>
  <c r="N122" i="7"/>
  <c r="N40" i="7" s="1"/>
  <c r="O191" i="7"/>
  <c r="O33" i="7"/>
  <c r="O193" i="7"/>
  <c r="O192" i="7"/>
  <c r="O31" i="7"/>
  <c r="O121" i="7"/>
  <c r="Q185" i="7"/>
  <c r="Q187" i="7" s="1"/>
  <c r="Q102" i="7"/>
  <c r="Q105" i="7" s="1"/>
  <c r="Q119" i="7" s="1"/>
  <c r="Q149" i="7"/>
  <c r="Q151" i="7" s="1"/>
  <c r="P117" i="7"/>
  <c r="P107" i="7"/>
  <c r="P189" i="7"/>
  <c r="P155" i="7" l="1"/>
  <c r="P32" i="7"/>
  <c r="P157" i="7"/>
  <c r="P158" i="7" s="1"/>
  <c r="P41" i="7" s="1"/>
  <c r="N45" i="7"/>
  <c r="N8" i="7" s="1"/>
  <c r="E18" i="9" s="1"/>
  <c r="O194" i="7"/>
  <c r="O42" i="7" s="1"/>
  <c r="AQ138" i="16"/>
  <c r="AR138" i="16" s="1"/>
  <c r="AS138" i="16" s="1"/>
  <c r="AT138" i="16" s="1"/>
  <c r="AU138" i="16" s="1"/>
  <c r="AV138" i="16" s="1"/>
  <c r="AW138" i="16" s="1"/>
  <c r="AX138" i="16" s="1"/>
  <c r="AY138" i="16" s="1"/>
  <c r="AZ138" i="16" s="1"/>
  <c r="BA138" i="16" s="1"/>
  <c r="P121" i="7"/>
  <c r="P31" i="7"/>
  <c r="Z42" i="16"/>
  <c r="Y40" i="16"/>
  <c r="O158" i="7"/>
  <c r="O41" i="7" s="1"/>
  <c r="D17" i="11"/>
  <c r="M253" i="7"/>
  <c r="D4" i="8"/>
  <c r="E16" i="12"/>
  <c r="M237" i="7"/>
  <c r="M239" i="7" s="1"/>
  <c r="M248" i="7" s="1"/>
  <c r="M9" i="7"/>
  <c r="F6" i="8"/>
  <c r="Q117" i="7"/>
  <c r="Q107" i="7"/>
  <c r="O122" i="7"/>
  <c r="O40" i="7" s="1"/>
  <c r="P193" i="7"/>
  <c r="P191" i="7"/>
  <c r="P33" i="7"/>
  <c r="P192" i="7"/>
  <c r="F5" i="8"/>
  <c r="O36" i="7"/>
  <c r="G6" i="8"/>
  <c r="F7" i="8"/>
  <c r="N7" i="7"/>
  <c r="Q153" i="7"/>
  <c r="Q189" i="7"/>
  <c r="D20" i="9"/>
  <c r="D26" i="9" s="1"/>
  <c r="D8" i="10"/>
  <c r="E10" i="8" l="1"/>
  <c r="O45" i="7"/>
  <c r="O8" i="7" s="1"/>
  <c r="F18" i="9" s="1"/>
  <c r="Q31" i="7"/>
  <c r="Q121" i="7"/>
  <c r="Q122" i="7" s="1"/>
  <c r="Q40" i="7" s="1"/>
  <c r="E20" i="9"/>
  <c r="E26" i="9" s="1"/>
  <c r="E8" i="10"/>
  <c r="N237" i="7"/>
  <c r="N239" i="7" s="1"/>
  <c r="N248" i="7" s="1"/>
  <c r="F16" i="12"/>
  <c r="N253" i="7"/>
  <c r="E17" i="11"/>
  <c r="E4" i="8"/>
  <c r="N15" i="7"/>
  <c r="N9" i="7"/>
  <c r="G142" i="16"/>
  <c r="G7" i="8"/>
  <c r="M242" i="7"/>
  <c r="E15" i="12"/>
  <c r="Q157" i="7"/>
  <c r="Q32" i="7"/>
  <c r="H6" i="8" s="1"/>
  <c r="Q156" i="7"/>
  <c r="Q155" i="7"/>
  <c r="D6" i="9"/>
  <c r="D7" i="10" s="1"/>
  <c r="P122" i="7"/>
  <c r="P40" i="7" s="1"/>
  <c r="F10" i="8"/>
  <c r="Q193" i="7"/>
  <c r="Q192" i="7"/>
  <c r="Q191" i="7"/>
  <c r="Q33" i="7"/>
  <c r="H7" i="8" s="1"/>
  <c r="O7" i="7"/>
  <c r="P36" i="7"/>
  <c r="G5" i="8"/>
  <c r="P194" i="7"/>
  <c r="P42" i="7" s="1"/>
  <c r="D11" i="8"/>
  <c r="D12" i="8" s="1"/>
  <c r="Y42" i="16"/>
  <c r="X40" i="16"/>
  <c r="P45" i="7" l="1"/>
  <c r="P8" i="7" s="1"/>
  <c r="F8" i="10"/>
  <c r="F20" i="9"/>
  <c r="F26" i="9" s="1"/>
  <c r="M250" i="7"/>
  <c r="M251" i="7"/>
  <c r="M244" i="7"/>
  <c r="M243" i="7"/>
  <c r="G16" i="12"/>
  <c r="O237" i="7"/>
  <c r="O239" i="7" s="1"/>
  <c r="O248" i="7" s="1"/>
  <c r="F17" i="11"/>
  <c r="O253" i="7"/>
  <c r="F4" i="8"/>
  <c r="O9" i="7"/>
  <c r="O15" i="7"/>
  <c r="M249" i="7"/>
  <c r="M254" i="7" s="1"/>
  <c r="F15" i="12"/>
  <c r="N242" i="7"/>
  <c r="E11" i="8"/>
  <c r="E12" i="8" s="1"/>
  <c r="P7" i="7"/>
  <c r="Q194" i="7"/>
  <c r="Q42" i="7" s="1"/>
  <c r="Q158" i="7"/>
  <c r="Q41" i="7" s="1"/>
  <c r="Q45" i="7" s="1"/>
  <c r="Q8" i="7" s="1"/>
  <c r="G18" i="9"/>
  <c r="G10" i="8"/>
  <c r="E6" i="9"/>
  <c r="E7" i="10" s="1"/>
  <c r="Q36" i="7"/>
  <c r="Q7" i="7" s="1"/>
  <c r="H5" i="8"/>
  <c r="X42" i="16"/>
  <c r="W40" i="16"/>
  <c r="M245" i="7" l="1"/>
  <c r="M256" i="7" s="1"/>
  <c r="M10" i="7" s="1"/>
  <c r="P253" i="7"/>
  <c r="H16" i="12"/>
  <c r="G4" i="8"/>
  <c r="P237" i="7"/>
  <c r="P239" i="7" s="1"/>
  <c r="P248" i="7" s="1"/>
  <c r="G17" i="11"/>
  <c r="P15" i="7"/>
  <c r="P9" i="7"/>
  <c r="F6" i="9"/>
  <c r="F7" i="10" s="1"/>
  <c r="W42" i="16"/>
  <c r="V40" i="16"/>
  <c r="H4" i="8"/>
  <c r="Q253" i="7"/>
  <c r="H17" i="11"/>
  <c r="Q15" i="7"/>
  <c r="Q9" i="7"/>
  <c r="Q237" i="7"/>
  <c r="Q239" i="7" s="1"/>
  <c r="Q248" i="7" s="1"/>
  <c r="I16" i="12"/>
  <c r="H18" i="9"/>
  <c r="H10" i="8"/>
  <c r="G8" i="10"/>
  <c r="G20" i="9"/>
  <c r="G26" i="9" s="1"/>
  <c r="G15" i="12"/>
  <c r="O242" i="7"/>
  <c r="N249" i="7"/>
  <c r="F11" i="8"/>
  <c r="F12" i="8" s="1"/>
  <c r="N244" i="7"/>
  <c r="N243" i="7"/>
  <c r="N251" i="7"/>
  <c r="N250" i="7"/>
  <c r="N245" i="7"/>
  <c r="N254" i="7" l="1"/>
  <c r="H15" i="12"/>
  <c r="P242" i="7"/>
  <c r="G6" i="9"/>
  <c r="G7" i="10" s="1"/>
  <c r="O244" i="7"/>
  <c r="O243" i="7"/>
  <c r="O251" i="7"/>
  <c r="O250" i="7"/>
  <c r="O249" i="7"/>
  <c r="H6" i="9"/>
  <c r="H20" i="9"/>
  <c r="H26" i="9" s="1"/>
  <c r="H8" i="10"/>
  <c r="I15" i="12"/>
  <c r="Q242" i="7"/>
  <c r="N256" i="7"/>
  <c r="N10" i="7" s="1"/>
  <c r="H11" i="8"/>
  <c r="H12" i="8" s="1"/>
  <c r="V42" i="16"/>
  <c r="U40" i="16"/>
  <c r="G11" i="8"/>
  <c r="G12" i="8" s="1"/>
  <c r="D13" i="8"/>
  <c r="M11" i="7"/>
  <c r="O254" i="7" l="1"/>
  <c r="H7" i="10"/>
  <c r="O245" i="7"/>
  <c r="O256" i="7" s="1"/>
  <c r="O10" i="7" s="1"/>
  <c r="M13" i="7"/>
  <c r="D14" i="8"/>
  <c r="D15" i="8" s="1"/>
  <c r="M16" i="7"/>
  <c r="P249" i="7"/>
  <c r="Q249" i="7"/>
  <c r="P251" i="7"/>
  <c r="P250" i="7"/>
  <c r="P244" i="7"/>
  <c r="P243" i="7"/>
  <c r="U42" i="16"/>
  <c r="T40" i="16"/>
  <c r="E13" i="8"/>
  <c r="N11" i="7"/>
  <c r="Q251" i="7"/>
  <c r="Q243" i="7"/>
  <c r="Q250" i="7"/>
  <c r="Q244" i="7"/>
  <c r="O11" i="7" l="1"/>
  <c r="F13" i="8"/>
  <c r="P254" i="7"/>
  <c r="P245" i="7"/>
  <c r="P256" i="7" s="1"/>
  <c r="P10" i="7" s="1"/>
  <c r="Q245" i="7"/>
  <c r="Q254" i="7"/>
  <c r="Q256" i="7" s="1"/>
  <c r="Q10" i="7" s="1"/>
  <c r="E17" i="12"/>
  <c r="D18" i="11"/>
  <c r="D17" i="8"/>
  <c r="M17" i="7"/>
  <c r="E18" i="12" s="1"/>
  <c r="T42" i="16"/>
  <c r="S40" i="16"/>
  <c r="F14" i="8"/>
  <c r="F15" i="8" s="1"/>
  <c r="O13" i="7"/>
  <c r="O16" i="7"/>
  <c r="N13" i="7"/>
  <c r="E14" i="8"/>
  <c r="E15" i="8" s="1"/>
  <c r="N16" i="7"/>
  <c r="D21" i="8" l="1"/>
  <c r="D18" i="8"/>
  <c r="F17" i="12"/>
  <c r="E17" i="8"/>
  <c r="E18" i="11"/>
  <c r="N17" i="7"/>
  <c r="F18" i="12" s="1"/>
  <c r="F18" i="11"/>
  <c r="F17" i="8"/>
  <c r="G17" i="12"/>
  <c r="O17" i="7"/>
  <c r="G18" i="12" s="1"/>
  <c r="S42" i="16"/>
  <c r="R40" i="16"/>
  <c r="H13" i="8"/>
  <c r="Q11" i="7"/>
  <c r="G13" i="8"/>
  <c r="P11" i="7"/>
  <c r="G14" i="8" l="1"/>
  <c r="G15" i="8" s="1"/>
  <c r="P13" i="7"/>
  <c r="P16" i="7"/>
  <c r="E21" i="8"/>
  <c r="E18" i="8"/>
  <c r="R42" i="16"/>
  <c r="Q40" i="16"/>
  <c r="D22" i="8"/>
  <c r="D23" i="8" s="1"/>
  <c r="D8" i="35"/>
  <c r="H14" i="8"/>
  <c r="H15" i="8" s="1"/>
  <c r="Q13" i="7"/>
  <c r="Q16" i="7"/>
  <c r="F21" i="8"/>
  <c r="F18" i="8"/>
  <c r="I17" i="12" l="1"/>
  <c r="H18" i="11"/>
  <c r="H17" i="8"/>
  <c r="Q17" i="7"/>
  <c r="I18" i="12" s="1"/>
  <c r="E22" i="8"/>
  <c r="E23" i="8" s="1"/>
  <c r="E8" i="35"/>
  <c r="D11" i="35"/>
  <c r="D17" i="35" s="1"/>
  <c r="H8" i="35"/>
  <c r="D23" i="11"/>
  <c r="G18" i="11"/>
  <c r="G17" i="8"/>
  <c r="H17" i="12"/>
  <c r="P17" i="7"/>
  <c r="H18" i="12" s="1"/>
  <c r="F22" i="8"/>
  <c r="F23" i="8" s="1"/>
  <c r="D29" i="9"/>
  <c r="D5" i="10"/>
  <c r="D11" i="10" s="1"/>
  <c r="D25" i="10" s="1"/>
  <c r="D27" i="10" s="1"/>
  <c r="D19" i="11"/>
  <c r="D20" i="11" s="1"/>
  <c r="Q42" i="16"/>
  <c r="P40" i="16"/>
  <c r="F5" i="10" l="1"/>
  <c r="F11" i="10" s="1"/>
  <c r="F25" i="10" s="1"/>
  <c r="F19" i="11"/>
  <c r="D24" i="11"/>
  <c r="D25" i="11" s="1"/>
  <c r="H21" i="8"/>
  <c r="H18" i="8"/>
  <c r="D21" i="11"/>
  <c r="H11" i="35"/>
  <c r="H17" i="35" s="1"/>
  <c r="I8" i="35"/>
  <c r="F23" i="11"/>
  <c r="E26" i="10"/>
  <c r="D5" i="9"/>
  <c r="D8" i="9" s="1"/>
  <c r="D15" i="9" s="1"/>
  <c r="D30" i="9"/>
  <c r="D32" i="9" s="1"/>
  <c r="E29" i="9"/>
  <c r="E11" i="35"/>
  <c r="E17" i="35" s="1"/>
  <c r="F8" i="35"/>
  <c r="F11" i="35" s="1"/>
  <c r="F17" i="35" s="1"/>
  <c r="E5" i="10"/>
  <c r="E11" i="10" s="1"/>
  <c r="E25" i="10" s="1"/>
  <c r="E19" i="11"/>
  <c r="E20" i="11" s="1"/>
  <c r="E23" i="11"/>
  <c r="O40" i="16"/>
  <c r="P42" i="16"/>
  <c r="G21" i="8"/>
  <c r="G18" i="8"/>
  <c r="E21" i="11" l="1"/>
  <c r="F20" i="11"/>
  <c r="G22" i="8"/>
  <c r="G23" i="8" s="1"/>
  <c r="E27" i="10"/>
  <c r="N40" i="16"/>
  <c r="O42" i="16"/>
  <c r="E24" i="11"/>
  <c r="E25" i="11" s="1"/>
  <c r="E30" i="9"/>
  <c r="E32" i="9" s="1"/>
  <c r="F29" i="9"/>
  <c r="I11" i="35"/>
  <c r="I17" i="35" s="1"/>
  <c r="J8" i="35"/>
  <c r="J11" i="35" s="1"/>
  <c r="J17" i="35" s="1"/>
  <c r="H22" i="8"/>
  <c r="H23" i="8" s="1"/>
  <c r="G19" i="11" l="1"/>
  <c r="G5" i="10"/>
  <c r="G11" i="10" s="1"/>
  <c r="G25" i="10" s="1"/>
  <c r="E5" i="9"/>
  <c r="E8" i="9" s="1"/>
  <c r="E15" i="9" s="1"/>
  <c r="F26" i="10"/>
  <c r="F27" i="10" s="1"/>
  <c r="F30" i="9"/>
  <c r="F32" i="9" s="1"/>
  <c r="G29" i="9"/>
  <c r="G20" i="11"/>
  <c r="F21" i="11"/>
  <c r="F24" i="11"/>
  <c r="F25" i="11" s="1"/>
  <c r="H19" i="11"/>
  <c r="H5" i="10"/>
  <c r="H11" i="10" s="1"/>
  <c r="H25" i="10" s="1"/>
  <c r="N42" i="16"/>
  <c r="M40" i="16"/>
  <c r="G30" i="9" l="1"/>
  <c r="G32" i="9" s="1"/>
  <c r="H29" i="9"/>
  <c r="H30" i="9" s="1"/>
  <c r="H32" i="9" s="1"/>
  <c r="M42" i="16"/>
  <c r="L40" i="16"/>
  <c r="H20" i="11"/>
  <c r="H21" i="11" s="1"/>
  <c r="G21" i="11"/>
  <c r="G23" i="11"/>
  <c r="F5" i="9"/>
  <c r="F8" i="9" s="1"/>
  <c r="F15" i="9" s="1"/>
  <c r="G26" i="10"/>
  <c r="G27" i="10" s="1"/>
  <c r="H23" i="11" l="1"/>
  <c r="D33" i="11" s="1"/>
  <c r="H26" i="10"/>
  <c r="H27" i="10" s="1"/>
  <c r="H5" i="9" s="1"/>
  <c r="H8" i="9" s="1"/>
  <c r="H15" i="9" s="1"/>
  <c r="G5" i="9"/>
  <c r="G8" i="9" s="1"/>
  <c r="G15" i="9" s="1"/>
  <c r="L42" i="16"/>
  <c r="K40" i="16"/>
  <c r="G24" i="11"/>
  <c r="G25" i="11" s="1"/>
  <c r="H24" i="11" l="1"/>
  <c r="K42" i="16"/>
  <c r="J40" i="16"/>
  <c r="D34" i="11" l="1"/>
  <c r="H25" i="11"/>
  <c r="J42" i="16"/>
  <c r="I40" i="16"/>
  <c r="I42" i="16" l="1"/>
  <c r="H40" i="16"/>
  <c r="H42" i="16" l="1"/>
  <c r="G40" i="16"/>
  <c r="G42" i="16" l="1"/>
  <c r="F40" i="16"/>
  <c r="F42" i="16" l="1"/>
  <c r="E40" i="16"/>
  <c r="E42" i="16" l="1"/>
  <c r="D40" i="16"/>
  <c r="D42" i="16" s="1"/>
  <c r="C36" i="16" s="1"/>
</calcChain>
</file>

<file path=xl/sharedStrings.xml><?xml version="1.0" encoding="utf-8"?>
<sst xmlns="http://schemas.openxmlformats.org/spreadsheetml/2006/main" count="33684" uniqueCount="4858">
  <si>
    <t>콘서트</t>
  </si>
  <si>
    <t>걸그룹</t>
  </si>
  <si>
    <t>걸그룹 성과지표</t>
  </si>
  <si>
    <t>제작비</t>
  </si>
  <si>
    <t>엔터사 재무제표</t>
  </si>
  <si>
    <t>글로벌 음악산업</t>
  </si>
  <si>
    <t>WACC</t>
  </si>
  <si>
    <t>Unlevered Beta Calculation</t>
  </si>
  <si>
    <t>Credit Rating</t>
  </si>
  <si>
    <t>CIQ</t>
  </si>
  <si>
    <t>Size Premium</t>
  </si>
  <si>
    <t>Beta</t>
  </si>
  <si>
    <t>Tax</t>
  </si>
  <si>
    <t>Marginal Tax Rate</t>
  </si>
  <si>
    <t>MRP</t>
  </si>
  <si>
    <t>Valuation Summary</t>
  </si>
  <si>
    <t>GPCM</t>
  </si>
  <si>
    <t>Market Approach - Guideline Public Company Method</t>
  </si>
  <si>
    <t>GTM</t>
  </si>
  <si>
    <t>Market Approach - Guideline Transactions Method</t>
  </si>
  <si>
    <t>Value analysis as of August 31, 2025</t>
  </si>
  <si>
    <t>KRW in millions</t>
  </si>
  <si>
    <t>법인세</t>
  </si>
  <si>
    <t>N/A</t>
  </si>
  <si>
    <t>합계</t>
  </si>
  <si>
    <t>출연료</t>
  </si>
  <si>
    <t>공연매출</t>
  </si>
  <si>
    <t>고정비성비용</t>
  </si>
  <si>
    <t>D&amp;A</t>
  </si>
  <si>
    <t>영업이익</t>
  </si>
  <si>
    <t>영업이익률</t>
  </si>
  <si>
    <t>Actual</t>
  </si>
  <si>
    <t>Projection</t>
  </si>
  <si>
    <t>Sales</t>
  </si>
  <si>
    <t>Cost of Sales</t>
  </si>
  <si>
    <t>EBIT</t>
  </si>
  <si>
    <t>Enterprise Value</t>
  </si>
  <si>
    <t>Equity Value</t>
  </si>
  <si>
    <r>
      <rPr>
        <b/>
        <sz val="20"/>
        <color rgb="FFFFFFFF"/>
        <rFont val="Arial"/>
        <family val="2"/>
      </rPr>
      <t xml:space="preserve">Control Panel - </t>
    </r>
    <r>
      <rPr>
        <b/>
        <sz val="20"/>
        <color rgb="FFFFFFFF"/>
        <rFont val="DejaVu Sans"/>
        <family val="2"/>
      </rPr>
      <t>주요 가정 조정</t>
    </r>
  </si>
  <si>
    <t>구분</t>
  </si>
  <si>
    <t>Driver</t>
  </si>
  <si>
    <t>비고</t>
  </si>
  <si>
    <r>
      <rPr>
        <b/>
        <sz val="10"/>
        <color rgb="FFFFFFFF"/>
        <rFont val="Arial"/>
        <family val="2"/>
        <charset val="1"/>
      </rPr>
      <t xml:space="preserve">1. </t>
    </r>
    <r>
      <rPr>
        <b/>
        <sz val="10"/>
        <color rgb="FFFFFFFF"/>
        <rFont val="DejaVu Sans"/>
        <family val="2"/>
      </rPr>
      <t xml:space="preserve">트라우마 </t>
    </r>
    <r>
      <rPr>
        <b/>
        <sz val="10"/>
        <color rgb="FFFFFFFF"/>
        <rFont val="Arial"/>
        <family val="2"/>
        <charset val="1"/>
      </rPr>
      <t>(TRAUMA)</t>
    </r>
  </si>
  <si>
    <t>음반 발매수</t>
  </si>
  <si>
    <t>개</t>
  </si>
  <si>
    <t>음반 당 판매량</t>
  </si>
  <si>
    <t>장</t>
  </si>
  <si>
    <t>BM: ILLIT 82K~NJ 169K</t>
  </si>
  <si>
    <r>
      <rPr>
        <b/>
        <sz val="10"/>
        <color rgb="FF0F3A32"/>
        <rFont val="DejaVu Sans"/>
        <family val="2"/>
      </rPr>
      <t xml:space="preserve">스트리밍 </t>
    </r>
    <r>
      <rPr>
        <b/>
        <sz val="10"/>
        <color rgb="FF0F3A32"/>
        <rFont val="Arial"/>
        <family val="2"/>
      </rPr>
      <t>(M streams)</t>
    </r>
  </si>
  <si>
    <t>백만</t>
  </si>
  <si>
    <t>BM: NJ 2.3B/yr</t>
  </si>
  <si>
    <t>콘서트 관객수</t>
  </si>
  <si>
    <t>명</t>
  </si>
  <si>
    <t>Hall→Arena→Dome</t>
  </si>
  <si>
    <t>팬플랫폼 가입자</t>
  </si>
  <si>
    <t>아티스트 정산율</t>
  </si>
  <si>
    <t>%</t>
  </si>
  <si>
    <r>
      <rPr>
        <sz val="10"/>
        <color rgb="FF0F3A32"/>
        <rFont val="Arial"/>
        <family val="2"/>
      </rPr>
      <t xml:space="preserve">SM/JYP 12-18% </t>
    </r>
    <r>
      <rPr>
        <sz val="10"/>
        <color rgb="FF0F3A32"/>
        <rFont val="DejaVu Sans"/>
        <family val="2"/>
      </rPr>
      <t>범위</t>
    </r>
  </si>
  <si>
    <r>
      <rPr>
        <b/>
        <sz val="10"/>
        <color rgb="FFFFFFFF"/>
        <rFont val="Arial"/>
        <family val="2"/>
        <charset val="1"/>
      </rPr>
      <t xml:space="preserve">2. </t>
    </r>
    <r>
      <rPr>
        <b/>
        <sz val="10"/>
        <color rgb="FFFFFFFF"/>
        <rFont val="DejaVu Sans"/>
        <family val="2"/>
      </rPr>
      <t xml:space="preserve">드랍잇 </t>
    </r>
    <r>
      <rPr>
        <b/>
        <sz val="10"/>
        <color rgb="FFFFFFFF"/>
        <rFont val="Arial"/>
        <family val="2"/>
        <charset val="1"/>
      </rPr>
      <t>(Drop It) - US</t>
    </r>
  </si>
  <si>
    <r>
      <rPr>
        <sz val="10"/>
        <color rgb="FF0F3A32"/>
        <rFont val="Arial"/>
        <family val="2"/>
      </rPr>
      <t>2027</t>
    </r>
    <r>
      <rPr>
        <sz val="10"/>
        <color rgb="FF0F3A32"/>
        <rFont val="DejaVu Sans"/>
        <family val="2"/>
      </rPr>
      <t>년 데뷔</t>
    </r>
  </si>
  <si>
    <r>
      <rPr>
        <sz val="10"/>
        <color rgb="FF0F3A32"/>
        <rFont val="Arial"/>
        <family val="2"/>
      </rPr>
      <t xml:space="preserve">BM: FIFTY FIFTY </t>
    </r>
    <r>
      <rPr>
        <sz val="10"/>
        <color rgb="FF0F3A32"/>
        <rFont val="DejaVu Sans"/>
        <family val="2"/>
      </rPr>
      <t>수준</t>
    </r>
  </si>
  <si>
    <t>로열티율</t>
  </si>
  <si>
    <t>IR Pitch: 30%</t>
  </si>
  <si>
    <r>
      <rPr>
        <b/>
        <sz val="10"/>
        <color rgb="FFFFFFFF"/>
        <rFont val="Arial"/>
        <family val="2"/>
        <charset val="1"/>
      </rPr>
      <t xml:space="preserve">3. </t>
    </r>
    <r>
      <rPr>
        <b/>
        <sz val="10"/>
        <color rgb="FFFFFFFF"/>
        <rFont val="DejaVu Sans"/>
        <family val="2"/>
      </rPr>
      <t xml:space="preserve">찰리 </t>
    </r>
    <r>
      <rPr>
        <b/>
        <sz val="10"/>
        <color rgb="FFFFFFFF"/>
        <rFont val="Arial"/>
        <family val="2"/>
        <charset val="1"/>
      </rPr>
      <t>(Charlie) - Asia</t>
    </r>
  </si>
  <si>
    <r>
      <rPr>
        <sz val="10"/>
        <color rgb="FF0F3A32"/>
        <rFont val="Arial"/>
        <family val="2"/>
      </rPr>
      <t>BM: ILLIT JP</t>
    </r>
    <r>
      <rPr>
        <sz val="10"/>
        <color rgb="FF0F3A32"/>
        <rFont val="DejaVu Sans"/>
        <family val="2"/>
      </rPr>
      <t>데뷔</t>
    </r>
  </si>
  <si>
    <r>
      <rPr>
        <b/>
        <sz val="10"/>
        <color rgb="FFFFFFFF"/>
        <rFont val="Arial"/>
        <family val="2"/>
        <charset val="1"/>
      </rPr>
      <t xml:space="preserve">4. </t>
    </r>
    <r>
      <rPr>
        <b/>
        <sz val="10"/>
        <color rgb="FFFFFFFF"/>
        <rFont val="DejaVu Sans"/>
        <family val="2"/>
      </rPr>
      <t xml:space="preserve">태깅 </t>
    </r>
    <r>
      <rPr>
        <b/>
        <sz val="10"/>
        <color rgb="FFFFFFFF"/>
        <rFont val="Arial"/>
        <family val="2"/>
        <charset val="1"/>
      </rPr>
      <t>(Tagging) - IP/</t>
    </r>
    <r>
      <rPr>
        <b/>
        <sz val="10"/>
        <color rgb="FFFFFFFF"/>
        <rFont val="DejaVu Sans"/>
        <family val="2"/>
      </rPr>
      <t>애니메이션</t>
    </r>
  </si>
  <si>
    <r>
      <rPr>
        <b/>
        <sz val="10"/>
        <color rgb="FF0F3A32"/>
        <rFont val="Arial"/>
        <family val="2"/>
      </rPr>
      <t xml:space="preserve">IP </t>
    </r>
    <r>
      <rPr>
        <b/>
        <sz val="10"/>
        <color rgb="FF0F3A32"/>
        <rFont val="DejaVu Sans"/>
        <family val="2"/>
      </rPr>
      <t>라이선싱</t>
    </r>
  </si>
  <si>
    <t>백만원</t>
  </si>
  <si>
    <r>
      <rPr>
        <b/>
        <sz val="10"/>
        <color rgb="FF0F3A32"/>
        <rFont val="DejaVu Sans"/>
        <family val="2"/>
      </rPr>
      <t xml:space="preserve">캐릭터 </t>
    </r>
    <r>
      <rPr>
        <b/>
        <sz val="10"/>
        <color rgb="FF0F3A32"/>
        <rFont val="Arial"/>
        <family val="2"/>
      </rPr>
      <t>MD</t>
    </r>
  </si>
  <si>
    <t>애니메이션 콘텐츠</t>
  </si>
  <si>
    <r>
      <rPr>
        <b/>
        <sz val="10"/>
        <color rgb="FF0F3A32"/>
        <rFont val="DejaVu Sans"/>
        <family val="2"/>
      </rPr>
      <t xml:space="preserve">팬플랫폼 </t>
    </r>
    <r>
      <rPr>
        <b/>
        <sz val="10"/>
        <color rgb="FF0F3A32"/>
        <rFont val="Arial"/>
        <family val="2"/>
      </rPr>
      <t>(</t>
    </r>
    <r>
      <rPr>
        <b/>
        <sz val="10"/>
        <color rgb="FF0F3A32"/>
        <rFont val="DejaVu Sans"/>
        <family val="2"/>
      </rPr>
      <t>캐릭터</t>
    </r>
    <r>
      <rPr>
        <b/>
        <sz val="10"/>
        <color rgb="FF0F3A32"/>
        <rFont val="Arial"/>
        <family val="2"/>
      </rPr>
      <t>)</t>
    </r>
  </si>
  <si>
    <r>
      <rPr>
        <b/>
        <sz val="10"/>
        <color rgb="FFFFFFFF"/>
        <rFont val="Arial"/>
        <family val="2"/>
        <charset val="1"/>
      </rPr>
      <t xml:space="preserve">5. </t>
    </r>
    <r>
      <rPr>
        <b/>
        <sz val="10"/>
        <color rgb="FFFFFFFF"/>
        <rFont val="DejaVu Sans"/>
        <family val="2"/>
      </rPr>
      <t xml:space="preserve">라이트 </t>
    </r>
    <r>
      <rPr>
        <b/>
        <sz val="10"/>
        <color rgb="FFFFFFFF"/>
        <rFont val="Arial"/>
        <family val="2"/>
        <charset val="1"/>
      </rPr>
      <t xml:space="preserve">(Light) - </t>
    </r>
    <r>
      <rPr>
        <b/>
        <sz val="10"/>
        <color rgb="FFFFFFFF"/>
        <rFont val="DejaVu Sans"/>
        <family val="2"/>
      </rPr>
      <t>콘텐츠</t>
    </r>
  </si>
  <si>
    <t>유튜브 매출</t>
  </si>
  <si>
    <t>방송 매출</t>
  </si>
  <si>
    <t>콘텐츠 라이선싱</t>
  </si>
  <si>
    <r>
      <rPr>
        <b/>
        <sz val="10"/>
        <color rgb="FFFFFFFF"/>
        <rFont val="Arial"/>
        <family val="2"/>
        <charset val="1"/>
      </rPr>
      <t xml:space="preserve">6. </t>
    </r>
    <r>
      <rPr>
        <b/>
        <sz val="10"/>
        <color rgb="FFFFFFFF"/>
        <rFont val="DejaVu Sans"/>
        <family val="2"/>
      </rPr>
      <t>원가</t>
    </r>
    <r>
      <rPr>
        <b/>
        <sz val="10"/>
        <color rgb="FFFFFFFF"/>
        <rFont val="Arial"/>
        <family val="2"/>
        <charset val="1"/>
      </rPr>
      <t>/</t>
    </r>
    <r>
      <rPr>
        <b/>
        <sz val="10"/>
        <color rgb="FFFFFFFF"/>
        <rFont val="DejaVu Sans"/>
        <family val="2"/>
      </rPr>
      <t>판관비 주요 가정</t>
    </r>
  </si>
  <si>
    <r>
      <rPr>
        <b/>
        <sz val="10"/>
        <color rgb="FF0F3A32"/>
        <rFont val="Arial"/>
        <family val="2"/>
      </rPr>
      <t xml:space="preserve">TRAUMA </t>
    </r>
    <r>
      <rPr>
        <b/>
        <sz val="10"/>
        <color rgb="FF0F3A32"/>
        <rFont val="DejaVu Sans"/>
        <family val="2"/>
      </rPr>
      <t>음반원가율</t>
    </r>
  </si>
  <si>
    <t>규모경제 반영</t>
  </si>
  <si>
    <r>
      <rPr>
        <b/>
        <sz val="10"/>
        <color rgb="FF0F3A32"/>
        <rFont val="Arial"/>
        <family val="2"/>
      </rPr>
      <t xml:space="preserve">TRAUMA </t>
    </r>
    <r>
      <rPr>
        <b/>
        <sz val="10"/>
        <color rgb="FF0F3A32"/>
        <rFont val="DejaVu Sans"/>
        <family val="2"/>
      </rPr>
      <t>공연원가율</t>
    </r>
  </si>
  <si>
    <r>
      <rPr>
        <b/>
        <sz val="10"/>
        <color rgb="FF0F3A32"/>
        <rFont val="Arial"/>
        <family val="2"/>
      </rPr>
      <t xml:space="preserve">Drop It/Charlie </t>
    </r>
    <r>
      <rPr>
        <b/>
        <sz val="10"/>
        <color rgb="FF0F3A32"/>
        <rFont val="DejaVu Sans"/>
        <family val="2"/>
      </rPr>
      <t>원가율</t>
    </r>
  </si>
  <si>
    <t>인당 매출액</t>
  </si>
  <si>
    <r>
      <rPr>
        <sz val="10"/>
        <color rgb="FF0F3A32"/>
        <rFont val="Arial"/>
        <family val="2"/>
      </rPr>
      <t xml:space="preserve">SM FY24 </t>
    </r>
    <r>
      <rPr>
        <sz val="10"/>
        <color rgb="FF0F3A32"/>
        <rFont val="DejaVu Sans"/>
        <family val="2"/>
      </rPr>
      <t>기준</t>
    </r>
  </si>
  <si>
    <t>CAPEX</t>
  </si>
  <si>
    <t>Gross Profit</t>
  </si>
  <si>
    <t>SG&amp;A (w/o D&amp;A)</t>
  </si>
  <si>
    <t>EBITDA</t>
  </si>
  <si>
    <t>Sales Growth %</t>
  </si>
  <si>
    <t>EBITDA %</t>
  </si>
  <si>
    <t>EBIT %</t>
  </si>
  <si>
    <t>Macro Indicator_South Korea</t>
  </si>
  <si>
    <t>Growth in Average Wages (LCU; % pa)</t>
  </si>
  <si>
    <t>Source: EIU Korea, Average Wage Growth forecast</t>
  </si>
  <si>
    <t>Consumer Prices (% change pa; av)</t>
  </si>
  <si>
    <t>Source: EIU Korea, CPI forecast 2026-2030</t>
  </si>
  <si>
    <t>Key Performance Indicators</t>
  </si>
  <si>
    <t>Trainees</t>
  </si>
  <si>
    <r>
      <rPr>
        <sz val="10"/>
        <color rgb="FF0F3A32"/>
        <rFont val="Arial"/>
        <family val="2"/>
      </rPr>
      <t>IR Pitch: 33</t>
    </r>
    <r>
      <rPr>
        <sz val="10"/>
        <color rgb="FF0F3A32"/>
        <rFont val="DejaVu Sans"/>
        <family val="2"/>
      </rPr>
      <t>명 연습생 운영 계획</t>
    </r>
  </si>
  <si>
    <t>Revenue &amp; Cost Consolidation by Project</t>
  </si>
  <si>
    <t>Revenue by Project</t>
  </si>
  <si>
    <r>
      <rPr>
        <sz val="10"/>
        <color rgb="FF0F3A32"/>
        <rFont val="DejaVu Sans"/>
        <family val="2"/>
      </rPr>
      <t xml:space="preserve">트라우마 </t>
    </r>
    <r>
      <rPr>
        <sz val="10"/>
        <color rgb="FF0F3A32"/>
        <rFont val="Arial"/>
        <family val="2"/>
      </rPr>
      <t>(TRAUMA)</t>
    </r>
  </si>
  <si>
    <r>
      <rPr>
        <sz val="10"/>
        <color rgb="FF0F3A32"/>
        <rFont val="DejaVu Sans"/>
        <family val="2"/>
      </rPr>
      <t xml:space="preserve">드랍잇 </t>
    </r>
    <r>
      <rPr>
        <sz val="10"/>
        <color rgb="FF0F3A32"/>
        <rFont val="Arial"/>
        <family val="2"/>
      </rPr>
      <t>(Drop It)</t>
    </r>
  </si>
  <si>
    <r>
      <rPr>
        <sz val="10"/>
        <color rgb="FF0F3A32"/>
        <rFont val="DejaVu Sans"/>
        <family val="2"/>
      </rPr>
      <t xml:space="preserve">찰리 </t>
    </r>
    <r>
      <rPr>
        <sz val="10"/>
        <color rgb="FF0F3A32"/>
        <rFont val="Arial"/>
        <family val="2"/>
      </rPr>
      <t>(Charlie)</t>
    </r>
  </si>
  <si>
    <r>
      <rPr>
        <sz val="10"/>
        <color rgb="FF0F3A32"/>
        <rFont val="DejaVu Sans"/>
        <family val="2"/>
      </rPr>
      <t xml:space="preserve">태깅 </t>
    </r>
    <r>
      <rPr>
        <sz val="10"/>
        <color rgb="FF0F3A32"/>
        <rFont val="Arial"/>
        <family val="2"/>
      </rPr>
      <t>(Tagging)</t>
    </r>
  </si>
  <si>
    <r>
      <rPr>
        <sz val="10"/>
        <color rgb="FF0F3A32"/>
        <rFont val="DejaVu Sans"/>
        <family val="2"/>
      </rPr>
      <t xml:space="preserve">라이트 </t>
    </r>
    <r>
      <rPr>
        <sz val="10"/>
        <color rgb="FF0F3A32"/>
        <rFont val="Arial"/>
        <family val="2"/>
      </rPr>
      <t>(Light)</t>
    </r>
  </si>
  <si>
    <t>Total Revenue</t>
  </si>
  <si>
    <t>Cost of Sales by Project (incl. Royalty)</t>
  </si>
  <si>
    <t>Total COS</t>
  </si>
  <si>
    <r>
      <rPr>
        <b/>
        <sz val="11"/>
        <color rgb="FFFFFFFF"/>
        <rFont val="Arial"/>
        <family val="2"/>
        <charset val="1"/>
      </rPr>
      <t xml:space="preserve">1. </t>
    </r>
    <r>
      <rPr>
        <b/>
        <sz val="11"/>
        <color rgb="FFFFFFFF"/>
        <rFont val="DejaVu Sans"/>
        <family val="2"/>
      </rPr>
      <t xml:space="preserve">트라우마 </t>
    </r>
    <r>
      <rPr>
        <b/>
        <sz val="11"/>
        <color rgb="FFFFFFFF"/>
        <rFont val="Arial"/>
        <family val="2"/>
        <charset val="1"/>
      </rPr>
      <t xml:space="preserve">(TRAUMA) - </t>
    </r>
    <r>
      <rPr>
        <b/>
        <sz val="11"/>
        <color rgb="FFFFFFFF"/>
        <rFont val="DejaVu Sans"/>
        <family val="2"/>
      </rPr>
      <t xml:space="preserve">메인 걸그룹 </t>
    </r>
    <r>
      <rPr>
        <b/>
        <sz val="11"/>
        <color rgb="FFFFFFFF"/>
        <rFont val="Arial"/>
        <family val="2"/>
        <charset val="1"/>
      </rPr>
      <t>Full Group</t>
    </r>
  </si>
  <si>
    <r>
      <rPr>
        <sz val="10"/>
        <color rgb="FF0F3A32"/>
        <rFont val="Arial"/>
        <family val="2"/>
      </rPr>
      <t xml:space="preserve">TRAUMA = </t>
    </r>
    <r>
      <rPr>
        <sz val="10"/>
        <color rgb="FF0F3A32"/>
        <rFont val="DejaVu Sans"/>
        <family val="2"/>
      </rPr>
      <t>메인 걸그룹</t>
    </r>
    <r>
      <rPr>
        <sz val="10"/>
        <color rgb="FF0F3A32"/>
        <rFont val="Arial"/>
        <family val="2"/>
      </rPr>
      <t xml:space="preserve">, Full Group </t>
    </r>
    <r>
      <rPr>
        <sz val="10"/>
        <color rgb="FF0F3A32"/>
        <rFont val="DejaVu Sans"/>
        <family val="2"/>
      </rPr>
      <t>활동</t>
    </r>
  </si>
  <si>
    <t>음반 매출</t>
  </si>
  <si>
    <r>
      <rPr>
        <sz val="10"/>
        <color rgb="FF0F3A32"/>
        <rFont val="Arial"/>
        <family val="2"/>
      </rPr>
      <t xml:space="preserve">BM: NewJeans </t>
    </r>
    <r>
      <rPr>
        <sz val="10"/>
        <color rgb="FF0F3A32"/>
        <rFont val="DejaVu Sans"/>
        <family val="2"/>
      </rPr>
      <t xml:space="preserve">데뷔앨범 </t>
    </r>
    <r>
      <rPr>
        <sz val="10"/>
        <color rgb="FF0F3A32"/>
        <rFont val="Arial"/>
        <family val="2"/>
      </rPr>
      <t>1</t>
    </r>
    <r>
      <rPr>
        <sz val="10"/>
        <color rgb="FF0F3A32"/>
        <rFont val="DejaVu Sans"/>
        <family val="2"/>
      </rPr>
      <t>개</t>
    </r>
    <r>
      <rPr>
        <sz val="10"/>
        <color rgb="FF0F3A32"/>
        <rFont val="Arial"/>
        <family val="2"/>
      </rPr>
      <t>, ILLIT 1</t>
    </r>
    <r>
      <rPr>
        <sz val="10"/>
        <color rgb="FF0F3A32"/>
        <rFont val="DejaVu Sans"/>
        <family val="2"/>
      </rPr>
      <t xml:space="preserve">개 </t>
    </r>
    <r>
      <rPr>
        <sz val="10"/>
        <color rgb="FF0F3A32"/>
        <rFont val="Arial"/>
        <family val="2"/>
      </rPr>
      <t>(</t>
    </r>
    <r>
      <rPr>
        <sz val="10"/>
        <color rgb="FF0F3A32"/>
        <rFont val="DejaVu Sans"/>
        <family val="2"/>
      </rPr>
      <t>걸그룹 시트</t>
    </r>
    <r>
      <rPr>
        <sz val="10"/>
        <color rgb="FF0F3A32"/>
        <rFont val="Arial"/>
        <family val="2"/>
      </rPr>
      <t>)</t>
    </r>
  </si>
  <si>
    <r>
      <rPr>
        <sz val="10"/>
        <color rgb="FF0F3A32"/>
        <rFont val="DejaVu Sans"/>
        <family val="2"/>
      </rPr>
      <t>음반 발매수</t>
    </r>
    <r>
      <rPr>
        <sz val="10"/>
        <color rgb="FF0F3A32"/>
        <rFont val="Arial"/>
        <family val="2"/>
      </rPr>
      <t xml:space="preserve">: </t>
    </r>
    <r>
      <rPr>
        <sz val="10"/>
        <color rgb="FF0F3A32"/>
        <rFont val="DejaVu Sans"/>
        <family val="2"/>
      </rPr>
      <t xml:space="preserve">데뷔연도 </t>
    </r>
    <r>
      <rPr>
        <sz val="10"/>
        <color rgb="FF0F3A32"/>
        <rFont val="Arial"/>
        <family val="2"/>
      </rPr>
      <t>1</t>
    </r>
    <r>
      <rPr>
        <sz val="10"/>
        <color rgb="FF0F3A32"/>
        <rFont val="DejaVu Sans"/>
        <family val="2"/>
      </rPr>
      <t>개</t>
    </r>
    <r>
      <rPr>
        <sz val="10"/>
        <color rgb="FF0F3A32"/>
        <rFont val="Arial"/>
        <family val="2"/>
      </rPr>
      <t xml:space="preserve">, </t>
    </r>
    <r>
      <rPr>
        <sz val="10"/>
        <color rgb="FF0F3A32"/>
        <rFont val="DejaVu Sans"/>
        <family val="2"/>
      </rPr>
      <t>이후 점진 증가</t>
    </r>
  </si>
  <si>
    <t>연도별 음반 발매수</t>
  </si>
  <si>
    <r>
      <rPr>
        <sz val="10"/>
        <color rgb="FF0F3A32"/>
        <rFont val="Arial"/>
        <family val="2"/>
      </rPr>
      <t xml:space="preserve">BM: ILLIT </t>
    </r>
    <r>
      <rPr>
        <sz val="10"/>
        <color rgb="FF0F3A32"/>
        <rFont val="DejaVu Sans"/>
        <family val="2"/>
      </rPr>
      <t xml:space="preserve">초동 </t>
    </r>
    <r>
      <rPr>
        <sz val="10"/>
        <color rgb="FF0F3A32"/>
        <rFont val="Arial"/>
        <family val="2"/>
      </rPr>
      <t>82</t>
    </r>
    <r>
      <rPr>
        <sz val="10"/>
        <color rgb="FF0F3A32"/>
        <rFont val="DejaVu Sans"/>
        <family val="2"/>
      </rPr>
      <t>만</t>
    </r>
    <r>
      <rPr>
        <sz val="10"/>
        <color rgb="FF0F3A32"/>
        <rFont val="Arial"/>
        <family val="2"/>
      </rPr>
      <t xml:space="preserve">, NewJeans </t>
    </r>
    <r>
      <rPr>
        <sz val="10"/>
        <color rgb="FF0F3A32"/>
        <rFont val="DejaVu Sans"/>
        <family val="2"/>
      </rPr>
      <t xml:space="preserve">초동 </t>
    </r>
    <r>
      <rPr>
        <sz val="10"/>
        <color rgb="FF0F3A32"/>
        <rFont val="Arial"/>
        <family val="2"/>
      </rPr>
      <t>169</t>
    </r>
    <r>
      <rPr>
        <sz val="10"/>
        <color rgb="FF0F3A32"/>
        <rFont val="DejaVu Sans"/>
        <family val="2"/>
      </rPr>
      <t xml:space="preserve">만 → </t>
    </r>
    <r>
      <rPr>
        <sz val="10"/>
        <color rgb="FF0F3A32"/>
        <rFont val="Arial"/>
        <family val="2"/>
      </rPr>
      <t xml:space="preserve">BASE </t>
    </r>
    <r>
      <rPr>
        <sz val="10"/>
        <color rgb="FF0F3A32"/>
        <rFont val="DejaVu Sans"/>
        <family val="2"/>
      </rPr>
      <t>수준 적용</t>
    </r>
  </si>
  <si>
    <r>
      <rPr>
        <sz val="10"/>
        <color rgb="FF0F3A32"/>
        <rFont val="Arial"/>
        <family val="2"/>
      </rPr>
      <t xml:space="preserve">x </t>
    </r>
    <r>
      <rPr>
        <sz val="10"/>
        <color rgb="FF0F3A32"/>
        <rFont val="DejaVu Sans"/>
        <family val="2"/>
      </rPr>
      <t>음반 당 판매량</t>
    </r>
  </si>
  <si>
    <r>
      <rPr>
        <sz val="10"/>
        <color rgb="FF0F3A32"/>
        <rFont val="Arial"/>
        <family val="2"/>
      </rPr>
      <t xml:space="preserve">x </t>
    </r>
    <r>
      <rPr>
        <sz val="10"/>
        <color rgb="FF0F3A32"/>
        <rFont val="DejaVu Sans"/>
        <family val="2"/>
      </rPr>
      <t>음반 당 단가</t>
    </r>
  </si>
  <si>
    <t>원</t>
  </si>
  <si>
    <r>
      <rPr>
        <sz val="10"/>
        <color rgb="FF0F3A32"/>
        <rFont val="Arial"/>
        <family val="2"/>
      </rPr>
      <t xml:space="preserve">IR Pitch </t>
    </r>
    <r>
      <rPr>
        <sz val="10"/>
        <color rgb="FF0F3A32"/>
        <rFont val="DejaVu Sans"/>
        <family val="2"/>
      </rPr>
      <t>기준</t>
    </r>
    <r>
      <rPr>
        <sz val="10"/>
        <color rgb="FF0F3A32"/>
        <rFont val="Arial"/>
        <family val="2"/>
      </rPr>
      <t xml:space="preserve">, CPI </t>
    </r>
    <r>
      <rPr>
        <sz val="10"/>
        <color rgb="FF0F3A32"/>
        <rFont val="DejaVu Sans"/>
        <family val="2"/>
      </rPr>
      <t>연동 인상</t>
    </r>
  </si>
  <si>
    <r>
      <rPr>
        <sz val="10"/>
        <color rgb="FF0F3A32"/>
        <rFont val="Arial"/>
        <family val="2"/>
      </rPr>
      <t>x (1-</t>
    </r>
    <r>
      <rPr>
        <sz val="10"/>
        <color rgb="FF0F3A32"/>
        <rFont val="DejaVu Sans"/>
        <family val="2"/>
      </rPr>
      <t>유통수수료율</t>
    </r>
    <r>
      <rPr>
        <sz val="10"/>
        <color rgb="FF0F3A32"/>
        <rFont val="Arial"/>
        <family val="2"/>
      </rPr>
      <t>)</t>
    </r>
  </si>
  <si>
    <t>Total</t>
  </si>
  <si>
    <r>
      <rPr>
        <sz val="10"/>
        <color rgb="FF0F3A32"/>
        <rFont val="Arial"/>
        <family val="2"/>
      </rPr>
      <t xml:space="preserve">BM: </t>
    </r>
    <r>
      <rPr>
        <sz val="10"/>
        <color rgb="FF0F3A32"/>
        <rFont val="DejaVu Sans"/>
        <family val="2"/>
      </rPr>
      <t xml:space="preserve">엔터사 시트 </t>
    </r>
    <r>
      <rPr>
        <sz val="10"/>
        <color rgb="FF0F3A32"/>
        <rFont val="Arial"/>
        <family val="2"/>
      </rPr>
      <t xml:space="preserve">- SM/JYP </t>
    </r>
    <r>
      <rPr>
        <sz val="10"/>
        <color rgb="FF0F3A32"/>
        <rFont val="DejaVu Sans"/>
        <family val="2"/>
      </rPr>
      <t xml:space="preserve">유통수수료율 약 </t>
    </r>
    <r>
      <rPr>
        <sz val="10"/>
        <color rgb="FF0F3A32"/>
        <rFont val="Arial"/>
        <family val="2"/>
      </rPr>
      <t>20%</t>
    </r>
  </si>
  <si>
    <t>음원 매출</t>
  </si>
  <si>
    <r>
      <rPr>
        <sz val="10"/>
        <color rgb="FF0F3A32"/>
        <rFont val="DejaVu Sans"/>
        <family val="2"/>
      </rPr>
      <t xml:space="preserve">연도별 타이틀곡 스트리밍 수 </t>
    </r>
    <r>
      <rPr>
        <sz val="10"/>
        <color rgb="FF0F3A32"/>
        <rFont val="Arial"/>
        <family val="2"/>
      </rPr>
      <t>(</t>
    </r>
    <r>
      <rPr>
        <sz val="10"/>
        <color rgb="FF0F3A32"/>
        <rFont val="DejaVu Sans"/>
        <family val="2"/>
      </rPr>
      <t>백만</t>
    </r>
    <r>
      <rPr>
        <sz val="10"/>
        <color rgb="FF0F3A32"/>
        <rFont val="Arial"/>
        <family val="2"/>
      </rPr>
      <t>)</t>
    </r>
  </si>
  <si>
    <r>
      <rPr>
        <sz val="10"/>
        <color rgb="FF0F3A32"/>
        <rFont val="Arial"/>
        <family val="2"/>
      </rPr>
      <t>BM: NewJeans 2.3B/yr, ILLIT 1.0B/yr (</t>
    </r>
    <r>
      <rPr>
        <sz val="10"/>
        <color rgb="FF0F3A32"/>
        <rFont val="DejaVu Sans"/>
        <family val="2"/>
      </rPr>
      <t>유튜브 시트</t>
    </r>
    <r>
      <rPr>
        <sz val="10"/>
        <color rgb="FF0F3A32"/>
        <rFont val="Arial"/>
        <family val="2"/>
      </rPr>
      <t>)</t>
    </r>
  </si>
  <si>
    <r>
      <rPr>
        <sz val="10"/>
        <color rgb="FF0F3A32"/>
        <rFont val="Arial"/>
        <family val="2"/>
      </rPr>
      <t xml:space="preserve">x </t>
    </r>
    <r>
      <rPr>
        <sz val="10"/>
        <color rgb="FF0F3A32"/>
        <rFont val="DejaVu Sans"/>
        <family val="2"/>
      </rPr>
      <t xml:space="preserve">수록곡 </t>
    </r>
    <r>
      <rPr>
        <sz val="10"/>
        <color rgb="FF0F3A32"/>
        <rFont val="Arial"/>
        <family val="2"/>
      </rPr>
      <t>Multiplier</t>
    </r>
  </si>
  <si>
    <r>
      <rPr>
        <sz val="10"/>
        <color rgb="FF0F3A32"/>
        <rFont val="Arial"/>
        <family val="2"/>
      </rPr>
      <t xml:space="preserve">x </t>
    </r>
    <r>
      <rPr>
        <sz val="10"/>
        <color rgb="FF0F3A32"/>
        <rFont val="DejaVu Sans"/>
        <family val="2"/>
      </rPr>
      <t>연도별 음반 발매수</t>
    </r>
  </si>
  <si>
    <t>Source: Spotify RPM $3.5-4.0/1,000 streams</t>
  </si>
  <si>
    <r>
      <rPr>
        <sz val="10"/>
        <color rgb="FF0F3A32"/>
        <rFont val="Arial"/>
        <family val="2"/>
      </rPr>
      <t xml:space="preserve">x </t>
    </r>
    <r>
      <rPr>
        <sz val="10"/>
        <color rgb="FF0F3A32"/>
        <rFont val="DejaVu Sans"/>
        <family val="2"/>
      </rPr>
      <t>스트리밍 당 단가</t>
    </r>
  </si>
  <si>
    <r>
      <rPr>
        <b/>
        <sz val="10"/>
        <color rgb="FF0F3A32"/>
        <rFont val="DejaVu Sans"/>
        <family val="2"/>
      </rPr>
      <t>음반</t>
    </r>
    <r>
      <rPr>
        <b/>
        <sz val="10"/>
        <color rgb="FF0F3A32"/>
        <rFont val="Arial"/>
        <family val="2"/>
      </rPr>
      <t>/</t>
    </r>
    <r>
      <rPr>
        <b/>
        <sz val="10"/>
        <color rgb="FF0F3A32"/>
        <rFont val="DejaVu Sans"/>
        <family val="2"/>
      </rPr>
      <t>음원 매출 합계</t>
    </r>
  </si>
  <si>
    <r>
      <rPr>
        <sz val="10"/>
        <color rgb="FF0F3A32"/>
        <rFont val="Arial"/>
        <family val="2"/>
      </rPr>
      <t xml:space="preserve">BM: </t>
    </r>
    <r>
      <rPr>
        <sz val="10"/>
        <color rgb="FF0F3A32"/>
        <rFont val="DejaVu Sans"/>
        <family val="2"/>
      </rPr>
      <t xml:space="preserve">음반원 시트 </t>
    </r>
    <r>
      <rPr>
        <sz val="10"/>
        <color rgb="FF0F3A32"/>
        <rFont val="Arial"/>
        <family val="2"/>
      </rPr>
      <t xml:space="preserve">- </t>
    </r>
    <r>
      <rPr>
        <sz val="10"/>
        <color rgb="FF0F3A32"/>
        <rFont val="DejaVu Sans"/>
        <family val="2"/>
      </rPr>
      <t>음반 판매와 스트리밍 비례 관계</t>
    </r>
  </si>
  <si>
    <t>공연 매출</t>
  </si>
  <si>
    <t>연도별 콘서트 관객 수</t>
  </si>
  <si>
    <r>
      <rPr>
        <sz val="10"/>
        <color rgb="FF0F3A32"/>
        <rFont val="Arial"/>
        <family val="2"/>
      </rPr>
      <t xml:space="preserve">x </t>
    </r>
    <r>
      <rPr>
        <sz val="10"/>
        <color rgb="FF0F3A32"/>
        <rFont val="DejaVu Sans"/>
        <family val="2"/>
      </rPr>
      <t>콘서트 티켓 단가</t>
    </r>
  </si>
  <si>
    <r>
      <rPr>
        <sz val="10"/>
        <color rgb="FF0F3A32"/>
        <rFont val="Arial"/>
        <family val="2"/>
      </rPr>
      <t xml:space="preserve">BM: </t>
    </r>
    <r>
      <rPr>
        <sz val="10"/>
        <color rgb="FF0F3A32"/>
        <rFont val="DejaVu Sans"/>
        <family val="2"/>
      </rPr>
      <t xml:space="preserve">콘서트 시트 </t>
    </r>
    <r>
      <rPr>
        <sz val="10"/>
        <color rgb="FF0F3A32"/>
        <rFont val="Arial"/>
        <family val="2"/>
      </rPr>
      <t xml:space="preserve">- Hall(5K)→Arena(15K)→Dome(50K) </t>
    </r>
    <r>
      <rPr>
        <sz val="10"/>
        <color rgb="FF0F3A32"/>
        <rFont val="DejaVu Sans"/>
        <family val="2"/>
      </rPr>
      <t>단계적 확장</t>
    </r>
  </si>
  <si>
    <r>
      <rPr>
        <sz val="10"/>
        <color rgb="FF0F3A32"/>
        <rFont val="Arial"/>
        <family val="2"/>
      </rPr>
      <t xml:space="preserve">BM: </t>
    </r>
    <r>
      <rPr>
        <sz val="10"/>
        <color rgb="FF0F3A32"/>
        <rFont val="DejaVu Sans"/>
        <family val="2"/>
      </rPr>
      <t xml:space="preserve">콘서트 시트 평균 </t>
    </r>
    <r>
      <rPr>
        <sz val="10"/>
        <color rgb="FF0F3A32"/>
        <rFont val="Arial"/>
        <family val="2"/>
      </rPr>
      <t>10</t>
    </r>
    <r>
      <rPr>
        <sz val="10"/>
        <color rgb="FF0F3A32"/>
        <rFont val="DejaVu Sans"/>
        <family val="2"/>
      </rPr>
      <t>만원</t>
    </r>
    <r>
      <rPr>
        <sz val="10"/>
        <color rgb="FF0F3A32"/>
        <rFont val="Arial"/>
        <family val="2"/>
      </rPr>
      <t xml:space="preserve">, CPI </t>
    </r>
    <r>
      <rPr>
        <sz val="10"/>
        <color rgb="FF0F3A32"/>
        <rFont val="DejaVu Sans"/>
        <family val="2"/>
      </rPr>
      <t>연동</t>
    </r>
  </si>
  <si>
    <r>
      <rPr>
        <b/>
        <sz val="10"/>
        <color rgb="FF0F3A32"/>
        <rFont val="DejaVu Sans"/>
        <family val="2"/>
      </rPr>
      <t>방송</t>
    </r>
    <r>
      <rPr>
        <b/>
        <sz val="10"/>
        <color rgb="FF0F3A32"/>
        <rFont val="Arial"/>
        <family val="2"/>
      </rPr>
      <t>/</t>
    </r>
    <r>
      <rPr>
        <b/>
        <sz val="10"/>
        <color rgb="FF0F3A32"/>
        <rFont val="DejaVu Sans"/>
        <family val="2"/>
      </rPr>
      <t>광고</t>
    </r>
    <r>
      <rPr>
        <b/>
        <sz val="10"/>
        <color rgb="FF0F3A32"/>
        <rFont val="Arial"/>
        <family val="2"/>
      </rPr>
      <t>/</t>
    </r>
    <r>
      <rPr>
        <b/>
        <sz val="10"/>
        <color rgb="FF0F3A32"/>
        <rFont val="DejaVu Sans"/>
        <family val="2"/>
      </rPr>
      <t>행사 매출</t>
    </r>
  </si>
  <si>
    <t>광고 매출</t>
  </si>
  <si>
    <t xml:space="preserve">  광고 횟수</t>
  </si>
  <si>
    <r>
      <rPr>
        <sz val="10"/>
        <color rgb="FF0F3A32"/>
        <rFont val="Arial"/>
        <family val="2"/>
      </rPr>
      <t xml:space="preserve">x </t>
    </r>
    <r>
      <rPr>
        <sz val="10"/>
        <color rgb="FF0F3A32"/>
        <rFont val="DejaVu Sans"/>
        <family val="2"/>
      </rPr>
      <t xml:space="preserve">광고 회당 단가 </t>
    </r>
    <r>
      <rPr>
        <sz val="10"/>
        <color rgb="FF0F3A32"/>
        <rFont val="Arial"/>
        <family val="2"/>
      </rPr>
      <t>(</t>
    </r>
    <r>
      <rPr>
        <sz val="10"/>
        <color rgb="FF0F3A32"/>
        <rFont val="DejaVu Sans"/>
        <family val="2"/>
      </rPr>
      <t>백만원</t>
    </r>
    <r>
      <rPr>
        <sz val="10"/>
        <color rgb="FF0F3A32"/>
        <rFont val="Arial"/>
        <family val="2"/>
      </rPr>
      <t>)</t>
    </r>
  </si>
  <si>
    <r>
      <rPr>
        <sz val="10"/>
        <color rgb="FF0F3A32"/>
        <rFont val="Arial"/>
        <family val="2"/>
      </rPr>
      <t xml:space="preserve">x </t>
    </r>
    <r>
      <rPr>
        <sz val="10"/>
        <color rgb="FF0F3A32"/>
        <rFont val="DejaVu Sans"/>
        <family val="2"/>
      </rPr>
      <t xml:space="preserve">활동지역 </t>
    </r>
    <r>
      <rPr>
        <sz val="10"/>
        <color rgb="FF0F3A32"/>
        <rFont val="Arial"/>
        <family val="2"/>
      </rPr>
      <t>Multiplier</t>
    </r>
  </si>
  <si>
    <r>
      <rPr>
        <sz val="10"/>
        <color rgb="FF0F3A32"/>
        <rFont val="Arial"/>
        <family val="2"/>
      </rPr>
      <t>x (1-</t>
    </r>
    <r>
      <rPr>
        <sz val="10"/>
        <color rgb="FF0F3A32"/>
        <rFont val="DejaVu Sans"/>
        <family val="2"/>
      </rPr>
      <t>에이전시수수료율</t>
    </r>
    <r>
      <rPr>
        <sz val="10"/>
        <color rgb="FF0F3A32"/>
        <rFont val="Arial"/>
        <family val="2"/>
      </rPr>
      <t>)</t>
    </r>
  </si>
  <si>
    <t xml:space="preserve">  광고 매출 소계</t>
  </si>
  <si>
    <r>
      <rPr>
        <sz val="10"/>
        <color rgb="FF0F3A32"/>
        <rFont val="Arial"/>
        <family val="2"/>
      </rPr>
      <t xml:space="preserve">BM: </t>
    </r>
    <r>
      <rPr>
        <sz val="10"/>
        <color rgb="FF0F3A32"/>
        <rFont val="DejaVu Sans"/>
        <family val="2"/>
      </rPr>
      <t xml:space="preserve">걸그룹 시트 </t>
    </r>
    <r>
      <rPr>
        <sz val="10"/>
        <color rgb="FF0F3A32"/>
        <rFont val="Arial"/>
        <family val="2"/>
      </rPr>
      <t xml:space="preserve">- AESPA </t>
    </r>
    <r>
      <rPr>
        <sz val="10"/>
        <color rgb="FF0F3A32"/>
        <rFont val="DejaVu Sans"/>
        <family val="2"/>
      </rPr>
      <t xml:space="preserve">광고 </t>
    </r>
    <r>
      <rPr>
        <sz val="10"/>
        <color rgb="FF0F3A32"/>
        <rFont val="Arial"/>
        <family val="2"/>
      </rPr>
      <t>4</t>
    </r>
    <r>
      <rPr>
        <sz val="10"/>
        <color rgb="FF0F3A32"/>
        <rFont val="DejaVu Sans"/>
        <family val="2"/>
      </rPr>
      <t>억</t>
    </r>
    <r>
      <rPr>
        <sz val="10"/>
        <color rgb="FF0F3A32"/>
        <rFont val="Arial"/>
        <family val="2"/>
      </rPr>
      <t>/</t>
    </r>
    <r>
      <rPr>
        <sz val="10"/>
        <color rgb="FF0F3A32"/>
        <rFont val="DejaVu Sans"/>
        <family val="2"/>
      </rPr>
      <t>건</t>
    </r>
    <r>
      <rPr>
        <sz val="10"/>
        <color rgb="FF0F3A32"/>
        <rFont val="Arial"/>
        <family val="2"/>
      </rPr>
      <t>, NewJeans 3</t>
    </r>
    <r>
      <rPr>
        <sz val="10"/>
        <color rgb="FF0F3A32"/>
        <rFont val="DejaVu Sans"/>
        <family val="2"/>
      </rPr>
      <t>억</t>
    </r>
    <r>
      <rPr>
        <sz val="10"/>
        <color rgb="FF0F3A32"/>
        <rFont val="Arial"/>
        <family val="2"/>
      </rPr>
      <t>/</t>
    </r>
    <r>
      <rPr>
        <sz val="10"/>
        <color rgb="FF0F3A32"/>
        <rFont val="DejaVu Sans"/>
        <family val="2"/>
      </rPr>
      <t xml:space="preserve">건 </t>
    </r>
    <r>
      <rPr>
        <sz val="10"/>
        <color rgb="FF0F3A32"/>
        <rFont val="Arial"/>
        <family val="2"/>
      </rPr>
      <t>(6</t>
    </r>
    <r>
      <rPr>
        <sz val="10"/>
        <color rgb="FF0F3A32"/>
        <rFont val="DejaVu Sans"/>
        <family val="2"/>
      </rPr>
      <t>개월</t>
    </r>
    <r>
      <rPr>
        <sz val="10"/>
        <color rgb="FF0F3A32"/>
        <rFont val="Arial"/>
        <family val="2"/>
      </rPr>
      <t>)</t>
    </r>
  </si>
  <si>
    <t xml:space="preserve">  방송 횟수</t>
  </si>
  <si>
    <r>
      <rPr>
        <sz val="10"/>
        <color rgb="FF0F3A32"/>
        <rFont val="Arial"/>
        <family val="2"/>
      </rPr>
      <t xml:space="preserve">IR Pitch </t>
    </r>
    <r>
      <rPr>
        <sz val="10"/>
        <color rgb="FF0F3A32"/>
        <rFont val="DejaVu Sans"/>
        <family val="2"/>
      </rPr>
      <t>기준 단가</t>
    </r>
    <r>
      <rPr>
        <sz val="10"/>
        <color rgb="FF0F3A32"/>
        <rFont val="Arial"/>
        <family val="2"/>
      </rPr>
      <t xml:space="preserve">, </t>
    </r>
    <r>
      <rPr>
        <sz val="10"/>
        <color rgb="FF0F3A32"/>
        <rFont val="DejaVu Sans"/>
        <family val="2"/>
      </rPr>
      <t>인지도 성장 반영</t>
    </r>
  </si>
  <si>
    <r>
      <rPr>
        <sz val="10"/>
        <color rgb="FF0F3A32"/>
        <rFont val="Arial"/>
        <family val="2"/>
      </rPr>
      <t xml:space="preserve">x </t>
    </r>
    <r>
      <rPr>
        <sz val="10"/>
        <color rgb="FF0F3A32"/>
        <rFont val="DejaVu Sans"/>
        <family val="2"/>
      </rPr>
      <t xml:space="preserve">방송 회당 단가 </t>
    </r>
    <r>
      <rPr>
        <sz val="10"/>
        <color rgb="FF0F3A32"/>
        <rFont val="Arial"/>
        <family val="2"/>
      </rPr>
      <t>(</t>
    </r>
    <r>
      <rPr>
        <sz val="10"/>
        <color rgb="FF0F3A32"/>
        <rFont val="DejaVu Sans"/>
        <family val="2"/>
      </rPr>
      <t>백만원</t>
    </r>
    <r>
      <rPr>
        <sz val="10"/>
        <color rgb="FF0F3A32"/>
        <rFont val="Arial"/>
        <family val="2"/>
      </rPr>
      <t>)</t>
    </r>
  </si>
  <si>
    <r>
      <rPr>
        <sz val="10"/>
        <color rgb="FF0F3A32"/>
        <rFont val="Arial"/>
        <family val="2"/>
      </rPr>
      <t xml:space="preserve">BM: </t>
    </r>
    <r>
      <rPr>
        <sz val="10"/>
        <color rgb="FF0F3A32"/>
        <rFont val="DejaVu Sans"/>
        <family val="2"/>
      </rPr>
      <t xml:space="preserve">걸그룹 시트 </t>
    </r>
    <r>
      <rPr>
        <sz val="10"/>
        <color rgb="FF0F3A32"/>
        <rFont val="Arial"/>
        <family val="2"/>
      </rPr>
      <t xml:space="preserve">- </t>
    </r>
    <r>
      <rPr>
        <sz val="10"/>
        <color rgb="FF0F3A32"/>
        <rFont val="DejaVu Sans"/>
        <family val="2"/>
      </rPr>
      <t xml:space="preserve">활동지역 </t>
    </r>
    <r>
      <rPr>
        <sz val="10"/>
        <color rgb="FF0F3A32"/>
        <rFont val="Arial"/>
        <family val="2"/>
      </rPr>
      <t>Asia 4</t>
    </r>
    <r>
      <rPr>
        <sz val="10"/>
        <color rgb="FF0F3A32"/>
        <rFont val="DejaVu Sans"/>
        <family val="2"/>
      </rPr>
      <t>개국 기준</t>
    </r>
  </si>
  <si>
    <t xml:space="preserve">  방송 매출 소계</t>
  </si>
  <si>
    <t>행사 매출</t>
  </si>
  <si>
    <t xml:space="preserve">  행사 횟수</t>
  </si>
  <si>
    <r>
      <rPr>
        <sz val="10"/>
        <color rgb="FF0F3A32"/>
        <rFont val="Arial"/>
        <family val="2"/>
      </rPr>
      <t xml:space="preserve">x </t>
    </r>
    <r>
      <rPr>
        <sz val="10"/>
        <color rgb="FF0F3A32"/>
        <rFont val="DejaVu Sans"/>
        <family val="2"/>
      </rPr>
      <t xml:space="preserve">행사 회당 단가 </t>
    </r>
    <r>
      <rPr>
        <sz val="10"/>
        <color rgb="FF0F3A32"/>
        <rFont val="Arial"/>
        <family val="2"/>
      </rPr>
      <t>(</t>
    </r>
    <r>
      <rPr>
        <sz val="10"/>
        <color rgb="FF0F3A32"/>
        <rFont val="DejaVu Sans"/>
        <family val="2"/>
      </rPr>
      <t>백만원</t>
    </r>
    <r>
      <rPr>
        <sz val="10"/>
        <color rgb="FF0F3A32"/>
        <rFont val="Arial"/>
        <family val="2"/>
      </rPr>
      <t>)</t>
    </r>
  </si>
  <si>
    <r>
      <rPr>
        <sz val="10"/>
        <color rgb="FF0F3A32"/>
        <rFont val="Arial"/>
        <family val="2"/>
      </rPr>
      <t xml:space="preserve">BM: </t>
    </r>
    <r>
      <rPr>
        <sz val="10"/>
        <color rgb="FF0F3A32"/>
        <rFont val="DejaVu Sans"/>
        <family val="2"/>
      </rPr>
      <t xml:space="preserve">걸그룹 시트 </t>
    </r>
    <r>
      <rPr>
        <sz val="10"/>
        <color rgb="FF0F3A32"/>
        <rFont val="Arial"/>
        <family val="2"/>
      </rPr>
      <t xml:space="preserve">- </t>
    </r>
    <r>
      <rPr>
        <sz val="10"/>
        <color rgb="FF0F3A32"/>
        <rFont val="DejaVu Sans"/>
        <family val="2"/>
      </rPr>
      <t xml:space="preserve">방송 회당 </t>
    </r>
    <r>
      <rPr>
        <sz val="10"/>
        <color rgb="FF0F3A32"/>
        <rFont val="Arial"/>
        <family val="2"/>
      </rPr>
      <t>500-1000</t>
    </r>
    <r>
      <rPr>
        <sz val="10"/>
        <color rgb="FF0F3A32"/>
        <rFont val="DejaVu Sans"/>
        <family val="2"/>
      </rPr>
      <t>만원</t>
    </r>
  </si>
  <si>
    <t xml:space="preserve">  행사 매출 소계</t>
  </si>
  <si>
    <r>
      <rPr>
        <b/>
        <sz val="10"/>
        <color rgb="FF0F3A32"/>
        <rFont val="DejaVu Sans"/>
        <family val="2"/>
      </rPr>
      <t>방송</t>
    </r>
    <r>
      <rPr>
        <b/>
        <sz val="10"/>
        <color rgb="FF0F3A32"/>
        <rFont val="Arial"/>
        <family val="2"/>
      </rPr>
      <t>/</t>
    </r>
    <r>
      <rPr>
        <b/>
        <sz val="10"/>
        <color rgb="FF0F3A32"/>
        <rFont val="DejaVu Sans"/>
        <family val="2"/>
      </rPr>
      <t>광고</t>
    </r>
    <r>
      <rPr>
        <b/>
        <sz val="10"/>
        <color rgb="FF0F3A32"/>
        <rFont val="Arial"/>
        <family val="2"/>
      </rPr>
      <t>/</t>
    </r>
    <r>
      <rPr>
        <b/>
        <sz val="10"/>
        <color rgb="FF0F3A32"/>
        <rFont val="DejaVu Sans"/>
        <family val="2"/>
      </rPr>
      <t>행사 매출 합계</t>
    </r>
  </si>
  <si>
    <r>
      <rPr>
        <b/>
        <sz val="10"/>
        <color rgb="FF0F3A32"/>
        <rFont val="Arial"/>
        <family val="2"/>
      </rPr>
      <t xml:space="preserve">MD </t>
    </r>
    <r>
      <rPr>
        <b/>
        <sz val="10"/>
        <color rgb="FF0F3A32"/>
        <rFont val="DejaVu Sans"/>
        <family val="2"/>
      </rPr>
      <t>매출</t>
    </r>
  </si>
  <si>
    <t>콘서트 관객 수</t>
  </si>
  <si>
    <r>
      <rPr>
        <sz val="10"/>
        <color rgb="FF0F3A32"/>
        <rFont val="Arial"/>
        <family val="2"/>
      </rPr>
      <t xml:space="preserve">x MD </t>
    </r>
    <r>
      <rPr>
        <sz val="10"/>
        <color rgb="FF0F3A32"/>
        <rFont val="DejaVu Sans"/>
        <family val="2"/>
      </rPr>
      <t>구입 개수</t>
    </r>
  </si>
  <si>
    <r>
      <rPr>
        <sz val="10"/>
        <color rgb="FF0F3A32"/>
        <rFont val="Arial"/>
        <family val="2"/>
      </rPr>
      <t xml:space="preserve">x MD </t>
    </r>
    <r>
      <rPr>
        <sz val="10"/>
        <color rgb="FF0F3A32"/>
        <rFont val="DejaVu Sans"/>
        <family val="2"/>
      </rPr>
      <t>단가</t>
    </r>
  </si>
  <si>
    <r>
      <rPr>
        <sz val="10"/>
        <color rgb="FF0F3A32"/>
        <rFont val="Arial"/>
        <family val="2"/>
      </rPr>
      <t xml:space="preserve">BM: </t>
    </r>
    <r>
      <rPr>
        <sz val="10"/>
        <color rgb="FF0F3A32"/>
        <rFont val="DejaVu Sans"/>
        <family val="2"/>
      </rPr>
      <t xml:space="preserve">걸그룹 시트 </t>
    </r>
    <r>
      <rPr>
        <sz val="10"/>
        <color rgb="FF0F3A32"/>
        <rFont val="Arial"/>
        <family val="2"/>
      </rPr>
      <t xml:space="preserve">- </t>
    </r>
    <r>
      <rPr>
        <sz val="10"/>
        <color rgb="FF0F3A32"/>
        <rFont val="DejaVu Sans"/>
        <family val="2"/>
      </rPr>
      <t xml:space="preserve">행사 회당 </t>
    </r>
    <r>
      <rPr>
        <sz val="10"/>
        <color rgb="FF0F3A32"/>
        <rFont val="Arial"/>
        <family val="2"/>
      </rPr>
      <t>1300-2500</t>
    </r>
    <r>
      <rPr>
        <sz val="10"/>
        <color rgb="FF0F3A32"/>
        <rFont val="DejaVu Sans"/>
        <family val="2"/>
      </rPr>
      <t>만원</t>
    </r>
  </si>
  <si>
    <t>기타 매출</t>
  </si>
  <si>
    <t>팬플랫폼 가입자 수</t>
  </si>
  <si>
    <r>
      <rPr>
        <sz val="10"/>
        <color rgb="FF0F3A32"/>
        <rFont val="Arial"/>
        <family val="2"/>
      </rPr>
      <t xml:space="preserve">x </t>
    </r>
    <r>
      <rPr>
        <sz val="10"/>
        <color rgb="FF0F3A32"/>
        <rFont val="DejaVu Sans"/>
        <family val="2"/>
      </rPr>
      <t>연간 가입비</t>
    </r>
  </si>
  <si>
    <t xml:space="preserve">  팬플랫폼 소계</t>
  </si>
  <si>
    <t>판권 매출</t>
  </si>
  <si>
    <t>기타 매출 합계</t>
  </si>
  <si>
    <r>
      <rPr>
        <sz val="10"/>
        <color rgb="FF0F3A32"/>
        <rFont val="DejaVu Sans"/>
        <family val="2"/>
      </rPr>
      <t>→음반</t>
    </r>
    <r>
      <rPr>
        <sz val="10"/>
        <color rgb="FF0F3A32"/>
        <rFont val="Arial"/>
        <family val="2"/>
      </rPr>
      <t>+</t>
    </r>
    <r>
      <rPr>
        <sz val="10"/>
        <color rgb="FF0F3A32"/>
        <rFont val="DejaVu Sans"/>
        <family val="2"/>
      </rPr>
      <t>음원</t>
    </r>
    <r>
      <rPr>
        <sz val="10"/>
        <color rgb="FF0F3A32"/>
        <rFont val="Arial"/>
        <family val="2"/>
      </rPr>
      <t>+</t>
    </r>
    <r>
      <rPr>
        <sz val="10"/>
        <color rgb="FF0F3A32"/>
        <rFont val="DejaVu Sans"/>
        <family val="2"/>
      </rPr>
      <t>공연</t>
    </r>
    <r>
      <rPr>
        <sz val="10"/>
        <color rgb="FF0F3A32"/>
        <rFont val="Arial"/>
        <family val="2"/>
      </rPr>
      <t>+bae+md+</t>
    </r>
    <r>
      <rPr>
        <sz val="10"/>
        <color rgb="FF0F3A32"/>
        <rFont val="DejaVu Sans"/>
        <family val="2"/>
      </rPr>
      <t>기타 합산</t>
    </r>
  </si>
  <si>
    <r>
      <rPr>
        <b/>
        <sz val="10"/>
        <color rgb="FF0F3A32"/>
        <rFont val="Arial"/>
        <family val="2"/>
      </rPr>
      <t xml:space="preserve">TRAUMA </t>
    </r>
    <r>
      <rPr>
        <b/>
        <sz val="10"/>
        <color rgb="FF0F3A32"/>
        <rFont val="DejaVu Sans"/>
        <family val="2"/>
      </rPr>
      <t>직접비</t>
    </r>
  </si>
  <si>
    <r>
      <rPr>
        <sz val="10"/>
        <color rgb="FF0F3A32"/>
        <rFont val="DejaVu Sans"/>
        <family val="2"/>
      </rPr>
      <t>음반 제작</t>
    </r>
    <r>
      <rPr>
        <sz val="10"/>
        <color rgb="FF0F3A32"/>
        <rFont val="Arial"/>
        <family val="2"/>
      </rPr>
      <t>/</t>
    </r>
    <r>
      <rPr>
        <sz val="10"/>
        <color rgb="FF0F3A32"/>
        <rFont val="DejaVu Sans"/>
        <family val="2"/>
      </rPr>
      <t>생산 원가</t>
    </r>
  </si>
  <si>
    <r>
      <rPr>
        <sz val="10"/>
        <color rgb="FF0F3A32"/>
        <rFont val="Arial"/>
        <family val="2"/>
      </rPr>
      <t>(</t>
    </r>
    <r>
      <rPr>
        <sz val="10"/>
        <color rgb="FF0F3A32"/>
        <rFont val="DejaVu Sans"/>
        <family val="2"/>
      </rPr>
      <t xml:space="preserve">매출의 </t>
    </r>
    <r>
      <rPr>
        <sz val="10"/>
        <color rgb="FF0F3A32"/>
        <rFont val="Arial"/>
        <family val="2"/>
      </rPr>
      <t>55%→45%)</t>
    </r>
  </si>
  <si>
    <r>
      <rPr>
        <sz val="10"/>
        <color rgb="FF0F3A32"/>
        <rFont val="Arial"/>
        <family val="2"/>
      </rPr>
      <t xml:space="preserve">Source: </t>
    </r>
    <r>
      <rPr>
        <sz val="10"/>
        <color rgb="FF0F3A32"/>
        <rFont val="DejaVu Sans"/>
        <family val="2"/>
      </rPr>
      <t xml:space="preserve">엔터사 시트 </t>
    </r>
    <r>
      <rPr>
        <sz val="10"/>
        <color rgb="FF0F3A32"/>
        <rFont val="Arial"/>
        <family val="2"/>
      </rPr>
      <t xml:space="preserve">- SM </t>
    </r>
    <r>
      <rPr>
        <sz val="10"/>
        <color rgb="FF0F3A32"/>
        <rFont val="DejaVu Sans"/>
        <family val="2"/>
      </rPr>
      <t>원가율</t>
    </r>
    <r>
      <rPr>
        <sz val="10"/>
        <color rgb="FF0F3A32"/>
        <rFont val="Arial"/>
        <family val="2"/>
      </rPr>
      <t xml:space="preserve">, </t>
    </r>
    <r>
      <rPr>
        <sz val="10"/>
        <color rgb="FF0F3A32"/>
        <rFont val="DejaVu Sans"/>
        <family val="2"/>
      </rPr>
      <t xml:space="preserve">초기 </t>
    </r>
    <r>
      <rPr>
        <sz val="10"/>
        <color rgb="FF0F3A32"/>
        <rFont val="Arial"/>
        <family val="2"/>
      </rPr>
      <t>60% (</t>
    </r>
    <r>
      <rPr>
        <sz val="10"/>
        <color rgb="FF0F3A32"/>
        <rFont val="DejaVu Sans"/>
        <family val="2"/>
      </rPr>
      <t>프로덕션 셋업 비용</t>
    </r>
    <r>
      <rPr>
        <sz val="10"/>
        <color rgb="FF0F3A32"/>
        <rFont val="Arial"/>
        <family val="2"/>
      </rPr>
      <t>) → 43%</t>
    </r>
  </si>
  <si>
    <r>
      <rPr>
        <sz val="10"/>
        <color rgb="FF0F3A32"/>
        <rFont val="DejaVu Sans"/>
        <family val="2"/>
      </rPr>
      <t xml:space="preserve">  음반</t>
    </r>
    <r>
      <rPr>
        <sz val="10"/>
        <color rgb="FF0F3A32"/>
        <rFont val="Arial"/>
        <family val="2"/>
      </rPr>
      <t>/</t>
    </r>
    <r>
      <rPr>
        <sz val="10"/>
        <color rgb="FF0F3A32"/>
        <rFont val="DejaVu Sans"/>
        <family val="2"/>
      </rPr>
      <t>음원 원가</t>
    </r>
  </si>
  <si>
    <r>
      <rPr>
        <sz val="10"/>
        <color rgb="FF0F3A32"/>
        <rFont val="Arial"/>
        <family val="2"/>
      </rPr>
      <t xml:space="preserve">BM: </t>
    </r>
    <r>
      <rPr>
        <sz val="10"/>
        <color rgb="FF0F3A32"/>
        <rFont val="DejaVu Sans"/>
        <family val="2"/>
      </rPr>
      <t xml:space="preserve">엔터사 시트 </t>
    </r>
    <r>
      <rPr>
        <sz val="10"/>
        <color rgb="FF0F3A32"/>
        <rFont val="Arial"/>
        <family val="2"/>
      </rPr>
      <t xml:space="preserve">- SM </t>
    </r>
    <r>
      <rPr>
        <sz val="10"/>
        <color rgb="FF0F3A32"/>
        <rFont val="DejaVu Sans"/>
        <family val="2"/>
      </rPr>
      <t xml:space="preserve">원가율 </t>
    </r>
    <r>
      <rPr>
        <sz val="10"/>
        <color rgb="FF0F3A32"/>
        <rFont val="Arial"/>
        <family val="2"/>
      </rPr>
      <t>55%→43% (</t>
    </r>
    <r>
      <rPr>
        <sz val="10"/>
        <color rgb="FF0F3A32"/>
        <rFont val="DejaVu Sans"/>
        <family val="2"/>
      </rPr>
      <t>규모경제 반영</t>
    </r>
    <r>
      <rPr>
        <sz val="10"/>
        <color rgb="FF0F3A32"/>
        <rFont val="Arial"/>
        <family val="2"/>
      </rPr>
      <t>)</t>
    </r>
  </si>
  <si>
    <t>공연 원가율</t>
  </si>
  <si>
    <t xml:space="preserve">  공연 원가</t>
  </si>
  <si>
    <r>
      <rPr>
        <sz val="10"/>
        <color rgb="FF0F3A32"/>
        <rFont val="Arial"/>
        <family val="2"/>
      </rPr>
      <t xml:space="preserve">BM: </t>
    </r>
    <r>
      <rPr>
        <sz val="10"/>
        <color rgb="FF0F3A32"/>
        <rFont val="DejaVu Sans"/>
        <family val="2"/>
      </rPr>
      <t xml:space="preserve">콘서트 시트 </t>
    </r>
    <r>
      <rPr>
        <sz val="10"/>
        <color rgb="FF0F3A32"/>
        <rFont val="Arial"/>
        <family val="2"/>
      </rPr>
      <t xml:space="preserve">- </t>
    </r>
    <r>
      <rPr>
        <sz val="10"/>
        <color rgb="FF0F3A32"/>
        <rFont val="DejaVu Sans"/>
        <family val="2"/>
      </rPr>
      <t xml:space="preserve">초기 </t>
    </r>
    <r>
      <rPr>
        <sz val="10"/>
        <color rgb="FF0F3A32"/>
        <rFont val="Arial"/>
        <family val="2"/>
      </rPr>
      <t xml:space="preserve">80% → </t>
    </r>
    <r>
      <rPr>
        <sz val="10"/>
        <color rgb="FF0F3A32"/>
        <rFont val="DejaVu Sans"/>
        <family val="2"/>
      </rPr>
      <t xml:space="preserve">규모경제로 </t>
    </r>
    <r>
      <rPr>
        <sz val="10"/>
        <color rgb="FF0F3A32"/>
        <rFont val="Arial"/>
        <family val="2"/>
      </rPr>
      <t>55%</t>
    </r>
    <r>
      <rPr>
        <sz val="10"/>
        <color rgb="FF0F3A32"/>
        <rFont val="DejaVu Sans"/>
        <family val="2"/>
      </rPr>
      <t>까지 개선</t>
    </r>
  </si>
  <si>
    <r>
      <rPr>
        <sz val="10"/>
        <color rgb="FF0F3A32"/>
        <rFont val="DejaVu Sans"/>
        <family val="2"/>
      </rPr>
      <t>방송</t>
    </r>
    <r>
      <rPr>
        <sz val="10"/>
        <color rgb="FF0F3A32"/>
        <rFont val="Arial"/>
        <family val="2"/>
      </rPr>
      <t>/</t>
    </r>
    <r>
      <rPr>
        <sz val="10"/>
        <color rgb="FF0F3A32"/>
        <rFont val="DejaVu Sans"/>
        <family val="2"/>
      </rPr>
      <t>광고</t>
    </r>
    <r>
      <rPr>
        <sz val="10"/>
        <color rgb="FF0F3A32"/>
        <rFont val="Arial"/>
        <family val="2"/>
      </rPr>
      <t>/</t>
    </r>
    <r>
      <rPr>
        <sz val="10"/>
        <color rgb="FF0F3A32"/>
        <rFont val="DejaVu Sans"/>
        <family val="2"/>
      </rPr>
      <t>행사 원가율</t>
    </r>
  </si>
  <si>
    <r>
      <rPr>
        <sz val="10"/>
        <color rgb="FF0F3A32"/>
        <rFont val="DejaVu Sans"/>
        <family val="2"/>
      </rPr>
      <t xml:space="preserve">  방송</t>
    </r>
    <r>
      <rPr>
        <sz val="10"/>
        <color rgb="FF0F3A32"/>
        <rFont val="Arial"/>
        <family val="2"/>
      </rPr>
      <t>/</t>
    </r>
    <r>
      <rPr>
        <sz val="10"/>
        <color rgb="FF0F3A32"/>
        <rFont val="DejaVu Sans"/>
        <family val="2"/>
      </rPr>
      <t>광고</t>
    </r>
    <r>
      <rPr>
        <sz val="10"/>
        <color rgb="FF0F3A32"/>
        <rFont val="Arial"/>
        <family val="2"/>
      </rPr>
      <t>/</t>
    </r>
    <r>
      <rPr>
        <sz val="10"/>
        <color rgb="FF0F3A32"/>
        <rFont val="DejaVu Sans"/>
        <family val="2"/>
      </rPr>
      <t>행사 원가</t>
    </r>
  </si>
  <si>
    <r>
      <rPr>
        <sz val="10"/>
        <color rgb="FF0F3A32"/>
        <rFont val="Arial"/>
        <family val="2"/>
      </rPr>
      <t xml:space="preserve">BM: </t>
    </r>
    <r>
      <rPr>
        <sz val="10"/>
        <color rgb="FF0F3A32"/>
        <rFont val="DejaVu Sans"/>
        <family val="2"/>
      </rPr>
      <t xml:space="preserve">엔터사 시트 </t>
    </r>
    <r>
      <rPr>
        <sz val="10"/>
        <color rgb="FF0F3A32"/>
        <rFont val="Arial"/>
        <family val="2"/>
      </rPr>
      <t xml:space="preserve">- JYP 25-30% </t>
    </r>
    <r>
      <rPr>
        <sz val="10"/>
        <color rgb="FF0F3A32"/>
        <rFont val="DejaVu Sans"/>
        <family val="2"/>
      </rPr>
      <t>수준</t>
    </r>
  </si>
  <si>
    <r>
      <rPr>
        <sz val="10"/>
        <color rgb="FF0F3A32"/>
        <rFont val="Arial"/>
        <family val="2"/>
      </rPr>
      <t xml:space="preserve">MD </t>
    </r>
    <r>
      <rPr>
        <sz val="10"/>
        <color rgb="FF0F3A32"/>
        <rFont val="DejaVu Sans"/>
        <family val="2"/>
      </rPr>
      <t>원가율</t>
    </r>
  </si>
  <si>
    <r>
      <rPr>
        <sz val="10"/>
        <color rgb="FF0F3A32"/>
        <rFont val="Arial"/>
        <family val="2"/>
      </rPr>
      <t xml:space="preserve">  MD </t>
    </r>
    <r>
      <rPr>
        <sz val="10"/>
        <color rgb="FF0F3A32"/>
        <rFont val="DejaVu Sans"/>
        <family val="2"/>
      </rPr>
      <t>원가</t>
    </r>
  </si>
  <si>
    <r>
      <rPr>
        <sz val="10"/>
        <color rgb="FF0F3A32"/>
        <rFont val="Arial"/>
        <family val="2"/>
      </rPr>
      <t xml:space="preserve">MD </t>
    </r>
    <r>
      <rPr>
        <sz val="10"/>
        <color rgb="FF0F3A32"/>
        <rFont val="DejaVu Sans"/>
        <family val="2"/>
      </rPr>
      <t xml:space="preserve">원가율 </t>
    </r>
    <r>
      <rPr>
        <sz val="10"/>
        <color rgb="FF0F3A32"/>
        <rFont val="Arial"/>
        <family val="2"/>
      </rPr>
      <t xml:space="preserve">30% </t>
    </r>
    <r>
      <rPr>
        <sz val="10"/>
        <color rgb="FF0F3A32"/>
        <rFont val="DejaVu Sans"/>
        <family val="2"/>
      </rPr>
      <t xml:space="preserve">고정 </t>
    </r>
    <r>
      <rPr>
        <sz val="10"/>
        <color rgb="FF0F3A32"/>
        <rFont val="Arial"/>
        <family val="2"/>
      </rPr>
      <t>(</t>
    </r>
    <r>
      <rPr>
        <sz val="10"/>
        <color rgb="FF0F3A32"/>
        <rFont val="DejaVu Sans"/>
        <family val="2"/>
      </rPr>
      <t>제작비 시트 참고</t>
    </r>
    <r>
      <rPr>
        <sz val="10"/>
        <color rgb="FF0F3A32"/>
        <rFont val="Arial"/>
        <family val="2"/>
      </rPr>
      <t>)</t>
    </r>
  </si>
  <si>
    <t>기타 원가율</t>
  </si>
  <si>
    <r>
      <rPr>
        <sz val="10"/>
        <color rgb="FF0F3A32"/>
        <rFont val="Arial"/>
        <family val="2"/>
      </rPr>
      <t xml:space="preserve">Source: </t>
    </r>
    <r>
      <rPr>
        <sz val="10"/>
        <color rgb="FF0F3A32"/>
        <rFont val="DejaVu Sans"/>
        <family val="2"/>
      </rPr>
      <t>초기 플랫폼</t>
    </r>
    <r>
      <rPr>
        <sz val="10"/>
        <color rgb="FF0F3A32"/>
        <rFont val="Arial"/>
        <family val="2"/>
      </rPr>
      <t>/</t>
    </r>
    <r>
      <rPr>
        <sz val="10"/>
        <color rgb="FF0F3A32"/>
        <rFont val="DejaVu Sans"/>
        <family val="2"/>
      </rPr>
      <t>유통 고정비 반영</t>
    </r>
    <r>
      <rPr>
        <sz val="10"/>
        <color rgb="FF0F3A32"/>
        <rFont val="Arial"/>
        <family val="2"/>
      </rPr>
      <t xml:space="preserve">, 62%→45% </t>
    </r>
    <r>
      <rPr>
        <sz val="10"/>
        <color rgb="FF0F3A32"/>
        <rFont val="DejaVu Sans"/>
        <family val="2"/>
      </rPr>
      <t>규모경제 개선</t>
    </r>
  </si>
  <si>
    <t xml:space="preserve">  기타 원가</t>
  </si>
  <si>
    <r>
      <rPr>
        <sz val="10"/>
        <color rgb="FF0F3A32"/>
        <rFont val="DejaVu Sans"/>
        <family val="2"/>
      </rPr>
      <t xml:space="preserve">기타 원가율 </t>
    </r>
    <r>
      <rPr>
        <sz val="10"/>
        <color rgb="FF0F3A32"/>
        <rFont val="Arial"/>
        <family val="2"/>
      </rPr>
      <t>55%→45% (</t>
    </r>
    <r>
      <rPr>
        <sz val="10"/>
        <color rgb="FF0F3A32"/>
        <rFont val="DejaVu Sans"/>
        <family val="2"/>
      </rPr>
      <t>규모경제 반영</t>
    </r>
    <r>
      <rPr>
        <sz val="10"/>
        <color rgb="FF0F3A32"/>
        <rFont val="Arial"/>
        <family val="2"/>
      </rPr>
      <t>)</t>
    </r>
  </si>
  <si>
    <t>아티스트 정산금</t>
  </si>
  <si>
    <t xml:space="preserve">  정산금</t>
  </si>
  <si>
    <r>
      <rPr>
        <sz val="10"/>
        <color rgb="FF0F3A32"/>
        <rFont val="Arial"/>
        <family val="2"/>
      </rPr>
      <t xml:space="preserve">BM: </t>
    </r>
    <r>
      <rPr>
        <sz val="10"/>
        <color rgb="FF0F3A32"/>
        <rFont val="DejaVu Sans"/>
        <family val="2"/>
      </rPr>
      <t xml:space="preserve">엔터사 시트 </t>
    </r>
    <r>
      <rPr>
        <sz val="10"/>
        <color rgb="FF0F3A32"/>
        <rFont val="Arial"/>
        <family val="2"/>
      </rPr>
      <t xml:space="preserve">- SM/JYP </t>
    </r>
    <r>
      <rPr>
        <sz val="10"/>
        <color rgb="FF0F3A32"/>
        <rFont val="DejaVu Sans"/>
        <family val="2"/>
      </rPr>
      <t xml:space="preserve">정산비율 </t>
    </r>
    <r>
      <rPr>
        <sz val="10"/>
        <color rgb="FF0F3A32"/>
        <rFont val="Arial"/>
        <family val="2"/>
      </rPr>
      <t xml:space="preserve">12-18% </t>
    </r>
    <r>
      <rPr>
        <sz val="10"/>
        <color rgb="FF0F3A32"/>
        <rFont val="DejaVu Sans"/>
        <family val="2"/>
      </rPr>
      <t>범위</t>
    </r>
  </si>
  <si>
    <r>
      <rPr>
        <b/>
        <sz val="11"/>
        <color rgb="FFFFFFFF"/>
        <rFont val="Arial"/>
        <family val="2"/>
        <charset val="1"/>
      </rPr>
      <t xml:space="preserve">2. </t>
    </r>
    <r>
      <rPr>
        <b/>
        <sz val="11"/>
        <color rgb="FFFFFFFF"/>
        <rFont val="DejaVu Sans"/>
        <family val="2"/>
      </rPr>
      <t xml:space="preserve">드랍잇 </t>
    </r>
    <r>
      <rPr>
        <b/>
        <sz val="11"/>
        <color rgb="FFFFFFFF"/>
        <rFont val="Arial"/>
        <family val="2"/>
        <charset val="1"/>
      </rPr>
      <t xml:space="preserve">(Drop It) - US </t>
    </r>
    <r>
      <rPr>
        <b/>
        <sz val="11"/>
        <color rgb="FFFFFFFF"/>
        <rFont val="DejaVu Sans"/>
        <family val="2"/>
      </rPr>
      <t>유닛</t>
    </r>
  </si>
  <si>
    <r>
      <rPr>
        <sz val="10"/>
        <color rgb="FF0F3A32"/>
        <rFont val="Arial"/>
        <family val="2"/>
      </rPr>
      <t xml:space="preserve">Drop It = US </t>
    </r>
    <r>
      <rPr>
        <sz val="10"/>
        <color rgb="FF0F3A32"/>
        <rFont val="DejaVu Sans"/>
        <family val="2"/>
      </rPr>
      <t>시장 유닛</t>
    </r>
    <r>
      <rPr>
        <sz val="10"/>
        <color rgb="FF0F3A32"/>
        <rFont val="Arial"/>
        <family val="2"/>
      </rPr>
      <t>, 2027</t>
    </r>
    <r>
      <rPr>
        <sz val="10"/>
        <color rgb="FF0F3A32"/>
        <rFont val="DejaVu Sans"/>
        <family val="2"/>
      </rPr>
      <t>년 데뷔</t>
    </r>
  </si>
  <si>
    <r>
      <rPr>
        <b/>
        <sz val="10"/>
        <color rgb="FF0F3A32"/>
        <rFont val="DejaVu Sans"/>
        <family val="2"/>
      </rPr>
      <t>음반</t>
    </r>
    <r>
      <rPr>
        <b/>
        <sz val="10"/>
        <color rgb="FF0F3A32"/>
        <rFont val="Arial"/>
        <family val="2"/>
      </rPr>
      <t>/</t>
    </r>
    <r>
      <rPr>
        <b/>
        <sz val="10"/>
        <color rgb="FF0F3A32"/>
        <rFont val="DejaVu Sans"/>
        <family val="2"/>
      </rPr>
      <t>음원 매출</t>
    </r>
  </si>
  <si>
    <r>
      <rPr>
        <sz val="10"/>
        <color rgb="FF0F3A32"/>
        <rFont val="Arial"/>
        <family val="2"/>
      </rPr>
      <t xml:space="preserve">BM: FIFTY FIFTY </t>
    </r>
    <r>
      <rPr>
        <sz val="10"/>
        <color rgb="FF0F3A32"/>
        <rFont val="DejaVu Sans"/>
        <family val="2"/>
      </rPr>
      <t xml:space="preserve">데뷔앨범 판매 </t>
    </r>
    <r>
      <rPr>
        <sz val="10"/>
        <color rgb="FF0F3A32"/>
        <rFont val="Arial"/>
        <family val="2"/>
      </rPr>
      <t>8</t>
    </r>
    <r>
      <rPr>
        <sz val="10"/>
        <color rgb="FF0F3A32"/>
        <rFont val="DejaVu Sans"/>
        <family val="2"/>
      </rPr>
      <t>만 수준 → 점진 성장</t>
    </r>
  </si>
  <si>
    <t xml:space="preserve">  음반 발매수</t>
  </si>
  <si>
    <t xml:space="preserve">  음반 당 판매량</t>
  </si>
  <si>
    <r>
      <rPr>
        <sz val="10"/>
        <color rgb="FF0F3A32"/>
        <rFont val="Arial"/>
        <family val="2"/>
      </rPr>
      <t xml:space="preserve">BM: </t>
    </r>
    <r>
      <rPr>
        <sz val="10"/>
        <color rgb="FF0F3A32"/>
        <rFont val="DejaVu Sans"/>
        <family val="2"/>
      </rPr>
      <t xml:space="preserve">글로벌 시트 </t>
    </r>
    <r>
      <rPr>
        <sz val="10"/>
        <color rgb="FF0F3A32"/>
        <rFont val="Arial"/>
        <family val="2"/>
      </rPr>
      <t>- US streaming RPM $4.0/1K</t>
    </r>
  </si>
  <si>
    <r>
      <rPr>
        <sz val="10"/>
        <color rgb="FF0F3A32"/>
        <rFont val="DejaVu Sans"/>
        <family val="2"/>
      </rPr>
      <t xml:space="preserve">  음반 단가</t>
    </r>
    <r>
      <rPr>
        <sz val="10"/>
        <color rgb="FF0F3A32"/>
        <rFont val="Arial"/>
        <family val="2"/>
      </rPr>
      <t>/</t>
    </r>
    <r>
      <rPr>
        <sz val="10"/>
        <color rgb="FF0F3A32"/>
        <rFont val="DejaVu Sans"/>
        <family val="2"/>
      </rPr>
      <t>유통</t>
    </r>
  </si>
  <si>
    <r>
      <rPr>
        <sz val="10"/>
        <color rgb="FF0F3A32"/>
        <rFont val="Arial"/>
        <family val="2"/>
      </rPr>
      <t xml:space="preserve">(TRAUMA </t>
    </r>
    <r>
      <rPr>
        <sz val="10"/>
        <color rgb="FF0F3A32"/>
        <rFont val="DejaVu Sans"/>
        <family val="2"/>
      </rPr>
      <t>동일</t>
    </r>
    <r>
      <rPr>
        <sz val="10"/>
        <color rgb="FF0F3A32"/>
        <rFont val="Arial"/>
        <family val="2"/>
      </rPr>
      <t>)</t>
    </r>
  </si>
  <si>
    <t xml:space="preserve">  음반 매출</t>
  </si>
  <si>
    <r>
      <rPr>
        <sz val="10"/>
        <color rgb="FF0F3A32"/>
        <rFont val="Arial"/>
        <family val="2"/>
      </rPr>
      <t xml:space="preserve">BM: </t>
    </r>
    <r>
      <rPr>
        <sz val="10"/>
        <color rgb="FF0F3A32"/>
        <rFont val="DejaVu Sans"/>
        <family val="2"/>
      </rPr>
      <t xml:space="preserve">콘서트 시트 </t>
    </r>
    <r>
      <rPr>
        <sz val="10"/>
        <color rgb="FF0F3A32"/>
        <rFont val="Arial"/>
        <family val="2"/>
      </rPr>
      <t>- US</t>
    </r>
    <r>
      <rPr>
        <sz val="10"/>
        <color rgb="FF0F3A32"/>
        <rFont val="DejaVu Sans"/>
        <family val="2"/>
      </rPr>
      <t xml:space="preserve">시장 </t>
    </r>
    <r>
      <rPr>
        <sz val="10"/>
        <color rgb="FF0F3A32"/>
        <rFont val="Arial"/>
        <family val="2"/>
      </rPr>
      <t xml:space="preserve">Hall→Arena </t>
    </r>
    <r>
      <rPr>
        <sz val="10"/>
        <color rgb="FF0F3A32"/>
        <rFont val="DejaVu Sans"/>
        <family val="2"/>
      </rPr>
      <t>단계적 전개</t>
    </r>
  </si>
  <si>
    <r>
      <rPr>
        <sz val="10"/>
        <color rgb="FF0F3A32"/>
        <rFont val="DejaVu Sans"/>
        <family val="2"/>
      </rPr>
      <t xml:space="preserve">  스트리밍 수 </t>
    </r>
    <r>
      <rPr>
        <sz val="10"/>
        <color rgb="FF0F3A32"/>
        <rFont val="Arial"/>
        <family val="2"/>
      </rPr>
      <t>(</t>
    </r>
    <r>
      <rPr>
        <sz val="10"/>
        <color rgb="FF0F3A32"/>
        <rFont val="DejaVu Sans"/>
        <family val="2"/>
      </rPr>
      <t>백만</t>
    </r>
    <r>
      <rPr>
        <sz val="10"/>
        <color rgb="FF0F3A32"/>
        <rFont val="Arial"/>
        <family val="2"/>
      </rPr>
      <t>)</t>
    </r>
  </si>
  <si>
    <t xml:space="preserve">  음원 매출</t>
  </si>
  <si>
    <r>
      <rPr>
        <b/>
        <sz val="10"/>
        <color rgb="FF0F3A32"/>
        <rFont val="DejaVu Sans"/>
        <family val="2"/>
      </rPr>
      <t xml:space="preserve">  음반</t>
    </r>
    <r>
      <rPr>
        <b/>
        <sz val="10"/>
        <color rgb="FF0F3A32"/>
        <rFont val="Arial"/>
        <family val="2"/>
      </rPr>
      <t>/</t>
    </r>
    <r>
      <rPr>
        <b/>
        <sz val="10"/>
        <color rgb="FF0F3A32"/>
        <rFont val="DejaVu Sans"/>
        <family val="2"/>
      </rPr>
      <t>음원 합계</t>
    </r>
  </si>
  <si>
    <t xml:space="preserve">  콘서트 관객 수</t>
  </si>
  <si>
    <r>
      <rPr>
        <sz val="10"/>
        <color rgb="FF0F3A32"/>
        <rFont val="Arial"/>
        <family val="2"/>
      </rPr>
      <t xml:space="preserve">BM: </t>
    </r>
    <r>
      <rPr>
        <sz val="10"/>
        <color rgb="FF0F3A32"/>
        <rFont val="DejaVu Sans"/>
        <family val="2"/>
      </rPr>
      <t xml:space="preserve">걸그룹 시트 </t>
    </r>
    <r>
      <rPr>
        <sz val="10"/>
        <color rgb="FF0F3A32"/>
        <rFont val="Arial"/>
        <family val="2"/>
      </rPr>
      <t xml:space="preserve">- </t>
    </r>
    <r>
      <rPr>
        <sz val="10"/>
        <color rgb="FF0F3A32"/>
        <rFont val="DejaVu Sans"/>
        <family val="2"/>
      </rPr>
      <t xml:space="preserve">신인 팬 가입 </t>
    </r>
    <r>
      <rPr>
        <sz val="10"/>
        <color rgb="FF0F3A32"/>
        <rFont val="Arial"/>
        <family val="2"/>
      </rPr>
      <t>2</t>
    </r>
    <r>
      <rPr>
        <sz val="10"/>
        <color rgb="FF0F3A32"/>
        <rFont val="DejaVu Sans"/>
        <family val="2"/>
      </rPr>
      <t>만명 출발</t>
    </r>
  </si>
  <si>
    <t xml:space="preserve">  공연 매출</t>
  </si>
  <si>
    <r>
      <rPr>
        <sz val="10"/>
        <color rgb="FF0F3A32"/>
        <rFont val="DejaVu Sans"/>
        <family val="2"/>
      </rPr>
      <t xml:space="preserve">  방송</t>
    </r>
    <r>
      <rPr>
        <sz val="10"/>
        <color rgb="FF0F3A32"/>
        <rFont val="Arial"/>
        <family val="2"/>
      </rPr>
      <t>/</t>
    </r>
    <r>
      <rPr>
        <sz val="10"/>
        <color rgb="FF0F3A32"/>
        <rFont val="DejaVu Sans"/>
        <family val="2"/>
      </rPr>
      <t>광고</t>
    </r>
    <r>
      <rPr>
        <sz val="10"/>
        <color rgb="FF0F3A32"/>
        <rFont val="Arial"/>
        <family val="2"/>
      </rPr>
      <t>/</t>
    </r>
    <r>
      <rPr>
        <sz val="10"/>
        <color rgb="FF0F3A32"/>
        <rFont val="DejaVu Sans"/>
        <family val="2"/>
      </rPr>
      <t>행사 매출</t>
    </r>
  </si>
  <si>
    <r>
      <rPr>
        <sz val="10"/>
        <color rgb="FF0F3A32"/>
        <rFont val="Arial"/>
        <family val="2"/>
      </rPr>
      <t xml:space="preserve">  MD </t>
    </r>
    <r>
      <rPr>
        <sz val="10"/>
        <color rgb="FF0F3A32"/>
        <rFont val="DejaVu Sans"/>
        <family val="2"/>
      </rPr>
      <t xml:space="preserve">매출 </t>
    </r>
    <r>
      <rPr>
        <sz val="10"/>
        <color rgb="FF0F3A32"/>
        <rFont val="Arial"/>
        <family val="2"/>
      </rPr>
      <t>(</t>
    </r>
    <r>
      <rPr>
        <sz val="10"/>
        <color rgb="FF0F3A32"/>
        <rFont val="DejaVu Sans"/>
        <family val="2"/>
      </rPr>
      <t>관객 연동</t>
    </r>
    <r>
      <rPr>
        <sz val="10"/>
        <color rgb="FF0F3A32"/>
        <rFont val="Arial"/>
        <family val="2"/>
      </rPr>
      <t>)</t>
    </r>
  </si>
  <si>
    <t xml:space="preserve">  팬플랫폼 가입자</t>
  </si>
  <si>
    <t xml:space="preserve">  팬플랫폼 매출</t>
  </si>
  <si>
    <t xml:space="preserve">  유튜브 매출</t>
  </si>
  <si>
    <t xml:space="preserve">  기타 합계</t>
  </si>
  <si>
    <r>
      <rPr>
        <sz val="10"/>
        <color rgb="FF0F3A32"/>
        <rFont val="DejaVu Sans"/>
        <family val="2"/>
      </rPr>
      <t xml:space="preserve">원가율 </t>
    </r>
    <r>
      <rPr>
        <sz val="10"/>
        <color rgb="FF0F3A32"/>
        <rFont val="Arial"/>
        <family val="2"/>
      </rPr>
      <t>42%→34% (</t>
    </r>
    <r>
      <rPr>
        <sz val="10"/>
        <color rgb="FF0F3A32"/>
        <rFont val="DejaVu Sans"/>
        <family val="2"/>
      </rPr>
      <t xml:space="preserve">엔터사 시트 </t>
    </r>
    <r>
      <rPr>
        <sz val="10"/>
        <color rgb="FF0F3A32"/>
        <rFont val="Arial"/>
        <family val="2"/>
      </rPr>
      <t xml:space="preserve">- JYP </t>
    </r>
    <r>
      <rPr>
        <sz val="10"/>
        <color rgb="FF0F3A32"/>
        <rFont val="DejaVu Sans"/>
        <family val="2"/>
      </rPr>
      <t>해외법인 참고</t>
    </r>
    <r>
      <rPr>
        <sz val="10"/>
        <color rgb="FF0F3A32"/>
        <rFont val="Arial"/>
        <family val="2"/>
      </rPr>
      <t>)</t>
    </r>
  </si>
  <si>
    <r>
      <rPr>
        <sz val="10"/>
        <color rgb="FF0F3A32"/>
        <rFont val="DejaVu Sans"/>
        <family val="2"/>
      </rPr>
      <t xml:space="preserve">정산율 </t>
    </r>
    <r>
      <rPr>
        <sz val="10"/>
        <color rgb="FF0F3A32"/>
        <rFont val="Arial"/>
        <family val="2"/>
      </rPr>
      <t xml:space="preserve">12% (SM/JYP </t>
    </r>
    <r>
      <rPr>
        <sz val="10"/>
        <color rgb="FF0F3A32"/>
        <rFont val="DejaVu Sans"/>
        <family val="2"/>
      </rPr>
      <t>평균 대비 보수적</t>
    </r>
    <r>
      <rPr>
        <sz val="10"/>
        <color rgb="FF0F3A32"/>
        <rFont val="Arial"/>
        <family val="2"/>
      </rPr>
      <t>)</t>
    </r>
  </si>
  <si>
    <r>
      <rPr>
        <sz val="10"/>
        <color rgb="FF0F3A32"/>
        <rFont val="DejaVu Sans"/>
        <family val="2"/>
      </rPr>
      <t xml:space="preserve">직접비율 </t>
    </r>
    <r>
      <rPr>
        <sz val="10"/>
        <color rgb="FF0F3A32"/>
        <rFont val="Arial"/>
        <family val="2"/>
      </rPr>
      <t>(</t>
    </r>
    <r>
      <rPr>
        <sz val="10"/>
        <color rgb="FF0F3A32"/>
        <rFont val="DejaVu Sans"/>
        <family val="2"/>
      </rPr>
      <t>매출 대비</t>
    </r>
    <r>
      <rPr>
        <sz val="10"/>
        <color rgb="FF0F3A32"/>
        <rFont val="Arial"/>
        <family val="2"/>
      </rPr>
      <t>)</t>
    </r>
  </si>
  <si>
    <t xml:space="preserve">  직접비</t>
  </si>
  <si>
    <r>
      <rPr>
        <sz val="10"/>
        <color rgb="FF0F3A32"/>
        <rFont val="DejaVu Sans"/>
        <family val="2"/>
      </rPr>
      <t xml:space="preserve">로열티 </t>
    </r>
    <r>
      <rPr>
        <sz val="10"/>
        <color rgb="FF0F3A32"/>
        <rFont val="Arial"/>
        <family val="2"/>
      </rPr>
      <t xml:space="preserve">30% = IR Pitch </t>
    </r>
    <r>
      <rPr>
        <sz val="10"/>
        <color rgb="FF0F3A32"/>
        <rFont val="DejaVu Sans"/>
        <family val="2"/>
      </rPr>
      <t xml:space="preserve">기준 </t>
    </r>
    <r>
      <rPr>
        <sz val="10"/>
        <color rgb="FF0F3A32"/>
        <rFont val="Arial"/>
        <family val="2"/>
      </rPr>
      <t>(JT→</t>
    </r>
    <r>
      <rPr>
        <sz val="10"/>
        <color rgb="FF0F3A32"/>
        <rFont val="DejaVu Sans"/>
        <family val="2"/>
      </rPr>
      <t>현지 파트너</t>
    </r>
    <r>
      <rPr>
        <sz val="10"/>
        <color rgb="FF0F3A32"/>
        <rFont val="Arial"/>
        <family val="2"/>
      </rPr>
      <t>)</t>
    </r>
  </si>
  <si>
    <r>
      <rPr>
        <sz val="10"/>
        <color rgb="FF0F3A32"/>
        <rFont val="Arial"/>
        <family val="2"/>
      </rPr>
      <t>(</t>
    </r>
    <r>
      <rPr>
        <sz val="10"/>
        <color rgb="FF0F3A32"/>
        <rFont val="DejaVu Sans"/>
        <family val="2"/>
      </rPr>
      <t xml:space="preserve">매출의 </t>
    </r>
    <r>
      <rPr>
        <sz val="10"/>
        <color rgb="FF0F3A32"/>
        <rFont val="Arial"/>
        <family val="2"/>
      </rPr>
      <t>12%)</t>
    </r>
  </si>
  <si>
    <r>
      <rPr>
        <sz val="10"/>
        <color rgb="FF0F3A32"/>
        <rFont val="DejaVu Sans"/>
        <family val="2"/>
      </rPr>
      <t xml:space="preserve">로열티 </t>
    </r>
    <r>
      <rPr>
        <sz val="10"/>
        <color rgb="FF0F3A32"/>
        <rFont val="Arial"/>
        <family val="2"/>
      </rPr>
      <t>(30%)</t>
    </r>
  </si>
  <si>
    <r>
      <rPr>
        <b/>
        <sz val="11"/>
        <color rgb="FFFFFFFF"/>
        <rFont val="Arial"/>
        <family val="2"/>
        <charset val="1"/>
      </rPr>
      <t xml:space="preserve">3. </t>
    </r>
    <r>
      <rPr>
        <b/>
        <sz val="11"/>
        <color rgb="FFFFFFFF"/>
        <rFont val="DejaVu Sans"/>
        <family val="2"/>
      </rPr>
      <t xml:space="preserve">찰리 </t>
    </r>
    <r>
      <rPr>
        <b/>
        <sz val="11"/>
        <color rgb="FFFFFFFF"/>
        <rFont val="Arial"/>
        <family val="2"/>
        <charset val="1"/>
      </rPr>
      <t xml:space="preserve">(Charlie) - Asia </t>
    </r>
    <r>
      <rPr>
        <b/>
        <sz val="11"/>
        <color rgb="FFFFFFFF"/>
        <rFont val="DejaVu Sans"/>
        <family val="2"/>
      </rPr>
      <t>유닛</t>
    </r>
  </si>
  <si>
    <r>
      <rPr>
        <sz val="10"/>
        <color rgb="FF0F3A32"/>
        <rFont val="Arial"/>
        <family val="2"/>
      </rPr>
      <t xml:space="preserve">Charlie = Asia </t>
    </r>
    <r>
      <rPr>
        <sz val="10"/>
        <color rgb="FF0F3A32"/>
        <rFont val="DejaVu Sans"/>
        <family val="2"/>
      </rPr>
      <t>시장 유닛</t>
    </r>
    <r>
      <rPr>
        <sz val="10"/>
        <color rgb="FF0F3A32"/>
        <rFont val="Arial"/>
        <family val="2"/>
      </rPr>
      <t>, 2027</t>
    </r>
    <r>
      <rPr>
        <sz val="10"/>
        <color rgb="FF0F3A32"/>
        <rFont val="DejaVu Sans"/>
        <family val="2"/>
      </rPr>
      <t>년 데뷔</t>
    </r>
  </si>
  <si>
    <r>
      <rPr>
        <sz val="10"/>
        <color rgb="FF0F3A32"/>
        <rFont val="Arial"/>
        <family val="2"/>
      </rPr>
      <t xml:space="preserve">BM: ILLIT </t>
    </r>
    <r>
      <rPr>
        <sz val="10"/>
        <color rgb="FF0F3A32"/>
        <rFont val="DejaVu Sans"/>
        <family val="2"/>
      </rPr>
      <t xml:space="preserve">일본데뷔 초동 </t>
    </r>
    <r>
      <rPr>
        <sz val="10"/>
        <color rgb="FF0F3A32"/>
        <rFont val="Arial"/>
        <family val="2"/>
      </rPr>
      <t xml:space="preserve">75,000 </t>
    </r>
    <r>
      <rPr>
        <sz val="10"/>
        <color rgb="FF0F3A32"/>
        <rFont val="DejaVu Sans"/>
        <family val="2"/>
      </rPr>
      <t>수준</t>
    </r>
  </si>
  <si>
    <r>
      <rPr>
        <sz val="10"/>
        <color rgb="FF0F3A32"/>
        <rFont val="Arial"/>
        <family val="2"/>
      </rPr>
      <t xml:space="preserve">BM: </t>
    </r>
    <r>
      <rPr>
        <sz val="10"/>
        <color rgb="FF0F3A32"/>
        <rFont val="DejaVu Sans"/>
        <family val="2"/>
      </rPr>
      <t xml:space="preserve">콘서트 시트 </t>
    </r>
    <r>
      <rPr>
        <sz val="10"/>
        <color rgb="FF0F3A32"/>
        <rFont val="Arial"/>
        <family val="2"/>
      </rPr>
      <t xml:space="preserve">- Asia </t>
    </r>
    <r>
      <rPr>
        <sz val="10"/>
        <color rgb="FF0F3A32"/>
        <rFont val="DejaVu Sans"/>
        <family val="2"/>
      </rPr>
      <t xml:space="preserve">시장 단가 </t>
    </r>
    <r>
      <rPr>
        <sz val="10"/>
        <color rgb="FF0F3A32"/>
        <rFont val="Arial"/>
        <family val="2"/>
      </rPr>
      <t>Korea</t>
    </r>
    <r>
      <rPr>
        <sz val="10"/>
        <color rgb="FF0F3A32"/>
        <rFont val="DejaVu Sans"/>
        <family val="2"/>
      </rPr>
      <t xml:space="preserve">의 </t>
    </r>
    <r>
      <rPr>
        <sz val="10"/>
        <color rgb="FF0F3A32"/>
        <rFont val="Arial"/>
        <family val="2"/>
      </rPr>
      <t>80%</t>
    </r>
  </si>
  <si>
    <r>
      <rPr>
        <sz val="10"/>
        <color rgb="FF0F3A32"/>
        <rFont val="DejaVu Sans"/>
        <family val="2"/>
      </rPr>
      <t>원가율</t>
    </r>
    <r>
      <rPr>
        <sz val="10"/>
        <color rgb="FF0F3A32"/>
        <rFont val="Arial"/>
        <family val="2"/>
      </rPr>
      <t>/</t>
    </r>
    <r>
      <rPr>
        <sz val="10"/>
        <color rgb="FF0F3A32"/>
        <rFont val="DejaVu Sans"/>
        <family val="2"/>
      </rPr>
      <t xml:space="preserve">정산율 </t>
    </r>
    <r>
      <rPr>
        <sz val="10"/>
        <color rgb="FF0F3A32"/>
        <rFont val="Arial"/>
        <family val="2"/>
      </rPr>
      <t>Drop It</t>
    </r>
    <r>
      <rPr>
        <sz val="10"/>
        <color rgb="FF0F3A32"/>
        <rFont val="DejaVu Sans"/>
        <family val="2"/>
      </rPr>
      <t>과 동일 구조</t>
    </r>
  </si>
  <si>
    <r>
      <rPr>
        <sz val="10"/>
        <color rgb="FF0F3A32"/>
        <rFont val="DejaVu Sans"/>
        <family val="2"/>
      </rPr>
      <t xml:space="preserve">로열티 </t>
    </r>
    <r>
      <rPr>
        <sz val="10"/>
        <color rgb="FF0F3A32"/>
        <rFont val="Arial"/>
        <family val="2"/>
      </rPr>
      <t xml:space="preserve">30% = IR Pitch </t>
    </r>
    <r>
      <rPr>
        <sz val="10"/>
        <color rgb="FF0F3A32"/>
        <rFont val="DejaVu Sans"/>
        <family val="2"/>
      </rPr>
      <t>기준</t>
    </r>
  </si>
  <si>
    <r>
      <rPr>
        <b/>
        <sz val="11"/>
        <color rgb="FFFFFFFF"/>
        <rFont val="Arial"/>
        <family val="2"/>
        <charset val="1"/>
      </rPr>
      <t xml:space="preserve">4. </t>
    </r>
    <r>
      <rPr>
        <b/>
        <sz val="11"/>
        <color rgb="FFFFFFFF"/>
        <rFont val="DejaVu Sans"/>
        <family val="2"/>
      </rPr>
      <t xml:space="preserve">태깅 </t>
    </r>
    <r>
      <rPr>
        <b/>
        <sz val="11"/>
        <color rgb="FFFFFFFF"/>
        <rFont val="Arial"/>
        <family val="2"/>
        <charset val="1"/>
      </rPr>
      <t xml:space="preserve">(Tagging) - </t>
    </r>
    <r>
      <rPr>
        <b/>
        <sz val="11"/>
        <color rgb="FFFFFFFF"/>
        <rFont val="DejaVu Sans"/>
        <family val="2"/>
      </rPr>
      <t xml:space="preserve">애니메이션 캐릭터 </t>
    </r>
    <r>
      <rPr>
        <b/>
        <sz val="11"/>
        <color rgb="FFFFFFFF"/>
        <rFont val="Arial"/>
        <family val="2"/>
        <charset val="1"/>
      </rPr>
      <t>IP</t>
    </r>
  </si>
  <si>
    <r>
      <rPr>
        <sz val="10"/>
        <color rgb="FF0F3A32"/>
        <rFont val="Arial"/>
        <family val="2"/>
      </rPr>
      <t xml:space="preserve">Tagging = </t>
    </r>
    <r>
      <rPr>
        <sz val="10"/>
        <color rgb="FF0F3A32"/>
        <rFont val="DejaVu Sans"/>
        <family val="2"/>
      </rPr>
      <t xml:space="preserve">애니메이션 캐릭터 </t>
    </r>
    <r>
      <rPr>
        <sz val="10"/>
        <color rgb="FF0F3A32"/>
        <rFont val="Arial"/>
        <family val="2"/>
      </rPr>
      <t xml:space="preserve">IP </t>
    </r>
    <r>
      <rPr>
        <sz val="10"/>
        <color rgb="FF0F3A32"/>
        <rFont val="DejaVu Sans"/>
        <family val="2"/>
      </rPr>
      <t>프로젝트</t>
    </r>
  </si>
  <si>
    <r>
      <rPr>
        <sz val="10"/>
        <color rgb="FF0F3A32"/>
        <rFont val="Arial"/>
        <family val="2"/>
      </rPr>
      <t xml:space="preserve">BM: </t>
    </r>
    <r>
      <rPr>
        <sz val="10"/>
        <color rgb="FF0F3A32"/>
        <rFont val="DejaVu Sans"/>
        <family val="2"/>
      </rPr>
      <t xml:space="preserve">글로벌 시트 </t>
    </r>
    <r>
      <rPr>
        <sz val="10"/>
        <color rgb="FF0F3A32"/>
        <rFont val="Arial"/>
        <family val="2"/>
      </rPr>
      <t>- IP</t>
    </r>
    <r>
      <rPr>
        <sz val="10"/>
        <color rgb="FF0F3A32"/>
        <rFont val="DejaVu Sans"/>
        <family val="2"/>
      </rPr>
      <t xml:space="preserve">라이선싱 시장 연 </t>
    </r>
    <r>
      <rPr>
        <sz val="10"/>
        <color rgb="FF0F3A32"/>
        <rFont val="Arial"/>
        <family val="2"/>
      </rPr>
      <t xml:space="preserve">15-20% </t>
    </r>
    <r>
      <rPr>
        <sz val="10"/>
        <color rgb="FF0F3A32"/>
        <rFont val="DejaVu Sans"/>
        <family val="2"/>
      </rPr>
      <t>성장</t>
    </r>
  </si>
  <si>
    <r>
      <rPr>
        <sz val="10"/>
        <color rgb="FF0F3A32"/>
        <rFont val="Arial"/>
        <family val="2"/>
      </rPr>
      <t xml:space="preserve">  IP </t>
    </r>
    <r>
      <rPr>
        <sz val="10"/>
        <color rgb="FF0F3A32"/>
        <rFont val="DejaVu Sans"/>
        <family val="2"/>
      </rPr>
      <t>라이선싱</t>
    </r>
  </si>
  <si>
    <r>
      <rPr>
        <sz val="10"/>
        <color rgb="FF0F3A32"/>
        <rFont val="Arial"/>
        <family val="2"/>
      </rPr>
      <t xml:space="preserve">BM: </t>
    </r>
    <r>
      <rPr>
        <sz val="10"/>
        <color rgb="FF0F3A32"/>
        <rFont val="DejaVu Sans"/>
        <family val="2"/>
      </rPr>
      <t xml:space="preserve">제작비 시트 </t>
    </r>
    <r>
      <rPr>
        <sz val="10"/>
        <color rgb="FF0F3A32"/>
        <rFont val="Arial"/>
        <family val="2"/>
      </rPr>
      <t xml:space="preserve">- </t>
    </r>
    <r>
      <rPr>
        <sz val="10"/>
        <color rgb="FF0F3A32"/>
        <rFont val="DejaVu Sans"/>
        <family val="2"/>
      </rPr>
      <t xml:space="preserve">캐릭터 </t>
    </r>
    <r>
      <rPr>
        <sz val="10"/>
        <color rgb="FF0F3A32"/>
        <rFont val="Arial"/>
        <family val="2"/>
      </rPr>
      <t xml:space="preserve">MD </t>
    </r>
    <r>
      <rPr>
        <sz val="10"/>
        <color rgb="FF0F3A32"/>
        <rFont val="DejaVu Sans"/>
        <family val="2"/>
      </rPr>
      <t>마진율 높음</t>
    </r>
  </si>
  <si>
    <r>
      <rPr>
        <sz val="10"/>
        <color rgb="FF0F3A32"/>
        <rFont val="DejaVu Sans"/>
        <family val="2"/>
      </rPr>
      <t xml:space="preserve">  캐릭터 </t>
    </r>
    <r>
      <rPr>
        <sz val="10"/>
        <color rgb="FF0F3A32"/>
        <rFont val="Arial"/>
        <family val="2"/>
      </rPr>
      <t>MD</t>
    </r>
  </si>
  <si>
    <r>
      <rPr>
        <sz val="10"/>
        <color rgb="FF0F3A32"/>
        <rFont val="Arial"/>
        <family val="2"/>
      </rPr>
      <t xml:space="preserve">BM: </t>
    </r>
    <r>
      <rPr>
        <sz val="10"/>
        <color rgb="FF0F3A32"/>
        <rFont val="DejaVu Sans"/>
        <family val="2"/>
      </rPr>
      <t xml:space="preserve">글로벌 시트 </t>
    </r>
    <r>
      <rPr>
        <sz val="10"/>
        <color rgb="FF0F3A32"/>
        <rFont val="Arial"/>
        <family val="2"/>
      </rPr>
      <t xml:space="preserve">- </t>
    </r>
    <r>
      <rPr>
        <sz val="10"/>
        <color rgb="FF0F3A32"/>
        <rFont val="DejaVu Sans"/>
        <family val="2"/>
      </rPr>
      <t>애니메이션 콘텐츠 수출 성장</t>
    </r>
  </si>
  <si>
    <t xml:space="preserve">  애니메이션 콘텐츠</t>
  </si>
  <si>
    <r>
      <rPr>
        <sz val="10"/>
        <color rgb="FF0F3A32"/>
        <rFont val="Arial"/>
        <family val="2"/>
      </rPr>
      <t xml:space="preserve">BM: </t>
    </r>
    <r>
      <rPr>
        <sz val="10"/>
        <color rgb="FF0F3A32"/>
        <rFont val="DejaVu Sans"/>
        <family val="2"/>
      </rPr>
      <t>팬플랫폼 기존 모델 벤치마크</t>
    </r>
  </si>
  <si>
    <r>
      <rPr>
        <sz val="10"/>
        <color rgb="FF0F3A32"/>
        <rFont val="DejaVu Sans"/>
        <family val="2"/>
      </rPr>
      <t xml:space="preserve">  팬플랫폼 </t>
    </r>
    <r>
      <rPr>
        <sz val="10"/>
        <color rgb="FF0F3A32"/>
        <rFont val="Arial"/>
        <family val="2"/>
      </rPr>
      <t>(</t>
    </r>
    <r>
      <rPr>
        <sz val="10"/>
        <color rgb="FF0F3A32"/>
        <rFont val="DejaVu Sans"/>
        <family val="2"/>
      </rPr>
      <t>캐릭터</t>
    </r>
    <r>
      <rPr>
        <sz val="10"/>
        <color rgb="FF0F3A32"/>
        <rFont val="Arial"/>
        <family val="2"/>
      </rPr>
      <t>)</t>
    </r>
  </si>
  <si>
    <t>직접비율</t>
  </si>
  <si>
    <r>
      <rPr>
        <sz val="10"/>
        <color rgb="FF0F3A32"/>
        <rFont val="Arial"/>
        <family val="2"/>
      </rPr>
      <t xml:space="preserve">Source: IP </t>
    </r>
    <r>
      <rPr>
        <sz val="10"/>
        <color rgb="FF0F3A32"/>
        <rFont val="DejaVu Sans"/>
        <family val="2"/>
      </rPr>
      <t>초기 라이선싱</t>
    </r>
    <r>
      <rPr>
        <sz val="10"/>
        <color rgb="FF0F3A32"/>
        <rFont val="Arial"/>
        <family val="2"/>
      </rPr>
      <t>/</t>
    </r>
    <r>
      <rPr>
        <sz val="10"/>
        <color rgb="FF0F3A32"/>
        <rFont val="DejaVu Sans"/>
        <family val="2"/>
      </rPr>
      <t>개발비 반영</t>
    </r>
    <r>
      <rPr>
        <sz val="10"/>
        <color rgb="FF0F3A32"/>
        <rFont val="Arial"/>
        <family val="2"/>
      </rPr>
      <t xml:space="preserve">, 41%→30% </t>
    </r>
    <r>
      <rPr>
        <sz val="10"/>
        <color rgb="FF0F3A32"/>
        <rFont val="DejaVu Sans"/>
        <family val="2"/>
      </rPr>
      <t>규모경제 개선</t>
    </r>
  </si>
  <si>
    <r>
      <rPr>
        <sz val="10"/>
        <color rgb="FF0F3A32"/>
        <rFont val="DejaVu Sans"/>
        <family val="2"/>
      </rPr>
      <t xml:space="preserve">원가율 </t>
    </r>
    <r>
      <rPr>
        <sz val="10"/>
        <color rgb="FF0F3A32"/>
        <rFont val="Arial"/>
        <family val="2"/>
      </rPr>
      <t xml:space="preserve">38%→30% (IP </t>
    </r>
    <r>
      <rPr>
        <sz val="10"/>
        <color rgb="FF0F3A32"/>
        <rFont val="DejaVu Sans"/>
        <family val="2"/>
      </rPr>
      <t>사업 규모경제</t>
    </r>
    <r>
      <rPr>
        <sz val="10"/>
        <color rgb="FF0F3A32"/>
        <rFont val="Arial"/>
        <family val="2"/>
      </rPr>
      <t>)</t>
    </r>
  </si>
  <si>
    <r>
      <rPr>
        <b/>
        <sz val="11"/>
        <color rgb="FFFFFFFF"/>
        <rFont val="Arial"/>
        <family val="2"/>
        <charset val="1"/>
      </rPr>
      <t xml:space="preserve">5. </t>
    </r>
    <r>
      <rPr>
        <b/>
        <sz val="11"/>
        <color rgb="FFFFFFFF"/>
        <rFont val="DejaVu Sans"/>
        <family val="2"/>
      </rPr>
      <t xml:space="preserve">라이트 </t>
    </r>
    <r>
      <rPr>
        <b/>
        <sz val="11"/>
        <color rgb="FFFFFFFF"/>
        <rFont val="Arial"/>
        <family val="2"/>
        <charset val="1"/>
      </rPr>
      <t xml:space="preserve">(Light) - </t>
    </r>
    <r>
      <rPr>
        <b/>
        <sz val="11"/>
        <color rgb="FFFFFFFF"/>
        <rFont val="DejaVu Sans"/>
        <family val="2"/>
      </rPr>
      <t>콘텐츠 제작</t>
    </r>
  </si>
  <si>
    <r>
      <rPr>
        <sz val="10"/>
        <color rgb="FF0F3A32"/>
        <rFont val="Arial"/>
        <family val="2"/>
      </rPr>
      <t xml:space="preserve">Light = </t>
    </r>
    <r>
      <rPr>
        <sz val="10"/>
        <color rgb="FF0F3A32"/>
        <rFont val="DejaVu Sans"/>
        <family val="2"/>
      </rPr>
      <t>콘텐츠 제작 프로젝트</t>
    </r>
  </si>
  <si>
    <r>
      <rPr>
        <sz val="10"/>
        <color rgb="FF0F3A32"/>
        <rFont val="Arial"/>
        <family val="2"/>
      </rPr>
      <t xml:space="preserve">BM: </t>
    </r>
    <r>
      <rPr>
        <sz val="10"/>
        <color rgb="FF0F3A32"/>
        <rFont val="DejaVu Sans"/>
        <family val="2"/>
      </rPr>
      <t xml:space="preserve">유튜브 시트 </t>
    </r>
    <r>
      <rPr>
        <sz val="10"/>
        <color rgb="FF0F3A32"/>
        <rFont val="Arial"/>
        <family val="2"/>
      </rPr>
      <t xml:space="preserve">- </t>
    </r>
    <r>
      <rPr>
        <sz val="10"/>
        <color rgb="FF0F3A32"/>
        <rFont val="DejaVu Sans"/>
        <family val="2"/>
      </rPr>
      <t xml:space="preserve">채널당 평균 </t>
    </r>
    <r>
      <rPr>
        <sz val="10"/>
        <color rgb="FF0F3A32"/>
        <rFont val="Arial"/>
        <family val="2"/>
      </rPr>
      <t xml:space="preserve">RPM </t>
    </r>
    <r>
      <rPr>
        <sz val="10"/>
        <color rgb="FF0F3A32"/>
        <rFont val="DejaVu Sans"/>
        <family val="2"/>
      </rPr>
      <t>기준</t>
    </r>
  </si>
  <si>
    <t xml:space="preserve">  방송 매출</t>
  </si>
  <si>
    <r>
      <rPr>
        <sz val="10"/>
        <color rgb="FF0F3A32"/>
        <rFont val="Arial"/>
        <family val="2"/>
      </rPr>
      <t xml:space="preserve">BM: </t>
    </r>
    <r>
      <rPr>
        <sz val="10"/>
        <color rgb="FF0F3A32"/>
        <rFont val="DejaVu Sans"/>
        <family val="2"/>
      </rPr>
      <t xml:space="preserve">제작비 시트 </t>
    </r>
    <r>
      <rPr>
        <sz val="10"/>
        <color rgb="FF0F3A32"/>
        <rFont val="Arial"/>
        <family val="2"/>
      </rPr>
      <t xml:space="preserve">- </t>
    </r>
    <r>
      <rPr>
        <sz val="10"/>
        <color rgb="FF0F3A32"/>
        <rFont val="DejaVu Sans"/>
        <family val="2"/>
      </rPr>
      <t xml:space="preserve">방송사 납품 </t>
    </r>
    <r>
      <rPr>
        <sz val="10"/>
        <color rgb="FF0F3A32"/>
        <rFont val="Arial"/>
        <family val="2"/>
      </rPr>
      <t xml:space="preserve">+ OTT </t>
    </r>
    <r>
      <rPr>
        <sz val="10"/>
        <color rgb="FF0F3A32"/>
        <rFont val="DejaVu Sans"/>
        <family val="2"/>
      </rPr>
      <t>판매</t>
    </r>
  </si>
  <si>
    <t xml:space="preserve">  콘텐츠 라이선싱</t>
  </si>
  <si>
    <r>
      <rPr>
        <sz val="10"/>
        <color rgb="FF0F3A32"/>
        <rFont val="Arial"/>
        <family val="2"/>
      </rPr>
      <t xml:space="preserve">BM: </t>
    </r>
    <r>
      <rPr>
        <sz val="10"/>
        <color rgb="FF0F3A32"/>
        <rFont val="DejaVu Sans"/>
        <family val="2"/>
      </rPr>
      <t xml:space="preserve">글로벌 시트 </t>
    </r>
    <r>
      <rPr>
        <sz val="10"/>
        <color rgb="FF0F3A32"/>
        <rFont val="Arial"/>
        <family val="2"/>
      </rPr>
      <t xml:space="preserve">- </t>
    </r>
    <r>
      <rPr>
        <sz val="10"/>
        <color rgb="FF0F3A32"/>
        <rFont val="DejaVu Sans"/>
        <family val="2"/>
      </rPr>
      <t>콘텐츠 라이선싱 시장 성장률</t>
    </r>
  </si>
  <si>
    <r>
      <rPr>
        <sz val="10"/>
        <color rgb="FF0F3A32"/>
        <rFont val="DejaVu Sans"/>
        <family val="2"/>
      </rPr>
      <t xml:space="preserve">원가율 </t>
    </r>
    <r>
      <rPr>
        <sz val="10"/>
        <color rgb="FF0F3A32"/>
        <rFont val="Arial"/>
        <family val="2"/>
      </rPr>
      <t>40%→32% (</t>
    </r>
    <r>
      <rPr>
        <sz val="10"/>
        <color rgb="FF0F3A32"/>
        <rFont val="DejaVu Sans"/>
        <family val="2"/>
      </rPr>
      <t>콘텐츠 사업 규모경제</t>
    </r>
    <r>
      <rPr>
        <sz val="10"/>
        <color rgb="FF0F3A32"/>
        <rFont val="Arial"/>
        <family val="2"/>
      </rPr>
      <t>)</t>
    </r>
  </si>
  <si>
    <r>
      <rPr>
        <b/>
        <sz val="11"/>
        <color rgb="FFFFFFFF"/>
        <rFont val="Arial"/>
        <family val="2"/>
        <charset val="1"/>
      </rPr>
      <t xml:space="preserve">6. </t>
    </r>
    <r>
      <rPr>
        <b/>
        <sz val="11"/>
        <color rgb="FFFFFFFF"/>
        <rFont val="DejaVu Sans"/>
        <family val="2"/>
      </rPr>
      <t xml:space="preserve">판관비 </t>
    </r>
    <r>
      <rPr>
        <b/>
        <sz val="11"/>
        <color rgb="FFFFFFFF"/>
        <rFont val="Arial"/>
        <family val="2"/>
        <charset val="1"/>
      </rPr>
      <t>(</t>
    </r>
    <r>
      <rPr>
        <b/>
        <sz val="11"/>
        <color rgb="FFFFFFFF"/>
        <rFont val="DejaVu Sans"/>
        <family val="2"/>
      </rPr>
      <t>감가상각비 제외</t>
    </r>
    <r>
      <rPr>
        <b/>
        <sz val="11"/>
        <color rgb="FFFFFFFF"/>
        <rFont val="Arial"/>
        <family val="2"/>
        <charset val="1"/>
      </rPr>
      <t>)</t>
    </r>
  </si>
  <si>
    <r>
      <rPr>
        <sz val="10"/>
        <color rgb="FF0F3A32"/>
        <rFont val="Arial"/>
        <family val="2"/>
      </rPr>
      <t xml:space="preserve">SGA = </t>
    </r>
    <r>
      <rPr>
        <sz val="10"/>
        <color rgb="FF0F3A32"/>
        <rFont val="DejaVu Sans"/>
        <family val="2"/>
      </rPr>
      <t xml:space="preserve">인건비 </t>
    </r>
    <r>
      <rPr>
        <sz val="10"/>
        <color rgb="FF0F3A32"/>
        <rFont val="Arial"/>
        <family val="2"/>
      </rPr>
      <t xml:space="preserve">+ </t>
    </r>
    <r>
      <rPr>
        <sz val="10"/>
        <color rgb="FF0F3A32"/>
        <rFont val="DejaVu Sans"/>
        <family val="2"/>
      </rPr>
      <t xml:space="preserve">고정비 </t>
    </r>
    <r>
      <rPr>
        <sz val="10"/>
        <color rgb="FF0F3A32"/>
        <rFont val="Arial"/>
        <family val="2"/>
      </rPr>
      <t xml:space="preserve">(D&amp;A </t>
    </r>
    <r>
      <rPr>
        <sz val="10"/>
        <color rgb="FF0F3A32"/>
        <rFont val="DejaVu Sans"/>
        <family val="2"/>
      </rPr>
      <t>제외</t>
    </r>
    <r>
      <rPr>
        <sz val="10"/>
        <color rgb="FF0F3A32"/>
        <rFont val="Arial"/>
        <family val="2"/>
      </rPr>
      <t>)</t>
    </r>
  </si>
  <si>
    <t>인건비성 비용</t>
  </si>
  <si>
    <t>매출액</t>
  </si>
  <si>
    <r>
      <rPr>
        <sz val="10"/>
        <color rgb="FF0F3A32"/>
        <rFont val="Arial"/>
        <family val="2"/>
      </rPr>
      <t xml:space="preserve">BM: </t>
    </r>
    <r>
      <rPr>
        <sz val="10"/>
        <color rgb="FF0F3A32"/>
        <rFont val="DejaVu Sans"/>
        <family val="2"/>
      </rPr>
      <t xml:space="preserve">엔터사 시트 </t>
    </r>
    <r>
      <rPr>
        <sz val="10"/>
        <color rgb="FF0F3A32"/>
        <rFont val="Arial"/>
        <family val="2"/>
      </rPr>
      <t xml:space="preserve">- SM </t>
    </r>
    <r>
      <rPr>
        <sz val="10"/>
        <color rgb="FF0F3A32"/>
        <rFont val="DejaVu Sans"/>
        <family val="2"/>
      </rPr>
      <t xml:space="preserve">인당매출 </t>
    </r>
    <r>
      <rPr>
        <sz val="10"/>
        <color rgb="FF0F3A32"/>
        <rFont val="Arial"/>
        <family val="2"/>
      </rPr>
      <t>1,135M (FY24)</t>
    </r>
  </si>
  <si>
    <t>종업원 인당 매출액</t>
  </si>
  <si>
    <r>
      <rPr>
        <sz val="10"/>
        <color rgb="FF0F3A32"/>
        <rFont val="DejaVu Sans"/>
        <family val="2"/>
      </rPr>
      <t xml:space="preserve">최소 </t>
    </r>
    <r>
      <rPr>
        <sz val="10"/>
        <color rgb="FF0F3A32"/>
        <rFont val="Arial"/>
        <family val="2"/>
      </rPr>
      <t>9</t>
    </r>
    <r>
      <rPr>
        <sz val="10"/>
        <color rgb="FF0F3A32"/>
        <rFont val="DejaVu Sans"/>
        <family val="2"/>
      </rPr>
      <t xml:space="preserve">명 </t>
    </r>
    <r>
      <rPr>
        <sz val="10"/>
        <color rgb="FF0F3A32"/>
        <rFont val="Arial"/>
        <family val="2"/>
      </rPr>
      <t>(</t>
    </r>
    <r>
      <rPr>
        <sz val="10"/>
        <color rgb="FF0F3A32"/>
        <rFont val="DejaVu Sans"/>
        <family val="2"/>
      </rPr>
      <t>경영진</t>
    </r>
    <r>
      <rPr>
        <sz val="10"/>
        <color rgb="FF0F3A32"/>
        <rFont val="Arial"/>
        <family val="2"/>
      </rPr>
      <t>+</t>
    </r>
    <r>
      <rPr>
        <sz val="10"/>
        <color rgb="FF0F3A32"/>
        <rFont val="DejaVu Sans"/>
        <family val="2"/>
      </rPr>
      <t>기본인력</t>
    </r>
    <r>
      <rPr>
        <sz val="10"/>
        <color rgb="FF0F3A32"/>
        <rFont val="Arial"/>
        <family val="2"/>
      </rPr>
      <t>)</t>
    </r>
  </si>
  <si>
    <t>연 평균 인원 수</t>
  </si>
  <si>
    <r>
      <rPr>
        <sz val="10"/>
        <color rgb="FF0F3A32"/>
        <rFont val="DejaVu Sans"/>
        <family val="2"/>
      </rPr>
      <t xml:space="preserve">  해외사무소 최소인원 </t>
    </r>
    <r>
      <rPr>
        <sz val="10"/>
        <color rgb="FF0F3A32"/>
        <rFont val="Arial"/>
        <family val="2"/>
      </rPr>
      <t>(7</t>
    </r>
    <r>
      <rPr>
        <sz val="10"/>
        <color rgb="FF0F3A32"/>
        <rFont val="DejaVu Sans"/>
        <family val="2"/>
      </rPr>
      <t>지역</t>
    </r>
    <r>
      <rPr>
        <sz val="10"/>
        <color rgb="FF0F3A32"/>
        <rFont val="Arial"/>
        <family val="2"/>
      </rPr>
      <t>×3</t>
    </r>
    <r>
      <rPr>
        <sz val="10"/>
        <color rgb="FF0F3A32"/>
        <rFont val="DejaVu Sans"/>
        <family val="2"/>
      </rPr>
      <t>명</t>
    </r>
    <r>
      <rPr>
        <sz val="10"/>
        <color rgb="FF0F3A32"/>
        <rFont val="Arial"/>
        <family val="2"/>
      </rPr>
      <t>)</t>
    </r>
  </si>
  <si>
    <r>
      <rPr>
        <sz val="10"/>
        <color rgb="FF0F3A32"/>
        <rFont val="Arial"/>
        <family val="2"/>
      </rPr>
      <t xml:space="preserve">Source: EIU Korea </t>
    </r>
    <r>
      <rPr>
        <sz val="10"/>
        <color rgb="FF0F3A32"/>
        <rFont val="DejaVu Sans"/>
        <family val="2"/>
      </rPr>
      <t>임금상승률 연동</t>
    </r>
  </si>
  <si>
    <t>인당 급여</t>
  </si>
  <si>
    <t>급여 합계</t>
  </si>
  <si>
    <r>
      <rPr>
        <sz val="10"/>
        <color rgb="FF0F3A32"/>
        <rFont val="Arial"/>
        <family val="2"/>
      </rPr>
      <t xml:space="preserve">BM: </t>
    </r>
    <r>
      <rPr>
        <sz val="10"/>
        <color rgb="FF0F3A32"/>
        <rFont val="DejaVu Sans"/>
        <family val="2"/>
      </rPr>
      <t xml:space="preserve">엔터사 시트 </t>
    </r>
    <r>
      <rPr>
        <sz val="10"/>
        <color rgb="FF0F3A32"/>
        <rFont val="Arial"/>
        <family val="2"/>
      </rPr>
      <t xml:space="preserve">- </t>
    </r>
    <r>
      <rPr>
        <sz val="10"/>
        <color rgb="FF0F3A32"/>
        <rFont val="DejaVu Sans"/>
        <family val="2"/>
      </rPr>
      <t>중견 엔터 평균 급여 수준</t>
    </r>
  </si>
  <si>
    <r>
      <rPr>
        <sz val="10"/>
        <color rgb="FF0F3A32"/>
        <rFont val="DejaVu Sans"/>
        <family val="2"/>
      </rPr>
      <t xml:space="preserve">퇴직급여 </t>
    </r>
    <r>
      <rPr>
        <sz val="10"/>
        <color rgb="FF0F3A32"/>
        <rFont val="Arial"/>
        <family val="2"/>
      </rPr>
      <t>(</t>
    </r>
    <r>
      <rPr>
        <sz val="10"/>
        <color rgb="FF0F3A32"/>
        <rFont val="DejaVu Sans"/>
        <family val="2"/>
      </rPr>
      <t xml:space="preserve">급여의 </t>
    </r>
    <r>
      <rPr>
        <sz val="10"/>
        <color rgb="FF0F3A32"/>
        <rFont val="Arial"/>
        <family val="2"/>
      </rPr>
      <t>8.3%)</t>
    </r>
  </si>
  <si>
    <r>
      <rPr>
        <sz val="10"/>
        <color rgb="FF0F3A32"/>
        <rFont val="DejaVu Sans"/>
        <family val="2"/>
      </rPr>
      <t xml:space="preserve">복리후생비 </t>
    </r>
    <r>
      <rPr>
        <sz val="10"/>
        <color rgb="FF0F3A32"/>
        <rFont val="Arial"/>
        <family val="2"/>
      </rPr>
      <t>(</t>
    </r>
    <r>
      <rPr>
        <sz val="10"/>
        <color rgb="FF0F3A32"/>
        <rFont val="DejaVu Sans"/>
        <family val="2"/>
      </rPr>
      <t xml:space="preserve">급여의 </t>
    </r>
    <r>
      <rPr>
        <sz val="10"/>
        <color rgb="FF0F3A32"/>
        <rFont val="Arial"/>
        <family val="2"/>
      </rPr>
      <t>12.3%)</t>
    </r>
  </si>
  <si>
    <t>인건비성 합계</t>
  </si>
  <si>
    <r>
      <rPr>
        <sz val="10"/>
        <color rgb="FF0F3A32"/>
        <rFont val="DejaVu Sans"/>
        <family val="2"/>
      </rPr>
      <t xml:space="preserve">근로기준법 기준 </t>
    </r>
    <r>
      <rPr>
        <sz val="10"/>
        <color rgb="FF0F3A32"/>
        <rFont val="Arial"/>
        <family val="2"/>
      </rPr>
      <t>8.3%</t>
    </r>
  </si>
  <si>
    <r>
      <rPr>
        <sz val="10"/>
        <color rgb="FF0F3A32"/>
        <rFont val="Arial"/>
        <family val="2"/>
      </rPr>
      <t>4</t>
    </r>
    <r>
      <rPr>
        <sz val="10"/>
        <color rgb="FF0F3A32"/>
        <rFont val="DejaVu Sans"/>
        <family val="2"/>
      </rPr>
      <t>대보험</t>
    </r>
    <r>
      <rPr>
        <sz val="10"/>
        <color rgb="FF0F3A32"/>
        <rFont val="Arial"/>
        <family val="2"/>
      </rPr>
      <t>+</t>
    </r>
    <r>
      <rPr>
        <sz val="10"/>
        <color rgb="FF0F3A32"/>
        <rFont val="DejaVu Sans"/>
        <family val="2"/>
      </rPr>
      <t xml:space="preserve">복리후생 엔터사 평균 </t>
    </r>
    <r>
      <rPr>
        <sz val="10"/>
        <color rgb="FF0F3A32"/>
        <rFont val="Arial"/>
        <family val="2"/>
      </rPr>
      <t>12.3%</t>
    </r>
  </si>
  <si>
    <t>고정비성 비용</t>
  </si>
  <si>
    <t>지급임차료</t>
  </si>
  <si>
    <t>수도광열비</t>
  </si>
  <si>
    <r>
      <rPr>
        <sz val="10"/>
        <color rgb="FF0F3A32"/>
        <rFont val="DejaVu Sans"/>
        <family val="2"/>
      </rPr>
      <t xml:space="preserve">임차료의 </t>
    </r>
    <r>
      <rPr>
        <sz val="10"/>
        <color rgb="FF0F3A32"/>
        <rFont val="Arial"/>
        <family val="2"/>
      </rPr>
      <t>10%</t>
    </r>
  </si>
  <si>
    <t>여비교통비</t>
  </si>
  <si>
    <r>
      <rPr>
        <sz val="10"/>
        <color rgb="FF0F3A32"/>
        <rFont val="DejaVu Sans"/>
        <family val="2"/>
      </rPr>
      <t xml:space="preserve">급여의 </t>
    </r>
    <r>
      <rPr>
        <sz val="10"/>
        <color rgb="FF0F3A32"/>
        <rFont val="Arial"/>
        <family val="2"/>
      </rPr>
      <t>1%</t>
    </r>
  </si>
  <si>
    <t>소모품비</t>
  </si>
  <si>
    <t>차량유지비</t>
  </si>
  <si>
    <t>직접입력</t>
  </si>
  <si>
    <t>광고선전비</t>
  </si>
  <si>
    <r>
      <rPr>
        <sz val="10"/>
        <color rgb="FF0F3A32"/>
        <rFont val="DejaVu Sans"/>
        <family val="2"/>
      </rPr>
      <t xml:space="preserve">매출의 </t>
    </r>
    <r>
      <rPr>
        <sz val="10"/>
        <color rgb="FF0F3A32"/>
        <rFont val="Arial"/>
        <family val="2"/>
      </rPr>
      <t>3%</t>
    </r>
  </si>
  <si>
    <r>
      <rPr>
        <sz val="10"/>
        <color rgb="FF0F3A32"/>
        <rFont val="Arial"/>
        <family val="2"/>
      </rPr>
      <t xml:space="preserve">BM: JYP 2.6-3.3%, YG 0.6-0.8% → </t>
    </r>
    <r>
      <rPr>
        <sz val="10"/>
        <color rgb="FF0F3A32"/>
        <rFont val="DejaVu Sans"/>
        <family val="2"/>
      </rPr>
      <t xml:space="preserve">중소아이돌 성장기 </t>
    </r>
    <r>
      <rPr>
        <sz val="10"/>
        <color rgb="FF0F3A32"/>
        <rFont val="Arial"/>
        <family val="2"/>
      </rPr>
      <t xml:space="preserve">3% </t>
    </r>
    <r>
      <rPr>
        <sz val="10"/>
        <color rgb="FF0F3A32"/>
        <rFont val="DejaVu Sans"/>
        <family val="2"/>
      </rPr>
      <t>적용</t>
    </r>
  </si>
  <si>
    <t>고정비성 합계</t>
  </si>
  <si>
    <t>7. CAPEX &amp; D&amp;A</t>
  </si>
  <si>
    <r>
      <rPr>
        <sz val="10"/>
        <color rgb="FF0F3A32"/>
        <rFont val="DejaVu Sans"/>
        <family val="2"/>
      </rPr>
      <t xml:space="preserve">연도별 </t>
    </r>
    <r>
      <rPr>
        <sz val="10"/>
        <color rgb="FF0F3A32"/>
        <rFont val="Arial"/>
        <family val="2"/>
      </rPr>
      <t>D&amp;A</t>
    </r>
  </si>
  <si>
    <r>
      <rPr>
        <sz val="10"/>
        <color rgb="FF0F3A32"/>
        <rFont val="DejaVu Sans"/>
        <family val="2"/>
      </rPr>
      <t xml:space="preserve">연도별 </t>
    </r>
    <r>
      <rPr>
        <sz val="10"/>
        <color rgb="FF0F3A32"/>
        <rFont val="Arial"/>
        <family val="2"/>
      </rPr>
      <t>CAPEX</t>
    </r>
  </si>
  <si>
    <r>
      <rPr>
        <b/>
        <sz val="20"/>
        <color rgb="FFFFFFFF"/>
        <rFont val="DejaVu Sans"/>
        <family val="2"/>
      </rPr>
      <t xml:space="preserve">손익계산서 </t>
    </r>
    <r>
      <rPr>
        <b/>
        <sz val="20"/>
        <color rgb="FFFFFFFF"/>
        <rFont val="Arial"/>
        <family val="2"/>
      </rPr>
      <t>(Income Statement)</t>
    </r>
  </si>
  <si>
    <r>
      <rPr>
        <b/>
        <sz val="10"/>
        <color rgb="FF0F3A32"/>
        <rFont val="DejaVu Sans"/>
        <family val="2"/>
      </rPr>
      <t xml:space="preserve">매출액 </t>
    </r>
    <r>
      <rPr>
        <b/>
        <sz val="10"/>
        <color rgb="FF0F3A32"/>
        <rFont val="Arial"/>
        <family val="2"/>
      </rPr>
      <t>(Revenue)</t>
    </r>
  </si>
  <si>
    <t xml:space="preserve">  GP Margin %</t>
  </si>
  <si>
    <t xml:space="preserve">  EBITDA Margin %</t>
  </si>
  <si>
    <t xml:space="preserve">  EBIT Margin %</t>
  </si>
  <si>
    <t>영업외수익</t>
  </si>
  <si>
    <t>영업외비용</t>
  </si>
  <si>
    <r>
      <rPr>
        <sz val="10"/>
        <color rgb="FF0F3A32"/>
        <rFont val="DejaVu Sans"/>
        <family val="2"/>
      </rPr>
      <t xml:space="preserve">세전이익 </t>
    </r>
    <r>
      <rPr>
        <sz val="10"/>
        <color rgb="FF0F3A32"/>
        <rFont val="Arial"/>
        <family val="2"/>
      </rPr>
      <t>(EBT)</t>
    </r>
  </si>
  <si>
    <r>
      <rPr>
        <sz val="10"/>
        <color rgb="FFFFFFFF"/>
        <rFont val="DejaVu Sans"/>
        <family val="2"/>
      </rPr>
      <t xml:space="preserve">당기순이익 </t>
    </r>
    <r>
      <rPr>
        <sz val="10"/>
        <color rgb="FFFFFFFF"/>
        <rFont val="Arial"/>
        <family val="2"/>
      </rPr>
      <t>(Net Income)</t>
    </r>
  </si>
  <si>
    <r>
      <rPr>
        <b/>
        <sz val="20"/>
        <color rgb="FFFFFFFF"/>
        <rFont val="DejaVu Sans"/>
        <family val="2"/>
      </rPr>
      <t xml:space="preserve">재무상태표 </t>
    </r>
    <r>
      <rPr>
        <b/>
        <sz val="20"/>
        <color rgb="FFFFFFFF"/>
        <rFont val="Arial"/>
        <family val="2"/>
      </rPr>
      <t>(Balance Sheet)</t>
    </r>
  </si>
  <si>
    <r>
      <rPr>
        <b/>
        <sz val="10"/>
        <color rgb="FFFFFFFF"/>
        <rFont val="DejaVu Sans"/>
        <family val="2"/>
      </rPr>
      <t xml:space="preserve">자산 </t>
    </r>
    <r>
      <rPr>
        <b/>
        <sz val="10"/>
        <color rgb="FFFFFFFF"/>
        <rFont val="Arial"/>
        <family val="2"/>
      </rPr>
      <t>(Assets)</t>
    </r>
  </si>
  <si>
    <t>현금및현금성자산</t>
  </si>
  <si>
    <t>매출채권</t>
  </si>
  <si>
    <t>기타유동자산</t>
  </si>
  <si>
    <t>유동자산 합계</t>
  </si>
  <si>
    <t>유형자산</t>
  </si>
  <si>
    <t>기타비유동자산</t>
  </si>
  <si>
    <t>비유동자산 합계</t>
  </si>
  <si>
    <t>자산총계</t>
  </si>
  <si>
    <t>매입채무</t>
  </si>
  <si>
    <t>기타유동부채</t>
  </si>
  <si>
    <t>유동부채 합계</t>
  </si>
  <si>
    <t>장기차입금</t>
  </si>
  <si>
    <t>기타비유동부채</t>
  </si>
  <si>
    <t>비유동부채 합계</t>
  </si>
  <si>
    <t>부채총계</t>
  </si>
  <si>
    <t>자본금</t>
  </si>
  <si>
    <t>이익잉여금</t>
  </si>
  <si>
    <t>자본총계</t>
  </si>
  <si>
    <r>
      <rPr>
        <b/>
        <sz val="20"/>
        <color rgb="FFFFFFFF"/>
        <rFont val="DejaVu Sans"/>
        <family val="2"/>
      </rPr>
      <t xml:space="preserve">현금흐름표 </t>
    </r>
    <r>
      <rPr>
        <b/>
        <sz val="20"/>
        <color rgb="FFFFFFFF"/>
        <rFont val="Arial"/>
        <family val="2"/>
      </rPr>
      <t>(Cash Flow Statement)</t>
    </r>
  </si>
  <si>
    <r>
      <rPr>
        <b/>
        <sz val="10"/>
        <color rgb="FFFFFFFF"/>
        <rFont val="Arial"/>
        <family val="2"/>
      </rPr>
      <t xml:space="preserve">I. </t>
    </r>
    <r>
      <rPr>
        <b/>
        <sz val="10"/>
        <color rgb="FFFFFFFF"/>
        <rFont val="DejaVu Sans"/>
        <family val="2"/>
      </rPr>
      <t>영업활동 현금흐름</t>
    </r>
  </si>
  <si>
    <t>당기순이익</t>
  </si>
  <si>
    <r>
      <rPr>
        <sz val="10"/>
        <color rgb="FF0F3A32"/>
        <rFont val="DejaVu Sans"/>
        <family val="2"/>
      </rPr>
      <t xml:space="preserve">감가상각비 </t>
    </r>
    <r>
      <rPr>
        <sz val="10"/>
        <color rgb="FF0F3A32"/>
        <rFont val="Arial"/>
        <family val="2"/>
      </rPr>
      <t>(</t>
    </r>
    <r>
      <rPr>
        <sz val="10"/>
        <color rgb="FF0F3A32"/>
        <rFont val="DejaVu Sans"/>
        <family val="2"/>
      </rPr>
      <t>가산</t>
    </r>
    <r>
      <rPr>
        <sz val="10"/>
        <color rgb="FF0F3A32"/>
        <rFont val="Arial"/>
        <family val="2"/>
      </rPr>
      <t>)</t>
    </r>
  </si>
  <si>
    <t>매출채권 증감</t>
  </si>
  <si>
    <t>매입채무 증감</t>
  </si>
  <si>
    <t>기타유동자산 증감</t>
  </si>
  <si>
    <t>기타유동부채 증감</t>
  </si>
  <si>
    <t>영업활동 현금흐름</t>
  </si>
  <si>
    <r>
      <rPr>
        <b/>
        <sz val="10"/>
        <color rgb="FFFFFFFF"/>
        <rFont val="Arial"/>
        <family val="2"/>
      </rPr>
      <t xml:space="preserve">II. </t>
    </r>
    <r>
      <rPr>
        <b/>
        <sz val="10"/>
        <color rgb="FFFFFFFF"/>
        <rFont val="DejaVu Sans"/>
        <family val="2"/>
      </rPr>
      <t>투자활동 현금흐름</t>
    </r>
  </si>
  <si>
    <t>유형자산 증감</t>
  </si>
  <si>
    <t>기타비유동자산 증감</t>
  </si>
  <si>
    <t>투자활동 현금흐름</t>
  </si>
  <si>
    <r>
      <rPr>
        <b/>
        <sz val="10"/>
        <color rgb="FFFFFFFF"/>
        <rFont val="Arial"/>
        <family val="2"/>
      </rPr>
      <t xml:space="preserve">III. </t>
    </r>
    <r>
      <rPr>
        <b/>
        <sz val="10"/>
        <color rgb="FFFFFFFF"/>
        <rFont val="DejaVu Sans"/>
        <family val="2"/>
      </rPr>
      <t>재무활동 현금흐름</t>
    </r>
  </si>
  <si>
    <t>신규 투자유치</t>
  </si>
  <si>
    <t>차입금 증감</t>
  </si>
  <si>
    <t>기타비유동부채 증감</t>
  </si>
  <si>
    <t>재무활동 현금흐름</t>
  </si>
  <si>
    <t>현금 순증감</t>
  </si>
  <si>
    <t>기초 현금</t>
  </si>
  <si>
    <t>기말 현금</t>
  </si>
  <si>
    <r>
      <rPr>
        <b/>
        <sz val="20"/>
        <color rgb="FFFFFFFF"/>
        <rFont val="DejaVu Sans"/>
        <family val="2"/>
      </rPr>
      <t xml:space="preserve">투자금 흐름 분석 </t>
    </r>
    <r>
      <rPr>
        <b/>
        <sz val="20"/>
        <color rgb="FFFFFFFF"/>
        <rFont val="Arial"/>
        <family val="2"/>
      </rPr>
      <t>(Investment Flow Analysis)</t>
    </r>
  </si>
  <si>
    <r>
      <rPr>
        <b/>
        <sz val="10"/>
        <color rgb="FFFFFFFF"/>
        <rFont val="Arial"/>
        <family val="2"/>
      </rPr>
      <t xml:space="preserve">1. </t>
    </r>
    <r>
      <rPr>
        <b/>
        <sz val="10"/>
        <color rgb="FFFFFFFF"/>
        <rFont val="DejaVu Sans"/>
        <family val="2"/>
      </rPr>
      <t xml:space="preserve">투자금 집행 계획 </t>
    </r>
    <r>
      <rPr>
        <b/>
        <sz val="10"/>
        <color rgb="FFFFFFFF"/>
        <rFont val="Arial"/>
        <family val="2"/>
      </rPr>
      <t>(</t>
    </r>
    <r>
      <rPr>
        <b/>
        <sz val="10"/>
        <color rgb="FFFFFFFF"/>
        <rFont val="DejaVu Sans"/>
        <family val="2"/>
      </rPr>
      <t>운영비</t>
    </r>
    <r>
      <rPr>
        <b/>
        <sz val="10"/>
        <color rgb="FFFFFFFF"/>
        <rFont val="Arial"/>
        <family val="2"/>
      </rPr>
      <t>)</t>
    </r>
  </si>
  <si>
    <r>
      <rPr>
        <sz val="10"/>
        <color rgb="FF0F3A32"/>
        <rFont val="DejaVu Sans"/>
        <family val="2"/>
      </rPr>
      <t xml:space="preserve">투자금 유입 </t>
    </r>
    <r>
      <rPr>
        <sz val="10"/>
        <color rgb="FF0F3A32"/>
        <rFont val="Arial"/>
        <family val="2"/>
      </rPr>
      <t>(50</t>
    </r>
    <r>
      <rPr>
        <sz val="10"/>
        <color rgb="FF0F3A32"/>
        <rFont val="DejaVu Sans"/>
        <family val="2"/>
      </rPr>
      <t>억</t>
    </r>
    <r>
      <rPr>
        <sz val="10"/>
        <color rgb="FF0F3A32"/>
        <rFont val="Arial"/>
        <family val="2"/>
      </rPr>
      <t>)</t>
    </r>
  </si>
  <si>
    <r>
      <rPr>
        <sz val="10"/>
        <color rgb="FF0F3A32"/>
        <rFont val="DejaVu Sans"/>
        <family val="2"/>
      </rPr>
      <t>집행 항목</t>
    </r>
    <r>
      <rPr>
        <sz val="10"/>
        <color rgb="FF0F3A32"/>
        <rFont val="Arial"/>
        <family val="2"/>
      </rPr>
      <t>:</t>
    </r>
  </si>
  <si>
    <r>
      <rPr>
        <sz val="10"/>
        <color rgb="FF0F3A32"/>
        <rFont val="DejaVu Sans"/>
        <family val="2"/>
      </rPr>
      <t xml:space="preserve">  인건비 </t>
    </r>
    <r>
      <rPr>
        <sz val="10"/>
        <color rgb="FF0F3A32"/>
        <rFont val="Arial"/>
        <family val="2"/>
      </rPr>
      <t>(</t>
    </r>
    <r>
      <rPr>
        <sz val="10"/>
        <color rgb="FF0F3A32"/>
        <rFont val="DejaVu Sans"/>
        <family val="2"/>
      </rPr>
      <t xml:space="preserve">초기인력 </t>
    </r>
    <r>
      <rPr>
        <sz val="10"/>
        <color rgb="FF0F3A32"/>
        <rFont val="Arial"/>
        <family val="2"/>
      </rPr>
      <t>9</t>
    </r>
    <r>
      <rPr>
        <sz val="10"/>
        <color rgb="FF0F3A32"/>
        <rFont val="DejaVu Sans"/>
        <family val="2"/>
      </rPr>
      <t>명</t>
    </r>
    <r>
      <rPr>
        <sz val="10"/>
        <color rgb="FF0F3A32"/>
        <rFont val="Arial"/>
        <family val="2"/>
      </rPr>
      <t>)</t>
    </r>
  </si>
  <si>
    <r>
      <rPr>
        <sz val="10"/>
        <color rgb="FF0F3A32"/>
        <rFont val="DejaVu Sans"/>
        <family val="2"/>
      </rPr>
      <t xml:space="preserve">  사무실 임차</t>
    </r>
    <r>
      <rPr>
        <sz val="10"/>
        <color rgb="FF0F3A32"/>
        <rFont val="Arial"/>
        <family val="2"/>
      </rPr>
      <t>/</t>
    </r>
    <r>
      <rPr>
        <sz val="10"/>
        <color rgb="FF0F3A32"/>
        <rFont val="DejaVu Sans"/>
        <family val="2"/>
      </rPr>
      <t>보증금</t>
    </r>
  </si>
  <si>
    <t xml:space="preserve">  아티스트 트레이닝비</t>
  </si>
  <si>
    <r>
      <rPr>
        <sz val="10"/>
        <color rgb="FF0F3A32"/>
        <rFont val="DejaVu Sans"/>
        <family val="2"/>
      </rPr>
      <t xml:space="preserve">  마케팅</t>
    </r>
    <r>
      <rPr>
        <sz val="10"/>
        <color rgb="FF0F3A32"/>
        <rFont val="Arial"/>
        <family val="2"/>
      </rPr>
      <t>/</t>
    </r>
    <r>
      <rPr>
        <sz val="10"/>
        <color rgb="FF0F3A32"/>
        <rFont val="DejaVu Sans"/>
        <family val="2"/>
      </rPr>
      <t>프로모션</t>
    </r>
  </si>
  <si>
    <t xml:space="preserve">  기타 운영비</t>
  </si>
  <si>
    <t>투자 집행 합계</t>
  </si>
  <si>
    <t>잔여 투자금</t>
  </si>
  <si>
    <r>
      <rPr>
        <b/>
        <sz val="10"/>
        <color rgb="FFFFFFFF"/>
        <rFont val="Arial"/>
        <family val="2"/>
      </rPr>
      <t xml:space="preserve">2. </t>
    </r>
    <r>
      <rPr>
        <b/>
        <sz val="10"/>
        <color rgb="FFFFFFFF"/>
        <rFont val="DejaVu Sans"/>
        <family val="2"/>
      </rPr>
      <t>투자 수익 분석</t>
    </r>
  </si>
  <si>
    <r>
      <rPr>
        <sz val="10"/>
        <color rgb="FF0F3A32"/>
        <rFont val="DejaVu Sans"/>
        <family val="2"/>
      </rPr>
      <t xml:space="preserve">영업이익 </t>
    </r>
    <r>
      <rPr>
        <sz val="10"/>
        <color rgb="FF0F3A32"/>
        <rFont val="Arial"/>
        <family val="2"/>
      </rPr>
      <t>(EBIT)</t>
    </r>
  </si>
  <si>
    <t>누적 순이익</t>
  </si>
  <si>
    <r>
      <rPr>
        <sz val="10"/>
        <color rgb="FF0F3A32"/>
        <rFont val="DejaVu Sans"/>
        <family val="2"/>
      </rPr>
      <t xml:space="preserve">투자금 회수율 </t>
    </r>
    <r>
      <rPr>
        <sz val="10"/>
        <color rgb="FF0F3A32"/>
        <rFont val="Arial"/>
        <family val="2"/>
      </rPr>
      <t>(</t>
    </r>
    <r>
      <rPr>
        <sz val="10"/>
        <color rgb="FF0F3A32"/>
        <rFont val="DejaVu Sans"/>
        <family val="2"/>
      </rPr>
      <t>누적</t>
    </r>
    <r>
      <rPr>
        <sz val="10"/>
        <color rgb="FF0F3A32"/>
        <rFont val="Arial"/>
        <family val="2"/>
      </rPr>
      <t>NI/</t>
    </r>
    <r>
      <rPr>
        <sz val="10"/>
        <color rgb="FF0F3A32"/>
        <rFont val="DejaVu Sans"/>
        <family val="2"/>
      </rPr>
      <t>투자금</t>
    </r>
    <r>
      <rPr>
        <sz val="10"/>
        <color rgb="FF0F3A32"/>
        <rFont val="Arial"/>
        <family val="2"/>
      </rPr>
      <t>)</t>
    </r>
  </si>
  <si>
    <t>FCFF</t>
  </si>
  <si>
    <r>
      <rPr>
        <sz val="10"/>
        <color rgb="FF0F3A32"/>
        <rFont val="DejaVu Sans"/>
        <family val="2"/>
      </rPr>
      <t xml:space="preserve">누적 </t>
    </r>
    <r>
      <rPr>
        <sz val="10"/>
        <color rgb="FF0F3A32"/>
        <rFont val="Arial"/>
        <family val="2"/>
      </rPr>
      <t>FCFF</t>
    </r>
  </si>
  <si>
    <r>
      <rPr>
        <sz val="10"/>
        <color rgb="FF0F3A32"/>
        <rFont val="DejaVu Sans"/>
        <family val="2"/>
      </rPr>
      <t xml:space="preserve">투자금 대비 </t>
    </r>
    <r>
      <rPr>
        <sz val="10"/>
        <color rgb="FF0F3A32"/>
        <rFont val="Arial"/>
        <family val="2"/>
      </rPr>
      <t xml:space="preserve">FCFF </t>
    </r>
    <r>
      <rPr>
        <sz val="10"/>
        <color rgb="FF0F3A32"/>
        <rFont val="DejaVu Sans"/>
        <family val="2"/>
      </rPr>
      <t>회수율</t>
    </r>
  </si>
  <si>
    <r>
      <rPr>
        <b/>
        <sz val="10"/>
        <color rgb="FFFFFFFF"/>
        <rFont val="Arial"/>
        <family val="2"/>
      </rPr>
      <t xml:space="preserve">3. </t>
    </r>
    <r>
      <rPr>
        <b/>
        <sz val="10"/>
        <color rgb="FFFFFFFF"/>
        <rFont val="DejaVu Sans"/>
        <family val="2"/>
      </rPr>
      <t>투자 가치 요약</t>
    </r>
  </si>
  <si>
    <t>투자금액</t>
  </si>
  <si>
    <r>
      <rPr>
        <sz val="10"/>
        <color rgb="FF0F3A32"/>
        <rFont val="Arial"/>
        <family val="2"/>
      </rPr>
      <t>5,000M KRW (50</t>
    </r>
    <r>
      <rPr>
        <sz val="10"/>
        <color rgb="FF0F3A32"/>
        <rFont val="DejaVu Sans"/>
        <family val="2"/>
      </rPr>
      <t>억원</t>
    </r>
    <r>
      <rPr>
        <sz val="10"/>
        <color rgb="FF0F3A32"/>
        <rFont val="Arial"/>
        <family val="2"/>
      </rPr>
      <t>)</t>
    </r>
  </si>
  <si>
    <t>투자 시점</t>
  </si>
  <si>
    <r>
      <rPr>
        <sz val="10"/>
        <color rgb="FF0F3A32"/>
        <rFont val="Arial"/>
        <family val="2"/>
      </rPr>
      <t>2026</t>
    </r>
    <r>
      <rPr>
        <sz val="10"/>
        <color rgb="FF0F3A32"/>
        <rFont val="DejaVu Sans"/>
        <family val="2"/>
      </rPr>
      <t>년 초</t>
    </r>
  </si>
  <si>
    <t>자금 용도</t>
  </si>
  <si>
    <r>
      <rPr>
        <sz val="10"/>
        <color rgb="FF0F3A32"/>
        <rFont val="DejaVu Sans"/>
        <family val="2"/>
      </rPr>
      <t xml:space="preserve">인건비 </t>
    </r>
    <r>
      <rPr>
        <sz val="10"/>
        <color rgb="FF0F3A32"/>
        <rFont val="Arial"/>
        <family val="2"/>
      </rPr>
      <t xml:space="preserve">36%, </t>
    </r>
    <r>
      <rPr>
        <sz val="10"/>
        <color rgb="FF0F3A32"/>
        <rFont val="DejaVu Sans"/>
        <family val="2"/>
      </rPr>
      <t xml:space="preserve">트레이닝 </t>
    </r>
    <r>
      <rPr>
        <sz val="10"/>
        <color rgb="FF0F3A32"/>
        <rFont val="Arial"/>
        <family val="2"/>
      </rPr>
      <t xml:space="preserve">24%, </t>
    </r>
    <r>
      <rPr>
        <sz val="10"/>
        <color rgb="FF0F3A32"/>
        <rFont val="DejaVu Sans"/>
        <family val="2"/>
      </rPr>
      <t xml:space="preserve">마케팅 </t>
    </r>
    <r>
      <rPr>
        <sz val="10"/>
        <color rgb="FF0F3A32"/>
        <rFont val="Arial"/>
        <family val="2"/>
      </rPr>
      <t xml:space="preserve">16%, </t>
    </r>
    <r>
      <rPr>
        <sz val="10"/>
        <color rgb="FF0F3A32"/>
        <rFont val="DejaVu Sans"/>
        <family val="2"/>
      </rPr>
      <t xml:space="preserve">임차 </t>
    </r>
    <r>
      <rPr>
        <sz val="10"/>
        <color rgb="FF0F3A32"/>
        <rFont val="Arial"/>
        <family val="2"/>
      </rPr>
      <t xml:space="preserve">12%, </t>
    </r>
    <r>
      <rPr>
        <sz val="10"/>
        <color rgb="FF0F3A32"/>
        <rFont val="DejaVu Sans"/>
        <family val="2"/>
      </rPr>
      <t xml:space="preserve">기타 </t>
    </r>
    <r>
      <rPr>
        <sz val="10"/>
        <color rgb="FF0F3A32"/>
        <rFont val="Arial"/>
        <family val="2"/>
      </rPr>
      <t>12%</t>
    </r>
  </si>
  <si>
    <r>
      <rPr>
        <sz val="10"/>
        <color rgb="FF0F3A32"/>
        <rFont val="Arial"/>
        <family val="2"/>
      </rPr>
      <t xml:space="preserve">BEP </t>
    </r>
    <r>
      <rPr>
        <sz val="10"/>
        <color rgb="FF0F3A32"/>
        <rFont val="DejaVu Sans"/>
        <family val="2"/>
      </rPr>
      <t>도달 예상</t>
    </r>
  </si>
  <si>
    <r>
      <rPr>
        <sz val="10"/>
        <color rgb="FF0F3A32"/>
        <rFont val="Arial"/>
        <family val="2"/>
      </rPr>
      <t>2027</t>
    </r>
    <r>
      <rPr>
        <sz val="10"/>
        <color rgb="FF0F3A32"/>
        <rFont val="DejaVu Sans"/>
        <family val="2"/>
      </rPr>
      <t xml:space="preserve">년 </t>
    </r>
    <r>
      <rPr>
        <sz val="10"/>
        <color rgb="FF0F3A32"/>
        <rFont val="Arial"/>
        <family val="2"/>
      </rPr>
      <t xml:space="preserve">(EBIT </t>
    </r>
    <r>
      <rPr>
        <sz val="10"/>
        <color rgb="FF0F3A32"/>
        <rFont val="DejaVu Sans"/>
        <family val="2"/>
      </rPr>
      <t>기준</t>
    </r>
    <r>
      <rPr>
        <sz val="10"/>
        <color rgb="FF0F3A32"/>
        <rFont val="Arial"/>
        <family val="2"/>
      </rPr>
      <t xml:space="preserve">, </t>
    </r>
    <r>
      <rPr>
        <sz val="10"/>
        <color rgb="FF0F3A32"/>
        <rFont val="DejaVu Sans"/>
        <family val="2"/>
      </rPr>
      <t>당기순이익 기준</t>
    </r>
    <r>
      <rPr>
        <sz val="10"/>
        <color rgb="FF0F3A32"/>
        <rFont val="Arial"/>
        <family val="2"/>
      </rPr>
      <t>)</t>
    </r>
  </si>
  <si>
    <r>
      <rPr>
        <sz val="10"/>
        <color rgb="FF0F3A32"/>
        <rFont val="Arial"/>
        <family val="2"/>
      </rPr>
      <t>5</t>
    </r>
    <r>
      <rPr>
        <sz val="10"/>
        <color rgb="FF0F3A32"/>
        <rFont val="DejaVu Sans"/>
        <family val="2"/>
      </rPr>
      <t xml:space="preserve">년 누적 </t>
    </r>
    <r>
      <rPr>
        <sz val="10"/>
        <color rgb="FF0F3A32"/>
        <rFont val="Arial"/>
        <family val="2"/>
      </rPr>
      <t>FCFF</t>
    </r>
  </si>
  <si>
    <r>
      <rPr>
        <sz val="10"/>
        <color rgb="FF0F3A32"/>
        <rFont val="DejaVu Sans"/>
        <family val="2"/>
      </rPr>
      <t xml:space="preserve">투자배수 </t>
    </r>
    <r>
      <rPr>
        <sz val="10"/>
        <color rgb="FF0F3A32"/>
        <rFont val="Arial"/>
        <family val="2"/>
      </rPr>
      <t>(MOIC)</t>
    </r>
  </si>
  <si>
    <t>지분율</t>
  </si>
  <si>
    <r>
      <rPr>
        <sz val="10"/>
        <color rgb="FF0F3A32"/>
        <rFont val="Arial"/>
        <family val="2"/>
      </rPr>
      <t>25% (50</t>
    </r>
    <r>
      <rPr>
        <sz val="10"/>
        <color rgb="FF0F3A32"/>
        <rFont val="DejaVu Sans"/>
        <family val="2"/>
      </rPr>
      <t>억</t>
    </r>
    <r>
      <rPr>
        <sz val="10"/>
        <color rgb="FF0F3A32"/>
        <rFont val="Arial"/>
        <family val="2"/>
      </rPr>
      <t>/200</t>
    </r>
    <r>
      <rPr>
        <sz val="10"/>
        <color rgb="FF0F3A32"/>
        <rFont val="DejaVu Sans"/>
        <family val="2"/>
      </rPr>
      <t>억</t>
    </r>
    <r>
      <rPr>
        <sz val="10"/>
        <color rgb="FF0F3A32"/>
        <rFont val="Arial"/>
        <family val="2"/>
      </rPr>
      <t>)</t>
    </r>
  </si>
  <si>
    <t>Key Performance Indicator</t>
  </si>
  <si>
    <t>추정</t>
  </si>
  <si>
    <r>
      <rPr>
        <sz val="10"/>
        <color rgb="FF0F3A32"/>
        <rFont val="DejaVu Sans"/>
        <family val="2"/>
      </rPr>
      <t xml:space="preserve">음반 발매수 </t>
    </r>
    <r>
      <rPr>
        <sz val="10"/>
        <color rgb="FF0F3A32"/>
        <rFont val="Arial"/>
        <family val="2"/>
      </rPr>
      <t>(</t>
    </r>
    <r>
      <rPr>
        <sz val="10"/>
        <color rgb="FF0F3A32"/>
        <rFont val="DejaVu Sans"/>
        <family val="2"/>
      </rPr>
      <t>전체</t>
    </r>
    <r>
      <rPr>
        <sz val="10"/>
        <color rgb="FF0F3A32"/>
        <rFont val="Arial"/>
        <family val="2"/>
      </rPr>
      <t>)</t>
    </r>
  </si>
  <si>
    <r>
      <rPr>
        <sz val="10"/>
        <color rgb="FF0F3A32"/>
        <rFont val="DejaVu Sans"/>
        <family val="2"/>
      </rPr>
      <t xml:space="preserve">음반 판매수 </t>
    </r>
    <r>
      <rPr>
        <sz val="10"/>
        <color rgb="FF0F3A32"/>
        <rFont val="Arial"/>
        <family val="2"/>
      </rPr>
      <t>(</t>
    </r>
    <r>
      <rPr>
        <sz val="10"/>
        <color rgb="FF0F3A32"/>
        <rFont val="DejaVu Sans"/>
        <family val="2"/>
      </rPr>
      <t>전체</t>
    </r>
    <r>
      <rPr>
        <sz val="10"/>
        <color rgb="FF0F3A32"/>
        <rFont val="Arial"/>
        <family val="2"/>
      </rPr>
      <t>)</t>
    </r>
  </si>
  <si>
    <r>
      <rPr>
        <sz val="10"/>
        <color rgb="FF0F3A32"/>
        <rFont val="DejaVu Sans"/>
        <family val="2"/>
      </rPr>
      <t xml:space="preserve">스트리밍 수 </t>
    </r>
    <r>
      <rPr>
        <sz val="10"/>
        <color rgb="FF0F3A32"/>
        <rFont val="Arial"/>
        <family val="2"/>
      </rPr>
      <t>(</t>
    </r>
    <r>
      <rPr>
        <sz val="10"/>
        <color rgb="FF0F3A32"/>
        <rFont val="DejaVu Sans"/>
        <family val="2"/>
      </rPr>
      <t>백만</t>
    </r>
    <r>
      <rPr>
        <sz val="10"/>
        <color rgb="FF0F3A32"/>
        <rFont val="Arial"/>
        <family val="2"/>
      </rPr>
      <t>, TRAUMA)</t>
    </r>
  </si>
  <si>
    <r>
      <rPr>
        <sz val="10"/>
        <color rgb="FF0F3A32"/>
        <rFont val="DejaVu Sans"/>
        <family val="2"/>
      </rPr>
      <t xml:space="preserve">콘서트 관객 수 </t>
    </r>
    <r>
      <rPr>
        <sz val="10"/>
        <color rgb="FF0F3A32"/>
        <rFont val="Arial"/>
        <family val="2"/>
      </rPr>
      <t>(</t>
    </r>
    <r>
      <rPr>
        <sz val="10"/>
        <color rgb="FF0F3A32"/>
        <rFont val="DejaVu Sans"/>
        <family val="2"/>
      </rPr>
      <t>전체</t>
    </r>
    <r>
      <rPr>
        <sz val="10"/>
        <color rgb="FF0F3A32"/>
        <rFont val="Arial"/>
        <family val="2"/>
      </rPr>
      <t>)</t>
    </r>
  </si>
  <si>
    <r>
      <rPr>
        <sz val="10"/>
        <color rgb="FF0F3A32"/>
        <rFont val="DejaVu Sans"/>
        <family val="2"/>
      </rPr>
      <t xml:space="preserve">광고 촬영수 </t>
    </r>
    <r>
      <rPr>
        <sz val="10"/>
        <color rgb="FF0F3A32"/>
        <rFont val="Arial"/>
        <family val="2"/>
      </rPr>
      <t>(TRAUMA)</t>
    </r>
  </si>
  <si>
    <r>
      <rPr>
        <sz val="10"/>
        <color rgb="FF0F3A32"/>
        <rFont val="DejaVu Sans"/>
        <family val="2"/>
      </rPr>
      <t xml:space="preserve">행사 수 </t>
    </r>
    <r>
      <rPr>
        <sz val="10"/>
        <color rgb="FF0F3A32"/>
        <rFont val="Arial"/>
        <family val="2"/>
      </rPr>
      <t>(TRAUMA)</t>
    </r>
  </si>
  <si>
    <r>
      <rPr>
        <sz val="10"/>
        <color rgb="FF0F3A32"/>
        <rFont val="DejaVu Sans"/>
        <family val="2"/>
      </rPr>
      <t xml:space="preserve">팬 플랫폼 가입자 </t>
    </r>
    <r>
      <rPr>
        <sz val="10"/>
        <color rgb="FF0F3A32"/>
        <rFont val="Arial"/>
        <family val="2"/>
      </rPr>
      <t>(</t>
    </r>
    <r>
      <rPr>
        <sz val="10"/>
        <color rgb="FF0F3A32"/>
        <rFont val="DejaVu Sans"/>
        <family val="2"/>
      </rPr>
      <t>전체</t>
    </r>
    <r>
      <rPr>
        <sz val="10"/>
        <color rgb="FF0F3A32"/>
        <rFont val="Arial"/>
        <family val="2"/>
      </rPr>
      <t>)</t>
    </r>
  </si>
  <si>
    <t>직원 수</t>
  </si>
  <si>
    <r>
      <rPr>
        <b/>
        <sz val="10"/>
        <color rgb="FF0F3A32"/>
        <rFont val="DejaVu Sans"/>
        <family val="2"/>
      </rPr>
      <t xml:space="preserve">매출액 </t>
    </r>
    <r>
      <rPr>
        <b/>
        <sz val="10"/>
        <color rgb="FF0F3A32"/>
        <rFont val="Arial"/>
        <family val="2"/>
      </rPr>
      <t>(</t>
    </r>
    <r>
      <rPr>
        <b/>
        <sz val="10"/>
        <color rgb="FF0F3A32"/>
        <rFont val="DejaVu Sans"/>
        <family val="2"/>
      </rPr>
      <t>백만원</t>
    </r>
    <r>
      <rPr>
        <b/>
        <sz val="10"/>
        <color rgb="FF0F3A32"/>
        <rFont val="Arial"/>
        <family val="2"/>
      </rPr>
      <t>)</t>
    </r>
  </si>
  <si>
    <r>
      <rPr>
        <b/>
        <sz val="10"/>
        <color rgb="FF0F3A32"/>
        <rFont val="DejaVu Sans"/>
        <family val="2"/>
      </rPr>
      <t xml:space="preserve">영업이익 </t>
    </r>
    <r>
      <rPr>
        <b/>
        <sz val="10"/>
        <color rgb="FF0F3A32"/>
        <rFont val="Arial"/>
        <family val="2"/>
      </rPr>
      <t>(</t>
    </r>
    <r>
      <rPr>
        <b/>
        <sz val="10"/>
        <color rgb="FF0F3A32"/>
        <rFont val="DejaVu Sans"/>
        <family val="2"/>
      </rPr>
      <t>백만원</t>
    </r>
    <r>
      <rPr>
        <b/>
        <sz val="10"/>
        <color rgb="FF0F3A32"/>
        <rFont val="Arial"/>
        <family val="2"/>
      </rPr>
      <t>)</t>
    </r>
  </si>
  <si>
    <t>&lt;Reference&gt;</t>
  </si>
  <si>
    <r>
      <rPr>
        <b/>
        <sz val="20"/>
        <color rgb="FFFFFFFF"/>
        <rFont val="DejaVu Sans"/>
        <family val="2"/>
      </rPr>
      <t>음반</t>
    </r>
    <r>
      <rPr>
        <b/>
        <sz val="20"/>
        <color rgb="FFFFFFFF"/>
        <rFont val="Arial"/>
        <family val="2"/>
      </rPr>
      <t>/</t>
    </r>
    <r>
      <rPr>
        <b/>
        <sz val="20"/>
        <color rgb="FFFFFFFF"/>
        <rFont val="DejaVu Sans"/>
        <family val="2"/>
      </rPr>
      <t>음원 매출</t>
    </r>
  </si>
  <si>
    <t>걸그룹 음반 판매량</t>
  </si>
  <si>
    <t>판매량합계</t>
  </si>
  <si>
    <t>평균 판매량</t>
  </si>
  <si>
    <t>판매량</t>
  </si>
  <si>
    <t>아이브</t>
  </si>
  <si>
    <t>BEST</t>
  </si>
  <si>
    <t>에스파</t>
  </si>
  <si>
    <t>BASE</t>
  </si>
  <si>
    <t>뉴진스</t>
  </si>
  <si>
    <t>WORST</t>
  </si>
  <si>
    <t>엔믹스</t>
  </si>
  <si>
    <t>아일릿</t>
  </si>
  <si>
    <t>케플러</t>
  </si>
  <si>
    <t>트리플에스</t>
  </si>
  <si>
    <t>키스오브라이프</t>
  </si>
  <si>
    <t>Source : https://chartndata.tistory.com/8</t>
  </si>
  <si>
    <t>써클차트</t>
  </si>
  <si>
    <t>ELEVEN</t>
  </si>
  <si>
    <t>LOVE DIVE</t>
  </si>
  <si>
    <t>I've IVE</t>
  </si>
  <si>
    <t>IVE SWITCH</t>
  </si>
  <si>
    <t>After Like</t>
  </si>
  <si>
    <t>I've MINE</t>
  </si>
  <si>
    <t>Savage</t>
  </si>
  <si>
    <t>Girls</t>
  </si>
  <si>
    <t>Drama</t>
  </si>
  <si>
    <t>My World</t>
  </si>
  <si>
    <t>Whiplash</t>
  </si>
  <si>
    <t>Armageddon</t>
  </si>
  <si>
    <t>New Jeans</t>
  </si>
  <si>
    <t>OMG</t>
  </si>
  <si>
    <t>Get Up</t>
  </si>
  <si>
    <t>How Sweet</t>
  </si>
  <si>
    <t>AD MARE</t>
  </si>
  <si>
    <t>ENTWURF</t>
  </si>
  <si>
    <t>Expergo</t>
  </si>
  <si>
    <t>Midsummer</t>
  </si>
  <si>
    <t>Stick Out</t>
  </si>
  <si>
    <t>Break</t>
  </si>
  <si>
    <t>I'll like you</t>
  </si>
  <si>
    <t>Super real me</t>
  </si>
  <si>
    <t>Shooting Star</t>
  </si>
  <si>
    <t>Galileo</t>
  </si>
  <si>
    <t>Tipi-tap</t>
  </si>
  <si>
    <t>Giddy</t>
  </si>
  <si>
    <t>We Fresh</t>
  </si>
  <si>
    <t>Up!</t>
  </si>
  <si>
    <t>WA DA DA</t>
  </si>
  <si>
    <t>Acid Angel</t>
  </si>
  <si>
    <t>Evolution</t>
  </si>
  <si>
    <t>Lovelution</t>
  </si>
  <si>
    <t>Assemble</t>
  </si>
  <si>
    <t>Krystal eyes</t>
  </si>
  <si>
    <t>Assemble24</t>
  </si>
  <si>
    <t>Performante</t>
  </si>
  <si>
    <t>Shhh</t>
  </si>
  <si>
    <t>Bad News</t>
  </si>
  <si>
    <t>Midas Touch</t>
  </si>
  <si>
    <t>Lose Yourself</t>
  </si>
  <si>
    <t>음원스트리밍 시장점유율</t>
  </si>
  <si>
    <t>점유율</t>
  </si>
  <si>
    <t>스포티파이</t>
  </si>
  <si>
    <t>텐센트뮤직</t>
  </si>
  <si>
    <t>애플뮤직</t>
  </si>
  <si>
    <t>아마존뮤직</t>
  </si>
  <si>
    <t>유튜브뮤직</t>
  </si>
  <si>
    <t>기타</t>
  </si>
  <si>
    <t>Source : https://www.hankyung.com/article/202410156254i</t>
  </si>
  <si>
    <t>플랫폼별 정산금액</t>
  </si>
  <si>
    <r>
      <rPr>
        <b/>
        <sz val="10"/>
        <color rgb="FF0F3A32"/>
        <rFont val="DejaVu Sans"/>
        <family val="2"/>
      </rPr>
      <t>정산금액</t>
    </r>
    <r>
      <rPr>
        <b/>
        <sz val="10"/>
        <color rgb="FF0F3A32"/>
        <rFont val="DejaVu Sans"/>
        <family val="2"/>
        <charset val="1"/>
      </rPr>
      <t>(USD)</t>
    </r>
  </si>
  <si>
    <t>KRW</t>
  </si>
  <si>
    <t>환율</t>
  </si>
  <si>
    <r>
      <rPr>
        <b/>
        <sz val="10"/>
        <color rgb="FF1C8F57"/>
        <rFont val="Arial"/>
        <family val="2"/>
        <charset val="1"/>
      </rPr>
      <t>2024</t>
    </r>
    <r>
      <rPr>
        <b/>
        <sz val="10"/>
        <color rgb="FF1C8F57"/>
        <rFont val="DejaVu Sans"/>
        <family val="2"/>
      </rPr>
      <t>년말</t>
    </r>
  </si>
  <si>
    <t>평균</t>
  </si>
  <si>
    <t>Source : https://routenote.com/kr/blog/</t>
  </si>
  <si>
    <r>
      <rPr>
        <b/>
        <sz val="10"/>
        <color rgb="FF0F3A32"/>
        <rFont val="Arial"/>
        <family val="2"/>
        <charset val="1"/>
      </rPr>
      <t xml:space="preserve">K-POP </t>
    </r>
    <r>
      <rPr>
        <b/>
        <sz val="10"/>
        <color rgb="FF0F3A32"/>
        <rFont val="DejaVu Sans"/>
        <family val="2"/>
      </rPr>
      <t xml:space="preserve">누적 음원 스트리밍 수 </t>
    </r>
    <r>
      <rPr>
        <b/>
        <sz val="10"/>
        <color rgb="FF0F3A32"/>
        <rFont val="Arial"/>
        <family val="2"/>
        <charset val="1"/>
      </rPr>
      <t>(18</t>
    </r>
    <r>
      <rPr>
        <b/>
        <sz val="10"/>
        <color rgb="FF0F3A32"/>
        <rFont val="DejaVu Sans"/>
        <family val="2"/>
      </rPr>
      <t>년 이후 데뷔 걸그룹</t>
    </r>
    <r>
      <rPr>
        <b/>
        <sz val="10"/>
        <color rgb="FF0F3A32"/>
        <rFont val="Arial"/>
        <family val="2"/>
        <charset val="1"/>
      </rPr>
      <t>, Spotify, 2024</t>
    </r>
    <r>
      <rPr>
        <b/>
        <sz val="10"/>
        <color rgb="FF0F3A32"/>
        <rFont val="DejaVu Sans"/>
        <family val="2"/>
      </rPr>
      <t xml:space="preserve">년 </t>
    </r>
    <r>
      <rPr>
        <b/>
        <sz val="10"/>
        <color rgb="FF0F3A32"/>
        <rFont val="Arial"/>
        <family val="2"/>
        <charset val="1"/>
      </rPr>
      <t>12</t>
    </r>
    <r>
      <rPr>
        <b/>
        <sz val="10"/>
        <color rgb="FF0F3A32"/>
        <rFont val="DejaVu Sans"/>
        <family val="2"/>
      </rPr>
      <t>월 기준</t>
    </r>
    <r>
      <rPr>
        <b/>
        <sz val="10"/>
        <color rgb="FF0F3A32"/>
        <rFont val="Arial"/>
        <family val="2"/>
        <charset val="1"/>
      </rPr>
      <t>)</t>
    </r>
  </si>
  <si>
    <t>곡명</t>
  </si>
  <si>
    <t>발매일</t>
  </si>
  <si>
    <t>누적스트리밍수</t>
  </si>
  <si>
    <t>구간</t>
  </si>
  <si>
    <t>기간</t>
  </si>
  <si>
    <t>월평균</t>
  </si>
  <si>
    <t>Magnetic</t>
  </si>
  <si>
    <r>
      <rPr>
        <sz val="10"/>
        <color rgb="FF000000"/>
        <rFont val="Arial"/>
        <family val="2"/>
        <charset val="1"/>
      </rPr>
      <t>4</t>
    </r>
    <r>
      <rPr>
        <sz val="10"/>
        <color rgb="FF000000"/>
        <rFont val="DejaVu Sans"/>
        <family val="2"/>
      </rPr>
      <t>억</t>
    </r>
    <r>
      <rPr>
        <sz val="10"/>
        <color rgb="FF000000"/>
        <rFont val="Arial"/>
        <family val="2"/>
        <charset val="1"/>
      </rPr>
      <t>+</t>
    </r>
  </si>
  <si>
    <t>Base</t>
  </si>
  <si>
    <t>Best</t>
  </si>
  <si>
    <r>
      <rPr>
        <sz val="10"/>
        <color rgb="FF000000"/>
        <rFont val="Arial"/>
        <family val="2"/>
        <charset val="1"/>
      </rPr>
      <t>1</t>
    </r>
    <r>
      <rPr>
        <sz val="10"/>
        <color rgb="FF000000"/>
        <rFont val="DejaVu Sans"/>
        <family val="2"/>
      </rPr>
      <t>억</t>
    </r>
    <r>
      <rPr>
        <sz val="10"/>
        <color rgb="FF000000"/>
        <rFont val="Arial"/>
        <family val="2"/>
        <charset val="1"/>
      </rPr>
      <t>+</t>
    </r>
  </si>
  <si>
    <t>피프티피프티</t>
  </si>
  <si>
    <t>Cupid</t>
  </si>
  <si>
    <t>Worst</t>
  </si>
  <si>
    <t>Super Shy</t>
  </si>
  <si>
    <t>르세라핌</t>
  </si>
  <si>
    <t>Crazy</t>
  </si>
  <si>
    <t>Supernova</t>
  </si>
  <si>
    <r>
      <rPr>
        <sz val="10"/>
        <color rgb="FF000000"/>
        <rFont val="Arial"/>
        <family val="2"/>
        <charset val="1"/>
      </rPr>
      <t>2</t>
    </r>
    <r>
      <rPr>
        <sz val="10"/>
        <color rgb="FF000000"/>
        <rFont val="DejaVu Sans"/>
        <family val="2"/>
      </rPr>
      <t>억</t>
    </r>
    <r>
      <rPr>
        <sz val="10"/>
        <color rgb="FF000000"/>
        <rFont val="Arial"/>
        <family val="2"/>
        <charset val="1"/>
      </rPr>
      <t>+</t>
    </r>
  </si>
  <si>
    <t>키오라</t>
  </si>
  <si>
    <t>Igloo</t>
  </si>
  <si>
    <r>
      <rPr>
        <sz val="10"/>
        <color rgb="FF000000"/>
        <rFont val="Arial"/>
        <family val="2"/>
        <charset val="1"/>
      </rPr>
      <t>5</t>
    </r>
    <r>
      <rPr>
        <sz val="10"/>
        <color rgb="FF000000"/>
        <rFont val="DejaVu Sans"/>
        <family val="2"/>
      </rPr>
      <t>천만</t>
    </r>
    <r>
      <rPr>
        <sz val="10"/>
        <color rgb="FF000000"/>
        <rFont val="Arial"/>
        <family val="2"/>
        <charset val="1"/>
      </rPr>
      <t>+</t>
    </r>
  </si>
  <si>
    <t>Ditto</t>
  </si>
  <si>
    <t>Perfect Night</t>
  </si>
  <si>
    <t>Smart</t>
  </si>
  <si>
    <t>Easy</t>
  </si>
  <si>
    <t>How sweet</t>
  </si>
  <si>
    <t>Hype boy</t>
  </si>
  <si>
    <t>Sticky</t>
  </si>
  <si>
    <t>Supernatural</t>
  </si>
  <si>
    <t>ETA</t>
  </si>
  <si>
    <t>I AM</t>
  </si>
  <si>
    <t>Attention</t>
  </si>
  <si>
    <t>After like</t>
  </si>
  <si>
    <t>Midas touch</t>
  </si>
  <si>
    <t>Unforgiven</t>
  </si>
  <si>
    <t>Love Dive</t>
  </si>
  <si>
    <t>GODS</t>
  </si>
  <si>
    <t>Bubble gum</t>
  </si>
  <si>
    <t>Fearless</t>
  </si>
  <si>
    <t>이프푸</t>
  </si>
  <si>
    <t>Cookie</t>
  </si>
  <si>
    <t>Eleven</t>
  </si>
  <si>
    <t>해야</t>
  </si>
  <si>
    <t>Baddie</t>
  </si>
  <si>
    <t>Lucky Girl Syndrome</t>
  </si>
  <si>
    <t>DICE</t>
  </si>
  <si>
    <t>Love me like this</t>
  </si>
  <si>
    <t>Dash</t>
  </si>
  <si>
    <t>O.O</t>
  </si>
  <si>
    <t>Girls never die</t>
  </si>
  <si>
    <r>
      <rPr>
        <sz val="10"/>
        <color rgb="FF000000"/>
        <rFont val="Arial"/>
        <family val="2"/>
        <charset val="1"/>
      </rPr>
      <t>2</t>
    </r>
    <r>
      <rPr>
        <sz val="10"/>
        <color rgb="FF000000"/>
        <rFont val="DejaVu Sans"/>
        <family val="2"/>
      </rPr>
      <t>천</t>
    </r>
    <r>
      <rPr>
        <sz val="10"/>
        <color rgb="FF000000"/>
        <rFont val="Arial"/>
        <family val="2"/>
        <charset val="1"/>
      </rPr>
      <t>5</t>
    </r>
    <r>
      <rPr>
        <sz val="10"/>
        <color rgb="FF000000"/>
        <rFont val="DejaVu Sans"/>
        <family val="2"/>
      </rPr>
      <t>백만</t>
    </r>
    <r>
      <rPr>
        <sz val="10"/>
        <color rgb="FF000000"/>
        <rFont val="Arial"/>
        <family val="2"/>
        <charset val="1"/>
      </rPr>
      <t>+</t>
    </r>
  </si>
  <si>
    <t>Generation</t>
  </si>
  <si>
    <t>Tank</t>
  </si>
  <si>
    <t>스테이시</t>
  </si>
  <si>
    <t>So bad</t>
  </si>
  <si>
    <t>Rising</t>
  </si>
  <si>
    <t>앨범 내 타이틀곡 대비 기타 곡 스트리밍 수 비율</t>
  </si>
  <si>
    <t>그룹</t>
  </si>
  <si>
    <t>앨범</t>
  </si>
  <si>
    <r>
      <rPr>
        <b/>
        <sz val="10"/>
        <color rgb="FF0F3A32"/>
        <rFont val="DejaVu Sans"/>
        <family val="2"/>
      </rPr>
      <t xml:space="preserve">타이틀곡 스트리밍 </t>
    </r>
    <r>
      <rPr>
        <b/>
        <sz val="10"/>
        <color rgb="FF0F3A32"/>
        <rFont val="DejaVu Sans"/>
        <family val="2"/>
        <charset val="1"/>
      </rPr>
      <t>(</t>
    </r>
    <r>
      <rPr>
        <b/>
        <sz val="10"/>
        <color rgb="FF0F3A32"/>
        <rFont val="DejaVu Sans"/>
        <family val="2"/>
      </rPr>
      <t>억</t>
    </r>
    <r>
      <rPr>
        <b/>
        <sz val="10"/>
        <color rgb="FF0F3A32"/>
        <rFont val="DejaVu Sans"/>
        <family val="2"/>
        <charset val="1"/>
      </rPr>
      <t>)</t>
    </r>
  </si>
  <si>
    <r>
      <rPr>
        <b/>
        <sz val="10"/>
        <color rgb="FF0F3A32"/>
        <rFont val="DejaVu Sans"/>
        <family val="2"/>
      </rPr>
      <t xml:space="preserve">수록곡 스트리밍 합계 </t>
    </r>
    <r>
      <rPr>
        <b/>
        <sz val="10"/>
        <color rgb="FF0F3A32"/>
        <rFont val="DejaVu Sans"/>
        <family val="2"/>
        <charset val="1"/>
      </rPr>
      <t>(</t>
    </r>
    <r>
      <rPr>
        <b/>
        <sz val="10"/>
        <color rgb="FF0F3A32"/>
        <rFont val="DejaVu Sans"/>
        <family val="2"/>
      </rPr>
      <t>억</t>
    </r>
    <r>
      <rPr>
        <b/>
        <sz val="10"/>
        <color rgb="FF0F3A32"/>
        <rFont val="DejaVu Sans"/>
        <family val="2"/>
        <charset val="1"/>
      </rPr>
      <t>)</t>
    </r>
  </si>
  <si>
    <r>
      <rPr>
        <b/>
        <sz val="10"/>
        <color rgb="FF0F3A32"/>
        <rFont val="DejaVu Sans"/>
        <family val="2"/>
      </rPr>
      <t xml:space="preserve">타이틀곡 비율 </t>
    </r>
    <r>
      <rPr>
        <b/>
        <sz val="10"/>
        <color rgb="FF0F3A32"/>
        <rFont val="DejaVu Sans"/>
        <family val="2"/>
        <charset val="1"/>
      </rPr>
      <t>(%)</t>
    </r>
  </si>
  <si>
    <t>블랙핑크</t>
  </si>
  <si>
    <t>BORN PINK</t>
  </si>
  <si>
    <t>있지</t>
  </si>
  <si>
    <t>CRAZY IN LOVE</t>
  </si>
  <si>
    <t>UNFORGIVEN</t>
  </si>
  <si>
    <t>스테이씨</t>
  </si>
  <si>
    <t>STEREOTYPE</t>
  </si>
  <si>
    <r>
      <rPr>
        <b/>
        <sz val="20"/>
        <color rgb="FFFFFFFF"/>
        <rFont val="DejaVu Sans"/>
        <family val="2"/>
      </rPr>
      <t>콘서트</t>
    </r>
    <r>
      <rPr>
        <b/>
        <sz val="20"/>
        <color rgb="FFFFFFFF"/>
        <rFont val="Arial"/>
        <family val="2"/>
      </rPr>
      <t>(</t>
    </r>
    <r>
      <rPr>
        <b/>
        <sz val="20"/>
        <color rgb="FFFFFFFF"/>
        <rFont val="DejaVu Sans"/>
        <family val="2"/>
      </rPr>
      <t>공연</t>
    </r>
    <r>
      <rPr>
        <b/>
        <sz val="20"/>
        <color rgb="FFFFFFFF"/>
        <rFont val="Arial"/>
        <family val="2"/>
      </rPr>
      <t xml:space="preserve">) </t>
    </r>
    <r>
      <rPr>
        <b/>
        <sz val="20"/>
        <color rgb="FFFFFFFF"/>
        <rFont val="DejaVu Sans"/>
        <family val="2"/>
      </rPr>
      <t>매출</t>
    </r>
  </si>
  <si>
    <t>Business Plan</t>
  </si>
  <si>
    <t>PwC_Base</t>
  </si>
  <si>
    <t>PwC_Worst</t>
  </si>
  <si>
    <t>개최 수</t>
  </si>
  <si>
    <t>관객 수</t>
  </si>
  <si>
    <r>
      <rPr>
        <b/>
        <u/>
        <sz val="10"/>
        <color rgb="FF0F3A32"/>
        <rFont val="DejaVu Sans"/>
        <family val="2"/>
      </rPr>
      <t>개최 수</t>
    </r>
    <r>
      <rPr>
        <b/>
        <u/>
        <sz val="10"/>
        <color rgb="FF0F3A32"/>
        <rFont val="DejaVu Sans"/>
        <family val="2"/>
        <charset val="1"/>
      </rPr>
      <t>_</t>
    </r>
    <r>
      <rPr>
        <b/>
        <u/>
        <sz val="10"/>
        <color rgb="FF0F3A32"/>
        <rFont val="DejaVu Sans"/>
        <family val="2"/>
      </rPr>
      <t xml:space="preserve">사업계획 </t>
    </r>
    <r>
      <rPr>
        <b/>
        <u/>
        <sz val="10"/>
        <color rgb="FF0F3A32"/>
        <rFont val="DejaVu Sans"/>
        <family val="2"/>
        <charset val="1"/>
      </rPr>
      <t>50%</t>
    </r>
  </si>
  <si>
    <r>
      <rPr>
        <b/>
        <u/>
        <sz val="10"/>
        <color rgb="FF0F3A32"/>
        <rFont val="DejaVu Sans"/>
        <family val="2"/>
      </rPr>
      <t>개최 수</t>
    </r>
    <r>
      <rPr>
        <b/>
        <u/>
        <sz val="10"/>
        <color rgb="FF0F3A32"/>
        <rFont val="DejaVu Sans"/>
        <family val="2"/>
        <charset val="1"/>
      </rPr>
      <t>_</t>
    </r>
    <r>
      <rPr>
        <b/>
        <u/>
        <sz val="10"/>
        <color rgb="FF0F3A32"/>
        <rFont val="DejaVu Sans"/>
        <family val="2"/>
      </rPr>
      <t xml:space="preserve">사업계획 </t>
    </r>
    <r>
      <rPr>
        <b/>
        <u/>
        <sz val="10"/>
        <color rgb="FF0F3A32"/>
        <rFont val="DejaVu Sans"/>
        <family val="2"/>
        <charset val="1"/>
      </rPr>
      <t xml:space="preserve">70%, </t>
    </r>
    <r>
      <rPr>
        <b/>
        <u/>
        <sz val="10"/>
        <color rgb="FF0F3A32"/>
        <rFont val="DejaVu Sans"/>
        <family val="2"/>
      </rPr>
      <t>스타디움 제외</t>
    </r>
  </si>
  <si>
    <t>콘서트분류</t>
  </si>
  <si>
    <t>좌석수</t>
  </si>
  <si>
    <t>JTOPT</t>
  </si>
  <si>
    <t>홀급</t>
  </si>
  <si>
    <t>아레나급</t>
  </si>
  <si>
    <t>돔급</t>
  </si>
  <si>
    <t>스타디움급</t>
  </si>
  <si>
    <t>한국</t>
  </si>
  <si>
    <t>일본</t>
  </si>
  <si>
    <t>동남아</t>
  </si>
  <si>
    <t>프랑스</t>
  </si>
  <si>
    <t>북미</t>
  </si>
  <si>
    <t>남미</t>
  </si>
  <si>
    <t>호주</t>
  </si>
  <si>
    <t>공연 당 관객 수</t>
  </si>
  <si>
    <t>걸그룹 공연</t>
  </si>
  <si>
    <t>공연명</t>
  </si>
  <si>
    <t>시기</t>
  </si>
  <si>
    <t>공연횟수</t>
  </si>
  <si>
    <t>관객수</t>
  </si>
  <si>
    <r>
      <rPr>
        <b/>
        <sz val="10"/>
        <color rgb="FF0F3A32"/>
        <rFont val="DejaVu Sans"/>
        <family val="2"/>
      </rPr>
      <t>공연</t>
    </r>
    <r>
      <rPr>
        <b/>
        <sz val="10"/>
        <color rgb="FF0F3A32"/>
        <rFont val="DejaVu Sans"/>
        <family val="2"/>
        <charset val="1"/>
      </rPr>
      <t>/</t>
    </r>
    <r>
      <rPr>
        <b/>
        <sz val="10"/>
        <color rgb="FF0F3A32"/>
        <rFont val="DejaVu Sans"/>
        <family val="2"/>
      </rPr>
      <t xml:space="preserve">관객 </t>
    </r>
  </si>
  <si>
    <t>SYNK : PARALLEL LINE</t>
  </si>
  <si>
    <r>
      <rPr>
        <sz val="10"/>
        <color rgb="FF000000"/>
        <rFont val="Arial"/>
        <family val="2"/>
        <charset val="1"/>
      </rPr>
      <t>24</t>
    </r>
    <r>
      <rPr>
        <sz val="10"/>
        <color rgb="FF000000"/>
        <rFont val="DejaVu Sans"/>
        <family val="2"/>
      </rPr>
      <t xml:space="preserve">년 </t>
    </r>
    <r>
      <rPr>
        <sz val="10"/>
        <color rgb="FF000000"/>
        <rFont val="Arial"/>
        <family val="2"/>
        <charset val="1"/>
      </rPr>
      <t>6</t>
    </r>
    <r>
      <rPr>
        <sz val="10"/>
        <color rgb="FF000000"/>
        <rFont val="DejaVu Sans"/>
        <family val="2"/>
      </rPr>
      <t>월</t>
    </r>
    <r>
      <rPr>
        <sz val="10"/>
        <color rgb="FF000000"/>
        <rFont val="Arial"/>
        <family val="2"/>
        <charset val="1"/>
      </rPr>
      <t>~25</t>
    </r>
    <r>
      <rPr>
        <sz val="10"/>
        <color rgb="FF000000"/>
        <rFont val="DejaVu Sans"/>
        <family val="2"/>
      </rPr>
      <t xml:space="preserve">년 </t>
    </r>
    <r>
      <rPr>
        <sz val="10"/>
        <color rgb="FF000000"/>
        <rFont val="Arial"/>
        <family val="2"/>
        <charset val="1"/>
      </rPr>
      <t>3</t>
    </r>
    <r>
      <rPr>
        <sz val="10"/>
        <color rgb="FF000000"/>
        <rFont val="DejaVu Sans"/>
        <family val="2"/>
      </rPr>
      <t>월</t>
    </r>
  </si>
  <si>
    <t>SYNK : HYPER LINE</t>
  </si>
  <si>
    <r>
      <rPr>
        <sz val="10"/>
        <color rgb="FF000000"/>
        <rFont val="Arial"/>
        <family val="2"/>
        <charset val="1"/>
      </rPr>
      <t>23</t>
    </r>
    <r>
      <rPr>
        <sz val="10"/>
        <color rgb="FF000000"/>
        <rFont val="DejaVu Sans"/>
        <family val="2"/>
      </rPr>
      <t xml:space="preserve">년 </t>
    </r>
    <r>
      <rPr>
        <sz val="10"/>
        <color rgb="FF000000"/>
        <rFont val="Arial"/>
        <family val="2"/>
        <charset val="1"/>
      </rPr>
      <t>2</t>
    </r>
    <r>
      <rPr>
        <sz val="10"/>
        <color rgb="FF000000"/>
        <rFont val="DejaVu Sans"/>
        <family val="2"/>
      </rPr>
      <t>월</t>
    </r>
    <r>
      <rPr>
        <sz val="10"/>
        <color rgb="FF000000"/>
        <rFont val="Arial"/>
        <family val="2"/>
        <charset val="1"/>
      </rPr>
      <t>~23</t>
    </r>
    <r>
      <rPr>
        <sz val="10"/>
        <color rgb="FF000000"/>
        <rFont val="DejaVu Sans"/>
        <family val="2"/>
      </rPr>
      <t xml:space="preserve">년 </t>
    </r>
    <r>
      <rPr>
        <sz val="10"/>
        <color rgb="FF000000"/>
        <rFont val="Arial"/>
        <family val="2"/>
        <charset val="1"/>
      </rPr>
      <t>9</t>
    </r>
    <r>
      <rPr>
        <sz val="10"/>
        <color rgb="FF000000"/>
        <rFont val="DejaVu Sans"/>
        <family val="2"/>
      </rPr>
      <t>월</t>
    </r>
  </si>
  <si>
    <r>
      <rPr>
        <sz val="10"/>
        <color rgb="FF000000"/>
        <rFont val="Arial"/>
        <family val="2"/>
        <charset val="1"/>
      </rPr>
      <t>22</t>
    </r>
    <r>
      <rPr>
        <sz val="10"/>
        <color rgb="FF000000"/>
        <rFont val="DejaVu Sans"/>
        <family val="2"/>
      </rPr>
      <t xml:space="preserve">년 </t>
    </r>
    <r>
      <rPr>
        <sz val="10"/>
        <color rgb="FF000000"/>
        <rFont val="Arial"/>
        <family val="2"/>
        <charset val="1"/>
      </rPr>
      <t>10</t>
    </r>
    <r>
      <rPr>
        <sz val="10"/>
        <color rgb="FF000000"/>
        <rFont val="DejaVu Sans"/>
        <family val="2"/>
      </rPr>
      <t>월</t>
    </r>
    <r>
      <rPr>
        <sz val="10"/>
        <color rgb="FF000000"/>
        <rFont val="Arial"/>
        <family val="2"/>
        <charset val="1"/>
      </rPr>
      <t>~23</t>
    </r>
    <r>
      <rPr>
        <sz val="10"/>
        <color rgb="FF000000"/>
        <rFont val="DejaVu Sans"/>
        <family val="2"/>
      </rPr>
      <t xml:space="preserve">년 </t>
    </r>
    <r>
      <rPr>
        <sz val="10"/>
        <color rgb="FF000000"/>
        <rFont val="Arial"/>
        <family val="2"/>
        <charset val="1"/>
      </rPr>
      <t>9</t>
    </r>
    <r>
      <rPr>
        <sz val="10"/>
        <color rgb="FF000000"/>
        <rFont val="DejaVu Sans"/>
        <family val="2"/>
      </rPr>
      <t>월</t>
    </r>
  </si>
  <si>
    <t>트와이스</t>
  </si>
  <si>
    <t>READY TO BE</t>
  </si>
  <si>
    <r>
      <rPr>
        <sz val="10"/>
        <color rgb="FF000000"/>
        <rFont val="Arial"/>
        <family val="2"/>
        <charset val="1"/>
      </rPr>
      <t>23</t>
    </r>
    <r>
      <rPr>
        <sz val="10"/>
        <color rgb="FF000000"/>
        <rFont val="DejaVu Sans"/>
        <family val="2"/>
      </rPr>
      <t xml:space="preserve">년 </t>
    </r>
    <r>
      <rPr>
        <sz val="10"/>
        <color rgb="FF000000"/>
        <rFont val="Arial"/>
        <family val="2"/>
        <charset val="1"/>
      </rPr>
      <t>4</t>
    </r>
    <r>
      <rPr>
        <sz val="10"/>
        <color rgb="FF000000"/>
        <rFont val="DejaVu Sans"/>
        <family val="2"/>
      </rPr>
      <t>월</t>
    </r>
    <r>
      <rPr>
        <sz val="10"/>
        <color rgb="FF000000"/>
        <rFont val="Arial"/>
        <family val="2"/>
        <charset val="1"/>
      </rPr>
      <t>~</t>
    </r>
  </si>
  <si>
    <t>SHOW WHAT I HAVE</t>
  </si>
  <si>
    <r>
      <rPr>
        <sz val="10"/>
        <color rgb="FF000000"/>
        <rFont val="Arial"/>
        <family val="2"/>
        <charset val="1"/>
      </rPr>
      <t>23</t>
    </r>
    <r>
      <rPr>
        <sz val="10"/>
        <color rgb="FF000000"/>
        <rFont val="DejaVu Sans"/>
        <family val="2"/>
      </rPr>
      <t xml:space="preserve">년 </t>
    </r>
    <r>
      <rPr>
        <sz val="10"/>
        <color rgb="FF000000"/>
        <rFont val="Arial"/>
        <family val="2"/>
        <charset val="1"/>
      </rPr>
      <t>10</t>
    </r>
    <r>
      <rPr>
        <sz val="10"/>
        <color rgb="FF000000"/>
        <rFont val="DejaVu Sans"/>
        <family val="2"/>
      </rPr>
      <t>월</t>
    </r>
    <r>
      <rPr>
        <sz val="10"/>
        <color rgb="FF000000"/>
        <rFont val="Arial"/>
        <family val="2"/>
        <charset val="1"/>
      </rPr>
      <t>~24</t>
    </r>
    <r>
      <rPr>
        <sz val="10"/>
        <color rgb="FF000000"/>
        <rFont val="DejaVu Sans"/>
        <family val="2"/>
      </rPr>
      <t>년</t>
    </r>
    <r>
      <rPr>
        <sz val="10"/>
        <color rgb="FF000000"/>
        <rFont val="Arial"/>
        <family val="2"/>
        <charset val="1"/>
      </rPr>
      <t>9</t>
    </r>
    <r>
      <rPr>
        <sz val="10"/>
        <color rgb="FF000000"/>
        <rFont val="DejaVu Sans"/>
        <family val="2"/>
      </rPr>
      <t>월</t>
    </r>
  </si>
  <si>
    <t>유튜브 광고매출</t>
  </si>
  <si>
    <t>Source: https://socialblade.com/youtube</t>
  </si>
  <si>
    <r>
      <rPr>
        <b/>
        <sz val="10"/>
        <color rgb="FF0F3A32"/>
        <rFont val="DejaVu Sans"/>
        <family val="2"/>
      </rPr>
      <t xml:space="preserve">뉴진스 </t>
    </r>
    <r>
      <rPr>
        <b/>
        <sz val="10"/>
        <color rgb="FF0F3A32"/>
        <rFont val="DejaVu Sans"/>
        <family val="2"/>
        <charset val="1"/>
      </rPr>
      <t>(</t>
    </r>
    <r>
      <rPr>
        <b/>
        <sz val="10"/>
        <color rgb="FF0F3A32"/>
        <rFont val="DejaVu Sans"/>
        <family val="2"/>
      </rPr>
      <t xml:space="preserve">데뷔 </t>
    </r>
    <r>
      <rPr>
        <b/>
        <sz val="10"/>
        <color rgb="FF0F3A32"/>
        <rFont val="DejaVu Sans"/>
        <family val="2"/>
        <charset val="1"/>
      </rPr>
      <t>2022</t>
    </r>
    <r>
      <rPr>
        <b/>
        <sz val="10"/>
        <color rgb="FF0F3A32"/>
        <rFont val="DejaVu Sans"/>
        <family val="2"/>
      </rPr>
      <t xml:space="preserve">년 </t>
    </r>
    <r>
      <rPr>
        <b/>
        <sz val="10"/>
        <color rgb="FF0F3A32"/>
        <rFont val="DejaVu Sans"/>
        <family val="2"/>
        <charset val="1"/>
      </rPr>
      <t>7</t>
    </r>
    <r>
      <rPr>
        <b/>
        <sz val="10"/>
        <color rgb="FF0F3A32"/>
        <rFont val="DejaVu Sans"/>
        <family val="2"/>
      </rPr>
      <t>월</t>
    </r>
    <r>
      <rPr>
        <b/>
        <sz val="10"/>
        <color rgb="FF0F3A32"/>
        <rFont val="DejaVu Sans"/>
        <family val="2"/>
        <charset val="1"/>
      </rPr>
      <t>)</t>
    </r>
  </si>
  <si>
    <t>동영상 수</t>
  </si>
  <si>
    <r>
      <rPr>
        <sz val="10"/>
        <color rgb="FF000000"/>
        <rFont val="DejaVu Sans"/>
        <family val="2"/>
      </rPr>
      <t>업로드 수</t>
    </r>
    <r>
      <rPr>
        <sz val="10"/>
        <color rgb="FF000000"/>
        <rFont val="DejaVu Sans"/>
        <family val="2"/>
        <charset val="1"/>
      </rPr>
      <t>(</t>
    </r>
    <r>
      <rPr>
        <sz val="10"/>
        <color rgb="FF000000"/>
        <rFont val="DejaVu Sans"/>
        <family val="2"/>
      </rPr>
      <t>월간</t>
    </r>
    <r>
      <rPr>
        <sz val="10"/>
        <color rgb="FF000000"/>
        <rFont val="DejaVu Sans"/>
        <family val="2"/>
        <charset val="1"/>
      </rPr>
      <t>)</t>
    </r>
  </si>
  <si>
    <t>조회수 평균</t>
  </si>
  <si>
    <r>
      <rPr>
        <sz val="10"/>
        <color rgb="FF000000"/>
        <rFont val="DejaVu Sans"/>
        <family val="2"/>
      </rPr>
      <t>명 수</t>
    </r>
    <r>
      <rPr>
        <sz val="10"/>
        <color rgb="FF000000"/>
        <rFont val="DejaVu Sans"/>
        <family val="2"/>
        <charset val="1"/>
      </rPr>
      <t>(</t>
    </r>
    <r>
      <rPr>
        <sz val="10"/>
        <color rgb="FF000000"/>
        <rFont val="DejaVu Sans"/>
        <family val="2"/>
      </rPr>
      <t>누적</t>
    </r>
    <r>
      <rPr>
        <sz val="10"/>
        <color rgb="FF000000"/>
        <rFont val="DejaVu Sans"/>
        <family val="2"/>
        <charset val="1"/>
      </rPr>
      <t>)</t>
    </r>
  </si>
  <si>
    <r>
      <rPr>
        <sz val="10"/>
        <color rgb="FF000000"/>
        <rFont val="DejaVu Sans"/>
        <family val="2"/>
      </rPr>
      <t>조회수</t>
    </r>
    <r>
      <rPr>
        <sz val="10"/>
        <color rgb="FF000000"/>
        <rFont val="DejaVu Sans"/>
        <family val="2"/>
        <charset val="1"/>
      </rPr>
      <t>(</t>
    </r>
    <r>
      <rPr>
        <sz val="10"/>
        <color rgb="FF000000"/>
        <rFont val="DejaVu Sans"/>
        <family val="2"/>
      </rPr>
      <t>월간</t>
    </r>
    <r>
      <rPr>
        <sz val="10"/>
        <color rgb="FF000000"/>
        <rFont val="DejaVu Sans"/>
        <family val="2"/>
        <charset val="1"/>
      </rPr>
      <t>)</t>
    </r>
  </si>
  <si>
    <t>인당 조회수</t>
  </si>
  <si>
    <r>
      <rPr>
        <b/>
        <sz val="10"/>
        <color rgb="FF0F3A32"/>
        <rFont val="DejaVu Sans"/>
        <family val="2"/>
      </rPr>
      <t xml:space="preserve">엔믹스 </t>
    </r>
    <r>
      <rPr>
        <b/>
        <sz val="10"/>
        <color rgb="FF0F3A32"/>
        <rFont val="DejaVu Sans"/>
        <family val="2"/>
        <charset val="1"/>
      </rPr>
      <t>(</t>
    </r>
    <r>
      <rPr>
        <b/>
        <sz val="10"/>
        <color rgb="FF0F3A32"/>
        <rFont val="DejaVu Sans"/>
        <family val="2"/>
      </rPr>
      <t xml:space="preserve">데뷔 </t>
    </r>
    <r>
      <rPr>
        <b/>
        <sz val="10"/>
        <color rgb="FF0F3A32"/>
        <rFont val="DejaVu Sans"/>
        <family val="2"/>
        <charset val="1"/>
      </rPr>
      <t>2022</t>
    </r>
    <r>
      <rPr>
        <b/>
        <sz val="10"/>
        <color rgb="FF0F3A32"/>
        <rFont val="DejaVu Sans"/>
        <family val="2"/>
      </rPr>
      <t xml:space="preserve">년 </t>
    </r>
    <r>
      <rPr>
        <b/>
        <sz val="10"/>
        <color rgb="FF0F3A32"/>
        <rFont val="DejaVu Sans"/>
        <family val="2"/>
        <charset val="1"/>
      </rPr>
      <t>2</t>
    </r>
    <r>
      <rPr>
        <b/>
        <sz val="10"/>
        <color rgb="FF0F3A32"/>
        <rFont val="DejaVu Sans"/>
        <family val="2"/>
      </rPr>
      <t>월</t>
    </r>
    <r>
      <rPr>
        <b/>
        <sz val="10"/>
        <color rgb="FF0F3A32"/>
        <rFont val="DejaVu Sans"/>
        <family val="2"/>
        <charset val="1"/>
      </rPr>
      <t>)</t>
    </r>
  </si>
  <si>
    <t>증감수</t>
  </si>
  <si>
    <r>
      <rPr>
        <b/>
        <sz val="10"/>
        <color rgb="FF0F3A32"/>
        <rFont val="DejaVu Sans"/>
        <family val="2"/>
      </rPr>
      <t xml:space="preserve">트리플에스 </t>
    </r>
    <r>
      <rPr>
        <b/>
        <sz val="10"/>
        <color rgb="FF0F3A32"/>
        <rFont val="DejaVu Sans"/>
        <family val="2"/>
        <charset val="1"/>
      </rPr>
      <t>(</t>
    </r>
    <r>
      <rPr>
        <b/>
        <sz val="10"/>
        <color rgb="FF0F3A32"/>
        <rFont val="DejaVu Sans"/>
        <family val="2"/>
      </rPr>
      <t xml:space="preserve">데뷔 </t>
    </r>
    <r>
      <rPr>
        <b/>
        <sz val="10"/>
        <color rgb="FF0F3A32"/>
        <rFont val="DejaVu Sans"/>
        <family val="2"/>
        <charset val="1"/>
      </rPr>
      <t>2022</t>
    </r>
    <r>
      <rPr>
        <b/>
        <sz val="10"/>
        <color rgb="FF0F3A32"/>
        <rFont val="DejaVu Sans"/>
        <family val="2"/>
      </rPr>
      <t xml:space="preserve">년 </t>
    </r>
    <r>
      <rPr>
        <b/>
        <sz val="10"/>
        <color rgb="FF0F3A32"/>
        <rFont val="DejaVu Sans"/>
        <family val="2"/>
        <charset val="1"/>
      </rPr>
      <t>8</t>
    </r>
    <r>
      <rPr>
        <b/>
        <sz val="10"/>
        <color rgb="FF0F3A32"/>
        <rFont val="DejaVu Sans"/>
        <family val="2"/>
      </rPr>
      <t>월</t>
    </r>
    <r>
      <rPr>
        <b/>
        <sz val="10"/>
        <color rgb="FF0F3A32"/>
        <rFont val="DejaVu Sans"/>
        <family val="2"/>
        <charset val="1"/>
      </rPr>
      <t>)</t>
    </r>
  </si>
  <si>
    <r>
      <rPr>
        <b/>
        <sz val="10"/>
        <color rgb="FF0F3A32"/>
        <rFont val="DejaVu Sans"/>
        <family val="2"/>
      </rPr>
      <t xml:space="preserve">피프티피프티 </t>
    </r>
    <r>
      <rPr>
        <b/>
        <sz val="10"/>
        <color rgb="FF0F3A32"/>
        <rFont val="DejaVu Sans"/>
        <family val="2"/>
        <charset val="1"/>
      </rPr>
      <t>(</t>
    </r>
    <r>
      <rPr>
        <b/>
        <sz val="10"/>
        <color rgb="FF0F3A32"/>
        <rFont val="DejaVu Sans"/>
        <family val="2"/>
      </rPr>
      <t xml:space="preserve">데뷔 </t>
    </r>
    <r>
      <rPr>
        <b/>
        <sz val="10"/>
        <color rgb="FF0F3A32"/>
        <rFont val="DejaVu Sans"/>
        <family val="2"/>
        <charset val="1"/>
      </rPr>
      <t>2022</t>
    </r>
    <r>
      <rPr>
        <b/>
        <sz val="10"/>
        <color rgb="FF0F3A32"/>
        <rFont val="DejaVu Sans"/>
        <family val="2"/>
      </rPr>
      <t xml:space="preserve">년 </t>
    </r>
    <r>
      <rPr>
        <b/>
        <sz val="10"/>
        <color rgb="FF0F3A32"/>
        <rFont val="DejaVu Sans"/>
        <family val="2"/>
        <charset val="1"/>
      </rPr>
      <t>11</t>
    </r>
    <r>
      <rPr>
        <b/>
        <sz val="10"/>
        <color rgb="FF0F3A32"/>
        <rFont val="DejaVu Sans"/>
        <family val="2"/>
      </rPr>
      <t>월</t>
    </r>
    <r>
      <rPr>
        <b/>
        <sz val="10"/>
        <color rgb="FF0F3A32"/>
        <rFont val="DejaVu Sans"/>
        <family val="2"/>
        <charset val="1"/>
      </rPr>
      <t>)</t>
    </r>
  </si>
  <si>
    <t>명 수</t>
  </si>
  <si>
    <r>
      <rPr>
        <b/>
        <sz val="10"/>
        <color rgb="FF0F3A32"/>
        <rFont val="DejaVu Sans"/>
        <family val="2"/>
      </rPr>
      <t>키스오브라이프</t>
    </r>
    <r>
      <rPr>
        <b/>
        <sz val="10"/>
        <color rgb="FF0F3A32"/>
        <rFont val="DejaVu Sans"/>
        <family val="2"/>
        <charset val="1"/>
      </rPr>
      <t>/</t>
    </r>
    <r>
      <rPr>
        <b/>
        <sz val="10"/>
        <color rgb="FF0F3A32"/>
        <rFont val="DejaVu Sans"/>
        <family val="2"/>
      </rPr>
      <t xml:space="preserve">키오라 </t>
    </r>
    <r>
      <rPr>
        <b/>
        <sz val="10"/>
        <color rgb="FF0F3A32"/>
        <rFont val="DejaVu Sans"/>
        <family val="2"/>
        <charset val="1"/>
      </rPr>
      <t>(</t>
    </r>
    <r>
      <rPr>
        <b/>
        <sz val="10"/>
        <color rgb="FF0F3A32"/>
        <rFont val="DejaVu Sans"/>
        <family val="2"/>
      </rPr>
      <t xml:space="preserve">데뷔 </t>
    </r>
    <r>
      <rPr>
        <b/>
        <sz val="10"/>
        <color rgb="FF0F3A32"/>
        <rFont val="DejaVu Sans"/>
        <family val="2"/>
        <charset val="1"/>
      </rPr>
      <t>2023</t>
    </r>
    <r>
      <rPr>
        <b/>
        <sz val="10"/>
        <color rgb="FF0F3A32"/>
        <rFont val="DejaVu Sans"/>
        <family val="2"/>
      </rPr>
      <t xml:space="preserve">년 </t>
    </r>
    <r>
      <rPr>
        <b/>
        <sz val="10"/>
        <color rgb="FF0F3A32"/>
        <rFont val="DejaVu Sans"/>
        <family val="2"/>
        <charset val="1"/>
      </rPr>
      <t>7</t>
    </r>
    <r>
      <rPr>
        <b/>
        <sz val="10"/>
        <color rgb="FF0F3A32"/>
        <rFont val="DejaVu Sans"/>
        <family val="2"/>
      </rPr>
      <t>월</t>
    </r>
    <r>
      <rPr>
        <b/>
        <sz val="10"/>
        <color rgb="FF0F3A32"/>
        <rFont val="DejaVu Sans"/>
        <family val="2"/>
        <charset val="1"/>
      </rPr>
      <t>)</t>
    </r>
  </si>
  <si>
    <r>
      <rPr>
        <b/>
        <sz val="10"/>
        <color rgb="FF0F3A32"/>
        <rFont val="DejaVu Sans"/>
        <family val="2"/>
      </rPr>
      <t xml:space="preserve">르세라핌 </t>
    </r>
    <r>
      <rPr>
        <b/>
        <sz val="10"/>
        <color rgb="FF0F3A32"/>
        <rFont val="DejaVu Sans"/>
        <family val="2"/>
        <charset val="1"/>
      </rPr>
      <t>(</t>
    </r>
    <r>
      <rPr>
        <b/>
        <sz val="10"/>
        <color rgb="FF0F3A32"/>
        <rFont val="DejaVu Sans"/>
        <family val="2"/>
      </rPr>
      <t xml:space="preserve">데뷔 </t>
    </r>
    <r>
      <rPr>
        <b/>
        <sz val="10"/>
        <color rgb="FF0F3A32"/>
        <rFont val="DejaVu Sans"/>
        <family val="2"/>
        <charset val="1"/>
      </rPr>
      <t>22</t>
    </r>
    <r>
      <rPr>
        <b/>
        <sz val="10"/>
        <color rgb="FF0F3A32"/>
        <rFont val="DejaVu Sans"/>
        <family val="2"/>
      </rPr>
      <t xml:space="preserve">년 </t>
    </r>
    <r>
      <rPr>
        <b/>
        <sz val="10"/>
        <color rgb="FF0F3A32"/>
        <rFont val="DejaVu Sans"/>
        <family val="2"/>
        <charset val="1"/>
      </rPr>
      <t>5</t>
    </r>
    <r>
      <rPr>
        <b/>
        <sz val="10"/>
        <color rgb="FF0F3A32"/>
        <rFont val="DejaVu Sans"/>
        <family val="2"/>
      </rPr>
      <t>월</t>
    </r>
    <r>
      <rPr>
        <b/>
        <sz val="10"/>
        <color rgb="FF0F3A32"/>
        <rFont val="DejaVu Sans"/>
        <family val="2"/>
        <charset val="1"/>
      </rPr>
      <t>)</t>
    </r>
  </si>
  <si>
    <r>
      <rPr>
        <b/>
        <sz val="10"/>
        <color rgb="FF0F3A32"/>
        <rFont val="DejaVu Sans"/>
        <family val="2"/>
      </rPr>
      <t>블랙핑크</t>
    </r>
    <r>
      <rPr>
        <b/>
        <sz val="10"/>
        <color rgb="FF0F3A32"/>
        <rFont val="DejaVu Sans"/>
        <family val="2"/>
        <charset val="1"/>
      </rPr>
      <t>/</t>
    </r>
    <r>
      <rPr>
        <b/>
        <sz val="10"/>
        <color rgb="FF0F3A32"/>
        <rFont val="DejaVu Sans"/>
        <family val="2"/>
      </rPr>
      <t>성숙기</t>
    </r>
  </si>
  <si>
    <r>
      <rPr>
        <b/>
        <sz val="10"/>
        <color rgb="FF0F3A32"/>
        <rFont val="DejaVu Sans"/>
        <family val="2"/>
      </rPr>
      <t>트와이스</t>
    </r>
    <r>
      <rPr>
        <b/>
        <sz val="10"/>
        <color rgb="FF0F3A32"/>
        <rFont val="DejaVu Sans"/>
        <family val="2"/>
        <charset val="1"/>
      </rPr>
      <t>/</t>
    </r>
    <r>
      <rPr>
        <b/>
        <sz val="10"/>
        <color rgb="FF0F3A32"/>
        <rFont val="DejaVu Sans"/>
        <family val="2"/>
      </rPr>
      <t>성숙기</t>
    </r>
  </si>
  <si>
    <t>데뷔 이후 월평균 유튜브 구독자 수 증가율</t>
  </si>
  <si>
    <r>
      <rPr>
        <b/>
        <sz val="10"/>
        <color rgb="FF0F3A32"/>
        <rFont val="Arial"/>
        <family val="2"/>
        <charset val="1"/>
      </rPr>
      <t>+6</t>
    </r>
    <r>
      <rPr>
        <b/>
        <sz val="10"/>
        <color rgb="FF0F3A32"/>
        <rFont val="DejaVu Sans"/>
        <family val="2"/>
      </rPr>
      <t>개월</t>
    </r>
  </si>
  <si>
    <r>
      <rPr>
        <b/>
        <sz val="10"/>
        <color rgb="FF0F3A32"/>
        <rFont val="Arial"/>
        <family val="2"/>
        <charset val="1"/>
      </rPr>
      <t>+12</t>
    </r>
    <r>
      <rPr>
        <b/>
        <sz val="10"/>
        <color rgb="FF0F3A32"/>
        <rFont val="DejaVu Sans"/>
        <family val="2"/>
      </rPr>
      <t>개월</t>
    </r>
  </si>
  <si>
    <r>
      <rPr>
        <b/>
        <sz val="10"/>
        <color rgb="FF0F3A32"/>
        <rFont val="Arial"/>
        <family val="2"/>
        <charset val="1"/>
      </rPr>
      <t>+24</t>
    </r>
    <r>
      <rPr>
        <b/>
        <sz val="10"/>
        <color rgb="FF0F3A32"/>
        <rFont val="DejaVu Sans"/>
        <family val="2"/>
      </rPr>
      <t>개월</t>
    </r>
  </si>
  <si>
    <r>
      <rPr>
        <sz val="10"/>
        <color rgb="FF000000"/>
        <rFont val="Arial"/>
        <family val="2"/>
        <charset val="1"/>
      </rPr>
      <t>6</t>
    </r>
    <r>
      <rPr>
        <sz val="10"/>
        <color rgb="FF000000"/>
        <rFont val="DejaVu Sans"/>
        <family val="2"/>
      </rPr>
      <t>개월</t>
    </r>
  </si>
  <si>
    <t>피프티</t>
  </si>
  <si>
    <r>
      <rPr>
        <b/>
        <sz val="10"/>
        <color rgb="FF0F3A32"/>
        <rFont val="DejaVu Sans"/>
        <family val="2"/>
      </rPr>
      <t xml:space="preserve">최근 </t>
    </r>
    <r>
      <rPr>
        <b/>
        <sz val="10"/>
        <color rgb="FF0F3A32"/>
        <rFont val="DejaVu Sans"/>
        <family val="2"/>
        <charset val="1"/>
      </rPr>
      <t>12</t>
    </r>
    <r>
      <rPr>
        <b/>
        <sz val="10"/>
        <color rgb="FF0F3A32"/>
        <rFont val="DejaVu Sans"/>
        <family val="2"/>
      </rPr>
      <t>개월 유튜브 구독자 수 증가율</t>
    </r>
  </si>
  <si>
    <r>
      <rPr>
        <b/>
        <sz val="10"/>
        <color rgb="FF0F3A32"/>
        <rFont val="DejaVu Sans"/>
        <family val="2"/>
      </rPr>
      <t>최근</t>
    </r>
    <r>
      <rPr>
        <b/>
        <sz val="10"/>
        <color rgb="FF0F3A32"/>
        <rFont val="DejaVu Sans"/>
        <family val="2"/>
        <charset val="1"/>
      </rPr>
      <t>12</t>
    </r>
    <r>
      <rPr>
        <b/>
        <sz val="10"/>
        <color rgb="FF0F3A32"/>
        <rFont val="DejaVu Sans"/>
        <family val="2"/>
      </rPr>
      <t>개월</t>
    </r>
  </si>
  <si>
    <t>안정기</t>
  </si>
  <si>
    <r>
      <rPr>
        <sz val="10"/>
        <color rgb="FF000000"/>
        <rFont val="DejaVu Sans"/>
        <family val="2"/>
      </rPr>
      <t xml:space="preserve">제외 </t>
    </r>
    <r>
      <rPr>
        <sz val="10"/>
        <color rgb="FF000000"/>
        <rFont val="DejaVu Sans"/>
        <family val="2"/>
        <charset val="1"/>
      </rPr>
      <t>(</t>
    </r>
    <r>
      <rPr>
        <sz val="10"/>
        <color rgb="FF000000"/>
        <rFont val="DejaVu Sans"/>
        <family val="2"/>
      </rPr>
      <t>활동중단</t>
    </r>
    <r>
      <rPr>
        <sz val="10"/>
        <color rgb="FF000000"/>
        <rFont val="DejaVu Sans"/>
        <family val="2"/>
        <charset val="1"/>
      </rPr>
      <t>)</t>
    </r>
  </si>
  <si>
    <r>
      <rPr>
        <sz val="10"/>
        <color rgb="FF000000"/>
        <rFont val="DejaVu Sans"/>
        <family val="2"/>
      </rPr>
      <t xml:space="preserve">제외 </t>
    </r>
    <r>
      <rPr>
        <sz val="10"/>
        <color rgb="FF000000"/>
        <rFont val="DejaVu Sans"/>
        <family val="2"/>
        <charset val="1"/>
      </rPr>
      <t>(</t>
    </r>
    <r>
      <rPr>
        <sz val="10"/>
        <color rgb="FF000000"/>
        <rFont val="DejaVu Sans"/>
        <family val="2"/>
      </rPr>
      <t xml:space="preserve">데뷔 </t>
    </r>
    <r>
      <rPr>
        <sz val="10"/>
        <color rgb="FF000000"/>
        <rFont val="DejaVu Sans"/>
        <family val="2"/>
        <charset val="1"/>
      </rPr>
      <t>'23</t>
    </r>
    <r>
      <rPr>
        <sz val="10"/>
        <color rgb="FF000000"/>
        <rFont val="DejaVu Sans"/>
        <family val="2"/>
      </rPr>
      <t xml:space="preserve">년 </t>
    </r>
    <r>
      <rPr>
        <sz val="10"/>
        <color rgb="FF000000"/>
        <rFont val="DejaVu Sans"/>
        <family val="2"/>
        <charset val="1"/>
      </rPr>
      <t>7</t>
    </r>
    <r>
      <rPr>
        <sz val="10"/>
        <color rgb="FF000000"/>
        <rFont val="DejaVu Sans"/>
        <family val="2"/>
      </rPr>
      <t>월</t>
    </r>
    <r>
      <rPr>
        <sz val="10"/>
        <color rgb="FF000000"/>
        <rFont val="DejaVu Sans"/>
        <family val="2"/>
        <charset val="1"/>
      </rPr>
      <t>)</t>
    </r>
  </si>
  <si>
    <t>성숙기</t>
  </si>
  <si>
    <r>
      <rPr>
        <b/>
        <sz val="10"/>
        <color rgb="FF0F3A32"/>
        <rFont val="DejaVu Sans"/>
        <family val="2"/>
      </rPr>
      <t xml:space="preserve">유튜브 구독자 수 </t>
    </r>
    <r>
      <rPr>
        <b/>
        <sz val="10"/>
        <color rgb="FF0F3A32"/>
        <rFont val="DejaVu Sans"/>
        <family val="2"/>
        <charset val="1"/>
      </rPr>
      <t>CAP</t>
    </r>
  </si>
  <si>
    <r>
      <rPr>
        <sz val="10"/>
        <color rgb="FF000000"/>
        <rFont val="Arial"/>
        <family val="2"/>
        <charset val="1"/>
      </rPr>
      <t>9580</t>
    </r>
    <r>
      <rPr>
        <sz val="10"/>
        <color rgb="FF000000"/>
        <rFont val="DejaVu Sans"/>
        <family val="2"/>
      </rPr>
      <t>만명</t>
    </r>
  </si>
  <si>
    <r>
      <rPr>
        <sz val="10"/>
        <color rgb="FF000000"/>
        <rFont val="Arial"/>
        <family val="2"/>
        <charset val="1"/>
      </rPr>
      <t>1790</t>
    </r>
    <r>
      <rPr>
        <sz val="10"/>
        <color rgb="FF000000"/>
        <rFont val="DejaVu Sans"/>
        <family val="2"/>
      </rPr>
      <t>만명</t>
    </r>
  </si>
  <si>
    <t>아이들</t>
  </si>
  <si>
    <r>
      <rPr>
        <sz val="10"/>
        <color rgb="FF000000"/>
        <rFont val="Arial"/>
        <family val="2"/>
        <charset val="1"/>
      </rPr>
      <t>904</t>
    </r>
    <r>
      <rPr>
        <sz val="10"/>
        <color rgb="FF000000"/>
        <rFont val="DejaVu Sans"/>
        <family val="2"/>
      </rPr>
      <t>만명</t>
    </r>
  </si>
  <si>
    <r>
      <rPr>
        <sz val="10"/>
        <color rgb="FF000000"/>
        <rFont val="Arial"/>
        <family val="2"/>
        <charset val="1"/>
      </rPr>
      <t>192</t>
    </r>
    <r>
      <rPr>
        <sz val="10"/>
        <color rgb="FF000000"/>
        <rFont val="DejaVu Sans"/>
        <family val="2"/>
      </rPr>
      <t>만명</t>
    </r>
  </si>
  <si>
    <t>월별 동영상 업로드 수</t>
  </si>
  <si>
    <t>Average</t>
  </si>
  <si>
    <r>
      <rPr>
        <b/>
        <sz val="10"/>
        <color rgb="FF0F3A32"/>
        <rFont val="DejaVu Sans"/>
        <family val="2"/>
      </rPr>
      <t xml:space="preserve">구독자 수 추이 </t>
    </r>
    <r>
      <rPr>
        <b/>
        <sz val="10"/>
        <color rgb="FF0F3A32"/>
        <rFont val="DejaVu Sans"/>
        <family val="2"/>
        <charset val="1"/>
      </rPr>
      <t>(</t>
    </r>
    <r>
      <rPr>
        <b/>
        <sz val="10"/>
        <color rgb="FF0F3A32"/>
        <rFont val="DejaVu Sans"/>
        <family val="2"/>
      </rPr>
      <t xml:space="preserve">데뷔 </t>
    </r>
    <r>
      <rPr>
        <b/>
        <sz val="10"/>
        <color rgb="FF0F3A32"/>
        <rFont val="DejaVu Sans"/>
        <family val="2"/>
        <charset val="1"/>
      </rPr>
      <t>'25</t>
    </r>
    <r>
      <rPr>
        <b/>
        <sz val="10"/>
        <color rgb="FF0F3A32"/>
        <rFont val="DejaVu Sans"/>
        <family val="2"/>
      </rPr>
      <t xml:space="preserve">년 </t>
    </r>
    <r>
      <rPr>
        <b/>
        <sz val="10"/>
        <color rgb="FF0F3A32"/>
        <rFont val="DejaVu Sans"/>
        <family val="2"/>
        <charset val="1"/>
      </rPr>
      <t>10</t>
    </r>
    <r>
      <rPr>
        <b/>
        <sz val="10"/>
        <color rgb="FF0F3A32"/>
        <rFont val="DejaVu Sans"/>
        <family val="2"/>
      </rPr>
      <t>월 가정</t>
    </r>
    <r>
      <rPr>
        <b/>
        <sz val="10"/>
        <color rgb="FF0F3A32"/>
        <rFont val="DejaVu Sans"/>
        <family val="2"/>
        <charset val="1"/>
      </rPr>
      <t>)</t>
    </r>
  </si>
  <si>
    <r>
      <rPr>
        <sz val="10"/>
        <color rgb="FF000000"/>
        <rFont val="DejaVu Sans"/>
        <family val="2"/>
      </rPr>
      <t>데뷔</t>
    </r>
    <r>
      <rPr>
        <sz val="10"/>
        <color rgb="FF000000"/>
        <rFont val="DejaVu Sans"/>
        <family val="2"/>
        <charset val="1"/>
      </rPr>
      <t>+6</t>
    </r>
    <r>
      <rPr>
        <sz val="10"/>
        <color rgb="FF000000"/>
        <rFont val="DejaVu Sans"/>
        <family val="2"/>
      </rPr>
      <t>개월</t>
    </r>
  </si>
  <si>
    <r>
      <rPr>
        <sz val="10"/>
        <color rgb="FF000000"/>
        <rFont val="Arial"/>
        <family val="2"/>
        <charset val="1"/>
      </rPr>
      <t>6</t>
    </r>
    <r>
      <rPr>
        <sz val="10"/>
        <color rgb="FF000000"/>
        <rFont val="DejaVu Sans"/>
        <family val="2"/>
      </rPr>
      <t>개월이후</t>
    </r>
  </si>
  <si>
    <t>연평균 구독자 수</t>
  </si>
  <si>
    <r>
      <rPr>
        <b/>
        <sz val="10"/>
        <color rgb="FF0F3A32"/>
        <rFont val="DejaVu Sans"/>
        <family val="2"/>
      </rPr>
      <t xml:space="preserve">유튜브 </t>
    </r>
    <r>
      <rPr>
        <b/>
        <sz val="10"/>
        <color rgb="FF0F3A32"/>
        <rFont val="DejaVu Sans"/>
        <family val="2"/>
        <charset val="1"/>
      </rPr>
      <t xml:space="preserve">CPM </t>
    </r>
    <r>
      <rPr>
        <b/>
        <sz val="10"/>
        <color rgb="FF0F3A32"/>
        <rFont val="DejaVu Sans"/>
        <family val="2"/>
      </rPr>
      <t xml:space="preserve">단가 </t>
    </r>
    <r>
      <rPr>
        <b/>
        <sz val="10"/>
        <color rgb="FF0F3A32"/>
        <rFont val="DejaVu Sans"/>
        <family val="2"/>
        <charset val="1"/>
      </rPr>
      <t>(</t>
    </r>
    <r>
      <rPr>
        <b/>
        <sz val="10"/>
        <color rgb="FF0F3A32"/>
        <rFont val="DejaVu Sans"/>
        <family val="2"/>
      </rPr>
      <t>조회수</t>
    </r>
    <r>
      <rPr>
        <b/>
        <sz val="10"/>
        <color rgb="FF0F3A32"/>
        <rFont val="DejaVu Sans"/>
        <family val="2"/>
        <charset val="1"/>
      </rPr>
      <t>)</t>
    </r>
  </si>
  <si>
    <t>유튜브 수수료율</t>
  </si>
  <si>
    <r>
      <rPr>
        <sz val="10"/>
        <color rgb="FF000000"/>
        <rFont val="Arial"/>
        <family val="2"/>
        <charset val="1"/>
      </rPr>
      <t>9</t>
    </r>
    <r>
      <rPr>
        <sz val="10"/>
        <color rgb="FF000000"/>
        <rFont val="DejaVu Sans"/>
        <family val="2"/>
      </rPr>
      <t xml:space="preserve">월 말 </t>
    </r>
    <r>
      <rPr>
        <sz val="10"/>
        <color rgb="FF000000"/>
        <rFont val="Arial"/>
        <family val="2"/>
        <charset val="1"/>
      </rPr>
      <t xml:space="preserve">USD </t>
    </r>
    <r>
      <rPr>
        <sz val="10"/>
        <color rgb="FF000000"/>
        <rFont val="DejaVu Sans"/>
        <family val="2"/>
      </rPr>
      <t>환율</t>
    </r>
  </si>
  <si>
    <t>하단</t>
  </si>
  <si>
    <t>상단</t>
  </si>
  <si>
    <t>중간값</t>
  </si>
  <si>
    <t>Nox Influencer</t>
  </si>
  <si>
    <t>Vling</t>
  </si>
  <si>
    <t>Social Blade</t>
  </si>
  <si>
    <t>Views4You</t>
  </si>
  <si>
    <r>
      <rPr>
        <b/>
        <sz val="20"/>
        <color rgb="FFFFFFFF"/>
        <rFont val="Arial"/>
        <family val="2"/>
      </rPr>
      <t>MD/</t>
    </r>
    <r>
      <rPr>
        <b/>
        <sz val="20"/>
        <color rgb="FFFFFFFF"/>
        <rFont val="DejaVu Sans"/>
        <family val="2"/>
      </rPr>
      <t>팬클럽</t>
    </r>
    <r>
      <rPr>
        <b/>
        <sz val="20"/>
        <color rgb="FFFFFFFF"/>
        <rFont val="Arial"/>
        <family val="2"/>
      </rPr>
      <t xml:space="preserve">, </t>
    </r>
    <r>
      <rPr>
        <b/>
        <sz val="20"/>
        <color rgb="FFFFFFFF"/>
        <rFont val="DejaVu Sans"/>
        <family val="2"/>
      </rPr>
      <t>매출</t>
    </r>
    <r>
      <rPr>
        <b/>
        <sz val="20"/>
        <color rgb="FFFFFFFF"/>
        <rFont val="Arial"/>
        <family val="2"/>
      </rPr>
      <t>/</t>
    </r>
    <r>
      <rPr>
        <b/>
        <sz val="20"/>
        <color rgb="FFFFFFFF"/>
        <rFont val="DejaVu Sans"/>
        <family val="2"/>
      </rPr>
      <t>비용</t>
    </r>
  </si>
  <si>
    <r>
      <rPr>
        <b/>
        <sz val="10"/>
        <color rgb="FF0F3A32"/>
        <rFont val="Arial"/>
        <family val="2"/>
        <charset val="1"/>
      </rPr>
      <t>4</t>
    </r>
    <r>
      <rPr>
        <b/>
        <sz val="10"/>
        <color rgb="FF0F3A32"/>
        <rFont val="DejaVu Sans"/>
        <family val="2"/>
      </rPr>
      <t>대 기획사 대표 그룹 굿즈 현황</t>
    </r>
  </si>
  <si>
    <t>하이브</t>
  </si>
  <si>
    <t>SM</t>
  </si>
  <si>
    <t>YG</t>
  </si>
  <si>
    <t>JYP</t>
  </si>
  <si>
    <t>가격</t>
  </si>
  <si>
    <t>BTS</t>
  </si>
  <si>
    <t>NCT</t>
  </si>
  <si>
    <t>응원봉</t>
  </si>
  <si>
    <r>
      <rPr>
        <sz val="10"/>
        <color rgb="FF000000"/>
        <rFont val="DejaVu Sans"/>
        <family val="2"/>
      </rPr>
      <t xml:space="preserve">제작단가 </t>
    </r>
    <r>
      <rPr>
        <sz val="10"/>
        <color rgb="FF000000"/>
        <rFont val="DejaVu Sans"/>
        <family val="2"/>
        <charset val="1"/>
      </rPr>
      <t>(1</t>
    </r>
    <r>
      <rPr>
        <sz val="10"/>
        <color rgb="FF000000"/>
        <rFont val="DejaVu Sans"/>
        <family val="2"/>
      </rPr>
      <t>만원</t>
    </r>
    <r>
      <rPr>
        <sz val="10"/>
        <color rgb="FF000000"/>
        <rFont val="DejaVu Sans"/>
        <family val="2"/>
        <charset val="1"/>
      </rPr>
      <t>)</t>
    </r>
  </si>
  <si>
    <r>
      <rPr>
        <sz val="10"/>
        <color rgb="FF000000"/>
        <rFont val="DejaVu Sans"/>
        <family val="2"/>
      </rPr>
      <t>포토북</t>
    </r>
    <r>
      <rPr>
        <sz val="10"/>
        <color rgb="FF000000"/>
        <rFont val="DejaVu Sans"/>
        <family val="2"/>
        <charset val="1"/>
      </rPr>
      <t>/</t>
    </r>
    <r>
      <rPr>
        <sz val="10"/>
        <color rgb="FF000000"/>
        <rFont val="DejaVu Sans"/>
        <family val="2"/>
      </rPr>
      <t>포토</t>
    </r>
  </si>
  <si>
    <t>키링</t>
  </si>
  <si>
    <r>
      <rPr>
        <b/>
        <sz val="10"/>
        <color rgb="FF1C8F57"/>
        <rFont val="DejaVu Sans"/>
        <family val="2"/>
      </rPr>
      <t>평균</t>
    </r>
    <r>
      <rPr>
        <b/>
        <sz val="10"/>
        <color rgb="FF1C8F57"/>
        <rFont val="DejaVu Sans"/>
        <family val="2"/>
        <charset val="1"/>
      </rPr>
      <t>(</t>
    </r>
    <r>
      <rPr>
        <b/>
        <sz val="10"/>
        <color rgb="FF1C8F57"/>
        <rFont val="DejaVu Sans"/>
        <family val="2"/>
      </rPr>
      <t>앨범 제외</t>
    </r>
    <r>
      <rPr>
        <b/>
        <sz val="10"/>
        <color rgb="FF1C8F57"/>
        <rFont val="DejaVu Sans"/>
        <family val="2"/>
        <charset val="1"/>
      </rPr>
      <t>)</t>
    </r>
  </si>
  <si>
    <t>Source : https://www.newstomato.com/ReadNews.aspx?no=1217571</t>
  </si>
  <si>
    <r>
      <rPr>
        <b/>
        <sz val="10"/>
        <color rgb="FF0F3A32"/>
        <rFont val="DejaVu Sans"/>
        <family val="2"/>
      </rPr>
      <t>코어</t>
    </r>
    <r>
      <rPr>
        <b/>
        <sz val="10"/>
        <color rgb="FF0F3A32"/>
        <rFont val="DejaVu Sans"/>
        <family val="2"/>
        <charset val="1"/>
      </rPr>
      <t xml:space="preserve">, </t>
    </r>
    <r>
      <rPr>
        <b/>
        <sz val="10"/>
        <color rgb="FF0F3A32"/>
        <rFont val="DejaVu Sans"/>
        <family val="2"/>
      </rPr>
      <t>라이트 팬덤 연간 주요 활동 내용 및 예상 비용</t>
    </r>
  </si>
  <si>
    <t>주요 내용</t>
  </si>
  <si>
    <t>예상 비용</t>
  </si>
  <si>
    <t>음원</t>
  </si>
  <si>
    <t>스트리밍 지원</t>
  </si>
  <si>
    <r>
      <rPr>
        <sz val="10"/>
        <color rgb="FF000000"/>
        <rFont val="DejaVu Sans"/>
        <family val="2"/>
      </rPr>
      <t xml:space="preserve">월 평균 </t>
    </r>
    <r>
      <rPr>
        <sz val="10"/>
        <color rgb="FF000000"/>
        <rFont val="DejaVu Sans"/>
        <family val="2"/>
        <charset val="1"/>
      </rPr>
      <t>6,900~8,900</t>
    </r>
    <r>
      <rPr>
        <sz val="10"/>
        <color rgb="FF000000"/>
        <rFont val="DejaVu Sans"/>
        <family val="2"/>
      </rPr>
      <t>원</t>
    </r>
  </si>
  <si>
    <t>초동 음반 지원</t>
  </si>
  <si>
    <t>초동 음반 판매량 증진 위함</t>
  </si>
  <si>
    <r>
      <rPr>
        <sz val="10"/>
        <color rgb="FF000000"/>
        <rFont val="Arial"/>
        <family val="2"/>
        <charset val="1"/>
      </rPr>
      <t>1~100</t>
    </r>
    <r>
      <rPr>
        <sz val="10"/>
        <color rgb="FF000000"/>
        <rFont val="DejaVu Sans"/>
        <family val="2"/>
      </rPr>
      <t>만원</t>
    </r>
  </si>
  <si>
    <t>팬사인회</t>
  </si>
  <si>
    <t>음반 구매를 통해 추첨권 획득</t>
  </si>
  <si>
    <r>
      <rPr>
        <sz val="10"/>
        <color rgb="FF000000"/>
        <rFont val="DejaVu Sans"/>
        <family val="2"/>
      </rPr>
      <t xml:space="preserve">걸그룹 </t>
    </r>
    <r>
      <rPr>
        <sz val="10"/>
        <color rgb="FF000000"/>
        <rFont val="DejaVu Sans"/>
        <family val="2"/>
        <charset val="1"/>
      </rPr>
      <t>30~200</t>
    </r>
    <r>
      <rPr>
        <sz val="10"/>
        <color rgb="FF000000"/>
        <rFont val="DejaVu Sans"/>
        <family val="2"/>
      </rPr>
      <t xml:space="preserve">만원 </t>
    </r>
    <r>
      <rPr>
        <sz val="10"/>
        <color rgb="FF000000"/>
        <rFont val="DejaVu Sans"/>
        <family val="2"/>
        <charset val="1"/>
      </rPr>
      <t>(</t>
    </r>
    <r>
      <rPr>
        <sz val="10"/>
        <color rgb="FF000000"/>
        <rFont val="DejaVu Sans"/>
        <family val="2"/>
      </rPr>
      <t xml:space="preserve">인기도에 따라 </t>
    </r>
    <r>
      <rPr>
        <sz val="10"/>
        <color rgb="FF000000"/>
        <rFont val="DejaVu Sans"/>
        <family val="2"/>
        <charset val="1"/>
      </rPr>
      <t>20</t>
    </r>
    <r>
      <rPr>
        <sz val="10"/>
        <color rgb="FF000000"/>
        <rFont val="DejaVu Sans"/>
        <family val="2"/>
      </rPr>
      <t>장</t>
    </r>
    <r>
      <rPr>
        <sz val="10"/>
        <color rgb="FF000000"/>
        <rFont val="DejaVu Sans"/>
        <family val="2"/>
        <charset val="1"/>
      </rPr>
      <t>~150</t>
    </r>
    <r>
      <rPr>
        <sz val="10"/>
        <color rgb="FF000000"/>
        <rFont val="DejaVu Sans"/>
        <family val="2"/>
      </rPr>
      <t>장 추정</t>
    </r>
    <r>
      <rPr>
        <sz val="10"/>
        <color rgb="FF000000"/>
        <rFont val="DejaVu Sans"/>
        <family val="2"/>
        <charset val="1"/>
      </rPr>
      <t>)</t>
    </r>
  </si>
  <si>
    <r>
      <rPr>
        <sz val="10"/>
        <color rgb="FF000000"/>
        <rFont val="DejaVu Sans"/>
        <family val="2"/>
      </rPr>
      <t>콘서트</t>
    </r>
    <r>
      <rPr>
        <sz val="10"/>
        <color rgb="FF000000"/>
        <rFont val="DejaVu Sans"/>
        <family val="2"/>
        <charset val="1"/>
      </rPr>
      <t>/</t>
    </r>
    <r>
      <rPr>
        <sz val="10"/>
        <color rgb="FF000000"/>
        <rFont val="DejaVu Sans"/>
        <family val="2"/>
      </rPr>
      <t>팬미팅</t>
    </r>
  </si>
  <si>
    <r>
      <rPr>
        <sz val="10"/>
        <color rgb="FF000000"/>
        <rFont val="DejaVu Sans"/>
        <family val="2"/>
      </rPr>
      <t xml:space="preserve">콘서트 연 </t>
    </r>
    <r>
      <rPr>
        <sz val="10"/>
        <color rgb="FF000000"/>
        <rFont val="DejaVu Sans"/>
        <family val="2"/>
        <charset val="1"/>
      </rPr>
      <t>2~4</t>
    </r>
    <r>
      <rPr>
        <sz val="10"/>
        <color rgb="FF000000"/>
        <rFont val="DejaVu Sans"/>
        <family val="2"/>
      </rPr>
      <t>회</t>
    </r>
    <r>
      <rPr>
        <sz val="10"/>
        <color rgb="FF000000"/>
        <rFont val="DejaVu Sans"/>
        <family val="2"/>
        <charset val="1"/>
      </rPr>
      <t xml:space="preserve">, </t>
    </r>
    <r>
      <rPr>
        <sz val="10"/>
        <color rgb="FF000000"/>
        <rFont val="DejaVu Sans"/>
        <family val="2"/>
      </rPr>
      <t xml:space="preserve">팬미팅 연 </t>
    </r>
    <r>
      <rPr>
        <sz val="10"/>
        <color rgb="FF000000"/>
        <rFont val="DejaVu Sans"/>
        <family val="2"/>
        <charset val="1"/>
      </rPr>
      <t>1~2</t>
    </r>
    <r>
      <rPr>
        <sz val="10"/>
        <color rgb="FF000000"/>
        <rFont val="DejaVu Sans"/>
        <family val="2"/>
      </rPr>
      <t>회 참여</t>
    </r>
  </si>
  <si>
    <r>
      <rPr>
        <sz val="10"/>
        <color rgb="FF000000"/>
        <rFont val="DejaVu Sans"/>
        <family val="2"/>
      </rPr>
      <t xml:space="preserve">콘서트 평균 </t>
    </r>
    <r>
      <rPr>
        <sz val="10"/>
        <color rgb="FF000000"/>
        <rFont val="DejaVu Sans"/>
        <family val="2"/>
        <charset val="1"/>
      </rPr>
      <t>15.4</t>
    </r>
    <r>
      <rPr>
        <sz val="10"/>
        <color rgb="FF000000"/>
        <rFont val="DejaVu Sans"/>
        <family val="2"/>
      </rPr>
      <t>만원</t>
    </r>
    <r>
      <rPr>
        <sz val="10"/>
        <color rgb="FF000000"/>
        <rFont val="DejaVu Sans"/>
        <family val="2"/>
        <charset val="1"/>
      </rPr>
      <t xml:space="preserve">, </t>
    </r>
    <r>
      <rPr>
        <sz val="10"/>
        <color rgb="FF000000"/>
        <rFont val="DejaVu Sans"/>
        <family val="2"/>
      </rPr>
      <t xml:space="preserve">팬미팅 평균 </t>
    </r>
    <r>
      <rPr>
        <sz val="10"/>
        <color rgb="FF000000"/>
        <rFont val="DejaVu Sans"/>
        <family val="2"/>
        <charset val="1"/>
      </rPr>
      <t>9.9</t>
    </r>
    <r>
      <rPr>
        <sz val="10"/>
        <color rgb="FF000000"/>
        <rFont val="DejaVu Sans"/>
        <family val="2"/>
      </rPr>
      <t>만원</t>
    </r>
  </si>
  <si>
    <t>MD</t>
  </si>
  <si>
    <r>
      <rPr>
        <sz val="10"/>
        <color rgb="FF000000"/>
        <rFont val="DejaVu Sans"/>
        <family val="2"/>
      </rPr>
      <t xml:space="preserve">시즌 그리팅 및 공식 </t>
    </r>
    <r>
      <rPr>
        <sz val="10"/>
        <color rgb="FF000000"/>
        <rFont val="DejaVu Sans"/>
        <family val="2"/>
        <charset val="1"/>
      </rPr>
      <t xml:space="preserve">MD </t>
    </r>
    <r>
      <rPr>
        <sz val="10"/>
        <color rgb="FF000000"/>
        <rFont val="DejaVu Sans"/>
        <family val="2"/>
      </rPr>
      <t>등</t>
    </r>
  </si>
  <si>
    <r>
      <rPr>
        <sz val="10"/>
        <color rgb="FF000000"/>
        <rFont val="DejaVu Sans"/>
        <family val="2"/>
      </rPr>
      <t xml:space="preserve">공식 </t>
    </r>
    <r>
      <rPr>
        <sz val="10"/>
        <color rgb="FF000000"/>
        <rFont val="DejaVu Sans"/>
        <family val="2"/>
        <charset val="1"/>
      </rPr>
      <t>MD 0.5~20</t>
    </r>
    <r>
      <rPr>
        <sz val="10"/>
        <color rgb="FF000000"/>
        <rFont val="DejaVu Sans"/>
        <family val="2"/>
      </rPr>
      <t>만원</t>
    </r>
  </si>
  <si>
    <t>플랫폼 구독료</t>
  </si>
  <si>
    <r>
      <rPr>
        <sz val="10"/>
        <color rgb="FF000000"/>
        <rFont val="DejaVu Sans"/>
        <family val="2"/>
      </rPr>
      <t>버블</t>
    </r>
    <r>
      <rPr>
        <sz val="10"/>
        <color rgb="FF000000"/>
        <rFont val="DejaVu Sans"/>
        <family val="2"/>
        <charset val="1"/>
      </rPr>
      <t xml:space="preserve">, </t>
    </r>
    <r>
      <rPr>
        <sz val="10"/>
        <color rgb="FF000000"/>
        <rFont val="DejaVu Sans"/>
        <family val="2"/>
      </rPr>
      <t>위버스</t>
    </r>
  </si>
  <si>
    <r>
      <rPr>
        <sz val="10"/>
        <color rgb="FF000000"/>
        <rFont val="Arial"/>
        <family val="2"/>
        <charset val="1"/>
      </rPr>
      <t>4,500</t>
    </r>
    <r>
      <rPr>
        <sz val="10"/>
        <color rgb="FF000000"/>
        <rFont val="DejaVu Sans"/>
        <family val="2"/>
      </rPr>
      <t>원</t>
    </r>
  </si>
  <si>
    <t>팬클럽 가입</t>
  </si>
  <si>
    <r>
      <rPr>
        <sz val="10"/>
        <color rgb="FF000000"/>
        <rFont val="DejaVu Sans"/>
        <family val="2"/>
      </rPr>
      <t>위버스</t>
    </r>
    <r>
      <rPr>
        <sz val="10"/>
        <color rgb="FF000000"/>
        <rFont val="DejaVu Sans"/>
        <family val="2"/>
        <charset val="1"/>
      </rPr>
      <t xml:space="preserve">, JYP </t>
    </r>
    <r>
      <rPr>
        <sz val="10"/>
        <color rgb="FF000000"/>
        <rFont val="DejaVu Sans"/>
        <family val="2"/>
      </rPr>
      <t xml:space="preserve">등 연 평균 </t>
    </r>
    <r>
      <rPr>
        <sz val="10"/>
        <color rgb="FF000000"/>
        <rFont val="DejaVu Sans"/>
        <family val="2"/>
        <charset val="1"/>
      </rPr>
      <t>1</t>
    </r>
    <r>
      <rPr>
        <sz val="10"/>
        <color rgb="FF000000"/>
        <rFont val="DejaVu Sans"/>
        <family val="2"/>
      </rPr>
      <t>회 가입</t>
    </r>
  </si>
  <si>
    <r>
      <rPr>
        <sz val="10"/>
        <color rgb="FF000000"/>
        <rFont val="DejaVu Sans"/>
        <family val="2"/>
      </rPr>
      <t xml:space="preserve">위버스 </t>
    </r>
    <r>
      <rPr>
        <sz val="10"/>
        <color rgb="FF000000"/>
        <rFont val="DejaVu Sans"/>
        <family val="2"/>
        <charset val="1"/>
      </rPr>
      <t>2.2~3</t>
    </r>
    <r>
      <rPr>
        <sz val="10"/>
        <color rgb="FF000000"/>
        <rFont val="DejaVu Sans"/>
        <family val="2"/>
      </rPr>
      <t>만원</t>
    </r>
    <r>
      <rPr>
        <sz val="10"/>
        <color rgb="FF000000"/>
        <rFont val="DejaVu Sans"/>
        <family val="2"/>
        <charset val="1"/>
      </rPr>
      <t>, JYP 3.5</t>
    </r>
    <r>
      <rPr>
        <sz val="10"/>
        <color rgb="FF000000"/>
        <rFont val="DejaVu Sans"/>
        <family val="2"/>
      </rPr>
      <t>만원</t>
    </r>
  </si>
  <si>
    <t>월 환산 평균 예상 비용</t>
  </si>
  <si>
    <r>
      <rPr>
        <b/>
        <sz val="10"/>
        <color rgb="FF1C8F57"/>
        <rFont val="DejaVu Sans"/>
        <family val="2"/>
      </rPr>
      <t xml:space="preserve">라이트 팬덤 </t>
    </r>
    <r>
      <rPr>
        <b/>
        <sz val="10"/>
        <color rgb="FF1C8F57"/>
        <rFont val="DejaVu Sans"/>
        <family val="2"/>
        <charset val="1"/>
      </rPr>
      <t xml:space="preserve">: </t>
    </r>
    <r>
      <rPr>
        <b/>
        <sz val="10"/>
        <color rgb="FF1C8F57"/>
        <rFont val="DejaVu Sans"/>
        <family val="2"/>
      </rPr>
      <t xml:space="preserve">월 </t>
    </r>
    <r>
      <rPr>
        <b/>
        <sz val="10"/>
        <color rgb="FF1C8F57"/>
        <rFont val="DejaVu Sans"/>
        <family val="2"/>
        <charset val="1"/>
      </rPr>
      <t>9</t>
    </r>
    <r>
      <rPr>
        <b/>
        <sz val="10"/>
        <color rgb="FF1C8F57"/>
        <rFont val="DejaVu Sans"/>
        <family val="2"/>
      </rPr>
      <t>만원 미만</t>
    </r>
  </si>
  <si>
    <r>
      <rPr>
        <b/>
        <sz val="10"/>
        <color rgb="FF1C8F57"/>
        <rFont val="DejaVu Sans"/>
        <family val="2"/>
      </rPr>
      <t xml:space="preserve">로얄 팬덤 </t>
    </r>
    <r>
      <rPr>
        <b/>
        <sz val="10"/>
        <color rgb="FF1C8F57"/>
        <rFont val="DejaVu Sans"/>
        <family val="2"/>
        <charset val="1"/>
      </rPr>
      <t xml:space="preserve">: </t>
    </r>
    <r>
      <rPr>
        <b/>
        <sz val="10"/>
        <color rgb="FF1C8F57"/>
        <rFont val="DejaVu Sans"/>
        <family val="2"/>
      </rPr>
      <t xml:space="preserve">월 </t>
    </r>
    <r>
      <rPr>
        <b/>
        <sz val="10"/>
        <color rgb="FF1C8F57"/>
        <rFont val="DejaVu Sans"/>
        <family val="2"/>
        <charset val="1"/>
      </rPr>
      <t xml:space="preserve">18~150 </t>
    </r>
    <r>
      <rPr>
        <b/>
        <sz val="10"/>
        <color rgb="FF1C8F57"/>
        <rFont val="DejaVu Sans"/>
        <family val="2"/>
      </rPr>
      <t>만원</t>
    </r>
  </si>
  <si>
    <r>
      <rPr>
        <sz val="10"/>
        <color rgb="FF0F3A32"/>
        <rFont val="Arial"/>
        <family val="2"/>
        <charset val="1"/>
      </rPr>
      <t xml:space="preserve">Source : </t>
    </r>
    <r>
      <rPr>
        <sz val="10"/>
        <color rgb="FF0F3A32"/>
        <rFont val="DejaVu Sans"/>
        <family val="2"/>
      </rPr>
      <t>대신증권 리포트</t>
    </r>
    <r>
      <rPr>
        <sz val="10"/>
        <color rgb="FF0F3A32"/>
        <rFont val="Arial"/>
        <family val="2"/>
        <charset val="1"/>
      </rPr>
      <t>_</t>
    </r>
    <r>
      <rPr>
        <sz val="10"/>
        <color rgb="FF0F3A32"/>
        <rFont val="DejaVu Sans"/>
        <family val="2"/>
      </rPr>
      <t>해가 지지 않는 팬덤</t>
    </r>
  </si>
  <si>
    <t>데뷔일</t>
  </si>
  <si>
    <t>소속사</t>
  </si>
  <si>
    <t>HYBE</t>
  </si>
  <si>
    <r>
      <rPr>
        <sz val="10"/>
        <color rgb="FF000000"/>
        <rFont val="DejaVu Sans"/>
        <family val="2"/>
      </rPr>
      <t>웨이크원</t>
    </r>
    <r>
      <rPr>
        <sz val="10"/>
        <color rgb="FF000000"/>
        <rFont val="DejaVu Sans"/>
        <family val="2"/>
        <charset val="1"/>
      </rPr>
      <t xml:space="preserve">, </t>
    </r>
    <r>
      <rPr>
        <sz val="10"/>
        <color rgb="FF000000"/>
        <rFont val="DejaVu Sans"/>
        <family val="2"/>
      </rPr>
      <t>클렙</t>
    </r>
  </si>
  <si>
    <t>모드하우스</t>
  </si>
  <si>
    <t>데뷔 이후 기간</t>
  </si>
  <si>
    <t>음반</t>
  </si>
  <si>
    <t>앨범 발매 횟수</t>
  </si>
  <si>
    <t>앨범 판매량</t>
  </si>
  <si>
    <t>뮤직비디오 조회수</t>
  </si>
  <si>
    <t>공연</t>
  </si>
  <si>
    <t>공연장 규모</t>
  </si>
  <si>
    <t>행사</t>
  </si>
  <si>
    <r>
      <rPr>
        <sz val="10"/>
        <color rgb="FF000000"/>
        <rFont val="DejaVu Sans"/>
        <family val="2"/>
      </rPr>
      <t xml:space="preserve">행사 가격 </t>
    </r>
    <r>
      <rPr>
        <sz val="10"/>
        <color rgb="FF000000"/>
        <rFont val="DejaVu Sans"/>
        <family val="2"/>
        <charset val="1"/>
      </rPr>
      <t>(1</t>
    </r>
    <r>
      <rPr>
        <sz val="10"/>
        <color rgb="FF000000"/>
        <rFont val="DejaVu Sans"/>
        <family val="2"/>
      </rPr>
      <t>회</t>
    </r>
    <r>
      <rPr>
        <sz val="10"/>
        <color rgb="FF000000"/>
        <rFont val="DejaVu Sans"/>
        <family val="2"/>
        <charset val="1"/>
      </rPr>
      <t>)</t>
    </r>
  </si>
  <si>
    <r>
      <rPr>
        <sz val="10"/>
        <color rgb="FF000000"/>
        <rFont val="DejaVu Sans"/>
        <family val="2"/>
      </rPr>
      <t xml:space="preserve">콘서트 티켓 가격 </t>
    </r>
    <r>
      <rPr>
        <sz val="10"/>
        <color rgb="FF000000"/>
        <rFont val="DejaVu Sans"/>
        <family val="2"/>
        <charset val="1"/>
      </rPr>
      <t>(KRW)</t>
    </r>
  </si>
  <si>
    <t>광고</t>
  </si>
  <si>
    <r>
      <rPr>
        <sz val="10"/>
        <color rgb="FF000000"/>
        <rFont val="DejaVu Sans"/>
        <family val="2"/>
      </rPr>
      <t xml:space="preserve">평균 가격 </t>
    </r>
    <r>
      <rPr>
        <sz val="10"/>
        <color rgb="FF000000"/>
        <rFont val="DejaVu Sans"/>
        <family val="2"/>
        <charset val="1"/>
      </rPr>
      <t>(6</t>
    </r>
    <r>
      <rPr>
        <sz val="10"/>
        <color rgb="FF000000"/>
        <rFont val="DejaVu Sans"/>
        <family val="2"/>
      </rPr>
      <t>개월</t>
    </r>
    <r>
      <rPr>
        <sz val="10"/>
        <color rgb="FF000000"/>
        <rFont val="DejaVu Sans"/>
        <family val="2"/>
        <charset val="1"/>
      </rPr>
      <t>, KRW)</t>
    </r>
  </si>
  <si>
    <t>광고 횟수</t>
  </si>
  <si>
    <t>연평균 광고 횟수</t>
  </si>
  <si>
    <t>방송</t>
  </si>
  <si>
    <r>
      <rPr>
        <sz val="10"/>
        <color rgb="FF000000"/>
        <rFont val="DejaVu Sans"/>
        <family val="2"/>
      </rPr>
      <t xml:space="preserve">방송 출연료 </t>
    </r>
    <r>
      <rPr>
        <sz val="10"/>
        <color rgb="FF000000"/>
        <rFont val="DejaVu Sans"/>
        <family val="2"/>
        <charset val="1"/>
      </rPr>
      <t>(1</t>
    </r>
    <r>
      <rPr>
        <sz val="10"/>
        <color rgb="FF000000"/>
        <rFont val="DejaVu Sans"/>
        <family val="2"/>
      </rPr>
      <t>회</t>
    </r>
    <r>
      <rPr>
        <sz val="10"/>
        <color rgb="FF000000"/>
        <rFont val="DejaVu Sans"/>
        <family val="2"/>
        <charset val="1"/>
      </rPr>
      <t>)</t>
    </r>
  </si>
  <si>
    <t>방송 출연 횟수</t>
  </si>
  <si>
    <t>유튜브 구독자</t>
  </si>
  <si>
    <t>플랫폼 구독자</t>
  </si>
  <si>
    <r>
      <rPr>
        <sz val="10"/>
        <color rgb="FF000000"/>
        <rFont val="DejaVu Sans"/>
        <family val="2"/>
      </rPr>
      <t xml:space="preserve">구독료 </t>
    </r>
    <r>
      <rPr>
        <sz val="10"/>
        <color rgb="FF000000"/>
        <rFont val="DejaVu Sans"/>
        <family val="2"/>
        <charset val="1"/>
      </rPr>
      <t>(</t>
    </r>
    <r>
      <rPr>
        <sz val="10"/>
        <color rgb="FF000000"/>
        <rFont val="DejaVu Sans"/>
        <family val="2"/>
      </rPr>
      <t>연간</t>
    </r>
    <r>
      <rPr>
        <sz val="10"/>
        <color rgb="FF000000"/>
        <rFont val="DejaVu Sans"/>
        <family val="2"/>
        <charset val="1"/>
      </rPr>
      <t>)</t>
    </r>
  </si>
  <si>
    <t>연평균 방송 횟수</t>
  </si>
  <si>
    <r>
      <rPr>
        <b/>
        <sz val="20"/>
        <color rgb="FFFFFFFF"/>
        <rFont val="DejaVu Sans"/>
        <family val="2"/>
      </rPr>
      <t>프로그램</t>
    </r>
    <r>
      <rPr>
        <b/>
        <sz val="20"/>
        <color rgb="FFFFFFFF"/>
        <rFont val="Arial"/>
        <family val="2"/>
      </rPr>
      <t xml:space="preserve">, </t>
    </r>
    <r>
      <rPr>
        <b/>
        <sz val="20"/>
        <color rgb="FFFFFFFF"/>
        <rFont val="DejaVu Sans"/>
        <family val="2"/>
      </rPr>
      <t>걸그룹 제작비</t>
    </r>
  </si>
  <si>
    <t>프로그램 제작비</t>
  </si>
  <si>
    <t>금액</t>
  </si>
  <si>
    <t>비중</t>
  </si>
  <si>
    <t>편성매출</t>
  </si>
  <si>
    <t>넷플릭스</t>
  </si>
  <si>
    <t>PPL/OST</t>
  </si>
  <si>
    <t>마진율</t>
  </si>
  <si>
    <r>
      <rPr>
        <b/>
        <sz val="10"/>
        <color rgb="FF0F3A32"/>
        <rFont val="DejaVu Sans"/>
        <family val="2"/>
      </rPr>
      <t xml:space="preserve">걸그룹 제작비 </t>
    </r>
    <r>
      <rPr>
        <b/>
        <sz val="10"/>
        <color rgb="FF0F3A32"/>
        <rFont val="DejaVu Sans"/>
        <family val="2"/>
        <charset val="1"/>
      </rPr>
      <t>(</t>
    </r>
    <r>
      <rPr>
        <b/>
        <sz val="10"/>
        <color rgb="FF0F3A32"/>
        <rFont val="DejaVu Sans"/>
        <family val="2"/>
      </rPr>
      <t>데뷔</t>
    </r>
    <r>
      <rPr>
        <b/>
        <sz val="10"/>
        <color rgb="FF0F3A32"/>
        <rFont val="DejaVu Sans"/>
        <family val="2"/>
        <charset val="1"/>
      </rPr>
      <t>~</t>
    </r>
    <r>
      <rPr>
        <b/>
        <sz val="10"/>
        <color rgb="FF0F3A32"/>
        <rFont val="DejaVu Sans"/>
        <family val="2"/>
      </rPr>
      <t xml:space="preserve">활동 </t>
    </r>
    <r>
      <rPr>
        <b/>
        <sz val="10"/>
        <color rgb="FF0F3A32"/>
        <rFont val="DejaVu Sans"/>
        <family val="2"/>
        <charset val="1"/>
      </rPr>
      <t>3</t>
    </r>
    <r>
      <rPr>
        <b/>
        <sz val="10"/>
        <color rgb="FF0F3A32"/>
        <rFont val="DejaVu Sans"/>
        <family val="2"/>
      </rPr>
      <t>년 차</t>
    </r>
    <r>
      <rPr>
        <b/>
        <sz val="10"/>
        <color rgb="FF0F3A32"/>
        <rFont val="DejaVu Sans"/>
        <family val="2"/>
        <charset val="1"/>
      </rPr>
      <t>)</t>
    </r>
  </si>
  <si>
    <t>트레이닝 및 관리비</t>
  </si>
  <si>
    <t>앨범 제작비</t>
  </si>
  <si>
    <t>인력 채용</t>
  </si>
  <si>
    <t>연습실 임차료 등</t>
  </si>
  <si>
    <t>숙소 임차료 등</t>
  </si>
  <si>
    <r>
      <rPr>
        <sz val="10"/>
        <color rgb="FF000000"/>
        <rFont val="Arial"/>
        <family val="2"/>
        <charset val="1"/>
      </rPr>
      <t xml:space="preserve">Source : </t>
    </r>
    <r>
      <rPr>
        <sz val="10"/>
        <color rgb="FF000000"/>
        <rFont val="DejaVu Sans"/>
        <family val="2"/>
      </rPr>
      <t>중앙일보</t>
    </r>
    <r>
      <rPr>
        <sz val="10"/>
        <color rgb="FF000000"/>
        <rFont val="Arial"/>
        <family val="2"/>
        <charset val="1"/>
      </rPr>
      <t xml:space="preserve">, </t>
    </r>
    <r>
      <rPr>
        <sz val="10"/>
        <color rgb="FF000000"/>
        <rFont val="DejaVu Sans"/>
        <family val="2"/>
      </rPr>
      <t>판타지오</t>
    </r>
  </si>
  <si>
    <r>
      <rPr>
        <b/>
        <sz val="10"/>
        <color rgb="FF0F3A32"/>
        <rFont val="Arial"/>
        <family val="2"/>
        <charset val="1"/>
      </rPr>
      <t xml:space="preserve">SM </t>
    </r>
    <r>
      <rPr>
        <b/>
        <sz val="10"/>
        <color rgb="FF0F3A32"/>
        <rFont val="DejaVu Sans"/>
        <family val="2"/>
      </rPr>
      <t>매출액 비중</t>
    </r>
  </si>
  <si>
    <t>FY22</t>
  </si>
  <si>
    <t>FY23</t>
  </si>
  <si>
    <t>FY24</t>
  </si>
  <si>
    <t>YTD3Q24</t>
  </si>
  <si>
    <r>
      <rPr>
        <sz val="10"/>
        <color rgb="FF000000"/>
        <rFont val="DejaVu Sans"/>
        <family val="2"/>
      </rPr>
      <t>음반</t>
    </r>
    <r>
      <rPr>
        <sz val="10"/>
        <color rgb="FF000000"/>
        <rFont val="DejaVu Sans"/>
        <family val="2"/>
        <charset val="1"/>
      </rPr>
      <t>/</t>
    </r>
    <r>
      <rPr>
        <sz val="10"/>
        <color rgb="FF000000"/>
        <rFont val="DejaVu Sans"/>
        <family val="2"/>
      </rPr>
      <t>음원</t>
    </r>
  </si>
  <si>
    <r>
      <rPr>
        <sz val="10"/>
        <color rgb="FF000000"/>
        <rFont val="DejaVu Sans"/>
        <family val="2"/>
      </rPr>
      <t>공연</t>
    </r>
    <r>
      <rPr>
        <sz val="10"/>
        <color rgb="FF000000"/>
        <rFont val="DejaVu Sans"/>
        <family val="2"/>
        <charset val="1"/>
      </rPr>
      <t xml:space="preserve">, </t>
    </r>
    <r>
      <rPr>
        <sz val="10"/>
        <color rgb="FF000000"/>
        <rFont val="DejaVu Sans"/>
        <family val="2"/>
      </rPr>
      <t>컨텐츠</t>
    </r>
  </si>
  <si>
    <t>광고대행</t>
  </si>
  <si>
    <t>% of Total</t>
  </si>
  <si>
    <r>
      <rPr>
        <b/>
        <sz val="10"/>
        <color rgb="FF0F3A32"/>
        <rFont val="Arial"/>
        <family val="2"/>
        <charset val="1"/>
      </rPr>
      <t xml:space="preserve">JYP </t>
    </r>
    <r>
      <rPr>
        <b/>
        <sz val="10"/>
        <color rgb="FF0F3A32"/>
        <rFont val="DejaVu Sans"/>
        <family val="2"/>
      </rPr>
      <t>매출액 비중</t>
    </r>
  </si>
  <si>
    <r>
      <rPr>
        <sz val="10"/>
        <color rgb="FF000000"/>
        <rFont val="DejaVu Sans"/>
        <family val="2"/>
      </rPr>
      <t>광고</t>
    </r>
    <r>
      <rPr>
        <sz val="10"/>
        <color rgb="FF000000"/>
        <rFont val="DejaVu Sans"/>
        <family val="2"/>
        <charset val="1"/>
      </rPr>
      <t>,</t>
    </r>
    <r>
      <rPr>
        <sz val="10"/>
        <color rgb="FF000000"/>
        <rFont val="DejaVu Sans"/>
        <family val="2"/>
      </rPr>
      <t>출연료</t>
    </r>
  </si>
  <si>
    <t>초상권 등</t>
  </si>
  <si>
    <r>
      <rPr>
        <b/>
        <sz val="10"/>
        <color rgb="FF0F3A32"/>
        <rFont val="Arial"/>
        <family val="2"/>
        <charset val="1"/>
      </rPr>
      <t xml:space="preserve">YG </t>
    </r>
    <r>
      <rPr>
        <b/>
        <sz val="10"/>
        <color rgb="FF0F3A32"/>
        <rFont val="DejaVu Sans"/>
        <family val="2"/>
      </rPr>
      <t>매출액 비중</t>
    </r>
  </si>
  <si>
    <t>Note</t>
  </si>
  <si>
    <r>
      <rPr>
        <sz val="10"/>
        <color rgb="FF000000"/>
        <rFont val="DejaVu Sans"/>
        <family val="2"/>
      </rPr>
      <t>상품</t>
    </r>
    <r>
      <rPr>
        <sz val="10"/>
        <color rgb="FF000000"/>
        <rFont val="DejaVu Sans"/>
        <family val="2"/>
        <charset val="1"/>
      </rPr>
      <t>/</t>
    </r>
    <r>
      <rPr>
        <sz val="10"/>
        <color rgb="FF000000"/>
        <rFont val="DejaVu Sans"/>
        <family val="2"/>
      </rPr>
      <t>제품</t>
    </r>
  </si>
  <si>
    <r>
      <rPr>
        <sz val="10"/>
        <color rgb="FF000000"/>
        <rFont val="DejaVu Sans"/>
        <family val="2"/>
      </rPr>
      <t>앨범</t>
    </r>
    <r>
      <rPr>
        <sz val="10"/>
        <color rgb="FF000000"/>
        <rFont val="DejaVu Sans"/>
        <family val="2"/>
        <charset val="1"/>
      </rPr>
      <t xml:space="preserve">, </t>
    </r>
    <r>
      <rPr>
        <sz val="10"/>
        <color rgb="FF000000"/>
        <rFont val="DejaVu Sans"/>
        <family val="2"/>
      </rPr>
      <t>콘텐츠</t>
    </r>
    <r>
      <rPr>
        <sz val="10"/>
        <color rgb="FF000000"/>
        <rFont val="DejaVu Sans"/>
        <family val="2"/>
        <charset val="1"/>
      </rPr>
      <t>, MD</t>
    </r>
  </si>
  <si>
    <t>음악서비스</t>
  </si>
  <si>
    <t>음원음반 유통</t>
  </si>
  <si>
    <t>광고모델</t>
  </si>
  <si>
    <t>로열티</t>
  </si>
  <si>
    <t>방송제작</t>
  </si>
  <si>
    <r>
      <rPr>
        <b/>
        <sz val="10"/>
        <color rgb="FF0F3A32"/>
        <rFont val="Arial"/>
        <family val="2"/>
        <charset val="1"/>
      </rPr>
      <t xml:space="preserve">HYBE </t>
    </r>
    <r>
      <rPr>
        <b/>
        <sz val="10"/>
        <color rgb="FF0F3A32"/>
        <rFont val="DejaVu Sans"/>
        <family val="2"/>
      </rPr>
      <t>매출액 비중</t>
    </r>
  </si>
  <si>
    <r>
      <rPr>
        <sz val="10"/>
        <color rgb="FF000000"/>
        <rFont val="Arial"/>
        <family val="2"/>
        <charset val="1"/>
      </rPr>
      <t>MD</t>
    </r>
    <r>
      <rPr>
        <sz val="10"/>
        <color rgb="FF000000"/>
        <rFont val="DejaVu Sans"/>
        <family val="2"/>
      </rPr>
      <t>및라이선싱</t>
    </r>
  </si>
  <si>
    <t>콘텐츠</t>
  </si>
  <si>
    <t>팬클럽 등</t>
  </si>
  <si>
    <r>
      <rPr>
        <b/>
        <sz val="10"/>
        <color rgb="FF0F3A32"/>
        <rFont val="DejaVu Sans"/>
        <family val="2"/>
      </rPr>
      <t>엔터</t>
    </r>
    <r>
      <rPr>
        <b/>
        <sz val="10"/>
        <color rgb="FF0F3A32"/>
        <rFont val="DejaVu Sans"/>
        <family val="2"/>
        <charset val="1"/>
      </rPr>
      <t>4</t>
    </r>
    <r>
      <rPr>
        <b/>
        <sz val="10"/>
        <color rgb="FF0F3A32"/>
        <rFont val="DejaVu Sans"/>
        <family val="2"/>
      </rPr>
      <t>사 매출비중 평균</t>
    </r>
  </si>
  <si>
    <r>
      <rPr>
        <sz val="10"/>
        <color rgb="FF000000"/>
        <rFont val="DejaVu Sans"/>
        <family val="2"/>
      </rPr>
      <t>음원</t>
    </r>
    <r>
      <rPr>
        <sz val="10"/>
        <color rgb="FF000000"/>
        <rFont val="DejaVu Sans"/>
        <family val="2"/>
        <charset val="1"/>
      </rPr>
      <t>/</t>
    </r>
    <r>
      <rPr>
        <sz val="10"/>
        <color rgb="FF000000"/>
        <rFont val="DejaVu Sans"/>
        <family val="2"/>
      </rPr>
      <t>음반매출</t>
    </r>
  </si>
  <si>
    <r>
      <rPr>
        <sz val="10"/>
        <color rgb="FF000000"/>
        <rFont val="Arial"/>
        <family val="2"/>
        <charset val="1"/>
      </rPr>
      <t>YG</t>
    </r>
    <r>
      <rPr>
        <sz val="10"/>
        <color rgb="FF000000"/>
        <rFont val="DejaVu Sans"/>
        <family val="2"/>
      </rPr>
      <t>제외</t>
    </r>
  </si>
  <si>
    <r>
      <rPr>
        <sz val="10"/>
        <color rgb="FF000000"/>
        <rFont val="Arial"/>
        <family val="2"/>
        <charset val="1"/>
      </rPr>
      <t>SM</t>
    </r>
    <r>
      <rPr>
        <sz val="10"/>
        <color rgb="FF000000"/>
        <rFont val="DejaVu Sans"/>
        <family val="2"/>
      </rPr>
      <t>제외</t>
    </r>
  </si>
  <si>
    <t>SM (SG&amp;A, excl. D&amp;A)</t>
  </si>
  <si>
    <t>인건비</t>
  </si>
  <si>
    <t>급여</t>
  </si>
  <si>
    <t>퇴직급여</t>
  </si>
  <si>
    <t>복리후생비</t>
  </si>
  <si>
    <t>주식보상비용</t>
  </si>
  <si>
    <t>변동비성비용</t>
  </si>
  <si>
    <t>지급수수료</t>
  </si>
  <si>
    <t>운반비</t>
  </si>
  <si>
    <t>외주가공비</t>
  </si>
  <si>
    <t>세금과공과</t>
  </si>
  <si>
    <t>보험료</t>
  </si>
  <si>
    <t>건물관리비</t>
  </si>
  <si>
    <t>대손상각비</t>
  </si>
  <si>
    <t>통신비</t>
  </si>
  <si>
    <t>종업원 수</t>
  </si>
  <si>
    <r>
      <rPr>
        <sz val="10"/>
        <color rgb="FF000000"/>
        <rFont val="DejaVu Sans"/>
        <family val="2"/>
      </rPr>
      <t>그룹</t>
    </r>
    <r>
      <rPr>
        <sz val="10"/>
        <color rgb="FF000000"/>
        <rFont val="DejaVu Sans"/>
        <family val="2"/>
        <charset val="1"/>
      </rPr>
      <t>/</t>
    </r>
    <r>
      <rPr>
        <sz val="10"/>
        <color rgb="FF000000"/>
        <rFont val="DejaVu Sans"/>
        <family val="2"/>
      </rPr>
      <t>솔로</t>
    </r>
  </si>
  <si>
    <r>
      <rPr>
        <sz val="10"/>
        <color rgb="FF000000"/>
        <rFont val="DejaVu Sans"/>
        <family val="2"/>
      </rPr>
      <t>동방신기</t>
    </r>
    <r>
      <rPr>
        <sz val="10"/>
        <color rgb="FF000000"/>
        <rFont val="DejaVu Sans"/>
        <family val="2"/>
        <charset val="1"/>
      </rPr>
      <t>(TVXQ!)</t>
    </r>
  </si>
  <si>
    <r>
      <rPr>
        <sz val="10"/>
        <color rgb="FF000000"/>
        <rFont val="DejaVu Sans"/>
        <family val="2"/>
      </rPr>
      <t>슈퍼주니어</t>
    </r>
    <r>
      <rPr>
        <sz val="10"/>
        <color rgb="FF000000"/>
        <rFont val="DejaVu Sans"/>
        <family val="2"/>
        <charset val="1"/>
      </rPr>
      <t>(Super Junior)</t>
    </r>
  </si>
  <si>
    <r>
      <rPr>
        <sz val="10"/>
        <color rgb="FF000000"/>
        <rFont val="DejaVu Sans"/>
        <family val="2"/>
      </rPr>
      <t>소녀시대</t>
    </r>
    <r>
      <rPr>
        <sz val="10"/>
        <color rgb="FF000000"/>
        <rFont val="DejaVu Sans"/>
        <family val="2"/>
        <charset val="1"/>
      </rPr>
      <t>(Girls' Generation)</t>
    </r>
  </si>
  <si>
    <r>
      <rPr>
        <sz val="10"/>
        <color rgb="FF000000"/>
        <rFont val="DejaVu Sans"/>
        <family val="2"/>
      </rPr>
      <t>샤이니</t>
    </r>
    <r>
      <rPr>
        <sz val="10"/>
        <color rgb="FF000000"/>
        <rFont val="DejaVu Sans"/>
        <family val="2"/>
        <charset val="1"/>
      </rPr>
      <t>(SHINee)</t>
    </r>
  </si>
  <si>
    <r>
      <rPr>
        <sz val="10"/>
        <color rgb="FF000000"/>
        <rFont val="DejaVu Sans"/>
        <family val="2"/>
      </rPr>
      <t>엑소</t>
    </r>
    <r>
      <rPr>
        <sz val="10"/>
        <color rgb="FF000000"/>
        <rFont val="DejaVu Sans"/>
        <family val="2"/>
        <charset val="1"/>
      </rPr>
      <t>(EXO)</t>
    </r>
  </si>
  <si>
    <r>
      <rPr>
        <sz val="10"/>
        <color rgb="FF000000"/>
        <rFont val="DejaVu Sans"/>
        <family val="2"/>
      </rPr>
      <t>레드벨벳</t>
    </r>
    <r>
      <rPr>
        <sz val="10"/>
        <color rgb="FF000000"/>
        <rFont val="DejaVu Sans"/>
        <family val="2"/>
        <charset val="1"/>
      </rPr>
      <t>(Red Velvet)</t>
    </r>
  </si>
  <si>
    <t>NCT 127</t>
  </si>
  <si>
    <t>NCT DREAM</t>
  </si>
  <si>
    <t>WayV</t>
  </si>
  <si>
    <r>
      <rPr>
        <sz val="10"/>
        <color rgb="FF000000"/>
        <rFont val="DejaVu Sans"/>
        <family val="2"/>
      </rPr>
      <t>에스파</t>
    </r>
    <r>
      <rPr>
        <sz val="10"/>
        <color rgb="FF000000"/>
        <rFont val="DejaVu Sans"/>
        <family val="2"/>
        <charset val="1"/>
      </rPr>
      <t>(aespa)</t>
    </r>
  </si>
  <si>
    <t>RIIZE</t>
  </si>
  <si>
    <t>솔로 가수</t>
  </si>
  <si>
    <t>배우</t>
  </si>
  <si>
    <t>윤태영</t>
  </si>
  <si>
    <t>이재룡</t>
  </si>
  <si>
    <t>유호정</t>
  </si>
  <si>
    <t>오지은</t>
  </si>
  <si>
    <t>조한선</t>
  </si>
  <si>
    <t>오타니 료헤이</t>
  </si>
  <si>
    <t>김강민</t>
  </si>
  <si>
    <t>김시아</t>
  </si>
  <si>
    <t>황보름별</t>
  </si>
  <si>
    <t>최종윤</t>
  </si>
  <si>
    <t>이철우</t>
  </si>
  <si>
    <t>조준영</t>
  </si>
  <si>
    <t>김지우</t>
  </si>
  <si>
    <t>라미</t>
  </si>
  <si>
    <t>예능인</t>
  </si>
  <si>
    <t>강호동</t>
  </si>
  <si>
    <t>전현무</t>
  </si>
  <si>
    <t>서장훈</t>
  </si>
  <si>
    <t>한석준</t>
  </si>
  <si>
    <t>장영란</t>
  </si>
  <si>
    <t>이진호</t>
  </si>
  <si>
    <t>김준현</t>
  </si>
  <si>
    <t>김경식</t>
  </si>
  <si>
    <t>이동우</t>
  </si>
  <si>
    <t>아티스트 수</t>
  </si>
  <si>
    <t>아티스트 당 종업원 수</t>
  </si>
  <si>
    <t>종업원 당 매출액</t>
  </si>
  <si>
    <r>
      <rPr>
        <sz val="10"/>
        <color rgb="FF000000"/>
        <rFont val="DejaVu Sans"/>
        <family val="2"/>
      </rPr>
      <t>인당 급</t>
    </r>
    <r>
      <rPr>
        <sz val="10"/>
        <color rgb="FF000000"/>
        <rFont val="DejaVu Sans"/>
        <family val="2"/>
        <charset val="1"/>
      </rPr>
      <t>+</t>
    </r>
    <r>
      <rPr>
        <sz val="10"/>
        <color rgb="FF000000"/>
        <rFont val="DejaVu Sans"/>
        <family val="2"/>
      </rPr>
      <t>상여</t>
    </r>
  </si>
  <si>
    <t>급여 대비 복후비</t>
  </si>
  <si>
    <t>매출액 대비 광고선전비</t>
  </si>
  <si>
    <t>매출액 대비 지급수수료</t>
  </si>
  <si>
    <t>사업보고서 인당급여</t>
  </si>
  <si>
    <t>JYP (SG&amp;A, excl. D&amp;A)</t>
  </si>
  <si>
    <t>상여금</t>
  </si>
  <si>
    <t>잡급</t>
  </si>
  <si>
    <t>-</t>
  </si>
  <si>
    <t>접대비</t>
  </si>
  <si>
    <t>수선비</t>
  </si>
  <si>
    <t>신인개발비</t>
  </si>
  <si>
    <t>도서인쇄비</t>
  </si>
  <si>
    <t>세금과공과금</t>
  </si>
  <si>
    <t>교육훈련비</t>
  </si>
  <si>
    <r>
      <rPr>
        <sz val="10"/>
        <color rgb="FF000000"/>
        <rFont val="DejaVu Sans"/>
        <family val="2"/>
      </rPr>
      <t>광고선전비</t>
    </r>
    <r>
      <rPr>
        <sz val="10"/>
        <color rgb="FF000000"/>
        <rFont val="DejaVu Sans"/>
        <family val="2"/>
        <charset val="1"/>
      </rPr>
      <t>%</t>
    </r>
  </si>
  <si>
    <t>복후비</t>
  </si>
  <si>
    <r>
      <rPr>
        <b/>
        <sz val="10"/>
        <color rgb="FF0F3A32"/>
        <rFont val="Arial"/>
        <family val="2"/>
        <charset val="1"/>
      </rPr>
      <t>4</t>
    </r>
    <r>
      <rPr>
        <b/>
        <sz val="10"/>
        <color rgb="FF0F3A32"/>
        <rFont val="DejaVu Sans"/>
        <family val="2"/>
      </rPr>
      <t>대 연예기획사 인당 연평균급여</t>
    </r>
  </si>
  <si>
    <r>
      <rPr>
        <b/>
        <sz val="10"/>
        <color rgb="FF0F3A32"/>
        <rFont val="DejaVu Sans"/>
        <family val="2"/>
      </rPr>
      <t xml:space="preserve">금액 </t>
    </r>
    <r>
      <rPr>
        <b/>
        <sz val="10"/>
        <color rgb="FF0F3A32"/>
        <rFont val="DejaVu Sans"/>
        <family val="2"/>
        <charset val="1"/>
      </rPr>
      <t>('23</t>
    </r>
    <r>
      <rPr>
        <b/>
        <sz val="10"/>
        <color rgb="FF0F3A32"/>
        <rFont val="DejaVu Sans"/>
        <family val="2"/>
      </rPr>
      <t>년</t>
    </r>
    <r>
      <rPr>
        <b/>
        <sz val="10"/>
        <color rgb="FF0F3A32"/>
        <rFont val="DejaVu Sans"/>
        <family val="2"/>
        <charset val="1"/>
      </rPr>
      <t>)</t>
    </r>
  </si>
  <si>
    <r>
      <rPr>
        <b/>
        <sz val="10"/>
        <color rgb="FF0F3A32"/>
        <rFont val="DejaVu Sans"/>
        <family val="2"/>
      </rPr>
      <t xml:space="preserve">금액 </t>
    </r>
    <r>
      <rPr>
        <b/>
        <sz val="10"/>
        <color rgb="FF0F3A32"/>
        <rFont val="DejaVu Sans"/>
        <family val="2"/>
        <charset val="1"/>
      </rPr>
      <t>('24.3Q)</t>
    </r>
  </si>
  <si>
    <r>
      <rPr>
        <b/>
        <sz val="10"/>
        <color rgb="FF0F3A32"/>
        <rFont val="Arial"/>
        <family val="2"/>
        <charset val="1"/>
      </rPr>
      <t>4</t>
    </r>
    <r>
      <rPr>
        <b/>
        <sz val="10"/>
        <color rgb="FF0F3A32"/>
        <rFont val="DejaVu Sans"/>
        <family val="2"/>
      </rPr>
      <t>대 연예기획사 인당 매출액</t>
    </r>
  </si>
  <si>
    <r>
      <rPr>
        <b/>
        <sz val="10"/>
        <color rgb="FF0F3A32"/>
        <rFont val="DejaVu Sans"/>
        <family val="2"/>
      </rPr>
      <t xml:space="preserve">금액 </t>
    </r>
    <r>
      <rPr>
        <b/>
        <sz val="10"/>
        <color rgb="FF0F3A32"/>
        <rFont val="DejaVu Sans"/>
        <family val="2"/>
        <charset val="1"/>
      </rPr>
      <t>('22</t>
    </r>
    <r>
      <rPr>
        <b/>
        <sz val="10"/>
        <color rgb="FF0F3A32"/>
        <rFont val="DejaVu Sans"/>
        <family val="2"/>
      </rPr>
      <t>년</t>
    </r>
    <r>
      <rPr>
        <b/>
        <sz val="10"/>
        <color rgb="FF0F3A32"/>
        <rFont val="DejaVu Sans"/>
        <family val="2"/>
        <charset val="1"/>
      </rPr>
      <t>)</t>
    </r>
  </si>
  <si>
    <r>
      <rPr>
        <b/>
        <sz val="10"/>
        <color rgb="FF0F3A32"/>
        <rFont val="Arial"/>
        <family val="2"/>
        <charset val="1"/>
      </rPr>
      <t>4</t>
    </r>
    <r>
      <rPr>
        <b/>
        <sz val="10"/>
        <color rgb="FF0F3A32"/>
        <rFont val="DejaVu Sans"/>
        <family val="2"/>
      </rPr>
      <t>대 연예기획사 급여 대비 복리후생비</t>
    </r>
  </si>
  <si>
    <r>
      <rPr>
        <b/>
        <sz val="10"/>
        <color rgb="FF0F3A32"/>
        <rFont val="Arial"/>
        <family val="2"/>
        <charset val="1"/>
      </rPr>
      <t>4</t>
    </r>
    <r>
      <rPr>
        <b/>
        <sz val="10"/>
        <color rgb="FF0F3A32"/>
        <rFont val="DejaVu Sans"/>
        <family val="2"/>
      </rPr>
      <t>대 연예기획사 영업이익률</t>
    </r>
  </si>
  <si>
    <t xml:space="preserve">Global Recorded Music Industry Revenues </t>
  </si>
  <si>
    <t>in USD billions</t>
  </si>
  <si>
    <t>Physical</t>
  </si>
  <si>
    <t>Streaming</t>
  </si>
  <si>
    <t>Downloads</t>
  </si>
  <si>
    <t>Performance</t>
  </si>
  <si>
    <t>Others</t>
  </si>
  <si>
    <t>Source : IFPI 2024 Global Music Report</t>
  </si>
  <si>
    <t>Global music market forecasts</t>
  </si>
  <si>
    <t>2024(E)</t>
  </si>
  <si>
    <t>2025(E)</t>
  </si>
  <si>
    <t>2026(E)</t>
  </si>
  <si>
    <t>2027(E)</t>
  </si>
  <si>
    <t>2028(E)</t>
  </si>
  <si>
    <t>2029(E)</t>
  </si>
  <si>
    <t>2030(E)</t>
  </si>
  <si>
    <t>CAGR '23-30</t>
  </si>
  <si>
    <t>CAGR '24-30</t>
  </si>
  <si>
    <t>Recorded</t>
  </si>
  <si>
    <t>Sync</t>
  </si>
  <si>
    <t>Music Publishing</t>
  </si>
  <si>
    <t>Live music market</t>
  </si>
  <si>
    <t>Source : Goldman Sachs Music in the air, 2024 May</t>
  </si>
  <si>
    <t>지역별 해외 스트리밍서비스 매출액 추정치</t>
  </si>
  <si>
    <t>억 원</t>
  </si>
  <si>
    <t>아시아</t>
  </si>
  <si>
    <t>유럽</t>
  </si>
  <si>
    <t>미주</t>
  </si>
  <si>
    <t>오세아니아 외</t>
  </si>
  <si>
    <r>
      <rPr>
        <sz val="10"/>
        <color rgb="FF000000"/>
        <rFont val="Arial"/>
        <family val="2"/>
        <charset val="1"/>
      </rPr>
      <t xml:space="preserve">Source : </t>
    </r>
    <r>
      <rPr>
        <sz val="10"/>
        <color rgb="FF000000"/>
        <rFont val="DejaVu Sans"/>
        <family val="2"/>
      </rPr>
      <t xml:space="preserve">데이터로 살펴본 </t>
    </r>
    <r>
      <rPr>
        <sz val="10"/>
        <color rgb="FF000000"/>
        <rFont val="Arial"/>
        <family val="2"/>
        <charset val="1"/>
      </rPr>
      <t>K</t>
    </r>
    <r>
      <rPr>
        <sz val="10"/>
        <color rgb="FF000000"/>
        <rFont val="DejaVu Sans"/>
        <family val="2"/>
      </rPr>
      <t>팝 해외 매출액 동향</t>
    </r>
    <r>
      <rPr>
        <sz val="10"/>
        <color rgb="FF000000"/>
        <rFont val="Arial"/>
        <family val="2"/>
        <charset val="1"/>
      </rPr>
      <t xml:space="preserve">, </t>
    </r>
    <r>
      <rPr>
        <sz val="10"/>
        <color rgb="FF000000"/>
        <rFont val="DejaVu Sans"/>
        <family val="2"/>
      </rPr>
      <t>한국문화관광연구원</t>
    </r>
  </si>
  <si>
    <t>연도별 피지컬 음반 수출액 추이</t>
  </si>
  <si>
    <t>수출액</t>
  </si>
  <si>
    <t>연도별 해외 공연 매출액 추정치</t>
  </si>
  <si>
    <r>
      <rPr>
        <b/>
        <sz val="10"/>
        <color rgb="FF0F3A32"/>
        <rFont val="Arial"/>
        <family val="2"/>
        <charset val="1"/>
      </rPr>
      <t xml:space="preserve">K-POP </t>
    </r>
    <r>
      <rPr>
        <b/>
        <sz val="10"/>
        <color rgb="FF0F3A32"/>
        <rFont val="DejaVu Sans"/>
        <family val="2"/>
      </rPr>
      <t>시장 성장률</t>
    </r>
  </si>
  <si>
    <t>CAGR</t>
  </si>
  <si>
    <t>2023</t>
  </si>
  <si>
    <t>기사 정리</t>
  </si>
  <si>
    <r>
      <rPr>
        <sz val="10"/>
        <color rgb="FF000000"/>
        <rFont val="Arial"/>
        <family val="2"/>
        <charset val="1"/>
      </rPr>
      <t>2018</t>
    </r>
    <r>
      <rPr>
        <sz val="10"/>
        <color rgb="FF000000"/>
        <rFont val="DejaVu Sans"/>
        <family val="2"/>
      </rPr>
      <t xml:space="preserve">년보다 글로벌 기준으로는 </t>
    </r>
    <r>
      <rPr>
        <sz val="10"/>
        <color rgb="FF000000"/>
        <rFont val="Arial"/>
        <family val="2"/>
        <charset val="1"/>
      </rPr>
      <t xml:space="preserve">362%, </t>
    </r>
    <r>
      <rPr>
        <sz val="10"/>
        <color rgb="FF000000"/>
        <rFont val="DejaVu Sans"/>
        <family val="2"/>
      </rPr>
      <t xml:space="preserve">미국에서는 </t>
    </r>
    <r>
      <rPr>
        <sz val="10"/>
        <color rgb="FF000000"/>
        <rFont val="Arial"/>
        <family val="2"/>
        <charset val="1"/>
      </rPr>
      <t>182%</t>
    </r>
    <r>
      <rPr>
        <sz val="10"/>
        <color rgb="FF000000"/>
        <rFont val="DejaVu Sans"/>
        <family val="2"/>
      </rPr>
      <t>나 증가했다</t>
    </r>
    <r>
      <rPr>
        <sz val="10"/>
        <color rgb="FF000000"/>
        <rFont val="Arial"/>
        <family val="2"/>
        <charset val="1"/>
      </rPr>
      <t xml:space="preserve">. </t>
    </r>
  </si>
  <si>
    <t>https://www.yna.co.kr/view/AKR20241008088100005#:~:text=%EB%89%B4%EC%8A%A4%20%EA%B2%80%EC%83%89%20%EB%8B%AB%EA%B8%B0-,K%ED%8C%9D%EC%9D%B4%20%EA%B8%80%EB%A1%9C%EB%B2%8C%20%EC%9D%8C%EC%95%85%20%EC%8B%9C%EC%9E%A5%EC%97%90%EC%84%9C%20%ED%81%B0%20%EC%82%AC%EB%9E%91%EC%9D%84,%EC%97%90%EC%84%9C%EB%8A%94%20182%25%EB%82%98%20%EC%A6%9D%EA%B0%80%ED%96%88%EB%8B%A4.</t>
  </si>
  <si>
    <r>
      <rPr>
        <sz val="10"/>
        <color rgb="FF000000"/>
        <rFont val="DejaVu Sans"/>
        <family val="2"/>
      </rPr>
      <t xml:space="preserve">골드만삭스 향후 </t>
    </r>
    <r>
      <rPr>
        <sz val="10"/>
        <color rgb="FF000000"/>
        <rFont val="DejaVu Sans"/>
        <family val="2"/>
        <charset val="1"/>
      </rPr>
      <t>3</t>
    </r>
    <r>
      <rPr>
        <sz val="10"/>
        <color rgb="FF000000"/>
        <rFont val="DejaVu Sans"/>
        <family val="2"/>
      </rPr>
      <t xml:space="preserve">년 동안 </t>
    </r>
    <r>
      <rPr>
        <sz val="10"/>
        <color rgb="FF000000"/>
        <rFont val="DejaVu Sans"/>
        <family val="2"/>
        <charset val="1"/>
      </rPr>
      <t>K</t>
    </r>
    <r>
      <rPr>
        <sz val="10"/>
        <color rgb="FF000000"/>
        <rFont val="DejaVu Sans"/>
        <family val="2"/>
      </rPr>
      <t xml:space="preserve">팝 시장이 매해 </t>
    </r>
    <r>
      <rPr>
        <sz val="10"/>
        <color rgb="FF000000"/>
        <rFont val="DejaVu Sans"/>
        <family val="2"/>
        <charset val="1"/>
      </rPr>
      <t>26%</t>
    </r>
    <r>
      <rPr>
        <sz val="10"/>
        <color rgb="FF000000"/>
        <rFont val="DejaVu Sans"/>
        <family val="2"/>
      </rPr>
      <t xml:space="preserve">씩 성장할 것으로 전망 </t>
    </r>
  </si>
  <si>
    <t>https://www.ft.com/content/212a87ed-adf8-4212-923d-38213d8d98be</t>
  </si>
  <si>
    <r>
      <rPr>
        <sz val="10"/>
        <color rgb="FF000000"/>
        <rFont val="DejaVu Sans"/>
        <family val="2"/>
      </rPr>
      <t xml:space="preserve">한국문화관광연구원이 </t>
    </r>
    <r>
      <rPr>
        <sz val="10"/>
        <color rgb="FF000000"/>
        <rFont val="DejaVu Sans"/>
        <family val="2"/>
        <charset val="1"/>
      </rPr>
      <t>24</t>
    </r>
    <r>
      <rPr>
        <sz val="10"/>
        <color rgb="FF000000"/>
        <rFont val="DejaVu Sans"/>
        <family val="2"/>
      </rPr>
      <t xml:space="preserve">일 발표한 </t>
    </r>
    <r>
      <rPr>
        <sz val="10"/>
        <color rgb="FF000000"/>
        <rFont val="DejaVu Sans"/>
        <family val="2"/>
        <charset val="1"/>
      </rPr>
      <t>'</t>
    </r>
    <r>
      <rPr>
        <sz val="10"/>
        <color rgb="FF000000"/>
        <rFont val="DejaVu Sans"/>
        <family val="2"/>
      </rPr>
      <t xml:space="preserve">데이터로 살펴본 </t>
    </r>
    <r>
      <rPr>
        <sz val="10"/>
        <color rgb="FF000000"/>
        <rFont val="DejaVu Sans"/>
        <family val="2"/>
        <charset val="1"/>
      </rPr>
      <t>K</t>
    </r>
    <r>
      <rPr>
        <sz val="10"/>
        <color rgb="FF000000"/>
        <rFont val="DejaVu Sans"/>
        <family val="2"/>
      </rPr>
      <t>팝 해외 매출액 동향</t>
    </r>
    <r>
      <rPr>
        <sz val="10"/>
        <color rgb="FF000000"/>
        <rFont val="DejaVu Sans"/>
        <family val="2"/>
        <charset val="1"/>
      </rPr>
      <t xml:space="preserve">' </t>
    </r>
    <r>
      <rPr>
        <sz val="10"/>
        <color rgb="FF000000"/>
        <rFont val="DejaVu Sans"/>
        <family val="2"/>
      </rPr>
      <t xml:space="preserve">분석 결과에 따르면 </t>
    </r>
    <r>
      <rPr>
        <sz val="10"/>
        <color rgb="FF000000"/>
        <rFont val="DejaVu Sans"/>
        <family val="2"/>
        <charset val="1"/>
      </rPr>
      <t>2023</t>
    </r>
    <r>
      <rPr>
        <sz val="10"/>
        <color rgb="FF000000"/>
        <rFont val="DejaVu Sans"/>
        <family val="2"/>
      </rPr>
      <t xml:space="preserve">년 </t>
    </r>
    <r>
      <rPr>
        <sz val="10"/>
        <color rgb="FF000000"/>
        <rFont val="DejaVu Sans"/>
        <family val="2"/>
        <charset val="1"/>
      </rPr>
      <t>K</t>
    </r>
    <r>
      <rPr>
        <sz val="10"/>
        <color rgb="FF000000"/>
        <rFont val="DejaVu Sans"/>
        <family val="2"/>
      </rPr>
      <t xml:space="preserve">팝 해외 매출액은 전년 대비 </t>
    </r>
    <r>
      <rPr>
        <sz val="10"/>
        <color rgb="FF000000"/>
        <rFont val="DejaVu Sans"/>
        <family val="2"/>
        <charset val="1"/>
      </rPr>
      <t>34.3</t>
    </r>
    <r>
      <rPr>
        <sz val="10"/>
        <color rgb="FF000000"/>
        <rFont val="DejaVu Sans"/>
        <family val="2"/>
      </rPr>
      <t xml:space="preserve">％ 증가한 </t>
    </r>
    <r>
      <rPr>
        <sz val="10"/>
        <color rgb="FF000000"/>
        <rFont val="DejaVu Sans"/>
        <family val="2"/>
        <charset val="1"/>
      </rPr>
      <t>1</t>
    </r>
    <r>
      <rPr>
        <sz val="10"/>
        <color rgb="FF000000"/>
        <rFont val="DejaVu Sans"/>
        <family val="2"/>
      </rPr>
      <t>조</t>
    </r>
    <r>
      <rPr>
        <sz val="10"/>
        <color rgb="FF000000"/>
        <rFont val="DejaVu Sans"/>
        <family val="2"/>
        <charset val="1"/>
      </rPr>
      <t>2377</t>
    </r>
    <r>
      <rPr>
        <sz val="10"/>
        <color rgb="FF000000"/>
        <rFont val="DejaVu Sans"/>
        <family val="2"/>
      </rPr>
      <t>억원으로 추산됐다</t>
    </r>
    <r>
      <rPr>
        <sz val="10"/>
        <color rgb="FF000000"/>
        <rFont val="DejaVu Sans"/>
        <family val="2"/>
        <charset val="1"/>
      </rPr>
      <t>.</t>
    </r>
  </si>
  <si>
    <r>
      <rPr>
        <sz val="10"/>
        <color rgb="FF000000"/>
        <rFont val="DejaVu Sans"/>
        <family val="2"/>
      </rPr>
      <t>이는 실물 음반 수출</t>
    </r>
    <r>
      <rPr>
        <sz val="10"/>
        <color rgb="FF000000"/>
        <rFont val="DejaVu Sans"/>
        <family val="2"/>
        <charset val="1"/>
      </rPr>
      <t xml:space="preserve">, </t>
    </r>
    <r>
      <rPr>
        <sz val="10"/>
        <color rgb="FF000000"/>
        <rFont val="DejaVu Sans"/>
        <family val="2"/>
      </rPr>
      <t>해외 온라인 스트리밍</t>
    </r>
    <r>
      <rPr>
        <sz val="10"/>
        <color rgb="FF000000"/>
        <rFont val="DejaVu Sans"/>
        <family val="2"/>
        <charset val="1"/>
      </rPr>
      <t xml:space="preserve">, </t>
    </r>
    <r>
      <rPr>
        <sz val="10"/>
        <color rgb="FF000000"/>
        <rFont val="DejaVu Sans"/>
        <family val="2"/>
      </rPr>
      <t xml:space="preserve">공연 등 </t>
    </r>
    <r>
      <rPr>
        <sz val="10"/>
        <color rgb="FF000000"/>
        <rFont val="DejaVu Sans"/>
        <family val="2"/>
        <charset val="1"/>
      </rPr>
      <t>3</t>
    </r>
    <r>
      <rPr>
        <sz val="10"/>
        <color rgb="FF000000"/>
        <rFont val="DejaVu Sans"/>
        <family val="2"/>
      </rPr>
      <t>개 분야를 합산한 매출 추정치다</t>
    </r>
    <r>
      <rPr>
        <sz val="10"/>
        <color rgb="FF000000"/>
        <rFont val="DejaVu Sans"/>
        <family val="2"/>
        <charset val="1"/>
      </rPr>
      <t>. K</t>
    </r>
    <r>
      <rPr>
        <sz val="10"/>
        <color rgb="FF000000"/>
        <rFont val="DejaVu Sans"/>
        <family val="2"/>
      </rPr>
      <t xml:space="preserve">팝 해외 매출이 </t>
    </r>
    <r>
      <rPr>
        <sz val="10"/>
        <color rgb="FF000000"/>
        <rFont val="DejaVu Sans"/>
        <family val="2"/>
        <charset val="1"/>
      </rPr>
      <t>1</t>
    </r>
    <r>
      <rPr>
        <sz val="10"/>
        <color rgb="FF000000"/>
        <rFont val="DejaVu Sans"/>
        <family val="2"/>
      </rPr>
      <t>조원을 넘은 것은 지난해가 사상 처음이다</t>
    </r>
    <r>
      <rPr>
        <sz val="10"/>
        <color rgb="FF000000"/>
        <rFont val="DejaVu Sans"/>
        <family val="2"/>
        <charset val="1"/>
      </rPr>
      <t>. 2022</t>
    </r>
    <r>
      <rPr>
        <sz val="10"/>
        <color rgb="FF000000"/>
        <rFont val="DejaVu Sans"/>
        <family val="2"/>
      </rPr>
      <t xml:space="preserve">년엔 </t>
    </r>
    <r>
      <rPr>
        <sz val="10"/>
        <color rgb="FF000000"/>
        <rFont val="DejaVu Sans"/>
        <family val="2"/>
        <charset val="1"/>
      </rPr>
      <t>9218</t>
    </r>
    <r>
      <rPr>
        <sz val="10"/>
        <color rgb="FF000000"/>
        <rFont val="DejaVu Sans"/>
        <family val="2"/>
      </rPr>
      <t>억원이었다</t>
    </r>
    <r>
      <rPr>
        <sz val="10"/>
        <color rgb="FF000000"/>
        <rFont val="DejaVu Sans"/>
        <family val="2"/>
        <charset val="1"/>
      </rPr>
      <t>.</t>
    </r>
  </si>
  <si>
    <r>
      <rPr>
        <sz val="10"/>
        <color rgb="FF000000"/>
        <rFont val="DejaVu Sans"/>
        <family val="2"/>
      </rPr>
      <t xml:space="preserve">출처 </t>
    </r>
    <r>
      <rPr>
        <sz val="10"/>
        <color rgb="FF000000"/>
        <rFont val="DejaVu Sans"/>
        <family val="2"/>
        <charset val="1"/>
      </rPr>
      <t xml:space="preserve">: </t>
    </r>
    <r>
      <rPr>
        <sz val="10"/>
        <color rgb="FF000000"/>
        <rFont val="DejaVu Sans"/>
        <family val="2"/>
      </rPr>
      <t>데일리뉴스</t>
    </r>
    <r>
      <rPr>
        <sz val="10"/>
        <color rgb="FF000000"/>
        <rFont val="DejaVu Sans"/>
        <family val="2"/>
        <charset val="1"/>
      </rPr>
      <t>(http://www.idailynews.co.kr)</t>
    </r>
  </si>
  <si>
    <t>https://www.idailynews.co.kr/news/articleView.html?idxno=102958</t>
  </si>
  <si>
    <r>
      <rPr>
        <sz val="10"/>
        <color rgb="FF000000"/>
        <rFont val="Arial"/>
        <family val="2"/>
        <charset val="1"/>
      </rPr>
      <t>K</t>
    </r>
    <r>
      <rPr>
        <sz val="10"/>
        <color rgb="FF000000"/>
        <rFont val="DejaVu Sans"/>
        <family val="2"/>
      </rPr>
      <t xml:space="preserve">팝 시장 규모는 연간 </t>
    </r>
    <r>
      <rPr>
        <sz val="10"/>
        <color rgb="FF000000"/>
        <rFont val="Arial"/>
        <family val="2"/>
        <charset val="1"/>
      </rPr>
      <t>12</t>
    </r>
    <r>
      <rPr>
        <sz val="10"/>
        <color rgb="FF000000"/>
        <rFont val="DejaVu Sans"/>
        <family val="2"/>
      </rPr>
      <t>조</t>
    </r>
    <r>
      <rPr>
        <sz val="10"/>
        <color rgb="FF000000"/>
        <rFont val="Arial"/>
        <family val="2"/>
        <charset val="1"/>
      </rPr>
      <t>7000</t>
    </r>
    <r>
      <rPr>
        <sz val="10"/>
        <color rgb="FF000000"/>
        <rFont val="DejaVu Sans"/>
        <family val="2"/>
      </rPr>
      <t>억원</t>
    </r>
    <r>
      <rPr>
        <sz val="10"/>
        <color rgb="FF000000"/>
        <rFont val="Arial"/>
        <family val="2"/>
        <charset val="1"/>
      </rPr>
      <t>(92</t>
    </r>
    <r>
      <rPr>
        <sz val="10"/>
        <color rgb="FF000000"/>
        <rFont val="DejaVu Sans"/>
        <family val="2"/>
      </rPr>
      <t>억 달러</t>
    </r>
    <r>
      <rPr>
        <sz val="10"/>
        <color rgb="FF000000"/>
        <rFont val="Arial"/>
        <family val="2"/>
        <charset val="1"/>
      </rPr>
      <t>)</t>
    </r>
    <r>
      <rPr>
        <sz val="10"/>
        <color rgb="FF000000"/>
        <rFont val="DejaVu Sans"/>
        <family val="2"/>
      </rPr>
      <t>에 달한다</t>
    </r>
    <r>
      <rPr>
        <sz val="10"/>
        <color rgb="FF000000"/>
        <rFont val="Arial"/>
        <family val="2"/>
        <charset val="1"/>
      </rPr>
      <t>.</t>
    </r>
  </si>
  <si>
    <t>https://biz.chosun.com/international/international_general/2024/07/29/QNODNBFN2RB5DI5P3DDLSEP67M/#:~:text=K%ED%8C%9D%20%EC%8B%9C%EC%9E%A5%20%EA%B7%9C%EB%AA%A8%EB%8A%94,%EA%B7%B9%ED%9E%88%20%EC%9D%BC%EB%B6%80%EC%97%90%20%EB%B6%88%EA%B3%BC%ED%95%98%EB%8B%A4.</t>
  </si>
  <si>
    <t>Section &lt;5&gt;</t>
  </si>
  <si>
    <t>&lt;WACC&gt;</t>
  </si>
  <si>
    <t>As of September 30, 2024</t>
  </si>
  <si>
    <t>Items</t>
  </si>
  <si>
    <t>Figure</t>
  </si>
  <si>
    <t>Sources</t>
  </si>
  <si>
    <r>
      <rPr>
        <sz val="10"/>
        <color rgb="FF0F3A32"/>
        <rFont val="DejaVu Sans"/>
        <family val="2"/>
      </rPr>
      <t xml:space="preserve">무위험이자율 </t>
    </r>
    <r>
      <rPr>
        <sz val="10"/>
        <color rgb="FF0F3A32"/>
        <rFont val="Arial"/>
        <family val="2"/>
      </rPr>
      <t>(Rf)</t>
    </r>
  </si>
  <si>
    <r>
      <rPr>
        <sz val="10"/>
        <color rgb="FF0F3A32"/>
        <rFont val="Arial"/>
        <family val="2"/>
      </rPr>
      <t>Bloomberg</t>
    </r>
    <r>
      <rPr>
        <sz val="10"/>
        <color rgb="FF0F3A32"/>
        <rFont val="DejaVu Sans"/>
        <family val="2"/>
      </rPr>
      <t xml:space="preserve">에서 조회된 검토기준일 현재 대한민국의 </t>
    </r>
    <r>
      <rPr>
        <sz val="10"/>
        <color rgb="FF0F3A32"/>
        <rFont val="Arial"/>
        <family val="2"/>
      </rPr>
      <t>10</t>
    </r>
    <r>
      <rPr>
        <sz val="10"/>
        <color rgb="FF0F3A32"/>
        <rFont val="DejaVu Sans"/>
        <family val="2"/>
      </rPr>
      <t>년 만기 국채 이자율 적용</t>
    </r>
  </si>
  <si>
    <r>
      <rPr>
        <sz val="10"/>
        <color rgb="FF0F3A32"/>
        <rFont val="DejaVu Sans"/>
        <family val="2"/>
      </rPr>
      <t xml:space="preserve">시장위험프리미엄 </t>
    </r>
    <r>
      <rPr>
        <sz val="10"/>
        <color rgb="FF0F3A32"/>
        <rFont val="Arial"/>
        <family val="2"/>
      </rPr>
      <t>(Rm)</t>
    </r>
  </si>
  <si>
    <r>
      <rPr>
        <sz val="10"/>
        <color rgb="FF0F3A32"/>
        <rFont val="DejaVu Sans"/>
        <family val="2"/>
      </rPr>
      <t>한국공인회계사회 제시 한국의 시장위험 프리미엄 가이던스</t>
    </r>
    <r>
      <rPr>
        <sz val="10"/>
        <color rgb="FF0F3A32"/>
        <rFont val="Arial"/>
        <family val="2"/>
      </rPr>
      <t xml:space="preserve">-7%~9% </t>
    </r>
    <r>
      <rPr>
        <sz val="10"/>
        <color rgb="FF0F3A32"/>
        <rFont val="DejaVu Sans"/>
        <family val="2"/>
      </rPr>
      <t xml:space="preserve">범위값 중 </t>
    </r>
    <r>
      <rPr>
        <sz val="10"/>
        <color rgb="FF0F3A32"/>
        <rFont val="Arial"/>
        <family val="2"/>
      </rPr>
      <t xml:space="preserve">8% </t>
    </r>
    <r>
      <rPr>
        <sz val="10"/>
        <color rgb="FF0F3A32"/>
        <rFont val="DejaVu Sans"/>
        <family val="2"/>
      </rPr>
      <t>적용</t>
    </r>
  </si>
  <si>
    <t>Re-levered Beta (Beta)</t>
  </si>
  <si>
    <r>
      <rPr>
        <sz val="10"/>
        <color rgb="FF0F3A32"/>
        <rFont val="Arial"/>
        <family val="2"/>
      </rPr>
      <t>Re-levered Beta = Unlevered Beta x [1 + (1 - t) x (</t>
    </r>
    <r>
      <rPr>
        <sz val="10"/>
        <color rgb="FF0F3A32"/>
        <rFont val="DejaVu Sans"/>
        <family val="2"/>
      </rPr>
      <t>타인자본</t>
    </r>
    <r>
      <rPr>
        <sz val="10"/>
        <color rgb="FF0F3A32"/>
        <rFont val="Arial"/>
        <family val="2"/>
      </rPr>
      <t xml:space="preserve">(D) / </t>
    </r>
    <r>
      <rPr>
        <sz val="10"/>
        <color rgb="FF0F3A32"/>
        <rFont val="DejaVu Sans"/>
        <family val="2"/>
      </rPr>
      <t>자기자본</t>
    </r>
    <r>
      <rPr>
        <sz val="10"/>
        <color rgb="FF0F3A32"/>
        <rFont val="Arial"/>
        <family val="2"/>
      </rPr>
      <t>(E))]</t>
    </r>
  </si>
  <si>
    <r>
      <rPr>
        <sz val="10"/>
        <color rgb="FF0F3A32"/>
        <rFont val="DejaVu Sans"/>
        <family val="2"/>
      </rPr>
      <t>한국의 기업규모 위험 프리미엄 연구결과</t>
    </r>
    <r>
      <rPr>
        <sz val="10"/>
        <color rgb="FF0F3A32"/>
        <rFont val="Arial"/>
        <family val="2"/>
      </rPr>
      <t>-5</t>
    </r>
    <r>
      <rPr>
        <sz val="10"/>
        <color rgb="FF0F3A32"/>
        <rFont val="DejaVu Sans"/>
        <family val="2"/>
      </rPr>
      <t>분위수 규모위험 프리미엄율 적용</t>
    </r>
  </si>
  <si>
    <r>
      <rPr>
        <sz val="10"/>
        <color rgb="FF0F3A32"/>
        <rFont val="DejaVu Sans"/>
        <family val="2"/>
      </rPr>
      <t xml:space="preserve">자기자본비용 </t>
    </r>
    <r>
      <rPr>
        <sz val="10"/>
        <color rgb="FF0F3A32"/>
        <rFont val="Arial"/>
        <family val="2"/>
      </rPr>
      <t>(ke)</t>
    </r>
  </si>
  <si>
    <t xml:space="preserve">Ke = Rf + (Rm x Beta) + Size Premium </t>
  </si>
  <si>
    <r>
      <rPr>
        <sz val="10"/>
        <color rgb="FF0F3A32"/>
        <rFont val="DejaVu Sans"/>
        <family val="2"/>
      </rPr>
      <t xml:space="preserve">세전타인자본비용 </t>
    </r>
    <r>
      <rPr>
        <sz val="10"/>
        <color rgb="FF0F3A32"/>
        <rFont val="Arial"/>
        <family val="2"/>
      </rPr>
      <t>(i)</t>
    </r>
  </si>
  <si>
    <r>
      <rPr>
        <sz val="10"/>
        <color rgb="FF0F3A32"/>
        <rFont val="Arial"/>
        <family val="2"/>
      </rPr>
      <t>Seibro</t>
    </r>
    <r>
      <rPr>
        <sz val="10"/>
        <color rgb="FF0F3A32"/>
        <rFont val="DejaVu Sans"/>
        <family val="2"/>
      </rPr>
      <t xml:space="preserve">에서 조회된 한국의 </t>
    </r>
    <r>
      <rPr>
        <sz val="10"/>
        <color rgb="FF0F3A32"/>
        <rFont val="Arial"/>
        <family val="2"/>
      </rPr>
      <t>5</t>
    </r>
    <r>
      <rPr>
        <sz val="10"/>
        <color rgb="FF0F3A32"/>
        <rFont val="DejaVu Sans"/>
        <family val="2"/>
      </rPr>
      <t xml:space="preserve">년 만기 </t>
    </r>
    <r>
      <rPr>
        <sz val="10"/>
        <color rgb="FF0F3A32"/>
        <rFont val="Arial"/>
        <family val="2"/>
      </rPr>
      <t>BBB-</t>
    </r>
    <r>
      <rPr>
        <sz val="10"/>
        <color rgb="FF0F3A32"/>
        <rFont val="DejaVu Sans"/>
        <family val="2"/>
      </rPr>
      <t>등급 무보증 회사채 수익률 적용</t>
    </r>
  </si>
  <si>
    <r>
      <rPr>
        <sz val="10"/>
        <color rgb="FF0F3A32"/>
        <rFont val="DejaVu Sans"/>
        <family val="2"/>
      </rPr>
      <t xml:space="preserve">한계세율 </t>
    </r>
    <r>
      <rPr>
        <sz val="10"/>
        <color rgb="FF0F3A32"/>
        <rFont val="Arial"/>
        <family val="2"/>
      </rPr>
      <t>(t)</t>
    </r>
  </si>
  <si>
    <r>
      <rPr>
        <sz val="10"/>
        <color rgb="FF0F3A32"/>
        <rFont val="DejaVu Sans"/>
        <family val="2"/>
      </rPr>
      <t xml:space="preserve">대상회사 한계세율 적용 </t>
    </r>
    <r>
      <rPr>
        <sz val="10"/>
        <color rgb="FF0F3A32"/>
        <rFont val="Arial"/>
        <family val="2"/>
      </rPr>
      <t>(</t>
    </r>
    <r>
      <rPr>
        <sz val="10"/>
        <color rgb="FF0F3A32"/>
        <rFont val="DejaVu Sans"/>
        <family val="2"/>
      </rPr>
      <t>법인세</t>
    </r>
    <r>
      <rPr>
        <sz val="10"/>
        <color rgb="FF0F3A32"/>
        <rFont val="Arial"/>
        <family val="2"/>
      </rPr>
      <t>*</t>
    </r>
    <r>
      <rPr>
        <sz val="10"/>
        <color rgb="FF0F3A32"/>
        <rFont val="DejaVu Sans"/>
        <family val="2"/>
      </rPr>
      <t>지방세</t>
    </r>
    <r>
      <rPr>
        <sz val="10"/>
        <color rgb="FF0F3A32"/>
        <rFont val="Arial"/>
        <family val="2"/>
      </rPr>
      <t>)</t>
    </r>
  </si>
  <si>
    <r>
      <rPr>
        <sz val="10"/>
        <color rgb="FF0F3A32"/>
        <rFont val="DejaVu Sans"/>
        <family val="2"/>
      </rPr>
      <t xml:space="preserve">세후타인자본비용 </t>
    </r>
    <r>
      <rPr>
        <sz val="10"/>
        <color rgb="FF0F3A32"/>
        <rFont val="Arial"/>
        <family val="2"/>
      </rPr>
      <t>(kd)</t>
    </r>
  </si>
  <si>
    <r>
      <rPr>
        <sz val="10"/>
        <color rgb="FF0F3A32"/>
        <rFont val="DejaVu Sans"/>
        <family val="2"/>
      </rPr>
      <t>세후타인자본비용</t>
    </r>
    <r>
      <rPr>
        <sz val="10"/>
        <color rgb="FF0F3A32"/>
        <rFont val="Arial"/>
        <family val="2"/>
      </rPr>
      <t xml:space="preserve">(kd) = </t>
    </r>
    <r>
      <rPr>
        <sz val="10"/>
        <color rgb="FF0F3A32"/>
        <rFont val="DejaVu Sans"/>
        <family val="2"/>
      </rPr>
      <t>세전타인자본비용</t>
    </r>
    <r>
      <rPr>
        <sz val="10"/>
        <color rgb="FF0F3A32"/>
        <rFont val="Arial"/>
        <family val="2"/>
      </rPr>
      <t>(i) x (1 - t)</t>
    </r>
  </si>
  <si>
    <t>Figure (a)</t>
  </si>
  <si>
    <t>Weight (b)</t>
  </si>
  <si>
    <t>(a)*(b)</t>
  </si>
  <si>
    <t>부채비율은 대상회사와 유사한 영업을 영위하는 동종기업의 자본구조 중위값을 적용</t>
  </si>
  <si>
    <r>
      <rPr>
        <sz val="10"/>
        <color rgb="FF0F3A32"/>
        <rFont val="DejaVu Sans"/>
        <family val="2"/>
      </rPr>
      <t xml:space="preserve">가중평균자본비용 </t>
    </r>
    <r>
      <rPr>
        <sz val="10"/>
        <color rgb="FF0F3A32"/>
        <rFont val="Arial"/>
        <family val="2"/>
      </rPr>
      <t>(WACC)</t>
    </r>
  </si>
  <si>
    <r>
      <rPr>
        <sz val="10"/>
        <color rgb="FF0F3A32"/>
        <rFont val="DejaVu Sans"/>
        <family val="2"/>
      </rPr>
      <t>가중평균자본비용</t>
    </r>
    <r>
      <rPr>
        <sz val="10"/>
        <color rgb="FF0F3A32"/>
        <rFont val="Arial"/>
        <family val="2"/>
      </rPr>
      <t xml:space="preserve">(WACC) = </t>
    </r>
    <r>
      <rPr>
        <sz val="10"/>
        <color rgb="FF0F3A32"/>
        <rFont val="DejaVu Sans"/>
        <family val="2"/>
      </rPr>
      <t>자기자본비용</t>
    </r>
    <r>
      <rPr>
        <sz val="10"/>
        <color rgb="FF0F3A32"/>
        <rFont val="Arial"/>
        <family val="2"/>
      </rPr>
      <t xml:space="preserve">(ke) x E/(D+E) + </t>
    </r>
    <r>
      <rPr>
        <sz val="10"/>
        <color rgb="FF0F3A32"/>
        <rFont val="DejaVu Sans"/>
        <family val="2"/>
      </rPr>
      <t>세후타인자본비용</t>
    </r>
    <r>
      <rPr>
        <sz val="10"/>
        <color rgb="FF0F3A32"/>
        <rFont val="Arial"/>
        <family val="2"/>
      </rPr>
      <t>(kd) x (D/D+E)</t>
    </r>
  </si>
  <si>
    <t>Debt</t>
  </si>
  <si>
    <t>Total Equity (e=b+c+d)</t>
  </si>
  <si>
    <t>Equity</t>
  </si>
  <si>
    <t>Unlevered Beta
(i=h/(1+(1-g)xf)</t>
  </si>
  <si>
    <t>IBD</t>
  </si>
  <si>
    <t>Market</t>
  </si>
  <si>
    <t>Preferred</t>
  </si>
  <si>
    <t xml:space="preserve">Minority </t>
  </si>
  <si>
    <t xml:space="preserve">Total </t>
  </si>
  <si>
    <t>Debt/Equity</t>
  </si>
  <si>
    <t xml:space="preserve">Marginal </t>
  </si>
  <si>
    <t>2 Years Weekly</t>
  </si>
  <si>
    <t>Unlevered</t>
  </si>
  <si>
    <t>f(1+f)</t>
  </si>
  <si>
    <t>Debt / TIC</t>
  </si>
  <si>
    <t>Guideline Companies</t>
  </si>
  <si>
    <t xml:space="preserve">  (a)</t>
  </si>
  <si>
    <t>Capital (b)</t>
  </si>
  <si>
    <t>Stock (c)</t>
  </si>
  <si>
    <t>Interest (d)</t>
  </si>
  <si>
    <t>Equity (e)</t>
  </si>
  <si>
    <t>Ratio (f=a/e)</t>
  </si>
  <si>
    <t>Tax Rate (g)</t>
  </si>
  <si>
    <t>Beta (h)</t>
  </si>
  <si>
    <t>Beta (i)</t>
  </si>
  <si>
    <t>KOSDAQ:A182360</t>
  </si>
  <si>
    <t>Cube Entertainment, Inc. (KOSDAQ:A182360)</t>
  </si>
  <si>
    <t>KOSDAQ:A032800</t>
  </si>
  <si>
    <t>Fantagio Corp. (KOSDAQ:A032800)</t>
  </si>
  <si>
    <t>KOSDAQ:A173940</t>
  </si>
  <si>
    <t>FNC ENTERTAINMENT Co., Ltd. (KOSDAQ:A173940)</t>
  </si>
  <si>
    <t>KOSE:A352820</t>
  </si>
  <si>
    <t>HYBE Co., Ltd. (KOSE:A352820)</t>
  </si>
  <si>
    <t>KOSDAQ:A035900</t>
  </si>
  <si>
    <t>JYP Entertainment Corporation (KOSDAQ:A035900)</t>
  </si>
  <si>
    <t>KOSDAQ:A361570</t>
  </si>
  <si>
    <t>RBW Inc. (KOSDAQ:A361570)</t>
  </si>
  <si>
    <t>KOSDAQ:A041510</t>
  </si>
  <si>
    <t>SM Entertainment Co., Ltd. (KOSDAQ:A041510)</t>
  </si>
  <si>
    <t>KOSDAQ:A122870</t>
  </si>
  <si>
    <t>YG Entertainment Inc. (KOSDAQ:A122870)</t>
  </si>
  <si>
    <t>Min</t>
  </si>
  <si>
    <t>Median</t>
  </si>
  <si>
    <t>Max</t>
  </si>
  <si>
    <t>Selected</t>
  </si>
  <si>
    <t>Source : Bizline</t>
  </si>
  <si>
    <t>Exchange:Ticker</t>
  </si>
  <si>
    <t>Company Name</t>
  </si>
  <si>
    <t>Market Capitalization [My Setting] [09/30/2024] (KRWmm, Historical rate)</t>
  </si>
  <si>
    <t>Total Debt [CQ3 2024] (KRWmm, Historical rate)</t>
  </si>
  <si>
    <t>Total Equity [CQ3 2024] (KRWmm, Historical rate)</t>
  </si>
  <si>
    <t>Pref. Stock, Convertible [CQ3 2024] (KRWmm, Historical rate)</t>
  </si>
  <si>
    <t>Pref. Stock, Non-Redeem. [CQ3 2024] (KRWmm, Historical rate)</t>
  </si>
  <si>
    <t>Pref. Stock, Other [CQ3 2024] (KRWmm, Historical rate)</t>
  </si>
  <si>
    <t>Minority Interest [CQ3 2024] (KRWmm, Historical rate)</t>
  </si>
  <si>
    <t>Total Enterprise Value [My Setting] [Latest] (KRWmm, Historical rate)</t>
  </si>
  <si>
    <t>Total Revenue [LTM CQ3 2024] (KRWmm, Historical rate)</t>
  </si>
  <si>
    <t>EBIT [LTM CQ3 2024] (KRWmm, Historical rate)</t>
  </si>
  <si>
    <t>EBITDA [LTM CQ3 2024] (KRWmm, Historical rate)</t>
  </si>
  <si>
    <t>Market Capitalization [My Setting] [12/31/2020] (KRWmm, Historical rate)</t>
  </si>
  <si>
    <t>Market Capitalization [My Setting] [12/31/2021] (KRWmm, Historical rate)</t>
  </si>
  <si>
    <t>Market Capitalization [My Setting] [12/31/2022] (KRWmm, Historical rate)</t>
  </si>
  <si>
    <t>Market Capitalization [My Setting] [12/31/2023] (KRWmm, Historical rate)</t>
  </si>
  <si>
    <t>Pref. Stock, Non-Redeem. [CY 2020] (KRWmm, Historical rate)</t>
  </si>
  <si>
    <t>Pref. Stock, Non-Redeem. [CY 2021] (KRWmm, Historical rate)</t>
  </si>
  <si>
    <t>Pref. Stock, Non-Redeem. [CY 2022] (KRWmm, Historical rate)</t>
  </si>
  <si>
    <t>Pref. Stock, Non-Redeem. [CY 2023] (KRWmm, Historical rate)</t>
  </si>
  <si>
    <t>Pref. Stock, Convertible [CY 2020] (KRWmm, Historical rate)</t>
  </si>
  <si>
    <t>Pref. Stock, Convertible [CY 2021] (KRWmm, Historical rate)</t>
  </si>
  <si>
    <t>Pref. Stock, Convertible [CY 2022] (KRWmm, Historical rate)</t>
  </si>
  <si>
    <t>Pref. Stock, Convertible [CY 2023] (KRWmm, Historical rate)</t>
  </si>
  <si>
    <t>Pref. Stock, Other [CY 2020] (KRWmm, Historical rate)</t>
  </si>
  <si>
    <t>Pref. Stock, Other [CY 2021] (KRWmm, Historical rate)</t>
  </si>
  <si>
    <t>Pref. Stock, Other [CY 2022] (KRWmm, Historical rate)</t>
  </si>
  <si>
    <t>Pref. Stock, Other [CY 2023] (KRWmm, Historical rate)</t>
  </si>
  <si>
    <t>Minority Interest [CY 2020] (KRWmm, Historical rate)</t>
  </si>
  <si>
    <t>Minority Interest [CY 2021] (KRWmm, Historical rate)</t>
  </si>
  <si>
    <t>Minority Interest [CY 2022] (KRWmm, Historical rate)</t>
  </si>
  <si>
    <t>Minority Interest [CY 2023] (KRWmm, Historical rate)</t>
  </si>
  <si>
    <t>Total Debt [CY 2020] (KRWmm, Historical rate)</t>
  </si>
  <si>
    <t>Total Debt [CY 2021] (KRWmm, Historical rate)</t>
  </si>
  <si>
    <t>Total Debt [CY 2022] (KRWmm, Historical rate)</t>
  </si>
  <si>
    <t>Total Debt [CY 2023] (KRWmm, Historical rate)</t>
  </si>
  <si>
    <t>Total Cash &amp; ST Investments [CY 2020] (KRWmm, Historical rate)</t>
  </si>
  <si>
    <t>Total Cash &amp; ST Investments [CY 2021] (KRWmm, Historical rate)</t>
  </si>
  <si>
    <t>Total Cash &amp; ST Investments [CY 2022] (KRWmm, Historical rate)</t>
  </si>
  <si>
    <t>Total Cash &amp; ST Investments [CY 2023] (KRWmm, Historical rate)</t>
  </si>
  <si>
    <t>Total Cash &amp; ST Investments [CQ3 2024] (KRWmm, Historical rate)</t>
  </si>
  <si>
    <t>Long-term Investments [CY 2020] (KRWmm, Historical rate)</t>
  </si>
  <si>
    <t>Long-term Investments [CY 2021] (KRWmm, Historical rate)</t>
  </si>
  <si>
    <t>Long-term Investments [CY 2022] (KRWmm, Historical rate)</t>
  </si>
  <si>
    <t>Long-term Investments [CY 2023] (KRWmm, Historical rate)</t>
  </si>
  <si>
    <t>Long-term Investments [CQ3 2024] (KRWmm, Historical rate)</t>
  </si>
  <si>
    <t>EBITDA [CY 2020] (KRWmm, Historical rate)</t>
  </si>
  <si>
    <t>EBITDA [CY 2021] (KRWmm, Historical rate)</t>
  </si>
  <si>
    <t>EBITDA [CY 2022] (KRWmm, Historical rate)</t>
  </si>
  <si>
    <t>EBITDA [CY 2023] (KRWmm, Historical rate)</t>
  </si>
  <si>
    <t>EV_2020</t>
  </si>
  <si>
    <t>EV_2021</t>
  </si>
  <si>
    <t>EV_2022</t>
  </si>
  <si>
    <t>EV_2023</t>
  </si>
  <si>
    <t>EV_LTM3Q24</t>
  </si>
  <si>
    <t>na</t>
  </si>
  <si>
    <t>Market Capitalization</t>
  </si>
  <si>
    <t>KRW in Millions</t>
  </si>
  <si>
    <t>Mean</t>
  </si>
  <si>
    <t>Premium</t>
  </si>
  <si>
    <r>
      <rPr>
        <sz val="10"/>
        <color rgb="FF000000"/>
        <rFont val="Arial"/>
        <family val="2"/>
        <charset val="1"/>
      </rPr>
      <t>1</t>
    </r>
    <r>
      <rPr>
        <sz val="10"/>
        <color rgb="FF000000"/>
        <rFont val="DejaVu Sans"/>
        <family val="2"/>
      </rPr>
      <t>분위</t>
    </r>
  </si>
  <si>
    <r>
      <rPr>
        <sz val="10"/>
        <color rgb="FF000000"/>
        <rFont val="Arial"/>
        <family val="2"/>
        <charset val="1"/>
      </rPr>
      <t>2</t>
    </r>
    <r>
      <rPr>
        <sz val="10"/>
        <color rgb="FF000000"/>
        <rFont val="DejaVu Sans"/>
        <family val="2"/>
      </rPr>
      <t>분위</t>
    </r>
  </si>
  <si>
    <r>
      <rPr>
        <sz val="10"/>
        <color rgb="FF000000"/>
        <rFont val="Arial"/>
        <family val="2"/>
        <charset val="1"/>
      </rPr>
      <t>3</t>
    </r>
    <r>
      <rPr>
        <sz val="10"/>
        <color rgb="FF000000"/>
        <rFont val="DejaVu Sans"/>
        <family val="2"/>
      </rPr>
      <t>분위</t>
    </r>
  </si>
  <si>
    <r>
      <rPr>
        <sz val="10"/>
        <color rgb="FF000000"/>
        <rFont val="Arial"/>
        <family val="2"/>
        <charset val="1"/>
      </rPr>
      <t>4</t>
    </r>
    <r>
      <rPr>
        <sz val="10"/>
        <color rgb="FF000000"/>
        <rFont val="DejaVu Sans"/>
        <family val="2"/>
      </rPr>
      <t>분위</t>
    </r>
  </si>
  <si>
    <r>
      <rPr>
        <sz val="10"/>
        <color rgb="FF000000"/>
        <rFont val="Arial"/>
        <family val="2"/>
        <charset val="1"/>
      </rPr>
      <t>5</t>
    </r>
    <r>
      <rPr>
        <sz val="10"/>
        <color rgb="FF000000"/>
        <rFont val="DejaVu Sans"/>
        <family val="2"/>
      </rPr>
      <t>분위</t>
    </r>
  </si>
  <si>
    <r>
      <rPr>
        <sz val="10"/>
        <color rgb="FF000000"/>
        <rFont val="Arial"/>
        <family val="2"/>
        <charset val="1"/>
      </rPr>
      <t xml:space="preserve">Source: 2024 </t>
    </r>
    <r>
      <rPr>
        <sz val="10"/>
        <color rgb="FF000000"/>
        <rFont val="DejaVu Sans"/>
        <family val="2"/>
      </rPr>
      <t>한국의 기업규모위험 프리미엄 연구결과</t>
    </r>
    <r>
      <rPr>
        <sz val="10"/>
        <color rgb="FF000000"/>
        <rFont val="Arial"/>
        <family val="2"/>
        <charset val="1"/>
      </rPr>
      <t xml:space="preserve">, </t>
    </r>
    <r>
      <rPr>
        <sz val="10"/>
        <color rgb="FF000000"/>
        <rFont val="DejaVu Sans"/>
        <family val="2"/>
      </rPr>
      <t>한국공인회계사회</t>
    </r>
  </si>
  <si>
    <t xml:space="preserve">Bond Yield </t>
  </si>
  <si>
    <t>Source: SEIBRO</t>
  </si>
  <si>
    <t>신용등급</t>
  </si>
  <si>
    <t>3M</t>
  </si>
  <si>
    <t>6M</t>
  </si>
  <si>
    <t>9M</t>
  </si>
  <si>
    <t>1Y</t>
  </si>
  <si>
    <t>3Y</t>
  </si>
  <si>
    <t>5Y</t>
  </si>
  <si>
    <t>10Y</t>
  </si>
  <si>
    <t>20Y</t>
  </si>
  <si>
    <t>국채</t>
  </si>
  <si>
    <t>국고채권</t>
  </si>
  <si>
    <r>
      <rPr>
        <sz val="10"/>
        <color rgb="FF000000"/>
        <rFont val="DejaVu Sans"/>
        <family val="2"/>
      </rPr>
      <t>양곡</t>
    </r>
    <r>
      <rPr>
        <sz val="10"/>
        <color rgb="FF000000"/>
        <rFont val="DejaVu Sans"/>
        <family val="2"/>
        <charset val="1"/>
      </rPr>
      <t xml:space="preserve">, </t>
    </r>
    <r>
      <rPr>
        <sz val="10"/>
        <color rgb="FF000000"/>
        <rFont val="DejaVu Sans"/>
        <family val="2"/>
      </rPr>
      <t>외평</t>
    </r>
    <r>
      <rPr>
        <sz val="10"/>
        <color rgb="FF000000"/>
        <rFont val="DejaVu Sans"/>
        <family val="2"/>
        <charset val="1"/>
      </rPr>
      <t xml:space="preserve">, </t>
    </r>
    <r>
      <rPr>
        <sz val="10"/>
        <color rgb="FF000000"/>
        <rFont val="DejaVu Sans"/>
        <family val="2"/>
      </rPr>
      <t>재정</t>
    </r>
  </si>
  <si>
    <r>
      <rPr>
        <sz val="10"/>
        <color rgb="FF000000"/>
        <rFont val="DejaVu Sans"/>
        <family val="2"/>
      </rPr>
      <t>국민주택</t>
    </r>
    <r>
      <rPr>
        <sz val="10"/>
        <color rgb="FF000000"/>
        <rFont val="DejaVu Sans"/>
        <family val="2"/>
        <charset val="1"/>
      </rPr>
      <t>2</t>
    </r>
    <r>
      <rPr>
        <sz val="10"/>
        <color rgb="FF000000"/>
        <rFont val="DejaVu Sans"/>
        <family val="2"/>
      </rPr>
      <t>종</t>
    </r>
  </si>
  <si>
    <r>
      <rPr>
        <sz val="10"/>
        <color rgb="FF000000"/>
        <rFont val="DejaVu Sans"/>
        <family val="2"/>
      </rPr>
      <t>국민주택</t>
    </r>
    <r>
      <rPr>
        <sz val="10"/>
        <color rgb="FF000000"/>
        <rFont val="DejaVu Sans"/>
        <family val="2"/>
        <charset val="1"/>
      </rPr>
      <t>1</t>
    </r>
    <r>
      <rPr>
        <sz val="10"/>
        <color rgb="FF000000"/>
        <rFont val="DejaVu Sans"/>
        <family val="2"/>
      </rPr>
      <t>종</t>
    </r>
  </si>
  <si>
    <r>
      <rPr>
        <sz val="10"/>
        <color rgb="FF000000"/>
        <rFont val="DejaVu Sans"/>
        <family val="2"/>
      </rPr>
      <t>국민주택</t>
    </r>
    <r>
      <rPr>
        <sz val="10"/>
        <color rgb="FF000000"/>
        <rFont val="DejaVu Sans"/>
        <family val="2"/>
        <charset val="1"/>
      </rPr>
      <t>1</t>
    </r>
    <r>
      <rPr>
        <sz val="10"/>
        <color rgb="FF000000"/>
        <rFont val="DejaVu Sans"/>
        <family val="2"/>
      </rPr>
      <t>종 및 기타국채</t>
    </r>
  </si>
  <si>
    <t>지방채</t>
  </si>
  <si>
    <t>서울도시철도</t>
  </si>
  <si>
    <t>서울도시철도채권</t>
  </si>
  <si>
    <t>지역개발</t>
  </si>
  <si>
    <t>지역개발채권 및 기타지방채</t>
  </si>
  <si>
    <t>특수채</t>
  </si>
  <si>
    <t>공사채 공단채</t>
  </si>
  <si>
    <r>
      <rPr>
        <sz val="10"/>
        <color rgb="FF000000"/>
        <rFont val="DejaVu Sans"/>
        <family val="2"/>
      </rPr>
      <t xml:space="preserve">특수채 </t>
    </r>
    <r>
      <rPr>
        <sz val="10"/>
        <color rgb="FF000000"/>
        <rFont val="DejaVu Sans"/>
        <family val="2"/>
        <charset val="1"/>
      </rPr>
      <t>AAA</t>
    </r>
  </si>
  <si>
    <r>
      <rPr>
        <sz val="10"/>
        <color rgb="FF000000"/>
        <rFont val="DejaVu Sans"/>
        <family val="2"/>
      </rPr>
      <t xml:space="preserve">특수채 </t>
    </r>
    <r>
      <rPr>
        <sz val="10"/>
        <color rgb="FF000000"/>
        <rFont val="DejaVu Sans"/>
        <family val="2"/>
        <charset val="1"/>
      </rPr>
      <t>AA+</t>
    </r>
  </si>
  <si>
    <r>
      <rPr>
        <sz val="10"/>
        <color rgb="FF000000"/>
        <rFont val="DejaVu Sans"/>
        <family val="2"/>
      </rPr>
      <t xml:space="preserve">특수채 </t>
    </r>
    <r>
      <rPr>
        <sz val="10"/>
        <color rgb="FF000000"/>
        <rFont val="DejaVu Sans"/>
        <family val="2"/>
        <charset val="1"/>
      </rPr>
      <t>AA0</t>
    </r>
  </si>
  <si>
    <r>
      <rPr>
        <sz val="10"/>
        <color rgb="FF000000"/>
        <rFont val="DejaVu Sans"/>
        <family val="2"/>
      </rPr>
      <t xml:space="preserve">특수채 </t>
    </r>
    <r>
      <rPr>
        <sz val="10"/>
        <color rgb="FF000000"/>
        <rFont val="DejaVu Sans"/>
        <family val="2"/>
        <charset val="1"/>
      </rPr>
      <t>AA-</t>
    </r>
  </si>
  <si>
    <t>예금보험</t>
  </si>
  <si>
    <t>예금보험채</t>
  </si>
  <si>
    <t>MBS</t>
  </si>
  <si>
    <t>통안증권</t>
  </si>
  <si>
    <t>금융채</t>
  </si>
  <si>
    <t>은행채</t>
  </si>
  <si>
    <r>
      <rPr>
        <sz val="10"/>
        <color rgb="FF000000"/>
        <rFont val="DejaVu Sans"/>
        <family val="2"/>
      </rPr>
      <t xml:space="preserve">산금채 </t>
    </r>
    <r>
      <rPr>
        <sz val="10"/>
        <color rgb="FF000000"/>
        <rFont val="DejaVu Sans"/>
        <family val="2"/>
        <charset val="1"/>
      </rPr>
      <t>AAA</t>
    </r>
  </si>
  <si>
    <r>
      <rPr>
        <sz val="10"/>
        <color rgb="FF000000"/>
        <rFont val="DejaVu Sans"/>
        <family val="2"/>
      </rPr>
      <t xml:space="preserve">중금채 </t>
    </r>
    <r>
      <rPr>
        <sz val="10"/>
        <color rgb="FF000000"/>
        <rFont val="DejaVu Sans"/>
        <family val="2"/>
        <charset val="1"/>
      </rPr>
      <t>AAA</t>
    </r>
  </si>
  <si>
    <r>
      <rPr>
        <sz val="10"/>
        <color rgb="FF000000"/>
        <rFont val="DejaVu Sans"/>
        <family val="2"/>
      </rPr>
      <t xml:space="preserve">은행채 </t>
    </r>
    <r>
      <rPr>
        <sz val="10"/>
        <color rgb="FF000000"/>
        <rFont val="DejaVu Sans"/>
        <family val="2"/>
        <charset val="1"/>
      </rPr>
      <t>AAA</t>
    </r>
  </si>
  <si>
    <r>
      <rPr>
        <sz val="10"/>
        <color rgb="FF000000"/>
        <rFont val="DejaVu Sans"/>
        <family val="2"/>
      </rPr>
      <t xml:space="preserve">은행채 </t>
    </r>
    <r>
      <rPr>
        <sz val="10"/>
        <color rgb="FF000000"/>
        <rFont val="DejaVu Sans"/>
        <family val="2"/>
        <charset val="1"/>
      </rPr>
      <t>AA+</t>
    </r>
  </si>
  <si>
    <r>
      <rPr>
        <sz val="10"/>
        <color rgb="FF000000"/>
        <rFont val="DejaVu Sans"/>
        <family val="2"/>
      </rPr>
      <t xml:space="preserve">은행채 </t>
    </r>
    <r>
      <rPr>
        <sz val="10"/>
        <color rgb="FF000000"/>
        <rFont val="DejaVu Sans"/>
        <family val="2"/>
        <charset val="1"/>
      </rPr>
      <t>AA0</t>
    </r>
  </si>
  <si>
    <r>
      <rPr>
        <sz val="10"/>
        <color rgb="FF000000"/>
        <rFont val="DejaVu Sans"/>
        <family val="2"/>
      </rPr>
      <t xml:space="preserve">은행채 </t>
    </r>
    <r>
      <rPr>
        <sz val="10"/>
        <color rgb="FF000000"/>
        <rFont val="DejaVu Sans"/>
        <family val="2"/>
        <charset val="1"/>
      </rPr>
      <t>AA-</t>
    </r>
  </si>
  <si>
    <r>
      <rPr>
        <sz val="10"/>
        <color rgb="FF000000"/>
        <rFont val="DejaVu Sans"/>
        <family val="2"/>
      </rPr>
      <t xml:space="preserve">은행채 </t>
    </r>
    <r>
      <rPr>
        <sz val="10"/>
        <color rgb="FF000000"/>
        <rFont val="DejaVu Sans"/>
        <family val="2"/>
        <charset val="1"/>
      </rPr>
      <t>A+</t>
    </r>
  </si>
  <si>
    <r>
      <rPr>
        <sz val="10"/>
        <color rgb="FF000000"/>
        <rFont val="DejaVu Sans"/>
        <family val="2"/>
      </rPr>
      <t xml:space="preserve">은행채 </t>
    </r>
    <r>
      <rPr>
        <sz val="10"/>
        <color rgb="FF000000"/>
        <rFont val="DejaVu Sans"/>
        <family val="2"/>
        <charset val="1"/>
      </rPr>
      <t>A0</t>
    </r>
  </si>
  <si>
    <r>
      <rPr>
        <sz val="10"/>
        <color rgb="FF000000"/>
        <rFont val="DejaVu Sans"/>
        <family val="2"/>
      </rPr>
      <t xml:space="preserve">은행채 </t>
    </r>
    <r>
      <rPr>
        <sz val="10"/>
        <color rgb="FF000000"/>
        <rFont val="DejaVu Sans"/>
        <family val="2"/>
        <charset val="1"/>
      </rPr>
      <t>A-</t>
    </r>
  </si>
  <si>
    <t>기타금융채</t>
  </si>
  <si>
    <r>
      <rPr>
        <sz val="10"/>
        <color rgb="FF000000"/>
        <rFont val="DejaVu Sans"/>
        <family val="2"/>
      </rPr>
      <t xml:space="preserve">기타 금융채 </t>
    </r>
    <r>
      <rPr>
        <sz val="10"/>
        <color rgb="FF000000"/>
        <rFont val="DejaVu Sans"/>
        <family val="2"/>
        <charset val="1"/>
      </rPr>
      <t>AA+</t>
    </r>
  </si>
  <si>
    <r>
      <rPr>
        <sz val="10"/>
        <color rgb="FF000000"/>
        <rFont val="DejaVu Sans"/>
        <family val="2"/>
      </rPr>
      <t xml:space="preserve">기타 금융채 </t>
    </r>
    <r>
      <rPr>
        <sz val="10"/>
        <color rgb="FF000000"/>
        <rFont val="DejaVu Sans"/>
        <family val="2"/>
        <charset val="1"/>
      </rPr>
      <t>AA0</t>
    </r>
  </si>
  <si>
    <r>
      <rPr>
        <sz val="10"/>
        <color rgb="FF000000"/>
        <rFont val="DejaVu Sans"/>
        <family val="2"/>
      </rPr>
      <t xml:space="preserve">기타 금융채 </t>
    </r>
    <r>
      <rPr>
        <sz val="10"/>
        <color rgb="FF000000"/>
        <rFont val="DejaVu Sans"/>
        <family val="2"/>
        <charset val="1"/>
      </rPr>
      <t>AA-</t>
    </r>
  </si>
  <si>
    <r>
      <rPr>
        <sz val="10"/>
        <color rgb="FF000000"/>
        <rFont val="DejaVu Sans"/>
        <family val="2"/>
      </rPr>
      <t xml:space="preserve">기타 금융채 </t>
    </r>
    <r>
      <rPr>
        <sz val="10"/>
        <color rgb="FF000000"/>
        <rFont val="DejaVu Sans"/>
        <family val="2"/>
        <charset val="1"/>
      </rPr>
      <t>A+</t>
    </r>
  </si>
  <si>
    <r>
      <rPr>
        <sz val="10"/>
        <color rgb="FF000000"/>
        <rFont val="DejaVu Sans"/>
        <family val="2"/>
      </rPr>
      <t xml:space="preserve">기타 금융채 </t>
    </r>
    <r>
      <rPr>
        <sz val="10"/>
        <color rgb="FF000000"/>
        <rFont val="DejaVu Sans"/>
        <family val="2"/>
        <charset val="1"/>
      </rPr>
      <t>A0</t>
    </r>
  </si>
  <si>
    <r>
      <rPr>
        <sz val="10"/>
        <color rgb="FF000000"/>
        <rFont val="DejaVu Sans"/>
        <family val="2"/>
      </rPr>
      <t xml:space="preserve">기타 금융채 </t>
    </r>
    <r>
      <rPr>
        <sz val="10"/>
        <color rgb="FF000000"/>
        <rFont val="DejaVu Sans"/>
        <family val="2"/>
        <charset val="1"/>
      </rPr>
      <t>A-</t>
    </r>
  </si>
  <si>
    <r>
      <rPr>
        <sz val="10"/>
        <color rgb="FF000000"/>
        <rFont val="DejaVu Sans"/>
        <family val="2"/>
      </rPr>
      <t xml:space="preserve">기타 금융채 </t>
    </r>
    <r>
      <rPr>
        <sz val="10"/>
        <color rgb="FF000000"/>
        <rFont val="DejaVu Sans"/>
        <family val="2"/>
        <charset val="1"/>
      </rPr>
      <t>BBB+</t>
    </r>
  </si>
  <si>
    <r>
      <rPr>
        <sz val="10"/>
        <color rgb="FF000000"/>
        <rFont val="DejaVu Sans"/>
        <family val="2"/>
      </rPr>
      <t xml:space="preserve">기타 금융채 </t>
    </r>
    <r>
      <rPr>
        <sz val="10"/>
        <color rgb="FF000000"/>
        <rFont val="DejaVu Sans"/>
        <family val="2"/>
        <charset val="1"/>
      </rPr>
      <t>BBB0</t>
    </r>
  </si>
  <si>
    <r>
      <rPr>
        <sz val="10"/>
        <color rgb="FF000000"/>
        <rFont val="DejaVu Sans"/>
        <family val="2"/>
      </rPr>
      <t xml:space="preserve">기타 금융채 </t>
    </r>
    <r>
      <rPr>
        <sz val="10"/>
        <color rgb="FF000000"/>
        <rFont val="DejaVu Sans"/>
        <family val="2"/>
        <charset val="1"/>
      </rPr>
      <t>BBB-</t>
    </r>
  </si>
  <si>
    <t>회사채</t>
  </si>
  <si>
    <t>공모무보증</t>
  </si>
  <si>
    <r>
      <rPr>
        <sz val="10"/>
        <color rgb="FF000000"/>
        <rFont val="DejaVu Sans"/>
        <family val="2"/>
      </rPr>
      <t xml:space="preserve">무보증 공모 회사채 </t>
    </r>
    <r>
      <rPr>
        <sz val="10"/>
        <color rgb="FF000000"/>
        <rFont val="DejaVu Sans"/>
        <family val="2"/>
        <charset val="1"/>
      </rPr>
      <t>AAA</t>
    </r>
  </si>
  <si>
    <r>
      <rPr>
        <sz val="10"/>
        <color rgb="FF000000"/>
        <rFont val="DejaVu Sans"/>
        <family val="2"/>
      </rPr>
      <t xml:space="preserve">무보증 공모 회사채 </t>
    </r>
    <r>
      <rPr>
        <sz val="10"/>
        <color rgb="FF000000"/>
        <rFont val="DejaVu Sans"/>
        <family val="2"/>
        <charset val="1"/>
      </rPr>
      <t>AA+</t>
    </r>
  </si>
  <si>
    <r>
      <rPr>
        <sz val="10"/>
        <color rgb="FF000000"/>
        <rFont val="DejaVu Sans"/>
        <family val="2"/>
      </rPr>
      <t xml:space="preserve">무보증 공모 회사채 </t>
    </r>
    <r>
      <rPr>
        <sz val="10"/>
        <color rgb="FF000000"/>
        <rFont val="DejaVu Sans"/>
        <family val="2"/>
        <charset val="1"/>
      </rPr>
      <t>AA0</t>
    </r>
  </si>
  <si>
    <r>
      <rPr>
        <sz val="10"/>
        <color rgb="FF000000"/>
        <rFont val="DejaVu Sans"/>
        <family val="2"/>
      </rPr>
      <t xml:space="preserve">무보증 공모 회사채 </t>
    </r>
    <r>
      <rPr>
        <sz val="10"/>
        <color rgb="FF000000"/>
        <rFont val="DejaVu Sans"/>
        <family val="2"/>
        <charset val="1"/>
      </rPr>
      <t>AA-</t>
    </r>
  </si>
  <si>
    <r>
      <rPr>
        <sz val="10"/>
        <color rgb="FF000000"/>
        <rFont val="DejaVu Sans"/>
        <family val="2"/>
      </rPr>
      <t xml:space="preserve">무보증 공모 회사채 </t>
    </r>
    <r>
      <rPr>
        <sz val="10"/>
        <color rgb="FF000000"/>
        <rFont val="DejaVu Sans"/>
        <family val="2"/>
        <charset val="1"/>
      </rPr>
      <t>A+</t>
    </r>
  </si>
  <si>
    <r>
      <rPr>
        <sz val="10"/>
        <color rgb="FF000000"/>
        <rFont val="DejaVu Sans"/>
        <family val="2"/>
      </rPr>
      <t xml:space="preserve">무보증 공모 회사채 </t>
    </r>
    <r>
      <rPr>
        <sz val="10"/>
        <color rgb="FF000000"/>
        <rFont val="DejaVu Sans"/>
        <family val="2"/>
        <charset val="1"/>
      </rPr>
      <t>A0</t>
    </r>
  </si>
  <si>
    <r>
      <rPr>
        <sz val="10"/>
        <color rgb="FF000000"/>
        <rFont val="DejaVu Sans"/>
        <family val="2"/>
      </rPr>
      <t xml:space="preserve">무보증 공모 회사채 </t>
    </r>
    <r>
      <rPr>
        <sz val="10"/>
        <color rgb="FF000000"/>
        <rFont val="DejaVu Sans"/>
        <family val="2"/>
        <charset val="1"/>
      </rPr>
      <t>A-</t>
    </r>
  </si>
  <si>
    <r>
      <rPr>
        <sz val="10"/>
        <color rgb="FF000000"/>
        <rFont val="DejaVu Sans"/>
        <family val="2"/>
      </rPr>
      <t xml:space="preserve">무보증 공모 회사채 </t>
    </r>
    <r>
      <rPr>
        <sz val="10"/>
        <color rgb="FF000000"/>
        <rFont val="DejaVu Sans"/>
        <family val="2"/>
        <charset val="1"/>
      </rPr>
      <t>BBB+</t>
    </r>
  </si>
  <si>
    <r>
      <rPr>
        <sz val="10"/>
        <color rgb="FF000000"/>
        <rFont val="DejaVu Sans"/>
        <family val="2"/>
      </rPr>
      <t xml:space="preserve">무보증 공모 회사채 </t>
    </r>
    <r>
      <rPr>
        <sz val="10"/>
        <color rgb="FF000000"/>
        <rFont val="DejaVu Sans"/>
        <family val="2"/>
        <charset val="1"/>
      </rPr>
      <t>BBB0</t>
    </r>
  </si>
  <si>
    <r>
      <rPr>
        <sz val="10"/>
        <color rgb="FF000000"/>
        <rFont val="DejaVu Sans"/>
        <family val="2"/>
      </rPr>
      <t xml:space="preserve">무보증 공모 회사채 </t>
    </r>
    <r>
      <rPr>
        <sz val="10"/>
        <color rgb="FF000000"/>
        <rFont val="DejaVu Sans"/>
        <family val="2"/>
        <charset val="1"/>
      </rPr>
      <t>BBB-</t>
    </r>
  </si>
  <si>
    <t>No.</t>
  </si>
  <si>
    <t>Beta_adj.</t>
  </si>
  <si>
    <t>Start date</t>
  </si>
  <si>
    <t>End date</t>
  </si>
  <si>
    <t>Period</t>
  </si>
  <si>
    <t>Rel_Index</t>
  </si>
  <si>
    <t>w</t>
  </si>
  <si>
    <t>KOSPI Index</t>
  </si>
  <si>
    <t>Marginal Tax</t>
  </si>
  <si>
    <r>
      <rPr>
        <sz val="10"/>
        <color rgb="FF000000"/>
        <rFont val="Arial"/>
        <family val="2"/>
        <charset val="1"/>
      </rPr>
      <t>~ 2</t>
    </r>
    <r>
      <rPr>
        <sz val="10"/>
        <color rgb="FF000000"/>
        <rFont val="DejaVu Sans"/>
        <family val="2"/>
      </rPr>
      <t>억</t>
    </r>
  </si>
  <si>
    <r>
      <rPr>
        <sz val="10"/>
        <color rgb="FF000000"/>
        <rFont val="Arial"/>
        <family val="2"/>
        <charset val="1"/>
      </rPr>
      <t>2</t>
    </r>
    <r>
      <rPr>
        <sz val="10"/>
        <color rgb="FF000000"/>
        <rFont val="DejaVu Sans"/>
        <family val="2"/>
      </rPr>
      <t xml:space="preserve">억 </t>
    </r>
    <r>
      <rPr>
        <sz val="10"/>
        <color rgb="FF000000"/>
        <rFont val="Arial"/>
        <family val="2"/>
        <charset val="1"/>
      </rPr>
      <t>~ 200</t>
    </r>
    <r>
      <rPr>
        <sz val="10"/>
        <color rgb="FF000000"/>
        <rFont val="DejaVu Sans"/>
        <family val="2"/>
      </rPr>
      <t>억</t>
    </r>
  </si>
  <si>
    <r>
      <rPr>
        <sz val="10"/>
        <color rgb="FF000000"/>
        <rFont val="Arial"/>
        <family val="2"/>
        <charset val="1"/>
      </rPr>
      <t>200</t>
    </r>
    <r>
      <rPr>
        <sz val="10"/>
        <color rgb="FF000000"/>
        <rFont val="DejaVu Sans"/>
        <family val="2"/>
      </rPr>
      <t xml:space="preserve">억 </t>
    </r>
    <r>
      <rPr>
        <sz val="10"/>
        <color rgb="FF000000"/>
        <rFont val="Arial"/>
        <family val="2"/>
        <charset val="1"/>
      </rPr>
      <t>~ 3,000</t>
    </r>
    <r>
      <rPr>
        <sz val="10"/>
        <color rgb="FF000000"/>
        <rFont val="DejaVu Sans"/>
        <family val="2"/>
      </rPr>
      <t>억</t>
    </r>
  </si>
  <si>
    <r>
      <rPr>
        <sz val="10"/>
        <color rgb="FF000000"/>
        <rFont val="Arial"/>
        <family val="2"/>
        <charset val="1"/>
      </rPr>
      <t>3,000</t>
    </r>
    <r>
      <rPr>
        <sz val="10"/>
        <color rgb="FF000000"/>
        <rFont val="DejaVu Sans"/>
        <family val="2"/>
      </rPr>
      <t xml:space="preserve">억 </t>
    </r>
    <r>
      <rPr>
        <sz val="10"/>
        <color rgb="FF000000"/>
        <rFont val="Arial"/>
        <family val="2"/>
        <charset val="1"/>
      </rPr>
      <t>~</t>
    </r>
  </si>
  <si>
    <t>Domestic Company</t>
  </si>
  <si>
    <t>EBIT [CY 2020] (KRWmm, Historical rate)</t>
  </si>
  <si>
    <t>EBIT [CY 2021] (KRWmm, Historical rate)</t>
  </si>
  <si>
    <t>EBIT [CY 2022] (KRWmm, Historical rate)</t>
  </si>
  <si>
    <t>EBIT [CY 2023] (KRWmm, Historical rate)</t>
  </si>
  <si>
    <t>Marginal tax</t>
  </si>
  <si>
    <t>손실</t>
  </si>
  <si>
    <t>South Korea</t>
  </si>
  <si>
    <t>Legends</t>
  </si>
  <si>
    <t>Actuals in Black</t>
  </si>
  <si>
    <t>Estimates in Blue</t>
  </si>
  <si>
    <t>Forecasts in light blue background</t>
  </si>
  <si>
    <t>Review months (applicable only for risk products)</t>
  </si>
  <si>
    <t>Series</t>
  </si>
  <si>
    <t>Code</t>
  </si>
  <si>
    <t>Currency</t>
  </si>
  <si>
    <t>Units</t>
  </si>
  <si>
    <t>Source</t>
  </si>
  <si>
    <t>Definition</t>
  </si>
  <si>
    <t>Published</t>
  </si>
  <si>
    <t>2015</t>
  </si>
  <si>
    <t>2016</t>
  </si>
  <si>
    <t>2017</t>
  </si>
  <si>
    <t>2018</t>
  </si>
  <si>
    <t>2019</t>
  </si>
  <si>
    <t>2020</t>
  </si>
  <si>
    <t>2021</t>
  </si>
  <si>
    <t>2022</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</si>
  <si>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</si>
  <si>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</si>
  <si>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</si>
  <si>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</si>
  <si>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</si>
  <si>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</si>
  <si>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</si>
  <si>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</si>
  <si>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</si>
  <si>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</si>
  <si>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</si>
  <si>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</si>
  <si>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</si>
  <si>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</si>
  <si>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</si>
  <si>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</si>
  <si>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</si>
  <si>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</si>
  <si>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</si>
  <si>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</si>
  <si>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</si>
  <si>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</si>
  <si>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</si>
  <si>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</si>
  <si>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</si>
  <si>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</si>
  <si>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</si>
  <si>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 HHs with wealth &gt;US$100k</t>
  </si>
  <si>
    <t>P100</t>
  </si>
  <si>
    <t>EIU estimates</t>
  </si>
  <si>
    <t>Percentage of households with net financial wealth of more than US$100,000.</t>
  </si>
  <si>
    <t>Zero (0.0) indicates a small or negligible number of households (&lt;0.5% of households) with wealth above this band.</t>
  </si>
  <si>
    <t>19-12-2024</t>
  </si>
  <si>
    <t>–</t>
  </si>
  <si>
    <t>% HHs with wealth &gt;US$1m</t>
  </si>
  <si>
    <t>P01M</t>
  </si>
  <si>
    <t>Percentage of households with net financial wealth of more than US$1,000,000.</t>
  </si>
  <si>
    <t>% HHs with wealth &gt;US$250k</t>
  </si>
  <si>
    <t>P250</t>
  </si>
  <si>
    <t>Percentage of households with net financial wealth of more than US$250,000.</t>
  </si>
  <si>
    <t>% HHs with wealth &gt;US$500k</t>
  </si>
  <si>
    <t>P500</t>
  </si>
  <si>
    <t>Percentage of households with net financial wealth of more than US$500,000.</t>
  </si>
  <si>
    <t>% of HHs earning &gt; US$1,000 p.a.</t>
  </si>
  <si>
    <t>P001</t>
  </si>
  <si>
    <t>EIU calculation</t>
  </si>
  <si>
    <t>Percentage of households with nominal disposable income of more than US$1,000 per annum</t>
  </si>
  <si>
    <t>Zero (0.0) indicates a small or negligible number of households earning above this band.</t>
  </si>
  <si>
    <t>% of HHs earning &gt; US$1,000 p.a. (constant prices)</t>
  </si>
  <si>
    <t>S100</t>
  </si>
  <si>
    <t>Percentage of households with disposable income of more than US$1,000 per annum at 2019 constant prices.</t>
  </si>
  <si>
    <t>% of HHs earning &gt; US$10,000 p.a.</t>
  </si>
  <si>
    <t>P010</t>
  </si>
  <si>
    <t>Percentage of households with nominal disposable income of more than US$10,000 per annum</t>
  </si>
  <si>
    <t>% of HHs earning &gt; US$10,000 p.a. (constant prices)</t>
  </si>
  <si>
    <t>S010</t>
  </si>
  <si>
    <t>Percentage of households with disposable income of more than US$10,000 per annum at 2019 constant prices.</t>
  </si>
  <si>
    <t>% of HHs earning &gt; US$15,000 p.a.</t>
  </si>
  <si>
    <t>P015</t>
  </si>
  <si>
    <t>Percentage of households with nominal disposable income of more than US$15,000</t>
  </si>
  <si>
    <t>% of HHs earning &gt; US$15,000 p.a. (constant prices)</t>
  </si>
  <si>
    <t>S015</t>
  </si>
  <si>
    <t>Percentage of households with disposable income of more than US$15,000 per annum at 2019 constant prices.</t>
  </si>
  <si>
    <t>% of HHs earning &gt; US$25,000 p.a.</t>
  </si>
  <si>
    <t>P025</t>
  </si>
  <si>
    <t>Percentage of households with nominal disposable income of more than US$25,000 per annum</t>
  </si>
  <si>
    <t>% of HHs earning &gt; US$25,000 p.a. (constant prices)</t>
  </si>
  <si>
    <t>S025</t>
  </si>
  <si>
    <t>Percentage of households with disposable income of more than US$25,000 per annum at 2019 constant prices.</t>
  </si>
  <si>
    <t>% of HHs earning &gt; US$3,000 p.a.</t>
  </si>
  <si>
    <t>P003</t>
  </si>
  <si>
    <t>Percentage of households with nominal disposable income of more than US$3,000 per annum</t>
  </si>
  <si>
    <t>% of HHs earning &gt; US$3,000 p.a. (constant prices)</t>
  </si>
  <si>
    <t>S003</t>
  </si>
  <si>
    <t>Percentage of households with disposable income of more than US$3,000 per annum at 2019 constant prices.</t>
  </si>
  <si>
    <t>% of HHs earning &gt; US$35,000 p.a.</t>
  </si>
  <si>
    <t>P035</t>
  </si>
  <si>
    <t>Percentage of households with nominal disposable income of more than US$35,000 per annum</t>
  </si>
  <si>
    <t>% of HHs earning &gt; US$35,000 p.a. (constant prices)</t>
  </si>
  <si>
    <t>S035</t>
  </si>
  <si>
    <t>Percentage of households with disposable income of more than US$35,000 per annum at 2019 constant prices.</t>
  </si>
  <si>
    <t>% of HHs earning &gt; US$5,000 p.a.</t>
  </si>
  <si>
    <t>P005</t>
  </si>
  <si>
    <t>Percentage of households with nominal disposable income of more than US$5,000 per annum</t>
  </si>
  <si>
    <t>% of HHs earning &gt; US$5,000 p.a. (constant prices)</t>
  </si>
  <si>
    <t>S005</t>
  </si>
  <si>
    <t>Percentage of households with disposable income of more than US$5,000 per annum at 2019 constant prices.</t>
  </si>
  <si>
    <t>% of HHs earning &gt; US$50,000 p.a.</t>
  </si>
  <si>
    <t>P050</t>
  </si>
  <si>
    <t>Percentage of households with nominal disposable income of more than US$50,000 per annum</t>
  </si>
  <si>
    <t>% of HHs earning &gt; US$50,000 p.a. (constant prices)</t>
  </si>
  <si>
    <t>S050</t>
  </si>
  <si>
    <t>Percentage of households with disposable income of more than US$50,000 per annum at 2019 constant prices.</t>
  </si>
  <si>
    <t>% of HHs earning &gt; US$75,000 p.a.</t>
  </si>
  <si>
    <t>P075</t>
  </si>
  <si>
    <t>Percentage of households with nominal disposable income of more than US$75,000 per annum</t>
  </si>
  <si>
    <t>% of HHs earning &gt; US$75,000 p.a. (constant prices)</t>
  </si>
  <si>
    <t>S075</t>
  </si>
  <si>
    <t>Percentage of households with disposable income of more than US$75,000 per annum at 2019 constant prices.</t>
  </si>
  <si>
    <t>% of population aged 0 -14</t>
  </si>
  <si>
    <t>YPOR</t>
  </si>
  <si>
    <t>UN Population Data</t>
  </si>
  <si>
    <t>Percentage of people in a country aged between 0 and 14 years</t>
  </si>
  <si>
    <t>% of population aged 0-4</t>
  </si>
  <si>
    <t>PP05</t>
  </si>
  <si>
    <t>Percentage of people in a country aged between 0 and 4 years</t>
  </si>
  <si>
    <t>% of population aged 10-14</t>
  </si>
  <si>
    <t>PP15</t>
  </si>
  <si>
    <t>Percentage of people in a country aged between 10 and 14 years</t>
  </si>
  <si>
    <t>% of population aged 100 and over</t>
  </si>
  <si>
    <t>PP01</t>
  </si>
  <si>
    <t>Percentage of people in a country aged 100 years and over</t>
  </si>
  <si>
    <t>% of population aged 15-19</t>
  </si>
  <si>
    <t>PP20</t>
  </si>
  <si>
    <t>Percentage of people in a country aged between 15 and 19 years</t>
  </si>
  <si>
    <t>% of population aged 15-64</t>
  </si>
  <si>
    <t>LPOR</t>
  </si>
  <si>
    <t>Percentage of people in a country aged between 15 and 64 years</t>
  </si>
  <si>
    <t>% of population aged 20-24</t>
  </si>
  <si>
    <t>PP25</t>
  </si>
  <si>
    <t>Percentage of people in a country aged between 20 and 24 years</t>
  </si>
  <si>
    <t>% of population aged 25-29</t>
  </si>
  <si>
    <t>PP30</t>
  </si>
  <si>
    <t>Percentage of people in a country aged between 25 and 29 years</t>
  </si>
  <si>
    <t>% of population aged 30-34</t>
  </si>
  <si>
    <t>PP35</t>
  </si>
  <si>
    <t>Percentage of people in a country aged between 30 and 34 years</t>
  </si>
  <si>
    <t>% of population aged 35-39</t>
  </si>
  <si>
    <t>PP40</t>
  </si>
  <si>
    <t>Percentage of people in a country aged between 35 and 39 years</t>
  </si>
  <si>
    <t>% of population aged 40-44</t>
  </si>
  <si>
    <t>PP45</t>
  </si>
  <si>
    <t>Percentage of people in a country aged between 40 and 44 years</t>
  </si>
  <si>
    <t>% of population aged 45-49</t>
  </si>
  <si>
    <t>PP50</t>
  </si>
  <si>
    <t>Percentage of people in a country aged between 45 and 49 years</t>
  </si>
  <si>
    <t>% of population aged 5-9</t>
  </si>
  <si>
    <t>PP10</t>
  </si>
  <si>
    <t>Percentage of people in a country aged between 5 and 9 years</t>
  </si>
  <si>
    <t>% of population aged 50-54</t>
  </si>
  <si>
    <t>PP55</t>
  </si>
  <si>
    <t>Percentage of people in a country aged between 50 and 54 years</t>
  </si>
  <si>
    <t>% of population aged 55-59</t>
  </si>
  <si>
    <t>PP60</t>
  </si>
  <si>
    <t>Percentage of people in a country aged between 55 and 59 years</t>
  </si>
  <si>
    <t>% of population aged 60-64</t>
  </si>
  <si>
    <t>PP65</t>
  </si>
  <si>
    <t>Percentage of people in a country aged between 60 and 64 years</t>
  </si>
  <si>
    <t>% of population aged 65 and over</t>
  </si>
  <si>
    <t>OPOR</t>
  </si>
  <si>
    <t>Percentage of people in a country aged 65 years and over</t>
  </si>
  <si>
    <t>% of population aged 65-69</t>
  </si>
  <si>
    <t>PP70</t>
  </si>
  <si>
    <t>Percentage of people in a country aged between 65 and 69 years</t>
  </si>
  <si>
    <t>% of population aged 70-74</t>
  </si>
  <si>
    <t>PP75</t>
  </si>
  <si>
    <t>Percentage of people in a country aged between 70 and 74 years</t>
  </si>
  <si>
    <t>% of population aged 75-79</t>
  </si>
  <si>
    <t>PP80</t>
  </si>
  <si>
    <t>Percentage of people in a country aged between 75 and 79 years</t>
  </si>
  <si>
    <t>% of population aged 80-84</t>
  </si>
  <si>
    <t>PP85</t>
  </si>
  <si>
    <t>Percentage of people in a country aged between 80 and 84 years</t>
  </si>
  <si>
    <t>% of population aged 85-89</t>
  </si>
  <si>
    <t>PP90</t>
  </si>
  <si>
    <t>Percentage of people in a country aged between 85 and 89 years</t>
  </si>
  <si>
    <t>% of population aged 90-94</t>
  </si>
  <si>
    <t>PP95</t>
  </si>
  <si>
    <t>Percentage of people in a country aged between 90 and 94 years</t>
  </si>
  <si>
    <t>% of population aged 95-99</t>
  </si>
  <si>
    <t>PP00</t>
  </si>
  <si>
    <t>Percentage of people in a country aged between 95 and 99 years</t>
  </si>
  <si>
    <t>% paved roads</t>
  </si>
  <si>
    <t>PPRD</t>
  </si>
  <si>
    <t>World Bank - World Development Indicators</t>
  </si>
  <si>
    <t>Roads surfaced with crushed stone (macadam) and hydrocarbon binder or bituminised agents, with concrete, or with cobblestones, as a percentage of all the countrys roads.</t>
  </si>
  <si>
    <t>Access of firms to medium-term finance for investment (scored 1-5)</t>
  </si>
  <si>
    <t>MTRR</t>
  </si>
  <si>
    <t>EIU, Business Environment Rankings</t>
  </si>
  <si>
    <t>EIUs business environment rankings quantify the attractiveness of the business environment. The access to medium-term finance indicator scores countries between 1 and 5 on the access of foreigners to the local capital market, with 1 being "very poor" and 5 being "very good".</t>
  </si>
  <si>
    <t>Access of foreigners to local capital market (scored 1-5)</t>
  </si>
  <si>
    <t>FLMR</t>
  </si>
  <si>
    <t>EIUs business environment rankings quantify the attractiveness of the business environment. The access of foreigners to local market indicator scores countries between 1 and 5 on the access of foreigners to the local capital market, with 1 being "very poor" and 5 being "very good".</t>
  </si>
  <si>
    <t>Accommodation and food services (% change pa)</t>
  </si>
  <si>
    <t>PRAF</t>
  </si>
  <si>
    <t xml:space="preserve">Derived from Bank of Korea </t>
  </si>
  <si>
    <t>Percentage change in real accommodation and food services value-added, over previous period.</t>
  </si>
  <si>
    <t>Accommodation and food services (% of GDP)</t>
  </si>
  <si>
    <t>RASS</t>
  </si>
  <si>
    <t>Real accommodation and food services value-added, as percentage of real GDP at factor cost . GDP at factor cost is GDP at market prices, less indirect taxes, plus subsidies.</t>
  </si>
  <si>
    <t>Accommodation and food services (LCU)</t>
  </si>
  <si>
    <t>XHRR</t>
  </si>
  <si>
    <t>LCU</t>
  </si>
  <si>
    <t>bn</t>
  </si>
  <si>
    <t xml:space="preserve">Bank of Korea </t>
  </si>
  <si>
    <t>Accommodation and food services value-added at constant 2020 prices.</t>
  </si>
  <si>
    <t>Activities related to real estate (% of GDP)</t>
  </si>
  <si>
    <t>ETSS</t>
  </si>
  <si>
    <t>Real activities related to real estate value-added, as percentage of real GDP at factor cost . GDP at factor cost is GDP at market prices, less indirect taxes, plus subsidies.</t>
  </si>
  <si>
    <t>Adult literacy rate (% of pop over 15)</t>
  </si>
  <si>
    <t>ADLR</t>
  </si>
  <si>
    <t>Percentage of people aged 15 and over who can, with understanding, read and write a short, simple statement about their everyday life.</t>
  </si>
  <si>
    <t>Agriculture (% change pa)</t>
  </si>
  <si>
    <t>DAGR</t>
  </si>
  <si>
    <t>Percentage change in real agricultural value-added, including livestock, forestry and fishing, over previous year.</t>
  </si>
  <si>
    <t>Agriculture (% of GDP)</t>
  </si>
  <si>
    <t>AGRP</t>
  </si>
  <si>
    <t>Agricultural value-added, including livestock, forestry and fishing, as percentage of real GDP at factor cost . GDP at factor cost is GDP at  market prices, less indirect taxes, plus subsidies.</t>
  </si>
  <si>
    <t>Agriculture (LCU)</t>
  </si>
  <si>
    <t>RAGR</t>
  </si>
  <si>
    <t>Agricultural value-added, including livestock, forestry and fishing, at constant 2020 prices.</t>
  </si>
  <si>
    <t>Air transport (freight) (tonne km per head)</t>
  </si>
  <si>
    <t>ATFC</t>
  </si>
  <si>
    <t>Derived from World Bank - World Development Indicators</t>
  </si>
  <si>
    <t>Sum of the metric tonnes of freight, express and diplomatic bags carried on each flight stage multiplied by the stage distance and divided by the total population.</t>
  </si>
  <si>
    <t>Air transport (freight) (tonne km)</t>
  </si>
  <si>
    <t>ATFK</t>
  </si>
  <si>
    <t>m</t>
  </si>
  <si>
    <t>Sum of the metric tonnes of freight, express and diplomatic bags carried on each flight stage multiplied by the stage distance.</t>
  </si>
  <si>
    <t>Air transport (passengers per 000 pop)</t>
  </si>
  <si>
    <t>ATPR</t>
  </si>
  <si>
    <t xml:space="preserve">Number of domestic and international aircraft passengers per 1,000 people. </t>
  </si>
  <si>
    <t>Air transport (passengers)</t>
  </si>
  <si>
    <t>ATPT</t>
  </si>
  <si>
    <t>'000</t>
  </si>
  <si>
    <t xml:space="preserve">Total number of domestic and international aircraft passengers. </t>
  </si>
  <si>
    <t>Armed conflict (scored 1-5)</t>
  </si>
  <si>
    <t>ACER</t>
  </si>
  <si>
    <t>The EIUs business environment rankings quantify the attractiveness of the business environment. The risk of armed conflict indicator scores countries between 1 and 5, with 1 being "very high" and 5 being "very low".</t>
  </si>
  <si>
    <t>Asset prices (scored 1-5)</t>
  </si>
  <si>
    <t>ASPR</t>
  </si>
  <si>
    <t>EIUs business environment rankings quantify the attractiveness of the business environment. The risk of a decline in asset prices indicator scores countries between 1 and 5, with 1 being "very high" and 5 being "very low".</t>
  </si>
  <si>
    <t>Availability of investment protection schemes (scored 1-5)</t>
  </si>
  <si>
    <t>IPRS</t>
  </si>
  <si>
    <t>EIUs business environment rankings quantify the attractiveness of the business environment. The availability of investment protection schemes indicator scores countries between 1 and 5, with 1 being "very poor" and 5 being "very good".</t>
  </si>
  <si>
    <t>Availability of skilled labour (scored 1-5)</t>
  </si>
  <si>
    <t>SLER</t>
  </si>
  <si>
    <t>EIUs business environment rankings quantify the attractiveness of the business environment. The availability of skilled labour indicator scores countries between 1 and 5, with 1 being "very poor" and 5 being "very good".</t>
  </si>
  <si>
    <t>Average score at the mid-point of a five-year period (eg 2020 refers to the period 2018-2022).  To produce a smoothed extrapolation between the historic and forecast periods scores have been weighted according to the ratio of historic to forecast years.</t>
  </si>
  <si>
    <t>Average annual GDP growth (scored 1-5)</t>
  </si>
  <si>
    <t>GDGR</t>
  </si>
  <si>
    <t>EIUs business environment rankings quantify the attractiveness of the business environment. The average annual GDP growth indicator scores countries between 1 and 5, with 1 being "very low" and 5 being "very high".</t>
  </si>
  <si>
    <t>Average annual rate of growth of exports (scored 1-5)</t>
  </si>
  <si>
    <t>EXGR</t>
  </si>
  <si>
    <t>EIUs business environment rankings quantify the attractiveness of the business environment. The average exports growth indicator scores countries between 1 and 5, with 1 being "very low" and 5 being "very high".</t>
  </si>
  <si>
    <t>Average annual rate of growth of imports (scored 1-5)</t>
  </si>
  <si>
    <t>IMGR</t>
  </si>
  <si>
    <t>EIUs business environment rankings quantify the attractiveness of the business environment. The average imports growth indicator scores countries between 1 and 5, with 1 being "very low" and 5 being "very high".</t>
  </si>
  <si>
    <t>Average budget balance (% of GDP) (scored 1-5)</t>
  </si>
  <si>
    <t>BUBL</t>
  </si>
  <si>
    <t>EIUs business environment rankings quantify the attractiveness of the business environment. The budget balnce/GDP indicator scores countries between 1 and 5, with 1 being "very high deficit" and 5 being "surplusor very low deficit".</t>
  </si>
  <si>
    <t>Average current-account balance (% of GDP) (scored 1-5)</t>
  </si>
  <si>
    <t>EXBL</t>
  </si>
  <si>
    <t>EIUs business environment rankings quantify the attractiveness of the business environment. The current account balance/GDP indicator scores countries between 1 and 5, with 1 being "very high deficit" and 5 being "very low deficit or surplus".</t>
  </si>
  <si>
    <t>Average government debt (% of GDP) (scored 1-5)</t>
  </si>
  <si>
    <t>GVDB</t>
  </si>
  <si>
    <t>EIUs business environment rankings quantify the attractiveness of the business environment. The government debt as a percentage of GDP indicator scores countries between 1 and 5, with 1 being "very high" and 5 being "very low".</t>
  </si>
  <si>
    <t>Average no per household</t>
  </si>
  <si>
    <t>NHOU</t>
  </si>
  <si>
    <t>Korean Statistical Information Service</t>
  </si>
  <si>
    <t>Average number of people in each household, based on total population divided by number of households</t>
  </si>
  <si>
    <t>Average nominal wage index (LCU, 2010=100)</t>
  </si>
  <si>
    <t>CAWI</t>
  </si>
  <si>
    <t>The average wage index in local currency rebased to 2010=100 by the EIU.</t>
  </si>
  <si>
    <t>Average real wage index (LCU, 2010=100)</t>
  </si>
  <si>
    <t>CAWR</t>
  </si>
  <si>
    <t>The average real wage index in local currency rebased to 2010=100 by the EIU.</t>
  </si>
  <si>
    <t>Average real wages (% change pa)</t>
  </si>
  <si>
    <t>DRWA</t>
  </si>
  <si>
    <t>Derived from Korean National Statistical Office</t>
  </si>
  <si>
    <t>Percentage change in hourly earnings (all industry) in local currency adjusted for inflation, over previous year.</t>
  </si>
  <si>
    <t>Average wages (monthly, US$)</t>
  </si>
  <si>
    <t>AVWG</t>
  </si>
  <si>
    <t>$</t>
  </si>
  <si>
    <t>KOSIS</t>
  </si>
  <si>
    <t>Average gross earnings per worker per month</t>
  </si>
  <si>
    <t>Bank deposits (US$)</t>
  </si>
  <si>
    <t>BP04</t>
  </si>
  <si>
    <t>OECD, 1990-2009; Financial Supervisory Service, 2010-present</t>
  </si>
  <si>
    <t>Customer deposits in the banking system (excludes deposits with other banks).</t>
  </si>
  <si>
    <t>Bank performance indicators are built "bottom-up" from banks' balance sheets and refer to bank' domestic and foreign transactions. They are not comparable to the financial balance sheet indicators which refer to the domestic economy only.</t>
  </si>
  <si>
    <t>Bank loans (US$)</t>
  </si>
  <si>
    <t>BP03</t>
  </si>
  <si>
    <t>Loans made by the banking system to customers and other non-financial institutions.</t>
  </si>
  <si>
    <t>Banking assets (US$)</t>
  </si>
  <si>
    <t>BP01</t>
  </si>
  <si>
    <t>Total assets of the banking system.  Assets includes cash and balance with the central bank, interbank deposits, loans, securities and other assets.</t>
  </si>
  <si>
    <t>Banks' capital and reserves (US$)</t>
  </si>
  <si>
    <t>BP02</t>
  </si>
  <si>
    <t>Capital and reserves of the banking system including shareholder equity.</t>
  </si>
  <si>
    <t>Big Mac: actual exchange rate (date of survey; LCU:US$)</t>
  </si>
  <si>
    <t>BMXR</t>
  </si>
  <si>
    <t>McDonalds; The Economist</t>
  </si>
  <si>
    <t>Actual exchange rate against the dollar at the date of the Big Mac survey.</t>
  </si>
  <si>
    <t>Big Mac: Implied PPP</t>
  </si>
  <si>
    <t>BMPP</t>
  </si>
  <si>
    <t>Implied purchasing-power parity. Local price of a Big Mac divided by the price in United States</t>
  </si>
  <si>
    <t>Big Mac: price (LCU)</t>
  </si>
  <si>
    <t>BMLC</t>
  </si>
  <si>
    <t>Big Mac price in local currency.</t>
  </si>
  <si>
    <t>Big Mac: price (US$)</t>
  </si>
  <si>
    <t>BMUS</t>
  </si>
  <si>
    <t>Big Mac price in dollars.</t>
  </si>
  <si>
    <t>Big Mac: Under(-)/over(+) valuation against the dollar</t>
  </si>
  <si>
    <t>BMUO</t>
  </si>
  <si>
    <t>Under(-)/over (+) valuation against the dollar in percentage terms.</t>
  </si>
  <si>
    <t>Bilateral M&amp;LT debt (US$)</t>
  </si>
  <si>
    <t>BILC</t>
  </si>
  <si>
    <t>World Bank, International Debt Statistics; World Bank Quarterly External Debt Statistics; Economist Intelligence Unit</t>
  </si>
  <si>
    <t xml:space="preserve">Official medium- and long-term debt owed to foreign governments, notably Paris Club members of official creditors, at end-period. </t>
  </si>
  <si>
    <t xml:space="preserve">On a balance-of-payments basis; includes both foreign- and local-currency-denominated debt held by non-residents. </t>
  </si>
  <si>
    <t>Birth rate (per 1,000 pop)</t>
  </si>
  <si>
    <t>BRTE</t>
  </si>
  <si>
    <t>Number of live births per year per 1,000 population estimated at mid-year</t>
  </si>
  <si>
    <t>BIS banks' liabilities 0-1 year (US$)</t>
  </si>
  <si>
    <t>BSD1</t>
  </si>
  <si>
    <t>BIS, The Maturity, Sectoral and Nationality Distribution of International Bank Lending.</t>
  </si>
  <si>
    <t>Liabilities of less than one year maturity to BIS-reporting banks vis-à-vis all sectors, at end-period.</t>
  </si>
  <si>
    <t>BIS banks' liabilities 1-2 years (US$)</t>
  </si>
  <si>
    <t>BSD2</t>
  </si>
  <si>
    <t>Liabilities of between one and two years maturity to BIS-reporting banks vis-à-vis all sectors, at end-period.</t>
  </si>
  <si>
    <t>BIS banks' liabilities over 2 years (US$)</t>
  </si>
  <si>
    <t>BSD3</t>
  </si>
  <si>
    <t>Liabilities of over two years maturity to BIS-reporting banks vis-à-vis all sectors, at end-period.</t>
  </si>
  <si>
    <t>BIS banks' total liabilities (US$)</t>
  </si>
  <si>
    <t>BSDT</t>
  </si>
  <si>
    <t>Total liabilities to BIS-reporting banks vis-à-vis all sectors, broken down by maturity at end-period.</t>
  </si>
  <si>
    <t>BIS banks' undisbursed credit commitments (US$)</t>
  </si>
  <si>
    <t>UCCB</t>
  </si>
  <si>
    <t>BIS, The Maturity, Sectoral and Nationality Distribution of International Bank Lending</t>
  </si>
  <si>
    <t>Undisbursed credit commitments and back-up facilities at BIS-reporting banks, at end-period.</t>
  </si>
  <si>
    <t>From Q4 2004, undisbursed credit commitments are reported on a voluntary basis. Many countries no longer publishing this data.</t>
  </si>
  <si>
    <t>Broadband connection speed (scored 1-5)</t>
  </si>
  <si>
    <t>BBCS</t>
  </si>
  <si>
    <t>EIUs business environment rankings quantify the attractiveness of the business environment. The average broadband connection speed indicator scores countries between 1 and 5, with 1 being "very low" and 5 being "very high".</t>
  </si>
  <si>
    <t>Budget balance (% of GDP)</t>
  </si>
  <si>
    <t>PSBR</t>
  </si>
  <si>
    <t>Derived from Bank of Korea</t>
  </si>
  <si>
    <t>Central government receipts minus central government outlays, as a percentage of GDP.</t>
  </si>
  <si>
    <t>Budget balance (LCU)</t>
  </si>
  <si>
    <t>BBAL</t>
  </si>
  <si>
    <t>Central government receipts (including grants received and loan repayments) less general government outlays (including loans).</t>
  </si>
  <si>
    <t>Central government</t>
  </si>
  <si>
    <t>Budget balance (US$)</t>
  </si>
  <si>
    <t>BBAU</t>
  </si>
  <si>
    <t>Budget expenditure (% of GDP)</t>
  </si>
  <si>
    <t>BEXP</t>
  </si>
  <si>
    <t>Central government outlays (including loans), as a percentage of GDP.</t>
  </si>
  <si>
    <t>Budget expenditure (LCU)</t>
  </si>
  <si>
    <t>BEXL</t>
  </si>
  <si>
    <t>Central government outlays (including loans).</t>
  </si>
  <si>
    <t>Budget expenditure (US$)</t>
  </si>
  <si>
    <t>BEXU</t>
  </si>
  <si>
    <t>Budget revenue (% of GDP)</t>
  </si>
  <si>
    <t>BREP</t>
  </si>
  <si>
    <t>Central government receipts (including grants received and loan repayments), as a percentage of GDP.</t>
  </si>
  <si>
    <t>Budget revenue (LCU)</t>
  </si>
  <si>
    <t>BREL</t>
  </si>
  <si>
    <t>Central government receipts (including grants received and loan repayments).</t>
  </si>
  <si>
    <t>Budget revenue (US$)</t>
  </si>
  <si>
    <t>BREU</t>
  </si>
  <si>
    <t>Bureaucracy (scored 1-5)</t>
  </si>
  <si>
    <t>QBER</t>
  </si>
  <si>
    <t>EIUs business environment rankings quantify the attractiveness of the business environment. The quality of bureaucracy indicator scores countries between 1 and 5, with 1 being "very low" and 5 being "very high".</t>
  </si>
  <si>
    <t>Cable broadband subscriptions</t>
  </si>
  <si>
    <t>CMIN</t>
  </si>
  <si>
    <t>ITU</t>
  </si>
  <si>
    <t>Number of internet subscriptions using modems attached to cable television networks.</t>
  </si>
  <si>
    <t>Cable broadband subscriptions (% pa)</t>
  </si>
  <si>
    <t>CMIG</t>
  </si>
  <si>
    <t>Derived from ITU</t>
  </si>
  <si>
    <t>Percentage change in internet subscriptions using modems attached to cable television networks.</t>
  </si>
  <si>
    <t>Cable broadband subscriptions (per 100 people)</t>
  </si>
  <si>
    <t>CMIP</t>
  </si>
  <si>
    <t>Number of internet subscriptions using modems attached to cable television networks per 100 people.</t>
  </si>
  <si>
    <t>Cable broadband subscriptions (per 100 people, US=100)</t>
  </si>
  <si>
    <t>CMIU</t>
  </si>
  <si>
    <t>Number of internet subscriptions using modems attached to cable television networks per 100 people indexed to US=100 by the EIU.</t>
  </si>
  <si>
    <t>Cable broadbandsubscriptions (share of world total)</t>
  </si>
  <si>
    <t>CMIW</t>
  </si>
  <si>
    <t>Number of internet subscriptions using modems attached to cable television networks as a percentage of the world total.</t>
  </si>
  <si>
    <t>Calorie consumption (daily/pc)</t>
  </si>
  <si>
    <t>CACO</t>
  </si>
  <si>
    <t>Food and Agriculture Organisation of the United Nations</t>
  </si>
  <si>
    <t xml:space="preserve">Average calorie consumption per head. </t>
  </si>
  <si>
    <t>Cancers (age-standardised death rates per 100,000 pop)</t>
  </si>
  <si>
    <t>CANC</t>
  </si>
  <si>
    <t>OECD</t>
  </si>
  <si>
    <t>WHO age-standardised death rates per 100,000 people from cancer</t>
  </si>
  <si>
    <t>Capital account liberalisation (scored 1-5)</t>
  </si>
  <si>
    <t>CALB</t>
  </si>
  <si>
    <t>EIUs business environment rankings quantify the attractiveness of the business environment. The capital-account liberalisation indicator scores countries between 1 and 5, with 1 being "tightly controlled capital flows" and 5 being "full liberalisation".</t>
  </si>
  <si>
    <t>Capital and reserves/assets - [Y]</t>
  </si>
  <si>
    <t>BP13</t>
  </si>
  <si>
    <t>Capital and reserves of the banking system as a percentage of the total assets of the banking system.</t>
  </si>
  <si>
    <t>Capital flight (US$)</t>
  </si>
  <si>
    <t>CAPF</t>
  </si>
  <si>
    <t>Derived from IMF, International Financial Statistics, World Bank, International Debt Statistics</t>
  </si>
  <si>
    <t xml:space="preserve">Current-account balance with the sign reversed plus the change in international reserves, minus the change in total external debt stock (not adjusted for the effects of cross-currency valuation changes), minus net direct investment. </t>
  </si>
  <si>
    <t>Represents the degree of over/under funding of the current account deficit. A negative number represents capital leaving the country.</t>
  </si>
  <si>
    <t>Central bank (assets): securities (excl equities; US$)</t>
  </si>
  <si>
    <t>A04A</t>
  </si>
  <si>
    <t xml:space="preserve"> OECD </t>
  </si>
  <si>
    <t>Securities (excl equities) assets of the central bank (monetary authorities). Consist of bills, bonds, certificates of deposit and similar instruments normally traded in the financial markets.</t>
  </si>
  <si>
    <t>Financial balance sheet series include the domestic economy only. Transactions conducted with non-residents are recorded in the Rest-of-World section. Not comparable with Bank Performance indicators which include foreign transactions.</t>
  </si>
  <si>
    <t>Central bank (assets): total assets (US$)</t>
  </si>
  <si>
    <t>A19A</t>
  </si>
  <si>
    <t>Total assets of the central bank (monetary authority). Equal to the sum of currency and deposits, securities, and loan assets.</t>
  </si>
  <si>
    <t>Central bank (assets): total loans (US$)</t>
  </si>
  <si>
    <t>A08A</t>
  </si>
  <si>
    <t>Total loans extended by the central bank (monetary authorities).</t>
  </si>
  <si>
    <t>Central bank (liabilities): currency (US$)</t>
  </si>
  <si>
    <t>A02L</t>
  </si>
  <si>
    <t>Currency liabilities of the central bank (monetary authority). Comprises notes and coins in circulation.</t>
  </si>
  <si>
    <t>Central bank (liabilities): currency and deposits (US$)</t>
  </si>
  <si>
    <t>A01L</t>
  </si>
  <si>
    <t>Currency and deposits liabilities of the central bank (monetary authority). Consist of financial assets used to make payments, including currency, transferable deposits and other deposits.</t>
  </si>
  <si>
    <t>Central bank (liabilities): deposits (US$)</t>
  </si>
  <si>
    <t>A03L</t>
  </si>
  <si>
    <t>Deposits liabilities of the central bank (monetary authority). Consist of both transferable deposits and non-transferable claims on the central bank or other depository institutions.</t>
  </si>
  <si>
    <t>Central bank (liabilities): equities (US$)</t>
  </si>
  <si>
    <t>A11L</t>
  </si>
  <si>
    <t>Equities liabilities of the central bank (monetary authority). Consist of claims to residual value of incorporated enterprises, after claims of all creditors, and include mutual fund holdings.</t>
  </si>
  <si>
    <t>Central bank (liabilities): securities (excl equities; US$)</t>
  </si>
  <si>
    <t>A04L</t>
  </si>
  <si>
    <t>Securities (excl equities) liabilities of the central bank. Consist of bills, bonds, certificates of deposit and similar instruments normally traded in the financial markets. Excludes Equities</t>
  </si>
  <si>
    <t>Central bank (liabilities): total liabilities (US$)</t>
  </si>
  <si>
    <t>A19L</t>
  </si>
  <si>
    <t>Total liabilities of the central bank (monetary authority). Equal to the sum of central bank assets of currency and deposits, securities, loans, and equities.</t>
  </si>
  <si>
    <t>Central bank (liabilities): total loans (US$)</t>
  </si>
  <si>
    <t>A08L</t>
  </si>
  <si>
    <t>Loans liabilities of the central bank (monetary authority).</t>
  </si>
  <si>
    <t>Central bank: net balance of other assets/liabilities] (US$)</t>
  </si>
  <si>
    <t>A21L</t>
  </si>
  <si>
    <t xml:space="preserve">Derived from  OECD </t>
  </si>
  <si>
    <t xml:space="preserve">Net balance of other assets/liabilities - liabilities of the central bank (monetary authority). </t>
  </si>
  <si>
    <t>CER Emissions: Nominal Price (LCU)</t>
  </si>
  <si>
    <t>PRXL</t>
  </si>
  <si>
    <t>Derived from ICE</t>
  </si>
  <si>
    <t>CER Emissions: ECX CER Futures (LCU)</t>
  </si>
  <si>
    <t>CER Emissions: Nominal spot price ($)</t>
  </si>
  <si>
    <t>PRXN</t>
  </si>
  <si>
    <t>ICE</t>
  </si>
  <si>
    <t>CER Emissions: ECX CER Futures ($)</t>
  </si>
  <si>
    <t>CER Emissions: Real Price (Constant 2005 LCU)</t>
  </si>
  <si>
    <t>PRXR</t>
  </si>
  <si>
    <t>CER Emissions: ECX CER Futures (Constant 2005 LCU)</t>
  </si>
  <si>
    <t>Change in $ value of stockmarket index (% pa)</t>
  </si>
  <si>
    <t>DSMI</t>
  </si>
  <si>
    <t>Derived from Korea Stock Exchange; IMF, International Financial Statistics</t>
  </si>
  <si>
    <t>Percentage change in local stockmarket index over previous year, adjusted by percentage change in exchange rate against US$.</t>
  </si>
  <si>
    <t>Change in international reserves</t>
  </si>
  <si>
    <t>DREV</t>
  </si>
  <si>
    <t>Derived from IMF, International Financial Statistics</t>
  </si>
  <si>
    <t>Change in the stock of foreign reserves plus gold (national valuation) at end-period.</t>
  </si>
  <si>
    <t>Circulatory diseases (age-standardised death rates per 100,000 pop)</t>
  </si>
  <si>
    <t>CIRC</t>
  </si>
  <si>
    <t>WHO age-standardised death rates per 100,000 people from circulatory diseases</t>
  </si>
  <si>
    <t>Clothing: Market demand (% real change pa)</t>
  </si>
  <si>
    <t>CLDX</t>
  </si>
  <si>
    <t>Total market demand for clothing except footwear.</t>
  </si>
  <si>
    <t>Excludes retail and wholesale mark-up. Includes wearing apparel constructed from fabrics, leather, fur and other materials, hat bodies and millinery.</t>
  </si>
  <si>
    <t>Clothing: Market demand (nominal US$)</t>
  </si>
  <si>
    <t>CLDN</t>
  </si>
  <si>
    <t>Clothing: Market demand (US$ at 2005 constant prices)</t>
  </si>
  <si>
    <t>CLDC</t>
  </si>
  <si>
    <t>CO2 emissions: Coal (% change y/y)</t>
  </si>
  <si>
    <t>C2CY</t>
  </si>
  <si>
    <t>EIU, based on data from Greenhouse gas emissions from energy © OECD/IEA  2024  IEA statistics, www.iea.org/data-and-statistics, licence: www.iea.org/t&amp;c.</t>
  </si>
  <si>
    <t>Percentage change in CO2 emissions from coal combustion. Coal includes primary and secondary coal, peat and manufactured gases (excluding gas works gas).</t>
  </si>
  <si>
    <t>CO2 emissions: Coal (% of total)</t>
  </si>
  <si>
    <t>C2CP</t>
  </si>
  <si>
    <t>Percentage of total CO2 emissions from coal combustion. Coal includes primary and secondary coal, peat and manufactured gases (excluding gas works gas).</t>
  </si>
  <si>
    <t>CO2 emissions: Coal (% of world total)</t>
  </si>
  <si>
    <t>WCOC</t>
  </si>
  <si>
    <t>CO2 emissions from coal combustion as a percentage of world CO2 emissions from coal combustion.</t>
  </si>
  <si>
    <t>CO2 emissions: Coal (Mt of CO2)</t>
  </si>
  <si>
    <t>C2CO</t>
  </si>
  <si>
    <t>CO2 emissions from coal combustion. Coal includes primary and secondary coal, peat and manufactured gases (excluding gas works gas).</t>
  </si>
  <si>
    <t>CO2 emissions: Natural gas (% change y/y)</t>
  </si>
  <si>
    <t>C2NY</t>
  </si>
  <si>
    <t>Percentage change in CO2 emissions from natural gas combustion. Includes gas works gas.</t>
  </si>
  <si>
    <t>CO2 emissions: Natural gas (% of total)</t>
  </si>
  <si>
    <t>C2NP</t>
  </si>
  <si>
    <t>Percentage of total CO2 emissions from natural gas combustion. Includes gas works gas.</t>
  </si>
  <si>
    <t>CO2 emissions: Natural gas (% of world total)</t>
  </si>
  <si>
    <t>WCOG</t>
  </si>
  <si>
    <t>CO2 emissions from natural gas combustion as a percentage of world CO2 emissions from natural gas combustion.</t>
  </si>
  <si>
    <t>CO2 emissions: Natural gas (Mt of CO2)</t>
  </si>
  <si>
    <t>C2NG</t>
  </si>
  <si>
    <t>CO2 emissions from natural gas combustion. Includes gas works gas.</t>
  </si>
  <si>
    <t>CO2 emissions: Oil (% change y/y)</t>
  </si>
  <si>
    <t>C2OY</t>
  </si>
  <si>
    <t>Percentage change in CO2 emissions from oil combustion. Oil includes petroleum products and small amounts of crude oil for some countries.</t>
  </si>
  <si>
    <t>CO2 emissions: Oil (% of total)</t>
  </si>
  <si>
    <t>C2OP</t>
  </si>
  <si>
    <t>Percentage of total CO2 emissions from oil combustion. Oil includes petroleum products and small amounts of crude oil for some countries.</t>
  </si>
  <si>
    <t>CO2 emissions: Oil (% of world total)</t>
  </si>
  <si>
    <t>WCOO</t>
  </si>
  <si>
    <t>CO2 emissions from oil combustion as a percentage of world CO2 emissions from oil combustion.</t>
  </si>
  <si>
    <t>CO2 emissions: Oil (Mt of CO2)</t>
  </si>
  <si>
    <t>C2OL</t>
  </si>
  <si>
    <t>CO2 emissions from oil combustion. Oil includes petroleum products and small amounts of crude oil for some countries.</t>
  </si>
  <si>
    <t>CO2 emissions: Other (% change y/y)</t>
  </si>
  <si>
    <t>C2TY</t>
  </si>
  <si>
    <t>Percentage change in CO2 emissions from other sources of fuel combustion including industrial waste and non-renewable municipal waste.</t>
  </si>
  <si>
    <t>CO2 emissions: Other (% of total)</t>
  </si>
  <si>
    <t>C2TP</t>
  </si>
  <si>
    <t>Percentage of total CO2 emissions from other sources of fuel combustion including industrial waste and non-renewable municipal waste.</t>
  </si>
  <si>
    <t>CO2 emissions: Other (Mt of CO2)</t>
  </si>
  <si>
    <t>C2OT</t>
  </si>
  <si>
    <t>CO2 emissions from other sources of fuel combustion including industrial waste and non-renewable municipal waste.</t>
  </si>
  <si>
    <t>Coal (Australian): Index (2005=100)</t>
  </si>
  <si>
    <t>PRCI</t>
  </si>
  <si>
    <t>Derived from World Bank</t>
  </si>
  <si>
    <t>Coal: Australian real spot price (2005=100)</t>
  </si>
  <si>
    <t>Coal (Australian): Nominal Price (LCU)</t>
  </si>
  <si>
    <t>PRCL</t>
  </si>
  <si>
    <t>Coal: Australian nominal spot price (LCU/Metric.Ton)</t>
  </si>
  <si>
    <t>Coal (Australian): Nominal spot price (US$)</t>
  </si>
  <si>
    <t>PRCN</t>
  </si>
  <si>
    <t>World Bank</t>
  </si>
  <si>
    <t>Coal: Australian nominal spot price (US$/Metric.Ton)</t>
  </si>
  <si>
    <t>Coal (Australian): Real Price (Constant 2005 LCU)</t>
  </si>
  <si>
    <t>PRCR</t>
  </si>
  <si>
    <t>Coal: Australian real spot price (Constant 2005 LCU/Metric.Ton)</t>
  </si>
  <si>
    <t>Coal (South African): Index (2005=100)</t>
  </si>
  <si>
    <t>PRSI</t>
  </si>
  <si>
    <t>Coal: South African nominal spot price (2005=100)</t>
  </si>
  <si>
    <t>Coal (South African): Nominal Price (LCU)</t>
  </si>
  <si>
    <t>PRSL</t>
  </si>
  <si>
    <t>Coal: South African nominal spot price (LCU/Metric.Ton)</t>
  </si>
  <si>
    <t>Coal (South African): Nominal spot price ($)</t>
  </si>
  <si>
    <t>PRAN</t>
  </si>
  <si>
    <t>IMF, International Financial Statistics</t>
  </si>
  <si>
    <t>Coal: South African nominal spot price (US$/Metric.Ton)</t>
  </si>
  <si>
    <t>Coal (South African): Real Price (Constant 2005 LCU)</t>
  </si>
  <si>
    <t>PRSR</t>
  </si>
  <si>
    <t>Coal: South African nominal spot price (Constant 2005 LCU/Metric.Ton)</t>
  </si>
  <si>
    <t>Coal: Coal Production (ktoe)</t>
  </si>
  <si>
    <t>COPT</t>
  </si>
  <si>
    <t>EIU, based on data from Coal information © OECD/IEA 2024  IEA statistics, www.iea.org/data-and-statistics, licence: www.iea.org/t&amp;c.</t>
  </si>
  <si>
    <t>Total coal production within national boundaries, including offshore production.</t>
  </si>
  <si>
    <t>Coal: Gross domestic energy consumption (% change y/y)</t>
  </si>
  <si>
    <t>COPY</t>
  </si>
  <si>
    <t>EIU, based on data from World energy balances © OECD/IEA  2024  IEA statistics, www.iea.org/data-and-statistics, licence: www.iea.org/t&amp;c.</t>
  </si>
  <si>
    <t>Percentage change in the gross domestic consumption of coal and peat: production plus imports minus exports minus international marine and aviation bunkers and stock changes.</t>
  </si>
  <si>
    <t>Coal: Gross domestic energy consumption (% of total)</t>
  </si>
  <si>
    <t>TOCT</t>
  </si>
  <si>
    <t>Percentage of gross domestic energy consumption provided by coal: production plus imports minus exports minus international marine and aviation bunkers and stock changes.</t>
  </si>
  <si>
    <t>Coal: Gross domestic energy consumption (% of world total)</t>
  </si>
  <si>
    <t>PWTC</t>
  </si>
  <si>
    <t>Gross domestic consumption of coal as a percentage of world coal consumption.</t>
  </si>
  <si>
    <t>Coal: Gross domestic energy consumption (ktoe)</t>
  </si>
  <si>
    <t>TOCO</t>
  </si>
  <si>
    <t>Gross domestic consumption of coal and peat: production plus imports minus exports minus international marine and aviation bunkers and stock changes.</t>
  </si>
  <si>
    <t>Coal: Net imports (% of total consumption)</t>
  </si>
  <si>
    <t>IPTR</t>
  </si>
  <si>
    <t>EIU, based on data from Coal information and World energy balances © OECD/IEA  2024  IEA statistics, www.iea.org/data-and-statistics, licence: www.iea.org/t&amp;c.</t>
  </si>
  <si>
    <t>Percentage gross domestic consumption of coal covered by net imports of coal.</t>
  </si>
  <si>
    <t>Coal: Net imports (ktoe)</t>
  </si>
  <si>
    <t>COIM</t>
  </si>
  <si>
    <t>EIU, based on data from Coal information © OECD/IEA  2024  IEA statistics, www.iea.org/data-and-statistics, licence: www.iea.org/t&amp;c.</t>
  </si>
  <si>
    <t>Net imports of coal.</t>
  </si>
  <si>
    <t>Coal: Total exports (ktoe)</t>
  </si>
  <si>
    <t>COTX</t>
  </si>
  <si>
    <t>Total exports of coal.</t>
  </si>
  <si>
    <t>Coal: Total imports (ktoe)</t>
  </si>
  <si>
    <t>COTM</t>
  </si>
  <si>
    <t>Total imports of coal.</t>
  </si>
  <si>
    <t>Coffee consumption (kg/pc)</t>
  </si>
  <si>
    <t>CFCO</t>
  </si>
  <si>
    <t>Total coffee consumption, kg per head.</t>
  </si>
  <si>
    <t>Combustible renewables and waste consumption (% change y/y)</t>
  </si>
  <si>
    <t>TOFY</t>
  </si>
  <si>
    <t>Percentage change in the gross domestic consumption of combustible renewables and waste: production plus imports minus exports minus international marine and aviation bunkers and stock changes.</t>
  </si>
  <si>
    <t>Combustible renewables and waste consumption (% of total)</t>
  </si>
  <si>
    <t>TOFT</t>
  </si>
  <si>
    <t>Percentage of gross domestic energy consumption provided by combustible renewable and waste energy: production plus imports minus exports minus international marine and aviation bunkers and stock changes.</t>
  </si>
  <si>
    <t>Combustible renewables and waste consumption (ktoe)</t>
  </si>
  <si>
    <t>TOCF</t>
  </si>
  <si>
    <t>Gross domestic consumption of combustible renewable and waste energy: production plus imports minus exports minus international marine and aviation bunkers and stock changes.</t>
  </si>
  <si>
    <t>Combustible renewables and waste: Gross domestic energy consumption (% of world total)</t>
  </si>
  <si>
    <t>PWTR</t>
  </si>
  <si>
    <t>Gross domestic consumption of solar, wind and other power as a percentage of world solar, wind and other power consumption.</t>
  </si>
  <si>
    <t>Commercial and Public Services: Energy consumption (% of total)</t>
  </si>
  <si>
    <t>TOCP</t>
  </si>
  <si>
    <t>Percentage of gross domestic energy consumed by commercial and public services.</t>
  </si>
  <si>
    <t>Commercial and public services: Energy consumption (ktoe)</t>
  </si>
  <si>
    <t>TOCM</t>
  </si>
  <si>
    <t>Total energy consumed by the commercial and public services sector.</t>
  </si>
  <si>
    <t>Commercial bank loans (US$)</t>
  </si>
  <si>
    <t>COBL</t>
  </si>
  <si>
    <t>OECD, Financial Statistics Monthly</t>
  </si>
  <si>
    <t>Loans, not publicly guaranteed, from private banks and other private financial institutions and other private finance (excluding international bonds).</t>
  </si>
  <si>
    <t>Commercial banks' foreign assets (US$)</t>
  </si>
  <si>
    <t>FRAS</t>
  </si>
  <si>
    <t>Foreign assets held by domestic commercial banks at end-period.</t>
  </si>
  <si>
    <t>Commercial banks' foreign liabilities (US$)</t>
  </si>
  <si>
    <t>FRLI</t>
  </si>
  <si>
    <t>Foreign liabilities of domestic commercial banks at end-period.</t>
  </si>
  <si>
    <t>Commercial banks' net foreign assets (US$)</t>
  </si>
  <si>
    <t>NFAS</t>
  </si>
  <si>
    <t>Foreign assets held by domestic commercial banks less their foreign liabilities at end-period.</t>
  </si>
  <si>
    <t>Commercial vehicle production (units)</t>
  </si>
  <si>
    <t>TCVP</t>
  </si>
  <si>
    <t>International Organization of Motor Vehicle Manufacturers/JD Power/LMC</t>
  </si>
  <si>
    <t>Commercial vehicle production</t>
  </si>
  <si>
    <t>Commercial vehicle registrations (units)</t>
  </si>
  <si>
    <t>TCVR</t>
  </si>
  <si>
    <t>Ministry of Trade, Industry and Energy (MOTIE), EIU estimates</t>
  </si>
  <si>
    <t>Volume of light and heavy commercial vehicle registrations.</t>
  </si>
  <si>
    <t>Computers, peripherals and other office machinery: Market demand (% pa)</t>
  </si>
  <si>
    <t>MDCP</t>
  </si>
  <si>
    <t>EIU calculation based on UNIDO data</t>
  </si>
  <si>
    <t>Percentage change in total demand for computers, peripherals and other office machinery in local currency.</t>
  </si>
  <si>
    <t>Computers, peripherals and other office machinery: Market demand (LCU)</t>
  </si>
  <si>
    <t>MDCL</t>
  </si>
  <si>
    <t>Total demand for computers, peripherals and other office machinery in local currency.</t>
  </si>
  <si>
    <t>Computers, peripherals and other office machinery: Market demand (US$)</t>
  </si>
  <si>
    <t>MDCD</t>
  </si>
  <si>
    <t>Total demand for computers, peripherals and other office machinery in US$.</t>
  </si>
  <si>
    <t>Consistency and fairness of the tax system (scored 1-5)</t>
  </si>
  <si>
    <t>TSER</t>
  </si>
  <si>
    <t>EIUs business environment rankings quantify the attractiveness of the business environment. The fairness of tax system indicator scores countries between 1 and 5, with 1 being "very low" and 5 being "very high".</t>
  </si>
  <si>
    <t>Construction (% change pa)</t>
  </si>
  <si>
    <t>PRCS</t>
  </si>
  <si>
    <t>Percentage change in real construction value-added, over previous period.</t>
  </si>
  <si>
    <t>Construction (% of GDP)</t>
  </si>
  <si>
    <t>RCIS</t>
  </si>
  <si>
    <t>Real construction value-added, as percentage of real GDP at factor cost . GDP at factor cost is GDP at market prices, less indirect taxes, plus subsidies.</t>
  </si>
  <si>
    <t>Construction (LCU)</t>
  </si>
  <si>
    <t>ROCR</t>
  </si>
  <si>
    <t>Construction value-added at constant 2020 prices.</t>
  </si>
  <si>
    <t>Consumer expenditure: Clothing &amp; footwear (US$)</t>
  </si>
  <si>
    <t>CLFE</t>
  </si>
  <si>
    <t>Derived from OECD</t>
  </si>
  <si>
    <t>Final consumption expenditure by households on clothing and footwear. (COICOP 03)</t>
  </si>
  <si>
    <t>Consumer expenditure: Food, beverages &amp; tobacco (US$)</t>
  </si>
  <si>
    <t>FBTE</t>
  </si>
  <si>
    <t>Final consumption expenditure by households on foodstuffs, alcoholic and non-alcoholic drinks and tobacco. (COICOP 01-02)</t>
  </si>
  <si>
    <t>Consumer expenditure: Health (US$)</t>
  </si>
  <si>
    <t>HEAE</t>
  </si>
  <si>
    <t>Final consumption expenditure by households on medical products and healthcare. (COICOP 06)</t>
  </si>
  <si>
    <t>Consumer expenditure: Hotels &amp; restaurants (US$)</t>
  </si>
  <si>
    <t>HREE</t>
  </si>
  <si>
    <t>Final consumption expenditure by households on hotels and restaurants. (COICOP 11)</t>
  </si>
  <si>
    <t>Consumer expenditure: Household goods &amp; services (US$)</t>
  </si>
  <si>
    <t>HHGE</t>
  </si>
  <si>
    <t>Final consumption expenditure by households on household goods (furnishings, appliances and tools) and services.  (COICOP 05)</t>
  </si>
  <si>
    <t>Consumer expenditure: Housing &amp; household fuels (US$)</t>
  </si>
  <si>
    <t>HHFE</t>
  </si>
  <si>
    <t>Final consumption expenditure by households on housing (actual and imputed rentals), utilities and fuels.  (COICOP 04)</t>
  </si>
  <si>
    <t>Consumer expenditure: Leisure &amp; education (US$)</t>
  </si>
  <si>
    <t>LEDE</t>
  </si>
  <si>
    <t>Final consumption expenditure by households on leisure (recreational durables including audio visual and computers, cultural services, holidays and books) and education.  (COICOP 09-10)</t>
  </si>
  <si>
    <t>Consumer expenditure: Other goods and services (US$)</t>
  </si>
  <si>
    <t>OTHE</t>
  </si>
  <si>
    <t>Final consumption expenditure by households on other goods and services including financial services and insurance. (COICOP 12)</t>
  </si>
  <si>
    <t>Consumer expenditure: Total (US$)</t>
  </si>
  <si>
    <t>TOTE</t>
  </si>
  <si>
    <t>Final consumption expenditure by households on individual consumption goods. (COICOP 01-12)</t>
  </si>
  <si>
    <t>Consumer expenditure: Transport &amp; communications (US$)</t>
  </si>
  <si>
    <t>TRCE</t>
  </si>
  <si>
    <t>Final consumption expenditure by households on transport and communications. (COICOP 07-08)</t>
  </si>
  <si>
    <t>Consumer price index (2010=100; av)</t>
  </si>
  <si>
    <t>CCPI</t>
  </si>
  <si>
    <t>The consumer price index rebased to 2010=100 by the EIU</t>
  </si>
  <si>
    <t>Consumer price index (av)</t>
  </si>
  <si>
    <t>LCPI</t>
  </si>
  <si>
    <t>National Statistics Office</t>
  </si>
  <si>
    <t>Consumer price index in local currency, period average (2020=100).</t>
  </si>
  <si>
    <t>Seasonally adjusted</t>
  </si>
  <si>
    <t>Consumer price index (end-period)</t>
  </si>
  <si>
    <t>LCPN</t>
  </si>
  <si>
    <t>Consumer price index (2020=100) in local currency, end-period.</t>
  </si>
  <si>
    <t>Consumer prices (% change pa; av)</t>
  </si>
  <si>
    <t>DCPI</t>
  </si>
  <si>
    <t>Derived from National Statistics Office</t>
  </si>
  <si>
    <t>Percentage change in consumer price index in local currency (period average), over previous year.</t>
  </si>
  <si>
    <t>Consumer prices (% change pa; end-period)</t>
  </si>
  <si>
    <t>DCPN</t>
  </si>
  <si>
    <t>Percentage change in consumer price index (end-period), over previous year.</t>
  </si>
  <si>
    <t>Corporate tax burden (scored 1-5)</t>
  </si>
  <si>
    <t>CTER</t>
  </si>
  <si>
    <t>EIUs business environment rankings quantify the attractiveness of the business environment. The corporate tax burden indicator scores countries between 1 and 5, with 1 being "very high" and 5 being "very low".</t>
  </si>
  <si>
    <t>Corruption (scored 1-5)</t>
  </si>
  <si>
    <t>CRER</t>
  </si>
  <si>
    <t>EIUs business environment rankings quantify the attractiveness of the business environment. The corruption indicator scores countries between 1 and 5 on the pervasiveness of corruption among public officials, with 1 being "very high" and 5 being "very low".</t>
  </si>
  <si>
    <t>Cost of living (scored 1-5)</t>
  </si>
  <si>
    <t>COLI</t>
  </si>
  <si>
    <t>EIUs business environment rankings quantify the attractiveness of the business environment. The cost of living index (New York = 100) indicator scores countries between 1 and 5, with 1 being "very low" and 5 being "very high".</t>
  </si>
  <si>
    <t>Coverage of mobile network (per 100 people)</t>
  </si>
  <si>
    <t>COVR</t>
  </si>
  <si>
    <t>Percentage of inhabitants that are within range of a mobile cellular signal, irrespective of whether or not they are subscribers.</t>
  </si>
  <si>
    <t>Crime (scored 1-5)</t>
  </si>
  <si>
    <t>ICER</t>
  </si>
  <si>
    <t>EIUs business environment rankings quantify the attractiveness of the business environment. The impact of crime indicator scores countries between 1 and 5 on whether violent crime is a problem for government and business, with 1 being "strongly yes" and 5 being "strongly no".</t>
  </si>
  <si>
    <t>Crossborder liabilities of BIS-reporting banks (US$)</t>
  </si>
  <si>
    <t>CLBS</t>
  </si>
  <si>
    <t>Crossborder liabilities of BIS-reporting banks at end-period.</t>
  </si>
  <si>
    <t>Crude oil and NGL production (kb/d)</t>
  </si>
  <si>
    <t>OCPR</t>
  </si>
  <si>
    <t>EIU, based on data from Oil information © OECD/IEA  2024  IEA statistics, www.iea.org/data-and-statistics, licence: www.iea.org/t&amp;c.</t>
  </si>
  <si>
    <t>Total crude oil and NGL production within national boundaries, including offshore production.</t>
  </si>
  <si>
    <t>Includes crude oil, natural gas liquids, additives and other hydrocarbons. Also includes supplies of additives, biofuels and other hydrocarbons derived from other energies, such as coal, natural gas or renewables.</t>
  </si>
  <si>
    <t>Crude oil and NGL: Exports (kb/d)</t>
  </si>
  <si>
    <t>OCEX</t>
  </si>
  <si>
    <t>Total exports of crude oil and NGL.</t>
  </si>
  <si>
    <t>Crude oil and NGL: Imports (kb/d)</t>
  </si>
  <si>
    <t>OCIM</t>
  </si>
  <si>
    <t>Total imports of crude oil and NGL.</t>
  </si>
  <si>
    <t>Crude oil and NGL: Net imports (kb/d)</t>
  </si>
  <si>
    <t>OCNI</t>
  </si>
  <si>
    <t>Net imports of crude oil and NGL.</t>
  </si>
  <si>
    <t>Crude oil production (kb/d)</t>
  </si>
  <si>
    <t>COPD</t>
  </si>
  <si>
    <t>Crude oil production, average barrels/day.</t>
  </si>
  <si>
    <t>Crude oil: Net imports (% of total consumption)</t>
  </si>
  <si>
    <t>IPTL</t>
  </si>
  <si>
    <t>EIU, based on data from Oil information and World energy balances © OECD/IEA  2024  IEA statistics, www.iea.org/data-and-statistics, licence: www.iea.org/t&amp;c.</t>
  </si>
  <si>
    <t>Percentage of observed crude oil refinery intake covered by net imports of crude oil.</t>
  </si>
  <si>
    <t>Crude refinery capacity (kb/d)</t>
  </si>
  <si>
    <t>ONRC</t>
  </si>
  <si>
    <t>Oil and Gas Journal</t>
  </si>
  <si>
    <t>Crude refinery capacity.</t>
  </si>
  <si>
    <t>Current account deposits (US$)</t>
  </si>
  <si>
    <t>MS01</t>
  </si>
  <si>
    <t>Current account deposits  (commonly refered to as sight or demand deposits).  Lines 24 and, where available line 44 and 44..g of the IFS, converted into dollars using the end-period exchange rate.</t>
  </si>
  <si>
    <t>Commercial banks and other banking institutions.</t>
  </si>
  <si>
    <t>Current transfers balance/GDP (%)</t>
  </si>
  <si>
    <t>TGDP</t>
  </si>
  <si>
    <t>Net secondary income flows as a percentage of gross domestic product.</t>
  </si>
  <si>
    <t>Current transfers: balance (US$)</t>
  </si>
  <si>
    <t>BNTR</t>
  </si>
  <si>
    <t>Secondary income credit less secondary income debit.</t>
  </si>
  <si>
    <t>Break in series, before 2005 IMF balance of payments Manual 5, after 2005 IMF Balance of Payments Manual 6.</t>
  </si>
  <si>
    <t>Current transfers: credit (US$)</t>
  </si>
  <si>
    <t>GNTR</t>
  </si>
  <si>
    <t>Secondary income credits, including workers remittances, and foreign aid grants.</t>
  </si>
  <si>
    <t>Current transfers: debit (US$)</t>
  </si>
  <si>
    <t>PNTR</t>
  </si>
  <si>
    <t>Secondary income debits, including general government transfers, workers remittances and aid abroad.</t>
  </si>
  <si>
    <t>Current-account balance (% of GDP)</t>
  </si>
  <si>
    <t>CARA</t>
  </si>
  <si>
    <t>Current-account balance as a percentage of GDP.</t>
  </si>
  <si>
    <t>Current-account balance (US$)</t>
  </si>
  <si>
    <t>BALC</t>
  </si>
  <si>
    <t>Trade balance, plus net services, plus net primary income, plus net secondary income.</t>
  </si>
  <si>
    <t>Cyber security preparedness (scored 1-5)</t>
  </si>
  <si>
    <t>CYPR</t>
  </si>
  <si>
    <t>EIUs business environment rankings quantify the attractiveness of the business environment. The cyber security preparedness indicator scores countries between 1 and 5, with 1 being "very poor" and 5 being "very good".</t>
  </si>
  <si>
    <t>Data, telecoms and power transmission cables: Market demand (% pa)</t>
  </si>
  <si>
    <t>MDDP</t>
  </si>
  <si>
    <t>Percentage change in total demand for data, telecoms and power transmission cables in local currency.</t>
  </si>
  <si>
    <t>Data, telecoms and power transmission cables: Market demand (LCU)</t>
  </si>
  <si>
    <t>MDDL</t>
  </si>
  <si>
    <t>Total demand for data, telecoms and power transmission cables in local currency.</t>
  </si>
  <si>
    <t>Data, telecoms and power transmission cables: Market demand (US$)</t>
  </si>
  <si>
    <t>MDDD</t>
  </si>
  <si>
    <t>Total demand for data, telecoms and power transmission cables in US$.</t>
  </si>
  <si>
    <t>Death rate (per 1,000 pop)</t>
  </si>
  <si>
    <t>DRTE</t>
  </si>
  <si>
    <t>Number of deaths per year per 1,000 population estimated at mid-year</t>
  </si>
  <si>
    <t>Debt interest payments (% of GDP)</t>
  </si>
  <si>
    <t>BINT</t>
  </si>
  <si>
    <t>Derived from OECD, Economic Outlook</t>
  </si>
  <si>
    <t>Interest payments on central and provincial, state and local government debt (both domestic currency denominated and foreign currency debt), as a percentage of GDP.</t>
  </si>
  <si>
    <t>Debt interest payments (LCU)</t>
  </si>
  <si>
    <t>DINT</t>
  </si>
  <si>
    <t>Net interest payments (interest payments on central and provincial, state and local government debt - both domestic currency denominated and foreign currency debt - minus revenues from fiscal reserves).</t>
  </si>
  <si>
    <t>Debt interest payments (US$)</t>
  </si>
  <si>
    <t>DIPD</t>
  </si>
  <si>
    <t xml:space="preserve"> </t>
  </si>
  <si>
    <t>Debt-service paid/GDP (%)</t>
  </si>
  <si>
    <t>TSPY</t>
  </si>
  <si>
    <t>Derived from IMF, International Financial Statistics;  World Bank, External Debt Statistics; World Bank, Quarterly External Debt Statistics</t>
  </si>
  <si>
    <t>Total external debt service paid as a percentage of nominal GDP.</t>
  </si>
  <si>
    <t>Debt-service ratio , paid (%)</t>
  </si>
  <si>
    <t>TSPX</t>
  </si>
  <si>
    <t>Derived from IMF, International Financial Statistics;  World Bank, International Debt Statistics; World Bank, Quarterly External Debt Statistics</t>
  </si>
  <si>
    <t>Total external debt service paid as a percentage of exports of goods, non-factor services, primary income and workers remittances.</t>
  </si>
  <si>
    <t>Debt-service ratio, due (%)</t>
  </si>
  <si>
    <t>TSPD</t>
  </si>
  <si>
    <t>Total external debt service due as a percentage of exports of goods, non-factor services, primary income and workers remittances.</t>
  </si>
  <si>
    <t>Defence spending (% of GDP)</t>
  </si>
  <si>
    <t>DEFE</t>
  </si>
  <si>
    <t>Defence spending (US$ per head)</t>
  </si>
  <si>
    <t>DEFH</t>
  </si>
  <si>
    <t>EIU; World Bank - World Development Indicators</t>
  </si>
  <si>
    <t>Degree of private property rights protection (scored 1-5)</t>
  </si>
  <si>
    <t>PRRT</t>
  </si>
  <si>
    <t>EIUs business environment rankings quantify the attractiveness of the business environment. The degree of property rights protection indicator scores countries between 1 and 5, with 1 being "very low" and 5 being "very high".</t>
  </si>
  <si>
    <t>Degree of restrictiveness of labour laws (scored 1-5)</t>
  </si>
  <si>
    <t>LLER</t>
  </si>
  <si>
    <t>EIUs business environment rankings quantify the attractiveness of the business environment. The restrictiveness of labour laws indicator scores countries between 1 and 5 on the degree of restrictiveness on hiring and firing, with 1 being "very high" and 5 being "very low".</t>
  </si>
  <si>
    <t>Degree to which fiscal regime encourages new investment (scored 1-5)</t>
  </si>
  <si>
    <t>FSER</t>
  </si>
  <si>
    <t>EIUs business environment rankings quantify the attractiveness of the business environment. The degree to which the fiscal regime encourages new investment indicator scores countries between 1 and 5, with 1 being "very low" and 5 being "very high".</t>
  </si>
  <si>
    <t>Density of paved roads (km per m pop)</t>
  </si>
  <si>
    <t>DPRP</t>
  </si>
  <si>
    <t>Derived from World Bank - World Development Indicators; CIA World Factbook</t>
  </si>
  <si>
    <t xml:space="preserve">Density of roads surfaced with crushed stone (macadam) and hydrocarbon binder or bituminised agents, with concrete, or with cobblestones in relation to population of the country concerned. </t>
  </si>
  <si>
    <t>Density of paved roads (km per sq km land area)</t>
  </si>
  <si>
    <t>DPRK</t>
  </si>
  <si>
    <t xml:space="preserve">Density of roads surfaced with crushed stone (macadam) and hydrocarbon binder or bituminised agents, with concrete, or with cobblestones in relation to land area of the country concerned. </t>
  </si>
  <si>
    <t>Deposit interest rate (%)</t>
  </si>
  <si>
    <t>RAT2</t>
  </si>
  <si>
    <t>1-Year Deposit Rate, Maximum Set by Bank of Korea</t>
  </si>
  <si>
    <t>Deposits/GDP (%)</t>
  </si>
  <si>
    <t>BGDP</t>
  </si>
  <si>
    <t>Deposit liabilities of the financial sector (domestic financial institutions, including the central bank), as a percentage of GDP. Consists of both transferable deposits and non-transferable claims on the central bank or other depository institutions</t>
  </si>
  <si>
    <t>Distortions arising from lobbying by special interest groups (scored 1-5)</t>
  </si>
  <si>
    <t>LSER</t>
  </si>
  <si>
    <t>EIU's business environment rankings quantify the attractiveness of the business environment. The special interest groups indicator scores countries between 1 and 5 on the distortions arising from special interest group' lobbying of government, with 1 being "very high" and 5 being "very low".</t>
  </si>
  <si>
    <t>Distortions in financial markets (scored 1-5)</t>
  </si>
  <si>
    <t>FMDR</t>
  </si>
  <si>
    <t>EIUs business environment rankings quantify the attractiveness of the business environment. The degree of financial market distortions indicator scores countries between 1 and 5, with 1 being "very high" and 5 being "very low".</t>
  </si>
  <si>
    <t>Doctors (per 1,000 pop)</t>
  </si>
  <si>
    <t>GPPT</t>
  </si>
  <si>
    <t>All registered physicians in the country. This need not necessarily refer to active physicians, or those active within the country itself</t>
  </si>
  <si>
    <t>Domestic credit growth (%)</t>
  </si>
  <si>
    <t>SODD</t>
  </si>
  <si>
    <t>Bank of Korea</t>
  </si>
  <si>
    <t xml:space="preserve">Percentage change in bank lending to public and private sectors, plus bank lending in domestic currency overseas.  </t>
  </si>
  <si>
    <t>Domestic credit provided by banking sector (% of GDP)</t>
  </si>
  <si>
    <t>DCLB</t>
  </si>
  <si>
    <t>IMF, International Financial Statistics; EIU</t>
  </si>
  <si>
    <t>Domestic credit provided by the banking sector includes all credit to various sectors on a gross basis, with the exception of credit to the central government, which is net.</t>
  </si>
  <si>
    <t>Domestic demand (% of GDP)</t>
  </si>
  <si>
    <t>PDDD</t>
  </si>
  <si>
    <t xml:space="preserve">Total domestic expenditure (including stockbuilding) at current market prices, as a percentage of GDP.  </t>
  </si>
  <si>
    <t>Domestic demand (% real change pa)</t>
  </si>
  <si>
    <t>DDMD</t>
  </si>
  <si>
    <t>Percentage change in real total domestic expenditure (including stockbuilding), over previous year.</t>
  </si>
  <si>
    <t>Drugs and Medicines: Market demand (% real change pa)</t>
  </si>
  <si>
    <t>DMDX</t>
  </si>
  <si>
    <t>Total market demand for drugs and medicines.</t>
  </si>
  <si>
    <t>Excludes retail and wholesale mark-up. Includes biological products, medicinal chemicals and botanical products, and pharmaceutical preparations for human or veterinary use.</t>
  </si>
  <si>
    <t>Drugs and Medicines: Market demand (nominal US$)</t>
  </si>
  <si>
    <t>DMDN</t>
  </si>
  <si>
    <t>Drugs and Medicines: Market demand (US$ at 2005 constant prices)</t>
  </si>
  <si>
    <t>DMDC</t>
  </si>
  <si>
    <t>DSL broadband subscriptions</t>
  </si>
  <si>
    <t>DSIN</t>
  </si>
  <si>
    <t>Number of internet subscriptions using Digital Subscriber Line (DSL) technology.</t>
  </si>
  <si>
    <t>DSL broadband subscriptions (% pa)</t>
  </si>
  <si>
    <t>DSIG</t>
  </si>
  <si>
    <t>Percentage change in internet subscriptions using Digital Subscriber Line (DSL) technology.</t>
  </si>
  <si>
    <t>DSL broadband subscriptions (per 100 people)</t>
  </si>
  <si>
    <t>DSIP</t>
  </si>
  <si>
    <t>Number of internet subscriptions using Digital Subscriber Line (DSL) technology per 100 people.</t>
  </si>
  <si>
    <t>DSL broadband subscriptions (per 100 people, US=100)</t>
  </si>
  <si>
    <t>DSIU</t>
  </si>
  <si>
    <t>Number of internet subscriptions using Digital Subscriber Line (DSL) technology per 100 people indexed to US=100 by the EIU.</t>
  </si>
  <si>
    <t>DSL broadband subscriptions (share of world total)</t>
  </si>
  <si>
    <t>DSIW</t>
  </si>
  <si>
    <t>Number of internet subscriptions using Digital Subscriber Line (DSL) technology as a percentage of the world total.</t>
  </si>
  <si>
    <t>Ease of trading (scored 1-5)</t>
  </si>
  <si>
    <t>ETRD</t>
  </si>
  <si>
    <t>EIUs business environment rankings quantify the attractiveness of the business environment. The ease of trading indicator scores countries between 1 and 5, with 1 being "very low" and 5 being "very high".</t>
  </si>
  <si>
    <t>Effective interest rate (%)</t>
  </si>
  <si>
    <t>EFIR</t>
  </si>
  <si>
    <t>Interest payments made on medium- and long-term debt in current year as a percentage of medium- and long-term external debt at the end of the previous year.</t>
  </si>
  <si>
    <t>Effective maturity (years)</t>
  </si>
  <si>
    <t>EFMT</t>
  </si>
  <si>
    <t>Total medium- and long-term debt in the previous year divided by medium- and long-term principal repayments paid for the current year expressed in years.</t>
  </si>
  <si>
    <t>Efficiency of legal system (scored 1-5)</t>
  </si>
  <si>
    <t>EFLS</t>
  </si>
  <si>
    <t>EIUs business environment rankings quantify the attractiveness of the business environment. The efficiency of the legal system indicator scores countries between 1 and 5 on the speed and efficiency of the legal system, with 1 being "very low" and 5 being "very high".</t>
  </si>
  <si>
    <t>Electrical appliances and houseware: Market demand (% real change pa)</t>
  </si>
  <si>
    <t>ELDX</t>
  </si>
  <si>
    <t>Total market demand for electrical appliances and housewares such as electric space heaters, electric blankets, electrical bathroom and kitchen appliances.</t>
  </si>
  <si>
    <t>Excludes retail and wholesale mark-up.</t>
  </si>
  <si>
    <t>Electrical appliances and houseware: Market demand (nominal US$)</t>
  </si>
  <si>
    <t>ELDN</t>
  </si>
  <si>
    <t>Electrical appliances and houseware: Market demand (US$ at 2005 constant prices)</t>
  </si>
  <si>
    <t>ELDC</t>
  </si>
  <si>
    <t>Electricity (net imports): Gross domestic energy consumption (% of total)</t>
  </si>
  <si>
    <t>TOET</t>
  </si>
  <si>
    <t xml:space="preserve">Percentage of gross domestic energy consumption provided by primary electrcity supply (equal to net imports). </t>
  </si>
  <si>
    <t>Electricity (net imports): Total primary energy supply (ktoe)</t>
  </si>
  <si>
    <t>TOEK</t>
  </si>
  <si>
    <t>Total primary electrcity and heat supply: equal to net imports.</t>
  </si>
  <si>
    <t>Electricity capacity: Combustible Fuels (Mwe)</t>
  </si>
  <si>
    <t>ELMF</t>
  </si>
  <si>
    <t>EIU, based on data from Electricity information © OECD/IEA  2024  IEA statistics, www.iea.org/data-and-statistics, licence: www.iea.org/t&amp;c.</t>
  </si>
  <si>
    <t>Maximum active power that can be supplied, continuously, by combustible fuel power plants.</t>
  </si>
  <si>
    <t>Includes capacity derived from biomass and waste.</t>
  </si>
  <si>
    <t>Electricity capacity: Geothermal (Mwe)</t>
  </si>
  <si>
    <t>ELME</t>
  </si>
  <si>
    <t>Maximum active power that can be supplied, continuously, by geothermal power plants.</t>
  </si>
  <si>
    <t>Electricity capacity: Hydro (Mwe)</t>
  </si>
  <si>
    <t>ELMH</t>
  </si>
  <si>
    <t>Maximum active power that can be supplied, continuously, by hydroelectric power plants.</t>
  </si>
  <si>
    <t>Electricity capacity: Nuclear (Mwe)</t>
  </si>
  <si>
    <t>ELMN</t>
  </si>
  <si>
    <t>Maximum active power that can be supplied, continuously, by nuclear fission or nuclear fusion.</t>
  </si>
  <si>
    <t>Electricity capacity: Other non-hydro renewables (Mwe)</t>
  </si>
  <si>
    <t>ELMY</t>
  </si>
  <si>
    <t>Maximum active power that can be supplied, continuously, by power plants exploiting geothermal, wind, tidal movement, wave motion or ocean current for electricity generation.</t>
  </si>
  <si>
    <t>Electricity capacity: Solar (Mwe)</t>
  </si>
  <si>
    <t>ELMS</t>
  </si>
  <si>
    <t>Maximum active power that can be supplied, continuously, by solar thermal-electric power plants</t>
  </si>
  <si>
    <t>Electricity capacity: Tide/Wave/Ocean (Mwe)</t>
  </si>
  <si>
    <t>ELMZ</t>
  </si>
  <si>
    <t>Maximum active power that can be supplied, continuously, by plants exploiting tidal movement, wave motion or ocean current for electricity generation.</t>
  </si>
  <si>
    <t>Electricity capacity: Wind (Mwe)</t>
  </si>
  <si>
    <t>ELMW</t>
  </si>
  <si>
    <t>Maximum active power that can be supplied, continuously, by wind turbine power plants</t>
  </si>
  <si>
    <t>Electricity generation: Coal (GWh)</t>
  </si>
  <si>
    <t>ELGC</t>
  </si>
  <si>
    <t>Gross electricity generation by coal power plants.</t>
  </si>
  <si>
    <t>Electricity generation: Combustible Fuels (GWh)</t>
  </si>
  <si>
    <t>ELGF</t>
  </si>
  <si>
    <t>Gross electricity generation by combustible fuel power plants (fossil fuels, fuels derived from biomass and waste).</t>
  </si>
  <si>
    <t>Electricity generation: Geothermal (GWh)</t>
  </si>
  <si>
    <t>ELGE</t>
  </si>
  <si>
    <t>Gross electricity generation by geothermal power plants.</t>
  </si>
  <si>
    <t>Electricity generation: Hydro (GWh)</t>
  </si>
  <si>
    <t>ELGH</t>
  </si>
  <si>
    <t>Gross electricity generation by hydroelectric power plants.</t>
  </si>
  <si>
    <t>Electricity generation: Natural Gas (GWh)</t>
  </si>
  <si>
    <t>ELGG</t>
  </si>
  <si>
    <t>Gross electricity generation by natural gas power plants.</t>
  </si>
  <si>
    <t>Electricity generation: Nuclear (GWh)</t>
  </si>
  <si>
    <t>ELGN</t>
  </si>
  <si>
    <t>Gross electricity generation by nuclear fission or nuclear fusion.</t>
  </si>
  <si>
    <t>Electricity generation: Oil (GWh)</t>
  </si>
  <si>
    <t>ELGO</t>
  </si>
  <si>
    <t>Gross electricity generation by oil power plants.</t>
  </si>
  <si>
    <t>Electricity generation: Other (GWh)</t>
  </si>
  <si>
    <t>ELGA</t>
  </si>
  <si>
    <t>Gross electricity generation by other sources of electricity.</t>
  </si>
  <si>
    <t>Electricity generation: Other non-hydro renewables (GWh)</t>
  </si>
  <si>
    <t>ELGY</t>
  </si>
  <si>
    <t>Gross electricity generation by power plants exploiting geothermal, wind, tidal movement, wave motion or ocean current for electricity generation.</t>
  </si>
  <si>
    <t>Electricity generation: Solar (GWh)</t>
  </si>
  <si>
    <t>ELGS</t>
  </si>
  <si>
    <t>Gross electricity generation by solar thermal-electric power plants</t>
  </si>
  <si>
    <t>Electricity generation: Tide/Wave/Ocean (GWh)</t>
  </si>
  <si>
    <t>ELGZ</t>
  </si>
  <si>
    <t>Gross electricity generation by plants exploiting tidal movement, wave motion or ocean current for electricity generation.</t>
  </si>
  <si>
    <t>Electricity generation: Wind (GWh)</t>
  </si>
  <si>
    <t>ELGW</t>
  </si>
  <si>
    <t>Gross electricity generation by wind turbine power plants</t>
  </si>
  <si>
    <t>Electricity sector: Energy consumption (% of total)</t>
  </si>
  <si>
    <t>TOLP</t>
  </si>
  <si>
    <t>Percentage of gross domestic energy consumed by the electricity sector.</t>
  </si>
  <si>
    <t>Electricity: Energy consumption (ktoe)</t>
  </si>
  <si>
    <t>TOEL</t>
  </si>
  <si>
    <t>Total energy consumed by the electricity sector including combined heat and power plants.</t>
  </si>
  <si>
    <t>Electricity: Gross domestic energy consumption (% change y/y)</t>
  </si>
  <si>
    <t>ELPY</t>
  </si>
  <si>
    <t>Percentage change in gross domestic electricity consumption: gross production plus imports minus exports and distribution losses.</t>
  </si>
  <si>
    <t>Electricity: Net imports (% of total consumption)</t>
  </si>
  <si>
    <t>IPTE</t>
  </si>
  <si>
    <t>EIU, based on data from World energy statistics and World energy balances © OECD/IEA  2024  IEA statistics, www.iea.org/data-and-statistics, licence: www.iea.org/t&amp;c.</t>
  </si>
  <si>
    <t>Percentage gross domestic consumption of electricity covered by net imports of electricity.</t>
  </si>
  <si>
    <t>Electricity: Net imports (GWh)</t>
  </si>
  <si>
    <t>ELNI</t>
  </si>
  <si>
    <t>EIU, based on data from World energy statistics © OECD/IEA  2024  IEA statistics, www.iea.org/data-and-statistics, licence: www.iea.org/t&amp;c.</t>
  </si>
  <si>
    <t>Net imports of electricity.</t>
  </si>
  <si>
    <t>Electricity: Total exports (GWh)</t>
  </si>
  <si>
    <t>ELTE</t>
  </si>
  <si>
    <t>Total exports of electricity.</t>
  </si>
  <si>
    <t>Electricity: Total imports (GWh)</t>
  </si>
  <si>
    <t>ELTI</t>
  </si>
  <si>
    <t>Total imports of electricity.</t>
  </si>
  <si>
    <t>Employers' social security contributions (scored 1-5)</t>
  </si>
  <si>
    <t>ESSC</t>
  </si>
  <si>
    <t>EIU's business environment rankings quantify the attractiveness of the business environment. The employe's social security contributions indicator scores countries between 1 and 5, with 1 being "very high" and 5 being "very low".</t>
  </si>
  <si>
    <t>Employment</t>
  </si>
  <si>
    <t>EMPL</t>
  </si>
  <si>
    <t>Number of people officially in employment</t>
  </si>
  <si>
    <t>Employment growth (% pa)</t>
  </si>
  <si>
    <t>EMPG</t>
  </si>
  <si>
    <t>Growth in number of people officially in employment.</t>
  </si>
  <si>
    <t>Energy intensity: coal consumption (Ktoe per capita)</t>
  </si>
  <si>
    <t>CCPP</t>
  </si>
  <si>
    <t>Energy intensity: Coal consumption measured in tonnes of oil equivalent per head.</t>
  </si>
  <si>
    <t>Energy intensity: Coal consumption (toe per US$m 2005 GDP)</t>
  </si>
  <si>
    <t>CCGD</t>
  </si>
  <si>
    <t>Energy intensity: Coal consumption measured in tonnes of oil equivalent per million dollars of real GDP.</t>
  </si>
  <si>
    <t>Energy intensity: natural gas consumption (Ktoe per capita)</t>
  </si>
  <si>
    <t>GCPP</t>
  </si>
  <si>
    <t>Energy intensity: Natural gas consumption measured in tonnes of oil equivalent per head.</t>
  </si>
  <si>
    <t>Energy intensity: Natural gas consumption (toe per US$m 2005 GDP)</t>
  </si>
  <si>
    <t>GCGD</t>
  </si>
  <si>
    <t>Energy intensity: Natural gas consumption measured in tonnes of oil equivalent per million dollars of real GDP.</t>
  </si>
  <si>
    <t>Energy intensity: nuclear consumption (Ktoe per capita)</t>
  </si>
  <si>
    <t>NCPP</t>
  </si>
  <si>
    <t>Energy intensity: Nuclear power consumption measured in tonnes of oil equivalent per head.</t>
  </si>
  <si>
    <t>Energy intensity: Nuclear power consumption (toe per US$m 2005 GDP)</t>
  </si>
  <si>
    <t>NCGD</t>
  </si>
  <si>
    <t>Energy intensity: Nuclear power consumption measured in tonnes of oil equivalent per million dollars of real GDP.</t>
  </si>
  <si>
    <t>Energy intensity: petroleum consumption (Ktoe per capita)</t>
  </si>
  <si>
    <t>PCPP</t>
  </si>
  <si>
    <t>Energy intensity: Petroleum consumption measured in tonnes of oil equivalent per head.</t>
  </si>
  <si>
    <t>Energy intensity: Petroleum consumption (toe per US$m 2005 GDP)</t>
  </si>
  <si>
    <t>PCGD</t>
  </si>
  <si>
    <t>Energy intensity: Petroleum consumption measured in tonnes of oil equivalent per million dollars of real GDP.</t>
  </si>
  <si>
    <t>Energy intensity: total energy consumption (Ktoe per capita)</t>
  </si>
  <si>
    <t>TCPP</t>
  </si>
  <si>
    <t>Energy intensity: Total energy consumption measured in tonnes of oil equivalent per head.</t>
  </si>
  <si>
    <t>Energy intensity: Total energy consumption (toe per US$m 2005 GDP)</t>
  </si>
  <si>
    <t>TCGD</t>
  </si>
  <si>
    <t>Energy intensity: Total energy consumption measured in tonnes of oil equivalent per million dollars of real GDP.</t>
  </si>
  <si>
    <t>Energy: Market demand (% real change pa)</t>
  </si>
  <si>
    <t>ENDX</t>
  </si>
  <si>
    <t>Total market demand for crude petroleum, refined products, fuel oil, natural gas and electricity.</t>
  </si>
  <si>
    <t>Energy: Market demand (nominal US$)</t>
  </si>
  <si>
    <t>ENDN</t>
  </si>
  <si>
    <t>Energy: Market demand (US$ at 2005 constant prices)</t>
  </si>
  <si>
    <t>ENDC</t>
  </si>
  <si>
    <t>EUA Emissions: Index (2005=100)</t>
  </si>
  <si>
    <t>PRUI</t>
  </si>
  <si>
    <t>EUA Emissions: ECX EUA Futures (2005=100)</t>
  </si>
  <si>
    <t>EUA Emissions: Nominal Price (LCU)</t>
  </si>
  <si>
    <t>PRUL</t>
  </si>
  <si>
    <t>EUA Emissions: ECX EUA Futures (LCU)</t>
  </si>
  <si>
    <t>EUA Emissions: Nominal spot price ($)</t>
  </si>
  <si>
    <t>PRUN</t>
  </si>
  <si>
    <t>EUA Emissions: ECX EUA Futures ($)</t>
  </si>
  <si>
    <t>EUA Emissions: Real Price (Constant 2005 LCU)</t>
  </si>
  <si>
    <t>PRUR</t>
  </si>
  <si>
    <t>EUA Emissions: ECX EUA Futures (Constant 2005 LCU)</t>
  </si>
  <si>
    <t>Exchange rate LCU:$ (end-period)</t>
  </si>
  <si>
    <t>ENDR</t>
  </si>
  <si>
    <t>National currency per US$, end-period.</t>
  </si>
  <si>
    <t>Exchange rate LCU:US$ (av)</t>
  </si>
  <si>
    <t>XRPD</t>
  </si>
  <si>
    <t>National currency per US$, period average.</t>
  </si>
  <si>
    <t>Exchange rate volatility (scored 1-5)</t>
  </si>
  <si>
    <t>XRVL</t>
  </si>
  <si>
    <t>EIUs business environment rankings quantify the attractiveness of the business environment. The exchange rate volatility indicator scores countries between 1 and 5, with 1 being "very high" and 5 being "very low".</t>
  </si>
  <si>
    <t>Export 1 (% share)</t>
  </si>
  <si>
    <t>XPP1</t>
  </si>
  <si>
    <t>Korean National Statistics Office</t>
  </si>
  <si>
    <t>Machiner, as a percentage of total exports of goods on a free-on-board (fob) basis.</t>
  </si>
  <si>
    <t>Export 1 (US$)</t>
  </si>
  <si>
    <t>XPD1</t>
  </si>
  <si>
    <t>Largest single export type is Machiner.</t>
  </si>
  <si>
    <t>Non-seasonally adjusted</t>
  </si>
  <si>
    <t>Export 2 (% share)</t>
  </si>
  <si>
    <t>XPP2</t>
  </si>
  <si>
    <t>Chemicals &amp; R, as a percentage of total exports of goods on a free-on-board (fob) basis.</t>
  </si>
  <si>
    <t>Export 2 (US$)</t>
  </si>
  <si>
    <t>XPD2</t>
  </si>
  <si>
    <t>Second largest single export type is Chemicals &amp; R.</t>
  </si>
  <si>
    <t>Export 3 (% share)</t>
  </si>
  <si>
    <t>XPP3</t>
  </si>
  <si>
    <t>Manufactured Goods, as a percentage of total exports of goods on a free-on-board (fob) basis.</t>
  </si>
  <si>
    <t>Export 3 (US$)</t>
  </si>
  <si>
    <t>XPD3</t>
  </si>
  <si>
    <t>Third largest single export type is Manufactured Goods.</t>
  </si>
  <si>
    <t>Export 4 (% share)</t>
  </si>
  <si>
    <t>XPP4</t>
  </si>
  <si>
    <t>ral Fuels, Lubrica, as a percentage of total exports of goods on a free-on-board (fob) basis.</t>
  </si>
  <si>
    <t>Export 4 (US$)</t>
  </si>
  <si>
    <t>XPD4</t>
  </si>
  <si>
    <t>Fourth largest single export type is ral Fuels, Lubrica.</t>
  </si>
  <si>
    <t>Export credits (US$)</t>
  </si>
  <si>
    <t>EXCR</t>
  </si>
  <si>
    <t>Stock of official export credits, suppliers credits and bank credits officially guaranteed or insured by an export credit agency.</t>
  </si>
  <si>
    <t>Export deflator (% change; av)</t>
  </si>
  <si>
    <t>DEXD</t>
  </si>
  <si>
    <t>Percentage change in export deflator index in local currency, period average (2010 = 100).</t>
  </si>
  <si>
    <t>Export deflator (2010=100; av)</t>
  </si>
  <si>
    <t>EXDF</t>
  </si>
  <si>
    <t>Export deflator index in local currency, period average (2010 = 100).</t>
  </si>
  <si>
    <t>Export market 1 (% share)</t>
  </si>
  <si>
    <t>XPM1</t>
  </si>
  <si>
    <t>Exports to China, as a percentage of total exports of goods, on a free-on-board (fob) basis.</t>
  </si>
  <si>
    <t>Export market 2 (% share)</t>
  </si>
  <si>
    <t>XPM2</t>
  </si>
  <si>
    <t>Exports to US, as a percentage of total exports of goods, on a free-on-board (fob) basis.</t>
  </si>
  <si>
    <t>Export market 3 (% share)</t>
  </si>
  <si>
    <t>XPM3</t>
  </si>
  <si>
    <t>Exports to Vietnam, as a percentage of total exports of goods, on a free-on-board (fob) basis.</t>
  </si>
  <si>
    <t>Export market 4 (% share)</t>
  </si>
  <si>
    <t>XPM4</t>
  </si>
  <si>
    <t>Exports to Japan, as a percentage of total exports of goods, on a free-on-board (fob) basis.</t>
  </si>
  <si>
    <t>Export market growth (real, %)</t>
  </si>
  <si>
    <t>XMGR</t>
  </si>
  <si>
    <t>Growth in the real demand for merchandise goods, calculated as a weighted average of growth in import demand in the countrys top twenty export markets.</t>
  </si>
  <si>
    <t>Export prices  (US$, 2010=100)</t>
  </si>
  <si>
    <t>CIPX</t>
  </si>
  <si>
    <t>The export prices index rebased to 2010=100 by the EIU</t>
  </si>
  <si>
    <t>Export prices (% change pa; US$)</t>
  </si>
  <si>
    <t>DIPX</t>
  </si>
  <si>
    <t>Derived from National Statistics Office.</t>
  </si>
  <si>
    <t>Percentage growth over previous year in the US$ export price index of goods.  Index year 1990=100.</t>
  </si>
  <si>
    <t>Export volume of goods (2010=100)</t>
  </si>
  <si>
    <t>CXGR</t>
  </si>
  <si>
    <t>The export volume of goods index rebased to 2010=100 by the EIU</t>
  </si>
  <si>
    <t>Export volume of goods and services (% change pa)</t>
  </si>
  <si>
    <t>XGRO</t>
  </si>
  <si>
    <t>Derived from Organisation for Economic Cooperation and Development.</t>
  </si>
  <si>
    <t>Percentage growth over previous year in the volume of exports of goods.  Index year 1990=100.</t>
  </si>
  <si>
    <t>Exports of G&amp;S (% of GDP)</t>
  </si>
  <si>
    <t>PEXP</t>
  </si>
  <si>
    <t xml:space="preserve">Value of exports of goods and non-factor services expenditure at current market prices, as a percentage of GDP.  </t>
  </si>
  <si>
    <t>Exports of G&amp;S (% real change pa)</t>
  </si>
  <si>
    <t>DEXP</t>
  </si>
  <si>
    <t>Percentage change in real exports of goods and services, over previous year.</t>
  </si>
  <si>
    <t>Exports of G&amp;S/imports of G&amp;S (%)</t>
  </si>
  <si>
    <t>EXIM</t>
  </si>
  <si>
    <t>Exports of good and services as a percentage of imports of goods and services.</t>
  </si>
  <si>
    <t>Exports of goods/exports of G&amp;S (%)</t>
  </si>
  <si>
    <t>EGES</t>
  </si>
  <si>
    <t>Merchandise exports as a percentage of exports of goods and services.</t>
  </si>
  <si>
    <t>Extent and quality of rail network (scored 1-5)</t>
  </si>
  <si>
    <t>RAER</t>
  </si>
  <si>
    <t>EIUs business environment rankings quantify the attractiveness of the business environment. The rail network indicator scores countries between 1 and 5 on extent and quality of rail network, with 1 being "very low" and 5 being "very high".</t>
  </si>
  <si>
    <t>Extent and quality of road network (scored 1-5)</t>
  </si>
  <si>
    <t>RDER</t>
  </si>
  <si>
    <t>EIUs business environment rankings quantify the attractiveness of the business environment. The extent and quality of road network indicator scores countries between 1 and 5 on the extent and quality of the road networkroad, with 1 being "very low" and 5 being "very high".</t>
  </si>
  <si>
    <t>External balance, contribution to real GDP growth (% points)</t>
  </si>
  <si>
    <t>CGEB</t>
  </si>
  <si>
    <t>Change in net exports, as a percentage of real GDP in the previous period.</t>
  </si>
  <si>
    <t>Female % of population</t>
  </si>
  <si>
    <t>FPOP</t>
  </si>
  <si>
    <t xml:space="preserve">Percentage of the total population which is female </t>
  </si>
  <si>
    <t>Fibre broadband subscriptions</t>
  </si>
  <si>
    <t>FBSB</t>
  </si>
  <si>
    <t>The number of Internet subscriptions using fibre to the home or fibre to the building with downstream speeds equal to, or greater than, 256 kbit/s. Fibre to the cabinet and fibre to the node are excluded.</t>
  </si>
  <si>
    <t>Fibre broadband subscriptions (% pa)</t>
  </si>
  <si>
    <t>FBBG</t>
  </si>
  <si>
    <t>Percentage change in fiber broadband internet subscriptions.</t>
  </si>
  <si>
    <t>Fibre broadband subscriptions (per 100 people)</t>
  </si>
  <si>
    <t>FBSP</t>
  </si>
  <si>
    <t>The number of Internet subscriptions using fibre to the home or fibre to the building with downstream speeds equal to, or greater than, 256 kbit/s. Fibre to the cabinet and fibre to the node are excluded (per 100 people)</t>
  </si>
  <si>
    <t>Fibre broadband subscriptions (per 100 people, US=100)</t>
  </si>
  <si>
    <t>FBSU</t>
  </si>
  <si>
    <t>Number of fiber broadband internet subscriptions per 100 people indexed to US=100 by the EIU.</t>
  </si>
  <si>
    <t>Fibre broadband subscriptions (share of world total)</t>
  </si>
  <si>
    <t>FBSW</t>
  </si>
  <si>
    <t>Total fiber broadband internet subscriptions as a percentage of the world total.</t>
  </si>
  <si>
    <t>Finance and insurance (% change pa)</t>
  </si>
  <si>
    <t>PRFI</t>
  </si>
  <si>
    <t>Percentage change in real finance and insurance value-added, over previous period.</t>
  </si>
  <si>
    <t>Finance and insurance (% of GDP)</t>
  </si>
  <si>
    <t>RFSS</t>
  </si>
  <si>
    <t>Real finance and insurance value-added, as percentage of real GDP at factor cost . GDP at factor cost is GDP at market prices, less indirect taxes, plus subsidies.</t>
  </si>
  <si>
    <t>Finance and insurance (LCU)</t>
  </si>
  <si>
    <t>FINR</t>
  </si>
  <si>
    <t>Finance and insurance value added at constant 2020 prices.</t>
  </si>
  <si>
    <t>Financial assets/GDP (%)</t>
  </si>
  <si>
    <t>FLDP</t>
  </si>
  <si>
    <t>Total financial assets of the whole domestic economy (institutional units resident in domestic economic territory), as a percentage of GDP.</t>
  </si>
  <si>
    <t>Financial sector (assets): currency (US$)</t>
  </si>
  <si>
    <t>B02A</t>
  </si>
  <si>
    <t>Currency liabilities of the financial sector (domestic financial institutions, including the central bank). Comprises notes and coins in circulation.</t>
  </si>
  <si>
    <t>Financial sector (assets): currency and deposits (US$)</t>
  </si>
  <si>
    <t>B01A</t>
  </si>
  <si>
    <t>Currency and deposits assets of the financial sector (domestic financial institutions, including the central bank). Consist of financial assets used to make payments, including currency, transferable deposits and other deposits.</t>
  </si>
  <si>
    <t>Financial sector (assets): deposits (US$)</t>
  </si>
  <si>
    <t>B03A</t>
  </si>
  <si>
    <t xml:space="preserve"> EIU Estimates </t>
  </si>
  <si>
    <t>Deposits liabilities of the financial sector (domestic financial institutions, including the central bank). Consist of both transferable deposits and non-transferable claims on the central bank or other depository institutions.</t>
  </si>
  <si>
    <t>Financial sector (assets): equities (US$)</t>
  </si>
  <si>
    <t>B11A</t>
  </si>
  <si>
    <t>Equities assets of the financial sector (domestic financial institutions, including the central bank). Consist of claims to residual value of incorporated enterprises, after claims of all creditors, and include mutual fund holdings.</t>
  </si>
  <si>
    <t>Financial sector (assets): long-term loans (US$)</t>
  </si>
  <si>
    <t>B10A</t>
  </si>
  <si>
    <t>Long-term loans assets of the financial sector (domestic financial institutions, including the central bank). Consist of loans that have an original maturity normally of more than one or two years.</t>
  </si>
  <si>
    <t>Financial sector (assets): net financial worth of financial sector (US$)</t>
  </si>
  <si>
    <t>B20A</t>
  </si>
  <si>
    <t>Net financial worth of financial sector assets of the financial sector (domestic financial institutions, including the central bank). Equal to total tinancial sector sssets minus total financial sector liabilities.</t>
  </si>
  <si>
    <t>Financial sector (assets): securities (excl equities; US$)</t>
  </si>
  <si>
    <t>B04A</t>
  </si>
  <si>
    <t>Securities (excl equities) assets of the financial sector (domestic financial institutions, including the central bank). Consist of bills, bonds, certificates of deposit and similar instruments normally traded in the financial markets.</t>
  </si>
  <si>
    <t>Financial sector (assets): short-term loans (US$)</t>
  </si>
  <si>
    <t>B09A</t>
  </si>
  <si>
    <t>Short-term loans assets of the financial sector (domestic financial institutions, including the central bank). Consist of loans that have an original maturity normally of one or two years or less.</t>
  </si>
  <si>
    <t>Financial sector (assets): total (US$)</t>
  </si>
  <si>
    <t>B19A</t>
  </si>
  <si>
    <t>Total assets of the financial sector (domestic financial institutions, including the central bank). Equals the sum of total liabilities of the domestic household, government and non-financial sectors.</t>
  </si>
  <si>
    <t>Financial sector (assets): total loans (US$)</t>
  </si>
  <si>
    <t>B08A</t>
  </si>
  <si>
    <t>Total loans extended by the financial sector (all domestic banks and financial institutions including the central bank) to domestic businesses, government and households.</t>
  </si>
  <si>
    <t>Financial sector (liabilities): currency (US$)</t>
  </si>
  <si>
    <t>B02L</t>
  </si>
  <si>
    <t>Financial sector (liabilities): current account deposits (US$)</t>
  </si>
  <si>
    <t>B22L</t>
  </si>
  <si>
    <t>Derived from IMF</t>
  </si>
  <si>
    <t>Financial sector (liabilities): deposits (US$)</t>
  </si>
  <si>
    <t>B03L</t>
  </si>
  <si>
    <t>Financial sector (liabilities): equities (US$)</t>
  </si>
  <si>
    <t>B11L</t>
  </si>
  <si>
    <t>Equities liabilities of the financial sector (domestic financial institutions, including the central bank). Consist of claims to residual value of incorporated enterprises, after claims of all creditors, and include mutual fund holdings.</t>
  </si>
  <si>
    <t>Financial sector (liabilities): securities (excl equities; US$)</t>
  </si>
  <si>
    <t>B04L</t>
  </si>
  <si>
    <t>Securities (excl equities) liabilities of the financial sector (domestic financial institutions, including the central bank). Consist of bills, bonds, certificates of deposit and similar instruments normally traded in the financial markets.</t>
  </si>
  <si>
    <t>Financial sector (liabilities): time and savings deposits (US$)</t>
  </si>
  <si>
    <t>B23L</t>
  </si>
  <si>
    <t>Time and savings deposits (accounts where cash is available after a notice period).</t>
  </si>
  <si>
    <t>Financial sector (liabilities): total (US$)</t>
  </si>
  <si>
    <t>B19L</t>
  </si>
  <si>
    <t>Total liabilities of the financial sector (domestic financial institutions, including the central bank). Comprise financial assets created when creditors lend funds directly to debtors. Equals the sum of total assets of the household, government and non-financial corporate sectors.</t>
  </si>
  <si>
    <t>Financial sector (liabilities): total loans (US$)</t>
  </si>
  <si>
    <t>B08L</t>
  </si>
  <si>
    <t xml:space="preserve">Loans liabilities of the financial sector (domestic financial institutions, including the central bank). </t>
  </si>
  <si>
    <t>Financial sector: currency and deposits (US$)</t>
  </si>
  <si>
    <t>B01L</t>
  </si>
  <si>
    <t>Currency and deposit liabilities of the financial sector (domestic financial institutions, including the central bank). Consist of financial assets used to make payments, including currency, transferable deposits and other deposits.</t>
  </si>
  <si>
    <t>Financial sector: net balance of other assets/liabilities (US$)</t>
  </si>
  <si>
    <t>B21L</t>
  </si>
  <si>
    <t xml:space="preserve">Net balance of other assets/liabilities - liabilities of the financial sector (domestic financial institutions, including the central bank). </t>
  </si>
  <si>
    <t>Financing (scored 1-10)</t>
  </si>
  <si>
    <t>FNRT</t>
  </si>
  <si>
    <t>EIUs business environment rankings quantify the attractiveness of the business environment. The financing indicators scores countries between 1 and 10 on a variety of measures including the openness of the banking system and the extent of distortions in the financial markets, with 1 being very low and 10 being veryhigh.</t>
  </si>
  <si>
    <t>Financing requirement (US$)</t>
  </si>
  <si>
    <t>FNRQ</t>
  </si>
  <si>
    <t>Derived from IMF, International Financial Statistics; World Bank, International Debt Statistics; EIU estimates</t>
  </si>
  <si>
    <t>Current-account balance plus principal due on public and private medium- and long-term debt and IMF debits.</t>
  </si>
  <si>
    <t>Fish consumption (kg/pc)</t>
  </si>
  <si>
    <t>FHCO</t>
  </si>
  <si>
    <t>Total fish consumption, kg per head.</t>
  </si>
  <si>
    <t>Fixed broadband subscriptions</t>
  </si>
  <si>
    <t>BRSB</t>
  </si>
  <si>
    <t>Subscriber lines with a transmission speed greater than 128 Kbps. Includes primary rate interface (PRI) ISDN connections, xDSL connections, cable modem and cable telephony connections and high-speed fixed wireless connections.</t>
  </si>
  <si>
    <t>Fixed broadband subscriptions  (% pa)</t>
  </si>
  <si>
    <t>BRSG</t>
  </si>
  <si>
    <t>Percentage change in fixed access broadband internet subscriptions.</t>
  </si>
  <si>
    <t>Fixed broadband subscriptions  (per 100 people, US=100)</t>
  </si>
  <si>
    <t>BRSU</t>
  </si>
  <si>
    <t>Number of fixed access broadband internet subscriptions per 100 people indexed to US=100 by the EIU.</t>
  </si>
  <si>
    <t>Fixed broadband subscriptions  (share of world total)</t>
  </si>
  <si>
    <t>BRSW</t>
  </si>
  <si>
    <t>Total fixed access broadband internet subscriptions as a percentage of the world total.</t>
  </si>
  <si>
    <t>Fixed broadband subscriptions (per 100 people)</t>
  </si>
  <si>
    <t>BRSP</t>
  </si>
  <si>
    <t>Subscriber lines with a transmission speed greater than 128 Kbps per 100 people. Includes primary rate interface (PRI) ISDN connections, xDSL connections, cable modem and cable telephony connections and high-speed fixed wireless connections.</t>
  </si>
  <si>
    <t>Fixed investment deflator (% change; av)</t>
  </si>
  <si>
    <t>IDFD</t>
  </si>
  <si>
    <t>Percentage change in fixed investment deflator index in local currency, period average (2010 = 100).</t>
  </si>
  <si>
    <t>Fixed investment deflator (2010=100; av)</t>
  </si>
  <si>
    <t>IDFI</t>
  </si>
  <si>
    <t>Fixed investment deflator index in local currency, period average (2010 = 100).</t>
  </si>
  <si>
    <t>Fixed voice subscriptions</t>
  </si>
  <si>
    <t>TEML</t>
  </si>
  <si>
    <t>Total number of fixed telephone lines.</t>
  </si>
  <si>
    <t>Data have been revised owing to a change in source. Data 2008 onward includes VoIP subscriptions</t>
  </si>
  <si>
    <t>Fixed voice subscriptions (% pa)</t>
  </si>
  <si>
    <t>TEMP</t>
  </si>
  <si>
    <t>Percentage change in total number of fixed telephone lines.</t>
  </si>
  <si>
    <t xml:space="preserve">Data have been revised owing to a change in source. </t>
  </si>
  <si>
    <t>Fixed voice subscriptions (per 100 people)</t>
  </si>
  <si>
    <t>TMLP</t>
  </si>
  <si>
    <t>Number of fixed telephone lines per 100 people.</t>
  </si>
  <si>
    <t>Flow of export credits (US$)</t>
  </si>
  <si>
    <t>EXCN</t>
  </si>
  <si>
    <t>EIU estimate</t>
  </si>
  <si>
    <t>Net change in stock of official export credits, suppliers credits and bank credits officially guaranteed or insured by an export credit agency.</t>
  </si>
  <si>
    <t>Food, beverages &amp; tobacco (% of consumer expenditure)</t>
  </si>
  <si>
    <t>FPHS</t>
  </si>
  <si>
    <t xml:space="preserve">Consumer expenditure on food, beverages and tobacco, as a percentage of total consumer expenditure. </t>
  </si>
  <si>
    <t>Food, beverages &amp; tobacco: Market demand (% real change pa)</t>
  </si>
  <si>
    <t>FBDX</t>
  </si>
  <si>
    <t>Total market demand for meat, dairy, fish, fruit, vegetables, sugar, animal feed, animal and vegetable oils, processed food, alcoholic beverages , soft drinks and flavourings and tobacco products.</t>
  </si>
  <si>
    <t>Food, beverages &amp; tobacco: Market demand (nominal US$)</t>
  </si>
  <si>
    <t>FBDN</t>
  </si>
  <si>
    <t>Food, beverages &amp; tobacco: Market demand (US$ at 2005 constant prices)</t>
  </si>
  <si>
    <t>FBDC</t>
  </si>
  <si>
    <t>Footwear: Market demand (% real change pa)</t>
  </si>
  <si>
    <t>FWDX</t>
  </si>
  <si>
    <t>Total market demand for footwear.</t>
  </si>
  <si>
    <t>Excludes retail and wholesale mark-up. Includes leggings, gaiters and footwear from leather, fabrics and other materials except footwear made wholly of wood or almost entirely of vulcanized or moulded rubber or plastic.</t>
  </si>
  <si>
    <t>Footwear: Market demand (nominal US$)</t>
  </si>
  <si>
    <t>FWDN</t>
  </si>
  <si>
    <t>Footwear: Market demand (US$ at 2005 constant prices)</t>
  </si>
  <si>
    <t>FWDC</t>
  </si>
  <si>
    <t>Foreign trade and exchange regime (scored 1-10)</t>
  </si>
  <si>
    <t>FTRT</t>
  </si>
  <si>
    <t>EIUs business environment rankings quantify the attractiveness of the business environment. The foreign trade and exchange indicator scores countries between 1 and 10 on a variety of measures including capital-account liberalisation and tariff levels, with 1 being very low and 10 being very high.</t>
  </si>
  <si>
    <t>Foreign-exchange reserves (US$)</t>
  </si>
  <si>
    <t>FRES</t>
  </si>
  <si>
    <t>Total reserves (excluding gold), including foreign exchange, reserve position with the IMF and SDRs at end-period.</t>
  </si>
  <si>
    <t>Freedom of existing businesses to compete (scored 1-5)</t>
  </si>
  <si>
    <t>FCRT</t>
  </si>
  <si>
    <t>EIUs business environment rankings quantify the attractiveness of the business environment. The freedom to compete indicator scores countries between 1 and 5, with 1 being "very low" and 5 being "very high".</t>
  </si>
  <si>
    <t>Fruit consumption (kg/pc)</t>
  </si>
  <si>
    <t>FRCO</t>
  </si>
  <si>
    <t>Total fruit consumption, kg per head.</t>
  </si>
  <si>
    <t>Gasoil: Index (2005=100)</t>
  </si>
  <si>
    <t>PRLI</t>
  </si>
  <si>
    <t>Derived from Financial Times</t>
  </si>
  <si>
    <t>Gasoil: German Htg (2005 = 100)</t>
  </si>
  <si>
    <t>Gasoil: Nominal Price (LCU)</t>
  </si>
  <si>
    <t>PRLL</t>
  </si>
  <si>
    <t>Gasoil: German Htg (LCU per tonne)</t>
  </si>
  <si>
    <t>Gasoil: Nominal spot price ($)</t>
  </si>
  <si>
    <t>PRLN</t>
  </si>
  <si>
    <t>Financial Times</t>
  </si>
  <si>
    <t>Gasoil: German Htg ($ per tonne)</t>
  </si>
  <si>
    <t>Gasoil: Real Price (Constant 2005 LCU)</t>
  </si>
  <si>
    <t>PRLR</t>
  </si>
  <si>
    <t>Gasoil: German Htg (Constant 2005 LCU per tonne)</t>
  </si>
  <si>
    <t>Gasoline: Index (2005=100)</t>
  </si>
  <si>
    <t>PRGI</t>
  </si>
  <si>
    <t>Derived from US Department of Energy</t>
  </si>
  <si>
    <t xml:space="preserve">Gasoline: New York Harbor reformulated RBOB regular spot price (2005=100) </t>
  </si>
  <si>
    <t>Gasoline: Nominal Price (LCU)</t>
  </si>
  <si>
    <t>PRGL</t>
  </si>
  <si>
    <t xml:space="preserve">Gasoline: New York Harbor reformulated RBOB regular spot price (LCU per Gallon) </t>
  </si>
  <si>
    <t>Gasoline: Nominal spot price ($)</t>
  </si>
  <si>
    <t>PRGN</t>
  </si>
  <si>
    <t>US Department of Energy</t>
  </si>
  <si>
    <t xml:space="preserve">Gasoline: New York Harbor reformulated RBOB regular spot price (US$ per Gallon) </t>
  </si>
  <si>
    <t>Gasoline: Real Price (Constant 2005 LCU)</t>
  </si>
  <si>
    <t>PRGR</t>
  </si>
  <si>
    <t xml:space="preserve">Gasoline: New York Harbor reformulated RBOB regular spot price (Constant 2005 LCU per Gallon) </t>
  </si>
  <si>
    <t>GDP at factor cost (LCU)</t>
  </si>
  <si>
    <t>FGDP</t>
  </si>
  <si>
    <t>Real GDP at factor cost is equal to GDP at constant 2010 market prices, less indirect taxes and plus subsidies.</t>
  </si>
  <si>
    <t>GDP at PPP (scored 1-5)</t>
  </si>
  <si>
    <t>PPGP</t>
  </si>
  <si>
    <t>EIUs business environment rankings quantify the attractiveness of the business environment. The average GDP at PPP (2010 prices) indicator scores countries between 1 and 5, with 1 being "very low" and 5 being "very high".</t>
  </si>
  <si>
    <t>GDP deflator (% change; av)</t>
  </si>
  <si>
    <t>GDFD</t>
  </si>
  <si>
    <t>Percentage change in GDP deflator index in local currency, period average (2010 = 100).</t>
  </si>
  <si>
    <t>GDP deflator (2010=100; av)</t>
  </si>
  <si>
    <t>GDFI</t>
  </si>
  <si>
    <t>GDP deflator index in local currency, period average (2010 = 100).</t>
  </si>
  <si>
    <t>GDP per head (US$ at PPP)</t>
  </si>
  <si>
    <t>YPCP</t>
  </si>
  <si>
    <t>PPP</t>
  </si>
  <si>
    <t>GDP at purchasing power parity (PPP), divided by population.</t>
  </si>
  <si>
    <t>GDP per head (US$)</t>
  </si>
  <si>
    <t>YPCA</t>
  </si>
  <si>
    <t>Derived from Korean National Statistical Office, Major Statistics of Korean Economy</t>
  </si>
  <si>
    <t>Nominal GDP divided by population.  Derived from National Statistical Office data and period-average exchange rate.</t>
  </si>
  <si>
    <t>GDP per head at PPP (scored 1-5)</t>
  </si>
  <si>
    <t>GDCP</t>
  </si>
  <si>
    <t>EIUs business environment rankings quantify the attractiveness of the business environment. The average GDP per head at PPP (2010 prices) indicator scores countries between 1 and 5, with 1 being "very low" and 5 being "very high".</t>
  </si>
  <si>
    <t>Geothermal: Gross domestic energy consumption (% of total)</t>
  </si>
  <si>
    <t>TOTT</t>
  </si>
  <si>
    <t>Percentage of gross domestic energy consumption provided by geothermal power: production plus imports minus exports minus international marine and aviation bunkers and stock changes.</t>
  </si>
  <si>
    <t>Geothermal: Gross domestic energy consumption (% of world total)</t>
  </si>
  <si>
    <t>PWTE</t>
  </si>
  <si>
    <t>Gross domestic consumption of geothermal power as a percentage of world geothermal power consumption.</t>
  </si>
  <si>
    <t>Geothermal: Gross domestic energy consumption (ktoe)</t>
  </si>
  <si>
    <t>TOGE</t>
  </si>
  <si>
    <t>Gross domestic consumption of geothermal power: production plus imports minus exports minus international marine and aviation bunkers and stock changes.</t>
  </si>
  <si>
    <t>Gold, national valuation (US$)</t>
  </si>
  <si>
    <t>GOLD</t>
  </si>
  <si>
    <t>Level of gold reserves (national valuation) at end-period.</t>
  </si>
  <si>
    <t>Goods: exports (US$)</t>
  </si>
  <si>
    <t>EXPS</t>
  </si>
  <si>
    <t>Total exports of goods on a free-on-board (fob) basis.</t>
  </si>
  <si>
    <t>Goods: exports BOP (US$)</t>
  </si>
  <si>
    <t>MEXP</t>
  </si>
  <si>
    <t>Exports of goods, free-on-board (fob) basis.</t>
  </si>
  <si>
    <t>Goods: imports (US$)</t>
  </si>
  <si>
    <t>IMPS</t>
  </si>
  <si>
    <t>Total imports of goods on a cost, insurance and freight (cif) basis.</t>
  </si>
  <si>
    <t>Goods: imports BOP (US$)</t>
  </si>
  <si>
    <t>MIMP</t>
  </si>
  <si>
    <t>Imports of goods, free-on-board (fob) basis.</t>
  </si>
  <si>
    <t>Government (assets): currency and deposits (US$)</t>
  </si>
  <si>
    <t>E01A</t>
  </si>
  <si>
    <t>Currency and deposits assets of the government sector (public, non-financial institutions). Consist of financial assets used to make payments, including currency, transferable deposits and other deposits.</t>
  </si>
  <si>
    <t>Government (assets): equities (US$)</t>
  </si>
  <si>
    <t>E11A</t>
  </si>
  <si>
    <t>Equities assets of the government sector (public, non-financial institutions). Consist of claims to residual value of incorporated enterprises, after claims of all creditors, and include mutual fund holdings.</t>
  </si>
  <si>
    <t>Government (assets): loans (US$)</t>
  </si>
  <si>
    <t>E08A</t>
  </si>
  <si>
    <t>Total Loans extended by the government sector (public, non-financial institutions). Comprise financial assets created when creditors lend funds directly to debtors.</t>
  </si>
  <si>
    <t>Government (assets): net financial worth of government (US$)</t>
  </si>
  <si>
    <t>E20A</t>
  </si>
  <si>
    <t xml:space="preserve">Derived from  Derived from OECD </t>
  </si>
  <si>
    <t>Net financial worth of government assets of the government sector (public, non-financial institutions). Equal to Total Government Assets minus Total Government Liabilities.</t>
  </si>
  <si>
    <t>Government (assets): other (US$)</t>
  </si>
  <si>
    <t>E18A</t>
  </si>
  <si>
    <t xml:space="preserve">Other assets of the government sector (public, non-financial institutions). </t>
  </si>
  <si>
    <t>Government (assets): securities (excl equities; US$)</t>
  </si>
  <si>
    <t>E04A</t>
  </si>
  <si>
    <t>Securities (excl equities) assets of the government sector (public, non-financial institutions). Consist of bills, bonds, certificates of deposit and similar instruments normally traded in the financial markets.</t>
  </si>
  <si>
    <t>Government (assets): total (US$)</t>
  </si>
  <si>
    <t>E19A</t>
  </si>
  <si>
    <t xml:space="preserve"> Derived from OECD </t>
  </si>
  <si>
    <t>Total assets of the government sector (public, non-financial institutions). Equal to the sum of currency and deposits, securities, loans, equities and other government assets.</t>
  </si>
  <si>
    <t>Government (liabilities): currency and deposits (US$)</t>
  </si>
  <si>
    <t>E01L</t>
  </si>
  <si>
    <t>Currency and deposits liabilities of the government sector (public, non-financial institutions). Consist of financial assets used to make payments, including currency, transferable deposits and other deposits.</t>
  </si>
  <si>
    <t>Government (liabilities): equities (US$</t>
  </si>
  <si>
    <t>E11L</t>
  </si>
  <si>
    <t>Equities liabilities of the government sector (public, non-financial institutions). Consist of claims to residual value of incorporated enterprises, after claims of all creditors, and include mutual fund holdings.</t>
  </si>
  <si>
    <t>Government (liabilities): loans (US$)</t>
  </si>
  <si>
    <t>E08L</t>
  </si>
  <si>
    <t>Loans liabilities of the government sector (public, non-financial institutions) to the domestic financial sector. Comprise financial assets created when creditors lend funds directly to debtors.</t>
  </si>
  <si>
    <t>Government (liabilities): other (US$)</t>
  </si>
  <si>
    <t>E18L</t>
  </si>
  <si>
    <t xml:space="preserve">Other liabilities of the government sector (public, non-financial institutions). </t>
  </si>
  <si>
    <t>Government (liabilities): securities (excl equities; US$)</t>
  </si>
  <si>
    <t>E04L</t>
  </si>
  <si>
    <t>Securities (excl equities) liabilities of the government sector (public, non-financial institutions). Consist of bills, bonds, certificates of deposit and similar instruments normally traded in the financial markets.</t>
  </si>
  <si>
    <t>Government (liabilities): total (US$)</t>
  </si>
  <si>
    <t>E19L</t>
  </si>
  <si>
    <t xml:space="preserve">Total liabilities of the government sector (public, non-financial institutions). </t>
  </si>
  <si>
    <t>Government and opposition (scored 1-5)</t>
  </si>
  <si>
    <t>GVOP</t>
  </si>
  <si>
    <t>EIUs business environment rankings quantify the attractiveness of the business environment. The government and oppostion indicator scores countries between 1 and 5, with 1 being "conflict between government and opposition poses major risks for business" and 5 being "relations are smooth and present little risk to business".</t>
  </si>
  <si>
    <t>Government consumption (% of GDP)</t>
  </si>
  <si>
    <t>PGCE</t>
  </si>
  <si>
    <t xml:space="preserve">Government consumption expenditure at current market prices, as a percentage of GDP.  </t>
  </si>
  <si>
    <t>Government consumption (% real change pa)</t>
  </si>
  <si>
    <t>DGCE</t>
  </si>
  <si>
    <t>Percentage change in real government consumption, over previous year.</t>
  </si>
  <si>
    <t>Government consumption deflator (% change; av)</t>
  </si>
  <si>
    <t>GOVD</t>
  </si>
  <si>
    <t>Percentage change in government consumption deflator index in local currency, period average (2010 = 100).</t>
  </si>
  <si>
    <t>Government consumption deflator (2010=100; av)</t>
  </si>
  <si>
    <t>GOVI</t>
  </si>
  <si>
    <t>Government consumption deflator index in local currency, period average (2010 = 100).</t>
  </si>
  <si>
    <t>Government consumption, contribution to real GDP growth (% points)</t>
  </si>
  <si>
    <t>CGGC</t>
  </si>
  <si>
    <t>Change in government consumption, as a percentage of real GDP in the previous period.</t>
  </si>
  <si>
    <t>Government favouritism (scored 1-5)</t>
  </si>
  <si>
    <t>GVFV</t>
  </si>
  <si>
    <t>EIUs business environment rankings quantify the attractiveness of the business environment. Government favouritism assesses the degree to which the authorities favour domestic interests over foreign companies between 1 and 5, with 1 being "very high degree of favouritism" and 5 being "very low degree of favouritism".</t>
  </si>
  <si>
    <t>Government policy towards foreign capital (scored 1-5)</t>
  </si>
  <si>
    <t>GPFI</t>
  </si>
  <si>
    <t>EIUs business environment rankings quantify the attractiveness of the business environment. The government policy towards foreign investment indicator scores countries between 1 and 5, with 1 being "very restrictive" and 5 being "very encouraging".</t>
  </si>
  <si>
    <t>Government regulation (scored 1-5)</t>
  </si>
  <si>
    <t>NBRT</t>
  </si>
  <si>
    <t>EIUs business environment rankings quantify the attractiveness of the business environment. The setting up new businesses indicator scores countries between 1 and 5 on the levels of regulation involved in setting up new private businesses, with 1 being "very high" and 5 being "very low".</t>
  </si>
  <si>
    <t>GPS navigation and other measuring equipment: Market demand (% pa)</t>
  </si>
  <si>
    <t>MDGP</t>
  </si>
  <si>
    <t>Percentage change in total demand for GPS navigation and other measuring equipment in local currency.</t>
  </si>
  <si>
    <t>GPS navigation and other measuring equipment: Market demand (LCU)</t>
  </si>
  <si>
    <t>MDGL</t>
  </si>
  <si>
    <t>Total demand for GPS navigation and other measuring equipment in local currency.</t>
  </si>
  <si>
    <t>GPS navigation and other measuring equipment: Market demand (US$)</t>
  </si>
  <si>
    <t>MDGD</t>
  </si>
  <si>
    <t>Total demand for GPS navigation and other measuring equipment in US$.</t>
  </si>
  <si>
    <t>Gross domestic electricity consumption (GWh)</t>
  </si>
  <si>
    <t>ELST</t>
  </si>
  <si>
    <t>Gross domestic electricity consumption: gross production plus imports minus exports and distribution losses.</t>
  </si>
  <si>
    <t>Gross domestic energy consumption (% of 1990 level)</t>
  </si>
  <si>
    <t>ECNN</t>
  </si>
  <si>
    <t>Gross domestic energy consumption as a percentage of the 1990 level: production plus imports minus exports minus international marine and aviation bunkers and stock changes.</t>
  </si>
  <si>
    <t>Gross domestic energy consumption (ktoe)</t>
  </si>
  <si>
    <t>TOEN</t>
  </si>
  <si>
    <t>Gross domestic energy consumption: production plus imports minus exports minus international marine and aviation bunkers and stock changes.</t>
  </si>
  <si>
    <t>Gross Electricity Generation (Gwh)</t>
  </si>
  <si>
    <t>ELGT</t>
  </si>
  <si>
    <t>Gross electricity generation. Includes the energy taken by power station auxiliaries and losses in transformers that are considered integral
parts of the station.</t>
  </si>
  <si>
    <t>Gross fixed investment (% of GDP)</t>
  </si>
  <si>
    <t>PFIN</t>
  </si>
  <si>
    <t xml:space="preserve">Gross fixed investment expenditure at current market prices, as a percentage of GDP.  </t>
  </si>
  <si>
    <t>Gross fixed investment (% real change pa)</t>
  </si>
  <si>
    <t>DFIN</t>
  </si>
  <si>
    <t>Percentage change in real gross fixed investment, over previous year.</t>
  </si>
  <si>
    <t>Gross fixed investment, contribution to real GDP growth (% points)</t>
  </si>
  <si>
    <t>CGFI</t>
  </si>
  <si>
    <t>Change in gross fixed investment, as a percentage of real GDP in the previous period.</t>
  </si>
  <si>
    <t>Gross income - [Y]</t>
  </si>
  <si>
    <t>BP07</t>
  </si>
  <si>
    <t>Net interest income plus non-interest income.</t>
  </si>
  <si>
    <t>Gross national savings rate (%)</t>
  </si>
  <si>
    <t>PSAV</t>
  </si>
  <si>
    <t>Aggregate national savings by the public and private sector as a percentage of nominal GDP. (National savings equals gross domestic investment plus the current-account balance.)</t>
  </si>
  <si>
    <t>Gross national savings/investment (%)</t>
  </si>
  <si>
    <t>SIRA</t>
  </si>
  <si>
    <t xml:space="preserve">Gross national savings as a percentage of gross domestic investment. Gross national savings equals gross domestic investment plus the current account balance.   </t>
  </si>
  <si>
    <t>Gross personal income (US$)</t>
  </si>
  <si>
    <t>GPIN</t>
  </si>
  <si>
    <t>OECD, Economic Outlook</t>
  </si>
  <si>
    <t>The total value of personal income before taxes and deductions.</t>
  </si>
  <si>
    <t>Growth in average wages (LCU; % pa)</t>
  </si>
  <si>
    <t>DAWA</t>
  </si>
  <si>
    <t>Korean National Statistical Office</t>
  </si>
  <si>
    <t>Percentage change in monthly earnings (all industries) in local currency, over previous year.</t>
  </si>
  <si>
    <t>Growth in average wages (US$; % pa)</t>
  </si>
  <si>
    <t>GDAV</t>
  </si>
  <si>
    <t>Derived from KOSIS</t>
  </si>
  <si>
    <t>Percentage change in hourly wages in US$, over previous period.</t>
  </si>
  <si>
    <t>Growth of overall productivity of labour (GDP at PPP, per worker, % pa)</t>
  </si>
  <si>
    <t>OPRG</t>
  </si>
  <si>
    <t xml:space="preserve">Growth of real gross domestic product (GDP), at 2005 constant prices, per person employed.  </t>
  </si>
  <si>
    <t>Growth of productivity of labour in manufacturing (% pa)</t>
  </si>
  <si>
    <t>PRMG</t>
  </si>
  <si>
    <t>International Labour Organisation, World Bank - World Development Indicators, EIU calculation</t>
  </si>
  <si>
    <t>Growth of real manufacturing value added (at constant 2010 prices ) per manufacturing worker</t>
  </si>
  <si>
    <t>Growth of real capital stock (%)</t>
  </si>
  <si>
    <t>GRCS</t>
  </si>
  <si>
    <t>Growth in the real stock of fixed assets (machinery &amp; equipment, buildings etc).</t>
  </si>
  <si>
    <t>Growth of real GDP per head (% pa)</t>
  </si>
  <si>
    <t>RYPC</t>
  </si>
  <si>
    <t>Derived from Bank of Korea; Korean National Statistical Office, Major Statistics of Korean Economy.</t>
  </si>
  <si>
    <t>Percentage change in real gross domestic product per head.</t>
  </si>
  <si>
    <t>Growth of real potential output (%)</t>
  </si>
  <si>
    <t>GRPO</t>
  </si>
  <si>
    <t>Potential output is the maximum level of output an economy can obtain without placing pressure on prices. Growth in potential output is estimated by a combination of growth in the labour force, the capital stock and total factor productivity (efficiency).</t>
  </si>
  <si>
    <t>Health and soundness of banking sector (scored 1-5)</t>
  </si>
  <si>
    <t>BSER</t>
  </si>
  <si>
    <t>EIUs business environment rankings quantify the attractiveness of the business environment. The health and soundness of banking sector indicator asesses the risk of a systemic banking crisis and scores countries  between 1 and 5, with 1 being "very high" and 5 being "very low".</t>
  </si>
  <si>
    <t>Health of the workforce (scored 1-5)</t>
  </si>
  <si>
    <t>HHWF</t>
  </si>
  <si>
    <t>EIUs business environment rankings quantify the attractiveness of the business environment. The health of the workforce (based on average life expectancy) indicator scores countries between 1 and 5, with 1 being "very low" and 5 being "very high".</t>
  </si>
  <si>
    <t>Health Services: Market demand (% real change pa)</t>
  </si>
  <si>
    <t>HEDX</t>
  </si>
  <si>
    <t>Total market demand for health services.</t>
  </si>
  <si>
    <t>Health Services: Market demand (nominal US$)</t>
  </si>
  <si>
    <t>HEDN</t>
  </si>
  <si>
    <t>Health Services: Market demand (US$ at 2005 constant prices)</t>
  </si>
  <si>
    <t>HEDC</t>
  </si>
  <si>
    <t>Healthcare expenditure (% of GDP)</t>
  </si>
  <si>
    <t>HSPR</t>
  </si>
  <si>
    <t>Current (operational) healthcare expenditure from public, private and external sources. Excludes capital expenditure on hospitals and fixed equipment</t>
  </si>
  <si>
    <t>Healthcare expenditure (LCU)</t>
  </si>
  <si>
    <t>HSPX</t>
  </si>
  <si>
    <t>Healthcare expenditure (US$ per head)</t>
  </si>
  <si>
    <t>HSPE</t>
  </si>
  <si>
    <t>Healthcare expenditure (US$)</t>
  </si>
  <si>
    <t>HSPQ</t>
  </si>
  <si>
    <t>Healthcare expenditure from compulsory insurance schemes (% of public/compulsory expenditure)</t>
  </si>
  <si>
    <t>HCPR</t>
  </si>
  <si>
    <t>Current (operational) healthcare expenditure funded from compulsory healthcare or social insurance schemes. Excludes capital spending on hospital buildings and fixed assets.</t>
  </si>
  <si>
    <t>Healthcare expenditure from compulsory insurance schemes (LCU)</t>
  </si>
  <si>
    <t>HCPX</t>
  </si>
  <si>
    <t>Healthcare expenditure from compulsory insurance schemes (US$)</t>
  </si>
  <si>
    <t>HCPQ</t>
  </si>
  <si>
    <t>Healthcare expenditure from external sources (% of total healthcare expenditure)</t>
  </si>
  <si>
    <t>HNLR</t>
  </si>
  <si>
    <t>Current (operational) healthcare expenditure funded from external sources, including international aid and non-government sources. Excludes capital spending on hospital buildings and fixed assets.</t>
  </si>
  <si>
    <t>Healthcare expenditure from external sources (LCU)</t>
  </si>
  <si>
    <t>HNLX</t>
  </si>
  <si>
    <t>Healthcare expenditure from external sources (US$)</t>
  </si>
  <si>
    <t>HNLQ</t>
  </si>
  <si>
    <t>Healthcare expenditure from government schemes (% of public/compulsory expenditure)</t>
  </si>
  <si>
    <t>HGSR</t>
  </si>
  <si>
    <t>Current (operational) healthcare expenditure funded from government budgets or tax-funded schemes. Excludes capital spending on hospital buildings and fixed assets.</t>
  </si>
  <si>
    <t>Healthcare expenditure from government schemes (LCU)</t>
  </si>
  <si>
    <t>HGSX</t>
  </si>
  <si>
    <t>Healthcare expenditure from government schemes (US$)</t>
  </si>
  <si>
    <t>HGSQ</t>
  </si>
  <si>
    <t>Healthcare expenditure from private sources (% of total healthcare expenditure)</t>
  </si>
  <si>
    <t>HPSR</t>
  </si>
  <si>
    <t>Current (operational) healthcare expenditure funded from private sources, including out-of-pocket expenditure, voluntary private healthcare insurance and expenditure by non-profit organisations. Excludes capital spending on hospital buildings and fixed assets.</t>
  </si>
  <si>
    <t>Healthcare expenditure from private sources (LCU)</t>
  </si>
  <si>
    <t>HPSX</t>
  </si>
  <si>
    <t>Healthcare expenditure from private sources (US$)</t>
  </si>
  <si>
    <t>HPSQ</t>
  </si>
  <si>
    <t>Healthcare expenditure from public/compulsory sources (% of total healthcare expenditure)</t>
  </si>
  <si>
    <t>HGRR</t>
  </si>
  <si>
    <t>Current (operational) healthcare expenditure funded from government or compulsory sources, including government budgets, tax-funded schemes and compulsory healthcare insurance. Excludes capital spending on hospital buildings and fixed assets.</t>
  </si>
  <si>
    <t>Healthcare expenditure from public/compulsory sources (LCU)</t>
  </si>
  <si>
    <t>HGRX</t>
  </si>
  <si>
    <t>Healthcare expenditure from public/compulsory sources (US$)</t>
  </si>
  <si>
    <t>HGRQ</t>
  </si>
  <si>
    <t>Healthcare expenditure from voluntary insurance schemes (% of private healthcare expenditure)</t>
  </si>
  <si>
    <t>HNKR</t>
  </si>
  <si>
    <t>Current (operational) healthcare expenditure funded from voluntary private healthcare insurance or voluntary prepaid schemes. Excludes capital spending on hospital buildings and fixed assets.</t>
  </si>
  <si>
    <t>Healthcare expenditure from voluntary insurance schemes (LCU)</t>
  </si>
  <si>
    <t>HNKX</t>
  </si>
  <si>
    <t>Healthcare expenditure from voluntary insurance schemes (US$)</t>
  </si>
  <si>
    <t>HNKQ</t>
  </si>
  <si>
    <t>Healthcare expenditure paid out of pocket (% of GDP)</t>
  </si>
  <si>
    <t>HPPG</t>
  </si>
  <si>
    <t>Current (operational) healthcare expenditure funded from out-of-pocket expenditure, paid by consumers directly to healthcare providers without reimbursement.</t>
  </si>
  <si>
    <t>Healthcare expenditure paid out of pocket (% of private healthcare expenditure)</t>
  </si>
  <si>
    <t>HPPR</t>
  </si>
  <si>
    <t>Healthcare expenditure paid out of pocket (% of total healthcare expenditure)</t>
  </si>
  <si>
    <t>HPPT</t>
  </si>
  <si>
    <t>Healthcare expenditure paid out of pocket (LCU)</t>
  </si>
  <si>
    <t>HPPX</t>
  </si>
  <si>
    <t>Healthcare expenditure paid out of pocket (US$ per head)</t>
  </si>
  <si>
    <t>HPPE</t>
  </si>
  <si>
    <t>Healthcare expenditure paid out of pocket (US$)</t>
  </si>
  <si>
    <t>HPPQ</t>
  </si>
  <si>
    <t>Heating Oil: Index (2005=100)</t>
  </si>
  <si>
    <t>PROI</t>
  </si>
  <si>
    <t xml:space="preserve">Heating oil: New York Harbor No. 2 spot price FOB (2005=100) </t>
  </si>
  <si>
    <t>Heating Oil: Nominal Price (LCU)</t>
  </si>
  <si>
    <t>PROL</t>
  </si>
  <si>
    <t xml:space="preserve">Heating oil: New York Harbor No. 2 spot price FOB (LCU per Gallon) </t>
  </si>
  <si>
    <t>Heating Oil: Nominal spot price ($)</t>
  </si>
  <si>
    <t>PRON</t>
  </si>
  <si>
    <t xml:space="preserve">Heating oil: New York Harbor No. 2 spot price FOB (US$ per Gallon) </t>
  </si>
  <si>
    <t>Heating Oil: Real Price (Constant 2005 LCU)</t>
  </si>
  <si>
    <t>PROR</t>
  </si>
  <si>
    <t xml:space="preserve">Heating oil: New York Harbor No. 2 spot price FOB (Constant 2005 LCU per Gallon) </t>
  </si>
  <si>
    <t>Higher education enrolment (%)</t>
  </si>
  <si>
    <t>TEEN</t>
  </si>
  <si>
    <t>UNESCO</t>
  </si>
  <si>
    <t xml:space="preserve">Ratio of enrolment in tertiary education to the population of the corresponding age. </t>
  </si>
  <si>
    <t>Hiring of foreign nationals (scored 1-5)</t>
  </si>
  <si>
    <t>FNER</t>
  </si>
  <si>
    <t>EIUs business environment rankings quantify the attractiveness of the business environment. The hiring of foreign nationals indicator scores countries between 1 and 5, with 1 being "almost impossible" and 5 being "very easy".</t>
  </si>
  <si>
    <t>Hospital beds (per 1,000 pop)</t>
  </si>
  <si>
    <t>HBPT</t>
  </si>
  <si>
    <t>OECD, EIU estimates</t>
  </si>
  <si>
    <t>Hospital beds, including inpatient beds available in public, private, general and specialised hospitals and rehabilitation centres, per 1,000 population</t>
  </si>
  <si>
    <t>Household (assets): currency (US$)</t>
  </si>
  <si>
    <t>D02A</t>
  </si>
  <si>
    <t>Currency assets of the household sector. Comprises notes and coins in circulation.</t>
  </si>
  <si>
    <t>Household (assets): currency and deposits (US$)</t>
  </si>
  <si>
    <t>D01A</t>
  </si>
  <si>
    <t>Currency and deposits assets of the household sector. Consist of financial assets used to make payments, including currency, transferable deposits and other deposits.</t>
  </si>
  <si>
    <t>Household (assets): deposits (US$)</t>
  </si>
  <si>
    <t>D03A</t>
  </si>
  <si>
    <t xml:space="preserve"> EIU estimates </t>
  </si>
  <si>
    <t>Deposits assets of the household sector. Consist of both transferable deposits and non-transferable claims on the central bank or other depository institutions.</t>
  </si>
  <si>
    <t>Household (assets): equities (excl mutual funds; US$)</t>
  </si>
  <si>
    <t>D12A</t>
  </si>
  <si>
    <t>Equities (excl mutual funds) assets of the household sector. Consist of claims to residual value of incorporated enterprises, after claims of all creditors, and exclude mutual fund holdings.</t>
  </si>
  <si>
    <t>Household (assets): equities (US$)</t>
  </si>
  <si>
    <t>D11A</t>
  </si>
  <si>
    <t>Equities assets of the household sector. Consist of claims to residual value of incorporated enterprises, after claims of all creditors, and include mutual fund holdings.</t>
  </si>
  <si>
    <t>Household (assets): financial derivatives (US$)</t>
  </si>
  <si>
    <t>D07A</t>
  </si>
  <si>
    <t>Financial derivatives assets of the household sector. Consist of financial instruments linked to specific other assets, and derive their value from the price of the underlying item.</t>
  </si>
  <si>
    <t>Household (assets): life insurance (US$)</t>
  </si>
  <si>
    <t>D16A</t>
  </si>
  <si>
    <t>Consist of reserves against outstanding risks and reserves for with-profit insurance that add to the value on maturity of with-profit endowments or similar policies. Classified as assets of the household sector.</t>
  </si>
  <si>
    <t>Household (assets): long-term securities (excl financial derivatives; US$)</t>
  </si>
  <si>
    <t>D06A</t>
  </si>
  <si>
    <t>Long-term (excl financial derivatives) assets of the household sector. Consists of securities other than shares with an original maturity of more than one or two years. Excludes financial derivatives.</t>
  </si>
  <si>
    <t>Household (assets): mutual funds (US$)</t>
  </si>
  <si>
    <t>D13A</t>
  </si>
  <si>
    <t>Mutual funds assets of the household sector. Consist of collective investment vehicles, using money from many investors to invest in stocks, bonds, short-term money market instruments, and/or other securities</t>
  </si>
  <si>
    <t>Household (assets): net financial worth of households (US$)</t>
  </si>
  <si>
    <t>D20A</t>
  </si>
  <si>
    <t>Net financial worth of households assets of the household sector. Equal to Total household Assets minus Total household Liabilities</t>
  </si>
  <si>
    <t>Household (assets): other (US$)</t>
  </si>
  <si>
    <t>D18A</t>
  </si>
  <si>
    <t xml:space="preserve">Other assets of the household sector. </t>
  </si>
  <si>
    <t>Household (assets): pension funds (US$)</t>
  </si>
  <si>
    <t>D17A</t>
  </si>
  <si>
    <t>Consist of the reserves of funds established by employers and/or employees to provide pensions for employees after retirement. Classified as assets of the household sector.</t>
  </si>
  <si>
    <t>Household (assets): securities (excl equities) (US$)</t>
  </si>
  <si>
    <t>D04A</t>
  </si>
  <si>
    <t>Securities (excl equities) assets of the household sector. Consist of bills, bonds, certificates of deposit and similar instruments normally traded in the financial markets.</t>
  </si>
  <si>
    <t>Household (assets): short-term securities (excl financial derivatives; US$)</t>
  </si>
  <si>
    <t>D05A</t>
  </si>
  <si>
    <t>Short-term (excl financial derivatives) assets of the household sector. Consists of securities other than shares that have an original maturity of one or two years or less. Excludes financial derivatives</t>
  </si>
  <si>
    <t>Household (assets): total (US$)</t>
  </si>
  <si>
    <t>D19A</t>
  </si>
  <si>
    <t>Total assets of the household sector; sum of currency and deposits, securities, equities, net equity of households and other.</t>
  </si>
  <si>
    <t>Household (liabilities): loans (US$)</t>
  </si>
  <si>
    <t>D08L</t>
  </si>
  <si>
    <t>Total loan liabilities of the household sector to the domestic financial sector.</t>
  </si>
  <si>
    <t>Household (liabilities): long-term loans (US$)</t>
  </si>
  <si>
    <t>D10L</t>
  </si>
  <si>
    <t>Long-term loan liabilities of the household sector to the domestic financial sector. Normally consist of loans with an original maturity of more than one year.</t>
  </si>
  <si>
    <t>Household (liabilities): short-term loans (US$)</t>
  </si>
  <si>
    <t>D09L</t>
  </si>
  <si>
    <t>Short-term loan liabilities of the household sector to the domestic financial sector. Normally consist of loans with an original maturity of one year or less.</t>
  </si>
  <si>
    <t>Household (liabilities): total liabilities (US$)</t>
  </si>
  <si>
    <t>D19L</t>
  </si>
  <si>
    <t>Total liabilities of the household sector.</t>
  </si>
  <si>
    <t>Household audio and video equipment: Market demand (% real change pa)</t>
  </si>
  <si>
    <t>AVDX</t>
  </si>
  <si>
    <t>Total market demand for household audio and video equipment.</t>
  </si>
  <si>
    <t>Household audio and video equipment: Market demand (nominal US$)</t>
  </si>
  <si>
    <t>AVDN</t>
  </si>
  <si>
    <t>Household audio and video equipment: Market demand (US$ at 2005 constant prices)</t>
  </si>
  <si>
    <t>AVDC</t>
  </si>
  <si>
    <t>Household furniture: Market demand (% real change pa)</t>
  </si>
  <si>
    <t>FNDX</t>
  </si>
  <si>
    <t>Total market demand for household furniture.</t>
  </si>
  <si>
    <t>Excludes retail and wholesale mark-up. Includes household, office, public building, professional and restaurant furniture and fixtures, dual purpose sleep furniture such as studio couches, sofa beds and chair beds; mattresses and bedsprings; and window and door screens and shades.</t>
  </si>
  <si>
    <t>Household furniture: Market demand (nominal US$)</t>
  </si>
  <si>
    <t>FNDN</t>
  </si>
  <si>
    <t>Household furniture: Market demand (US$ at 2005 constant prices)</t>
  </si>
  <si>
    <t>FNDC</t>
  </si>
  <si>
    <t>Household textile products: Market demand (% real change pa)</t>
  </si>
  <si>
    <t>TXDX</t>
  </si>
  <si>
    <t>Total market demand for household textile products excluding clothing.</t>
  </si>
  <si>
    <t>Household textile products: Market demand (nominal US$)</t>
  </si>
  <si>
    <t>TXDN</t>
  </si>
  <si>
    <t>Household textile products: Market demand (US$ at 2005 constant prices)</t>
  </si>
  <si>
    <t>TXDC</t>
  </si>
  <si>
    <t>Households</t>
  </si>
  <si>
    <t>HOUS</t>
  </si>
  <si>
    <t>Number of households in a country</t>
  </si>
  <si>
    <t>Hydro: Gross domestic energy consumption (% of total)</t>
  </si>
  <si>
    <t>TOHT</t>
  </si>
  <si>
    <t>Percentage of gross domestic energy consumption provided by hydro power: production plus imports minus exports minus international marine and aviation bunkers and stock changes.</t>
  </si>
  <si>
    <t>Hydro: Gross domestic energy consumption (% of world total)</t>
  </si>
  <si>
    <t>PWTH</t>
  </si>
  <si>
    <t>Gross domestic consumption of hydro power as a percentage of world hydro power consumption.</t>
  </si>
  <si>
    <t>Hydro: Gross domestic energy consumption (ktoe)</t>
  </si>
  <si>
    <t>TOHY</t>
  </si>
  <si>
    <t>Gross domestic consumption of hydro power: production plus imports minus exports minus international marine and aviation bunkers and stock changes.</t>
  </si>
  <si>
    <t>ICT sector: Market demand (% real change pa)</t>
  </si>
  <si>
    <t>ITDX</t>
  </si>
  <si>
    <t>Total market demand for telecoms and IT equipment.</t>
  </si>
  <si>
    <t>Excludes retail and wholesale mark-up. Includes computers, X-ray apparatus, electromedical and electrotherapeutic equipment, search and navigation equipment, measuring devices, electric lamps and fixtures, storage batteries and telecommunication equipment.</t>
  </si>
  <si>
    <t>ICT sector: Market demand (nominal US$)</t>
  </si>
  <si>
    <t>ITDN</t>
  </si>
  <si>
    <t>ICT sector: market demand (US$ at 2005 constant prices)</t>
  </si>
  <si>
    <t>ITDC</t>
  </si>
  <si>
    <t>IMF charges (US$)</t>
  </si>
  <si>
    <t>IIMC</t>
  </si>
  <si>
    <t>World Bank, International Debt Statistics; World Bank, Quarterly External Debt Statistics</t>
  </si>
  <si>
    <t>Charges on IMF credits and Special Drawing Rights (SDR) allocations.</t>
  </si>
  <si>
    <t>IMF credit (US$)</t>
  </si>
  <si>
    <t>IMFC</t>
  </si>
  <si>
    <t>IMF purchases and loan disbursements.</t>
  </si>
  <si>
    <t>IMF debits &amp; charges (US$)</t>
  </si>
  <si>
    <t>IMDC</t>
  </si>
  <si>
    <t>Repurchases and repayment of loans to the IMF, plus charges on loans.</t>
  </si>
  <si>
    <t>IMF debits (US$)</t>
  </si>
  <si>
    <t>IMFD</t>
  </si>
  <si>
    <t>Repurchases and repayments of loans including transactions within the General Resources Account and repayment of loans relating to any Structural Adjustment Facility (SAF), Enhanced Structural Adjustment Facility (ESAF) or Trust Fund Loan (TFL); year-end.</t>
  </si>
  <si>
    <t>IMF debt (US$)</t>
  </si>
  <si>
    <t>IMFL</t>
  </si>
  <si>
    <t>World Bank, International Debt Statistics. World Bank, Quarterly External Debt Statistics. Economist Intelligence Unit.</t>
  </si>
  <si>
    <t>Debt outstanding to the IMF comprising: transactions within the General Resources Account; loans relating to any Structural Adjustment Facility (SAF), Enhanced Structural Adjustment Facility (ESAF) or Trust Fund Loan (TFL); and, Special Drawing Rights (SDR) allocations. End-period.</t>
  </si>
  <si>
    <t>Import 1 (% share)</t>
  </si>
  <si>
    <t>MPP1</t>
  </si>
  <si>
    <t>Machiner, as a percentage of total imports of goods on a cost, insurance and freight (cif) basis.</t>
  </si>
  <si>
    <t>Import 1 (US$)</t>
  </si>
  <si>
    <t>MPD1</t>
  </si>
  <si>
    <t>Largest single import type is Machiner.</t>
  </si>
  <si>
    <t>Import 2 (% share)</t>
  </si>
  <si>
    <t>MPP2</t>
  </si>
  <si>
    <t>Mineral Fuels, Lub, as a percentage of total imports of goods on a cost, insurance and freight (cif) basis.</t>
  </si>
  <si>
    <t>Import 2 (US$)</t>
  </si>
  <si>
    <t>MPD2</t>
  </si>
  <si>
    <t>Second largest single import type is Mineral Fuels, Lub.</t>
  </si>
  <si>
    <t>Import 3 (% share)</t>
  </si>
  <si>
    <t>MPP3</t>
  </si>
  <si>
    <t>mports: Chemi, as a percentage of total imports of goods on a cost, insurance and freight (cif) basis.</t>
  </si>
  <si>
    <t>Import 3 (US$)</t>
  </si>
  <si>
    <t>MPD3</t>
  </si>
  <si>
    <t>Third largest single import type is mports: Chemi.</t>
  </si>
  <si>
    <t>Import 4 (% share)</t>
  </si>
  <si>
    <t>MPP4</t>
  </si>
  <si>
    <t>Miscellaneou, as a percentage of total imports of goods on a cost, insurance and freight (cif) basis.</t>
  </si>
  <si>
    <t>Import 4 (US$)</t>
  </si>
  <si>
    <t>MPD4</t>
  </si>
  <si>
    <t>Fourth largest single import type is Miscellaneou.</t>
  </si>
  <si>
    <t>Import cover (months)</t>
  </si>
  <si>
    <t>MCOV</t>
  </si>
  <si>
    <t>Months</t>
  </si>
  <si>
    <t>Total international reserves divided by imports of goods and non-factor services expressed in months.</t>
  </si>
  <si>
    <t>Import deflator (% change; av)</t>
  </si>
  <si>
    <t>DIMD</t>
  </si>
  <si>
    <t>Percentage change in import deflator index in local currency, period average (2010 = 100).</t>
  </si>
  <si>
    <t>Import deflator (2010=100; av)</t>
  </si>
  <si>
    <t>IMDF</t>
  </si>
  <si>
    <t>Import deflator index in local currency, period average (2010 = 100).</t>
  </si>
  <si>
    <t>Import market 1 (% share)</t>
  </si>
  <si>
    <t>MPM1</t>
  </si>
  <si>
    <t>Imports to China, as a percentage of total imports of goods, on a free-on-board (fob) basis.</t>
  </si>
  <si>
    <t>Import market 2 (% share)</t>
  </si>
  <si>
    <t>MPM2</t>
  </si>
  <si>
    <t>Imports to US, as a percentage of total imports of goods, on a free-on-board (fob) basis.</t>
  </si>
  <si>
    <t>Import market 3 (% share)</t>
  </si>
  <si>
    <t>MPM3</t>
  </si>
  <si>
    <t>Imports to Japan, as a percentage of total imports of goods, on a free-on-board (fob) basis.</t>
  </si>
  <si>
    <t>Import market 4 (% share)</t>
  </si>
  <si>
    <t>MPM4</t>
  </si>
  <si>
    <t>Imports to Australia, as a percentage of total imports of goods, on a free-on-board (fob) basis.</t>
  </si>
  <si>
    <t>Import prices  (US$, 2010=100)</t>
  </si>
  <si>
    <t>CIPM</t>
  </si>
  <si>
    <t>The import prices index rebased to 2010=100 by the EIU</t>
  </si>
  <si>
    <t>Import prices (% change pa; US$)</t>
  </si>
  <si>
    <t>DIPM</t>
  </si>
  <si>
    <t>Percentage growth over previous year in the US$ import price index of goods.  Index year 1990=100.</t>
  </si>
  <si>
    <t>Import volume of goods  (2010=100)</t>
  </si>
  <si>
    <t>CMGR</t>
  </si>
  <si>
    <t>The import volume of goods index rebased to 2010=100 by the EIU</t>
  </si>
  <si>
    <t>Import volume of goods and services (% change pa)</t>
  </si>
  <si>
    <t>MGRO</t>
  </si>
  <si>
    <t>Percentage growth over previous year in the volume of imports of goods.  Index year 1990=100.</t>
  </si>
  <si>
    <t>Imports of G&amp;S (% of GDP)</t>
  </si>
  <si>
    <t>PIMP</t>
  </si>
  <si>
    <t xml:space="preserve">Value of imports of goods and non-factor services expenditure at current market prices, as a percentage of GDP.  </t>
  </si>
  <si>
    <t>Imports of G&amp;S (% real change pa)</t>
  </si>
  <si>
    <t>DIMP</t>
  </si>
  <si>
    <t>Percentage change in real imports of goods and services, over previous year.</t>
  </si>
  <si>
    <t>Imports of goods/imports of G&amp;S (%)</t>
  </si>
  <si>
    <t>IGIS</t>
  </si>
  <si>
    <t>Merchandise imports as a percentage of imports of goods and services.</t>
  </si>
  <si>
    <t>Incidence of strikes (scored 1-5)</t>
  </si>
  <si>
    <t>IRER</t>
  </si>
  <si>
    <t>EIUs business environment rankings quantify the attractiveness of the business environment. The incidence of strikes indicator scores countries between 1 and 5, with 1 being "very high" and 5 being "very low".</t>
  </si>
  <si>
    <t>Income balance/GDP (%)</t>
  </si>
  <si>
    <t>IGDP</t>
  </si>
  <si>
    <t>Net primary income flows as a percentage of gross domestic product.</t>
  </si>
  <si>
    <t>Income: balance (US$)</t>
  </si>
  <si>
    <t>BALI</t>
  </si>
  <si>
    <t>Primary income credit less income debt.</t>
  </si>
  <si>
    <t>Income: credit (US$)</t>
  </si>
  <si>
    <t>XIPD</t>
  </si>
  <si>
    <t>Repatriated earnings on overseas investments, including interest, profit and dividends, plus all forms of employee compensation.</t>
  </si>
  <si>
    <t>Income: debit (US$)</t>
  </si>
  <si>
    <t>MIPD</t>
  </si>
  <si>
    <t>Payments abroad in respect of foreign-owned investments in the domestic economy, including interest, profit and dividends, plus all forms of employee compensation.</t>
  </si>
  <si>
    <t>Increase in interest arrears (if any; US$)</t>
  </si>
  <si>
    <t>IARR</t>
  </si>
  <si>
    <t>Change in cumulative stock of unpaid interest charges due on long-term external debt at end-period.</t>
  </si>
  <si>
    <t>Increase in principal arrears (if any; US$)</t>
  </si>
  <si>
    <t>DPAR</t>
  </si>
  <si>
    <t>Change in cumulative stock of overdue principal repayments on long-term external debt at end-period.</t>
  </si>
  <si>
    <t>Industrial process control equipment: Market demand (% pa)</t>
  </si>
  <si>
    <t>MDIP</t>
  </si>
  <si>
    <t>Percentage change in total demand for industrial process control equipment in local currency.</t>
  </si>
  <si>
    <t>Industrial process control equipment: Market demand (LCU)</t>
  </si>
  <si>
    <t>MDIL</t>
  </si>
  <si>
    <t>Total demand for industrial process control equipment in local currency.</t>
  </si>
  <si>
    <t>Industrial process control equipment: Market demand (US$)</t>
  </si>
  <si>
    <t>MDID</t>
  </si>
  <si>
    <t>Total demand for industrial process control equipment in US$.</t>
  </si>
  <si>
    <t>Industrial production (% change pa)</t>
  </si>
  <si>
    <t>DIPI</t>
  </si>
  <si>
    <t>Derived from Korean National Statistics Office.</t>
  </si>
  <si>
    <t>Percentage change in index of industrial production, over previous year.</t>
  </si>
  <si>
    <t>Industrial production (2010=100; av)</t>
  </si>
  <si>
    <t>CIPI</t>
  </si>
  <si>
    <t>The industrial production index rebased to 2010=100 by the EIU</t>
  </si>
  <si>
    <t>Industry (% change pa)</t>
  </si>
  <si>
    <t>DIND</t>
  </si>
  <si>
    <t>Percentage change in real mining, quarrying, manufacturing, construction and utilities value-added, over previous year.</t>
  </si>
  <si>
    <t>Industry (% of GDP)</t>
  </si>
  <si>
    <t>INDP</t>
  </si>
  <si>
    <t>Mining, quarrying, manufacturing, construction and utilities value-added as percentage of real GDP at factor cost . GDP at factor cost is GDP at  market prices, less indirect taxes, plus subsidies.</t>
  </si>
  <si>
    <t>Industry (LCU)</t>
  </si>
  <si>
    <t>RIND</t>
  </si>
  <si>
    <t>Mining, quarrying, manufacturing, construction and utilities value-added at constant 2020 prices.</t>
  </si>
  <si>
    <t>Industry: Energy consumption (% of total)</t>
  </si>
  <si>
    <t>TOIP</t>
  </si>
  <si>
    <t>Percentage of gross domestic energy consumed by the industry sector.</t>
  </si>
  <si>
    <t>Industry: Energy consumption (ktoe)</t>
  </si>
  <si>
    <t>TOIN</t>
  </si>
  <si>
    <t>Total energy consumed by the industry sector.</t>
  </si>
  <si>
    <t>Infant mortality rate (per 1,000 live births)</t>
  </si>
  <si>
    <t>INMR</t>
  </si>
  <si>
    <t>US Bureau of Census</t>
  </si>
  <si>
    <t>Number of infants who die before reaching one year of age, per 1,000 live births in a given year.</t>
  </si>
  <si>
    <t>Infectious diseases (age-standardised death rates per 100,000 pop)</t>
  </si>
  <si>
    <t>INFD</t>
  </si>
  <si>
    <t>WHO age-standardised death rates per 100,000 people from infections and parasitic diseases</t>
  </si>
  <si>
    <t>Information and communication (% change pa)</t>
  </si>
  <si>
    <t>PRIC</t>
  </si>
  <si>
    <t>Percentage change in real information and communication value-added, over previous period.</t>
  </si>
  <si>
    <t>Information and communication (% of GDP)</t>
  </si>
  <si>
    <t>RISS</t>
  </si>
  <si>
    <t>Real information and communication value-added, as percentage of real GDP at factor cost . GDP at factor cost is GDP at market prices, less indirect taxes, plus subsidies.</t>
  </si>
  <si>
    <t>Information and communication (LCU)</t>
  </si>
  <si>
    <t>RICR</t>
  </si>
  <si>
    <t>Information and communication value-added at constant 2020 prices.</t>
  </si>
  <si>
    <t>Infrastructure (scored 1-10)</t>
  </si>
  <si>
    <t>INRT</t>
  </si>
  <si>
    <t>EIUs business environment rankings quantify the attractiveness of the business environment. The infrastructure indicator scores countries between 1 and 10 on a variety of telecoms, transport, energy and office space measures, with 1 being low and 10 being high.</t>
  </si>
  <si>
    <t>Infrastructure for retail and wholesale distribution (scored 1-5)</t>
  </si>
  <si>
    <t>RWER</t>
  </si>
  <si>
    <t>EIUs business environment rankings quantify the attractiveness of the business environment. The retail and wholesale network indicator scores countries between 1 and 5 on the quality of the distribution network, with 1 being "very poor" and 5 being "very good".</t>
  </si>
  <si>
    <t>Institutional effectiveness (scored 1-5)</t>
  </si>
  <si>
    <t>PIER</t>
  </si>
  <si>
    <t>EIUs business environment rankings quantify the attractiveness of the business environment. The effectiveness of policy implementation and execution indicator scores countries between 1 and 5, with 1 being "very low" and 5 being "very high".</t>
  </si>
  <si>
    <t>Institutional underpinnings (scored 1-5)</t>
  </si>
  <si>
    <t>INUN</t>
  </si>
  <si>
    <t>EIUs business environment rankings quantify the attractiveness of the business environment. The institutional underpinnings indicator scores countries between 1 and 5, with 1 being "very weak" and 5 being "very strong".</t>
  </si>
  <si>
    <t>Interest arrears (US$)</t>
  </si>
  <si>
    <t>ARRS</t>
  </si>
  <si>
    <t>World Bank, International Debt Statistics.  Economist Intelligence Unit.</t>
  </si>
  <si>
    <t xml:space="preserve">Cumulative stock of unpaid interest charges due on long-term external debt at end-period, </t>
  </si>
  <si>
    <t>Interest arrears owed to official creditors (US$)</t>
  </si>
  <si>
    <t>IARO</t>
  </si>
  <si>
    <t>Unpaid interest charges on long-term external debt at end-period owed to official creditors.</t>
  </si>
  <si>
    <t>Interest arrears owed to private creditors (US$)</t>
  </si>
  <si>
    <t>IARP</t>
  </si>
  <si>
    <t>Unpaid interest charges on long-term external debt at end-period owed to commercial creditors.</t>
  </si>
  <si>
    <t>Interest due/exports of G&amp;S (%)</t>
  </si>
  <si>
    <t>IDEG</t>
  </si>
  <si>
    <t>Total interest payments due on all external debt as a percentage of exports of goods, non-factor services, primary income and workers remittances.</t>
  </si>
  <si>
    <t>Interest on short-term debt (US$)</t>
  </si>
  <si>
    <t>ISTD</t>
  </si>
  <si>
    <t>Interest payments made on short-term debt.</t>
  </si>
  <si>
    <t>Interest paid/debt service paid</t>
  </si>
  <si>
    <t>INPS</t>
  </si>
  <si>
    <t>Total interest payments made on total external debt as a percentage of total debt service paid.</t>
  </si>
  <si>
    <t>Interest paid/exports of G&amp;S (%)</t>
  </si>
  <si>
    <t>INPX</t>
  </si>
  <si>
    <t>Total interest payments made on all external debt as a percentage of exports of goods, non-factor services, primary income and workers remittances.</t>
  </si>
  <si>
    <t>Interest paid/GDP (%)</t>
  </si>
  <si>
    <t>INPY</t>
  </si>
  <si>
    <t>Total interest payments made on total external debt as a percentage of nominal gross domestic product.</t>
  </si>
  <si>
    <t>Interest rate spread (lending minus deposit rate)</t>
  </si>
  <si>
    <t>IRSP</t>
  </si>
  <si>
    <t>IMF, EIU</t>
  </si>
  <si>
    <t xml:space="preserve">The difference between the rate charged by banks on loans to prime customers and the rate paid by commercial or similar banks for demand, time, or savings deposits. </t>
  </si>
  <si>
    <t>International bond issues (US$)</t>
  </si>
  <si>
    <t>INBO</t>
  </si>
  <si>
    <t>Gross public and private placements of Euro-bond issues (bond issues placed simultaneously on the markets of two or more countries), and foreign bond issues (bond issues in a single foreign market).</t>
  </si>
  <si>
    <t>International disputes (scored 1-5)</t>
  </si>
  <si>
    <t>IDER</t>
  </si>
  <si>
    <t>EIUs business environment rankings quantify the attractiveness of the business environment. The international disputes and tensions indicator scores countries between 1 and 5 on the threat posed by international disputes to the economy and polity, with 1 being "very high" and 5 being "no threat".</t>
  </si>
  <si>
    <t>International reserves (US$)</t>
  </si>
  <si>
    <t>ILMA</t>
  </si>
  <si>
    <t>Stock of foreign reserves plus gold (national valuation), end-period.</t>
  </si>
  <si>
    <t>International reserves/total debt (%)</t>
  </si>
  <si>
    <t>IRTD</t>
  </si>
  <si>
    <t xml:space="preserve">Total international reserves as a percentage of total external debt stock. </t>
  </si>
  <si>
    <t>International tourism, arrivals</t>
  </si>
  <si>
    <t>TOAR</t>
  </si>
  <si>
    <t>World Bank - World Development Indicators, World Tourism Organisation</t>
  </si>
  <si>
    <t>Number of visitors who travel to a country other than that where they have their normal residence for a period not exceeding 12 months and whose main purpose in visiting is other than an activity remunerated from within the country visited.</t>
  </si>
  <si>
    <t>International tourism, departures</t>
  </si>
  <si>
    <t>TODE</t>
  </si>
  <si>
    <t>Number of departures that people make from their country of normal residence to any other country for any purpose other than a remunerated activity within the country visited.</t>
  </si>
  <si>
    <t>International tourism, expenditure (US$)</t>
  </si>
  <si>
    <t>TOEP</t>
  </si>
  <si>
    <t>Expenditures of international outbound visitors in other countries, including payments to foreign carriers for international transport.</t>
  </si>
  <si>
    <t>International tourism, receipts (US$)</t>
  </si>
  <si>
    <t>TORE</t>
  </si>
  <si>
    <t>Expenditures by international inbound visitors, including payments to national carriers for international transport.</t>
  </si>
  <si>
    <t>Internet use (scored 1-5)</t>
  </si>
  <si>
    <t>INTU</t>
  </si>
  <si>
    <t>EIUs business environment rankings quantify the attractiveness of the business environment. The internet use indicator scores countries between 1 and 5, with 1 being "very low" and 5 being "very high".</t>
  </si>
  <si>
    <t>Internet users</t>
  </si>
  <si>
    <t>NETS</t>
  </si>
  <si>
    <t>Estimated internet users.</t>
  </si>
  <si>
    <t>Internet users (per 100 people)</t>
  </si>
  <si>
    <t>PNET</t>
  </si>
  <si>
    <t>Estimated Internet users per 100 people</t>
  </si>
  <si>
    <t>Inward FDI flows (% of fixed investment)</t>
  </si>
  <si>
    <t>INVI</t>
  </si>
  <si>
    <t>Net flows of direct investment capital by non-residents into the country, as a percentage of fixed investment.</t>
  </si>
  <si>
    <t>Inward FDI flows (US$)</t>
  </si>
  <si>
    <t>INDV</t>
  </si>
  <si>
    <t>Net flows of direct investment capital by non-residents into the country.</t>
  </si>
  <si>
    <t>Break in series, before 2005 IMF Balance of Payments Manual 5, after 2005 IMF Balance of Payments Manual 6.</t>
  </si>
  <si>
    <t>Inward FDI flows per head ($)</t>
  </si>
  <si>
    <t>INVC</t>
  </si>
  <si>
    <t>Net flows of direct investment capital by non-residents into the country divided by total population.</t>
  </si>
  <si>
    <t>Inward FDI flows/GDP (%)</t>
  </si>
  <si>
    <t>INVR</t>
  </si>
  <si>
    <t>Net flows of direct investment capital by non-residents into the country, as a percentage of GDP.</t>
  </si>
  <si>
    <t>Inward FDI stock (US$)</t>
  </si>
  <si>
    <t>INSU</t>
  </si>
  <si>
    <t>Stock of direct investment by non-residents into the country at current prices.</t>
  </si>
  <si>
    <t>Inward FDI stock per head (US$)</t>
  </si>
  <si>
    <t>INSC</t>
  </si>
  <si>
    <t>Stock of direct investment by non-residents into the country divided by total population.</t>
  </si>
  <si>
    <t>Inward FDI stock/GDP (%)</t>
  </si>
  <si>
    <t>INSR</t>
  </si>
  <si>
    <t>Stock of direct investment by non-residents into the country as a percentage of GDP.</t>
  </si>
  <si>
    <t>Inward FPI flows (net of fc bonds; US$)</t>
  </si>
  <si>
    <t>IPIN</t>
  </si>
  <si>
    <t>Non-residents investment in the domestic economy in financial securities of any maturity, such as corporate securities, notes, money market instruments and financial derivatives (excluding foreign currency bonds).</t>
  </si>
  <si>
    <t>IT hardware spending (% of GDP)</t>
  </si>
  <si>
    <t>CHAG</t>
  </si>
  <si>
    <t>Derived from IDC</t>
  </si>
  <si>
    <t xml:space="preserve">IT spending on servers, clients systems (PCs, traditional workstations), storage devices (disk storage systems, tape automation) , peripherals (printers, handheld devices) and networking equipment (including LAN switches and hubs, network interface cards </t>
  </si>
  <si>
    <t>IT hardware spending (% pa)</t>
  </si>
  <si>
    <t>CHAP</t>
  </si>
  <si>
    <t>IT hardware spending (LCU)</t>
  </si>
  <si>
    <t>CHAL</t>
  </si>
  <si>
    <t>IT hardware spending (US$)</t>
  </si>
  <si>
    <t>CHAR</t>
  </si>
  <si>
    <t>IDC</t>
  </si>
  <si>
    <t>IT services spending (US$)</t>
  </si>
  <si>
    <t>ITSV</t>
  </si>
  <si>
    <t>IT spending on services provided by external companies for planning, building, supporting, and managing systems and processes.</t>
  </si>
  <si>
    <t>Labour costs adjusted for productivity (scored 1-5)</t>
  </si>
  <si>
    <t>LBCP</t>
  </si>
  <si>
    <t>EIUs business environment rankings quantify the attractiveness of the business environment. The labour costs adjusted for productivity indicator scores countries between 1 and 5, with 1 being "very low" and 5 being "very high".</t>
  </si>
  <si>
    <t>Labour costs per hour (US$)</t>
  </si>
  <si>
    <t>LCHD</t>
  </si>
  <si>
    <t>US Bureau of Labor Statistics</t>
  </si>
  <si>
    <t>Average cost of labour per hour (pay and non-pay costs).</t>
  </si>
  <si>
    <t xml:space="preserve">Includes pay for time worked, other direct pay (eg holiday pay), employer expenditure on legally required insurance programmes and other labour taxes. </t>
  </si>
  <si>
    <t>Labour force</t>
  </si>
  <si>
    <t>LABF</t>
  </si>
  <si>
    <t>National Statistical Office</t>
  </si>
  <si>
    <t>Economically active population.</t>
  </si>
  <si>
    <t>Labour market and skills (scored 1-10)</t>
  </si>
  <si>
    <t>LMRT</t>
  </si>
  <si>
    <t>EIUs business environment rankings quantify the attractiveness of the business environment. The labour market indicator scores countries between 1 and 10 on a variety of measures including incidence of strikes and the availability of skilled labour, with 1 being low and 10 being high.</t>
  </si>
  <si>
    <t>Labour productivity growth (%)</t>
  </si>
  <si>
    <t>LBPG</t>
  </si>
  <si>
    <t>Efficiency of labour measured in terms of output per worker (real GDP per person employed).</t>
  </si>
  <si>
    <t>Language skills (scored 1-5)</t>
  </si>
  <si>
    <t>LGSK</t>
  </si>
  <si>
    <t>EIUs business environment rankings quantify the attractiveness of the business environment. The degree to which language skills of the workforce meet the needs of busines indicator scores countries between 1 and 5, with 1 being "very low" and 5 being "very high".</t>
  </si>
  <si>
    <t>LCDs and other audio-visual and telecoms components: Market demand (% pa)</t>
  </si>
  <si>
    <t>MDAP</t>
  </si>
  <si>
    <t>Percentage change in total demand for LCDs and other audio-visual and telecoms components in local currency.</t>
  </si>
  <si>
    <t>LCDs and other audio-visual and telecoms components: Market demand (US$)</t>
  </si>
  <si>
    <t>MDAD</t>
  </si>
  <si>
    <t>Total demand for LCDs and other audio-visual and telecoms components in US$.</t>
  </si>
  <si>
    <t>LCDs and other audio/visual/telecoms components: Market demand (LCU)</t>
  </si>
  <si>
    <t>MDAL</t>
  </si>
  <si>
    <t>Total demand for LCDs and other audio-visual and telecoms components in local currency.</t>
  </si>
  <si>
    <t>Lending interest rate (%)</t>
  </si>
  <si>
    <t>LRAT</t>
  </si>
  <si>
    <t>Minimum rate charged to enterprises by commercial banks on loans up to one year.</t>
  </si>
  <si>
    <t>Lending to public sector/total lending - [Y]</t>
  </si>
  <si>
    <t>BP14</t>
  </si>
  <si>
    <t>Lending to public sector as a percentage of total lending.</t>
  </si>
  <si>
    <t>Length of railway network (km)</t>
  </si>
  <si>
    <t>LRNW</t>
  </si>
  <si>
    <t>Total route length of the railway network in the country concerned.</t>
  </si>
  <si>
    <t>Life expectancy, female (yrs)</t>
  </si>
  <si>
    <t>FEEX</t>
  </si>
  <si>
    <t>Number of years a newborn female infant would live if prevailing patterns of mortality at the time of its birth were to stay the same throughout its life.</t>
  </si>
  <si>
    <t>Life expectancy, male (yrs)</t>
  </si>
  <si>
    <t>MAEX</t>
  </si>
  <si>
    <t>Number of years a newborn male infant would live if prevailing patterns of mortality at the time of its birth were to stay the same throughout its life.</t>
  </si>
  <si>
    <t>Life expectancy, total (yrs)</t>
  </si>
  <si>
    <t>LEXP</t>
  </si>
  <si>
    <t>Number of years a newborn infant would live if prevailing patterns of mortality at the time of its birth were to stay the same throughout its life.</t>
  </si>
  <si>
    <t>Light commercial vehicle production (units)</t>
  </si>
  <si>
    <t>LCVP</t>
  </si>
  <si>
    <t>Light commercial vehicle production</t>
  </si>
  <si>
    <t>Loans/assets - [Y]</t>
  </si>
  <si>
    <t>BP15</t>
  </si>
  <si>
    <t>Derived from OECD, 1990-2009; Financial Supervisory Service, 2010-present</t>
  </si>
  <si>
    <t>This liquidity ratio indicates what percentage of the assets of the bank are tied up in loans. The higher this ratio the less liquid the banking system will be.</t>
  </si>
  <si>
    <t>Loans/deposits - [Y]</t>
  </si>
  <si>
    <t>BP16</t>
  </si>
  <si>
    <t>Loans to deposits is a measure of the "capacity utilisation" of the banking system.</t>
  </si>
  <si>
    <t>Local stock market capitalization excluding investment funds - [Y]</t>
  </si>
  <si>
    <t>MS08</t>
  </si>
  <si>
    <t>Korea Financial Investment Association (1990-2001); Korea Stock Exchange (2002-present)</t>
  </si>
  <si>
    <t>Long-term bond yield (%)</t>
  </si>
  <si>
    <t>RAT4</t>
  </si>
  <si>
    <t xml:space="preserve">Organization for Economic Cooperation &amp; Development </t>
  </si>
  <si>
    <t xml:space="preserve">10 Year Government Bond (% per annum)  </t>
  </si>
  <si>
    <t>M &amp; LT debt inflows (US$)</t>
  </si>
  <si>
    <t>MLTD</t>
  </si>
  <si>
    <t>World Bank, International Debt Statistics; EIU</t>
  </si>
  <si>
    <t>Capital inflows generating medium- and long-term debt, consisting of commercial bank loans, official guaranteed loans and international bond issues.</t>
  </si>
  <si>
    <t>M&amp;LT debt interest payments (US$)</t>
  </si>
  <si>
    <t>IMLT</t>
  </si>
  <si>
    <t>Interest payments made on medium- and long-term debt.</t>
  </si>
  <si>
    <t>M&amp;LT debt owed to official creditors (US$)</t>
  </si>
  <si>
    <t>OFFC</t>
  </si>
  <si>
    <t>Medium- and long-term debt owed to official creditors at end-period.</t>
  </si>
  <si>
    <t>M&amp;LT debt owed to private creditors (US$)</t>
  </si>
  <si>
    <t>TPRC</t>
  </si>
  <si>
    <t xml:space="preserve">Public and private debt owed to commercial creditors. </t>
  </si>
  <si>
    <t>M&amp;LT foreign debt service (US$)</t>
  </si>
  <si>
    <t>FMLT</t>
  </si>
  <si>
    <t>Principal repayments made, plus interest payments made on all medium- and long-term debt, but excluding IMF debits and charges.</t>
  </si>
  <si>
    <t>M&amp;LT foreign debt service by official creditors (US$)</t>
  </si>
  <si>
    <t>GFDS</t>
  </si>
  <si>
    <t>Principal repayments made, plus interest payments made on all medium- and long-term debt, but excluding IMF debits and charges, by official creditors.</t>
  </si>
  <si>
    <t>M&amp;LT foreign debt service by private creditors (US$)</t>
  </si>
  <si>
    <t>PFDS</t>
  </si>
  <si>
    <t>Principal repayments made, plus interest payments made on all medium- and long-term debt, but excluding IMF debits and charges, by private creditors.</t>
  </si>
  <si>
    <t>M&amp;LT interest payments to official creditors (US$)</t>
  </si>
  <si>
    <t>OFIP</t>
  </si>
  <si>
    <t>Interest payments made on medium- and long-term debt to official creditors, excluding IMF charges.</t>
  </si>
  <si>
    <t>M&amp;LT interest payments to private creditors (US$)</t>
  </si>
  <si>
    <t>PRIP</t>
  </si>
  <si>
    <t>Interest payments made on medium- and long-term debt to private creditors, excluding IMF charges.</t>
  </si>
  <si>
    <t>M&amp;LT principal repayments (US$)</t>
  </si>
  <si>
    <t>PMLT</t>
  </si>
  <si>
    <t>Principal repayments made on medium- and long-term debt.</t>
  </si>
  <si>
    <t>M&amp;LT principal repayments to official creditors (US$)</t>
  </si>
  <si>
    <t>OFAM</t>
  </si>
  <si>
    <t>Principal repayments made on medium- and long-term debt owed to official creditors.</t>
  </si>
  <si>
    <t>M&amp;LT principal repayments to private creditors (US$)</t>
  </si>
  <si>
    <t>PRAM</t>
  </si>
  <si>
    <t>Principal repayments made on medium- and long-term debt owed to private creditors.</t>
  </si>
  <si>
    <t>M1 (% pa)</t>
  </si>
  <si>
    <t>DMN1</t>
  </si>
  <si>
    <t xml:space="preserve">Percentage change in total supply of notes and coins plus demand deposits at end-period, over previous year.  </t>
  </si>
  <si>
    <t>M1 Money supply (LCU)</t>
  </si>
  <si>
    <t>SMN1</t>
  </si>
  <si>
    <t xml:space="preserve">Total supply of notes and coins plus demand deposits, end-period. </t>
  </si>
  <si>
    <t>M1 Money supply (US$)</t>
  </si>
  <si>
    <t>SMU1</t>
  </si>
  <si>
    <t>Bank of Korea ; IMF, International Financial Statistics</t>
  </si>
  <si>
    <t>M2 (% pa)</t>
  </si>
  <si>
    <t>DMN2</t>
  </si>
  <si>
    <t xml:space="preserve">Percentage change in M1 plus quasi-money at end-period, over previous year.  </t>
  </si>
  <si>
    <t>M2/GDP (%)</t>
  </si>
  <si>
    <t>MGDP</t>
  </si>
  <si>
    <t>M1 plus quasi-money at period-end, as a percentage of GDP.</t>
  </si>
  <si>
    <t>Macroeconomic environment (scored 1-10)</t>
  </si>
  <si>
    <t>MERT</t>
  </si>
  <si>
    <t>EIUs business environment rankings quantify the attractiveness of the business environment. The macroeconomic environment indicator scores countries between 1 and 10 on macroeconomic stability, with 1 being low and 10 being high.</t>
  </si>
  <si>
    <t>Male % of population</t>
  </si>
  <si>
    <t>MPOP</t>
  </si>
  <si>
    <t xml:space="preserve">UN Population Data </t>
  </si>
  <si>
    <t xml:space="preserve">Percentage of the total population which is male </t>
  </si>
  <si>
    <t>Manufacturing  (% of GDP)</t>
  </si>
  <si>
    <t>RMIS</t>
  </si>
  <si>
    <t>Percentage change in other services value-added, over previous period.</t>
  </si>
  <si>
    <t>Manufacturing (% change pa)</t>
  </si>
  <si>
    <t>DMNF</t>
  </si>
  <si>
    <t>Percentage change in real manufacturing value-added, over previous year.</t>
  </si>
  <si>
    <t>Manufacturing (LCU)</t>
  </si>
  <si>
    <t>RMNF</t>
  </si>
  <si>
    <t>Manufacturing value-added at constant 2020 prices.</t>
  </si>
  <si>
    <t>Manufacturing labour costs per hour (US$)</t>
  </si>
  <si>
    <t>MCPH</t>
  </si>
  <si>
    <t>US Bureau of Labour Statistics (BLS), Economic Co-operation and Development (OECD), National Statistics Offices, International Labour Organisation (ILO)</t>
  </si>
  <si>
    <t>Average hourly compensation costs for all employees in manufacturing. Includes direct pay, bonuses, healthcare and other social benefits, and labour-related taxes and subsidies.</t>
  </si>
  <si>
    <t>Manufacturing unit labour costs (LCU-based; % change pa)</t>
  </si>
  <si>
    <t>MNLC</t>
  </si>
  <si>
    <t>International Labour Organisation, United Nations Industrial Development Organisation, US Dept of Labour, World Bank - World Development Indicators</t>
  </si>
  <si>
    <t>Percentage change in the labour cost of producing one unit of output in manufacturing over previous period, in local currency.</t>
  </si>
  <si>
    <t>Manufacturing unit labour costs (US$-based; % change pa)</t>
  </si>
  <si>
    <t>MDLC</t>
  </si>
  <si>
    <t>Percentage change in the labour cost of producing one unit of output in manufacturing over previous period, in US$.</t>
  </si>
  <si>
    <t>Market opportunities (scored 1-10)</t>
  </si>
  <si>
    <t>MORT</t>
  </si>
  <si>
    <t>EIUs business environment rankings quantify the attractiveness of the business environment. The market opportunities indicator scores countries between 1 and 10 on market size, growth rates, income levels, trading profile and natural resource endowment, with 1 being low and 10 being high.</t>
  </si>
  <si>
    <t>Average score at the mid-point of a five-year period (eg 2016 refers to the period 2014-2018).  To produce a smoothed extrapolation between the historic and forecast periods scores have been weighted according to the ratio of historic to forecast years.</t>
  </si>
  <si>
    <t>Mean years of schooling</t>
  </si>
  <si>
    <t>MYSC</t>
  </si>
  <si>
    <t>United Nations Development Programme</t>
  </si>
  <si>
    <t>Average number of years spent in school and higher education.</t>
  </si>
  <si>
    <t>Meat consumption (kg/pc)</t>
  </si>
  <si>
    <t>MTCO</t>
  </si>
  <si>
    <t>Total meat consumption, kg per head.</t>
  </si>
  <si>
    <t>Median household income (US$ at constant prices)</t>
  </si>
  <si>
    <t>RINC</t>
  </si>
  <si>
    <t>Median disposable income earned by households per annum at 2019 constant prices.</t>
  </si>
  <si>
    <t>Median household income (US$)</t>
  </si>
  <si>
    <t>MINC</t>
  </si>
  <si>
    <t>Median nominal disposable income earned by households per annum</t>
  </si>
  <si>
    <t>Medium and heavy vehicle production (units)</t>
  </si>
  <si>
    <t>HCVP</t>
  </si>
  <si>
    <t>Medium and heavy trucks production</t>
  </si>
  <si>
    <t>Milk consumption (litres/pc)</t>
  </si>
  <si>
    <t>MKCO</t>
  </si>
  <si>
    <t>Total milk consumption, litres per head.</t>
  </si>
  <si>
    <t>Mining and quarrying (% change pa)</t>
  </si>
  <si>
    <t>PRMQ</t>
  </si>
  <si>
    <t>Percentage change in real mining and quarrying value-added, over previous period.</t>
  </si>
  <si>
    <t>Mining and quarrying (% of GDP)</t>
  </si>
  <si>
    <t>RQIS</t>
  </si>
  <si>
    <t>Real mining and quarrying value-added, as percentage of real GDP at factor cost . GDP at factor cost is GDP at market prices, less indirect taxes, plus subsidies.</t>
  </si>
  <si>
    <t>Mining and quarrying (LCU)</t>
  </si>
  <si>
    <t>XMQR</t>
  </si>
  <si>
    <t>Mining and quarrying value-added at constant 2020 prices.</t>
  </si>
  <si>
    <t>Mobile broadband subscriptions</t>
  </si>
  <si>
    <t>MBSB</t>
  </si>
  <si>
    <t>Active mobile-broadband subscriptions refers to the sum of standard mobile-broadband and dedicated mobile-broadband subscriptions to the public Internet</t>
  </si>
  <si>
    <t>Mobile broadband subscriptions (% pa)</t>
  </si>
  <si>
    <t>MBSG</t>
  </si>
  <si>
    <t>Percentage change in Mobile broadband subscriptions.</t>
  </si>
  <si>
    <t>Mobile broadband subscriptions (per 100 people)</t>
  </si>
  <si>
    <t>MBSP</t>
  </si>
  <si>
    <t>Active mobile-broadband subscriptions refers to the sum of standard mobile-broadband and dedicated mobile-broadband subscriptions to the public Internet (per 100 people)</t>
  </si>
  <si>
    <t>Mobile broadband subscriptions (per 100 people, US=100)</t>
  </si>
  <si>
    <t>MBSU</t>
  </si>
  <si>
    <t>Number of Mobile broadband subscriptions per 100 people indexed to US=100 by the EIU.</t>
  </si>
  <si>
    <t>Mobile broadband subscriptions (share of world total)</t>
  </si>
  <si>
    <t>MBSW</t>
  </si>
  <si>
    <t>Total Mobile broadband subscriptions as a percentage of the world total.</t>
  </si>
  <si>
    <t>Mobile network coverage (scored 1-5)</t>
  </si>
  <si>
    <t>MBNC</t>
  </si>
  <si>
    <t>EIUs business environment rankings quantify the attractiveness of the business environment. The mobile network coverage indicator scores countries between 1 and 5, with 1 being "very low" and 5 being "very high".</t>
  </si>
  <si>
    <t>Mobile phone subscriptions (scored 1-5)</t>
  </si>
  <si>
    <t>MBPS</t>
  </si>
  <si>
    <t>EIUs business environment rankings quantify the attractiveness of the business environment. The mobile phone subscriptions indicator scores countries between 1 and 5, with 1 being "very low" and 5 being "very high".</t>
  </si>
  <si>
    <t>Mobile phones and other communications equipment: Market demand (% pa)</t>
  </si>
  <si>
    <t>MDPP</t>
  </si>
  <si>
    <t>Percentage change in total demand for mobile phones and other communications equipment in local currency.</t>
  </si>
  <si>
    <t>Mobile phones and other communications equipment: Market demand (LCU)</t>
  </si>
  <si>
    <t>MDPL</t>
  </si>
  <si>
    <t>Total demand for mobile phones and other communications equipment in local currency.</t>
  </si>
  <si>
    <t>Mobile phones and other communications equipment: Market demand (US$)</t>
  </si>
  <si>
    <t>MDPD</t>
  </si>
  <si>
    <t>Total demand for mobile phones and other communications equipment in US$.</t>
  </si>
  <si>
    <t>Mobile voice subscriptions</t>
  </si>
  <si>
    <t>MOSB</t>
  </si>
  <si>
    <t>Total number of mobile-phone subscriptions</t>
  </si>
  <si>
    <t>Mobile voice subscriptions (% pa)</t>
  </si>
  <si>
    <t>MOSG</t>
  </si>
  <si>
    <t>Percentage change in total number of mobile phone subscriptions.</t>
  </si>
  <si>
    <t>Mobile voice subscriptions (per 100 people)</t>
  </si>
  <si>
    <t>MOSP</t>
  </si>
  <si>
    <t>Number of mobile-phone subscribers per 100 people.</t>
  </si>
  <si>
    <t>Mobile voice subscriptions (per 100 people, US=100)</t>
  </si>
  <si>
    <t>MOSU</t>
  </si>
  <si>
    <t>Number of mobile phone subscriptions per 100 people indexed to US=100 by the EIU.</t>
  </si>
  <si>
    <t>Mobile voice subscriptions (share of world total)</t>
  </si>
  <si>
    <t>MOSW</t>
  </si>
  <si>
    <t>Total number of mobile phone subscriptions as a percentage of the world total.</t>
  </si>
  <si>
    <t>Motor vehicles and parts: Market demand (% real change pa)</t>
  </si>
  <si>
    <t>AUDX</t>
  </si>
  <si>
    <t>Total market demand for motor vehicles, motor vehicle parts, motorcycles and bicycles.</t>
  </si>
  <si>
    <t>Excludes retail and wholesale mark-up. Includes passenger cars, commercial cars and buses, lorries, truck trailers, special purpose motor vehicles, caravans and motor vehicle parts and accessories.</t>
  </si>
  <si>
    <t>Motor vehicles and parts: Market demand (nominal US$)</t>
  </si>
  <si>
    <t>AUDN</t>
  </si>
  <si>
    <t>Motor vehicles and parts: Market demand (US$ at 2005 constant prices)</t>
  </si>
  <si>
    <t>AUDC</t>
  </si>
  <si>
    <t>Multilateral M&amp;LT debt (US$)</t>
  </si>
  <si>
    <t>MULC</t>
  </si>
  <si>
    <t>Official medium- and long-term debt owed to multilateral institutions, excluding the IMF, at end-period.</t>
  </si>
  <si>
    <t>Natural Gas (Europe): Index (2005=100)</t>
  </si>
  <si>
    <t>PRYI</t>
  </si>
  <si>
    <t xml:space="preserve">Natural gas: Nominal Europe spot price (2005=100) </t>
  </si>
  <si>
    <t>Natural Gas (Europe): Nominal Price (LCU)</t>
  </si>
  <si>
    <t>PRYL</t>
  </si>
  <si>
    <t xml:space="preserve">Natural gas: Nominal Europe spot price (LCU/Mil.BTU) </t>
  </si>
  <si>
    <t>Natural Gas (Europe): Nominal spot price ($)</t>
  </si>
  <si>
    <t>PRYN</t>
  </si>
  <si>
    <t xml:space="preserve">Natural gas: Nominal Europe spot price (US$/Mil.BTU) </t>
  </si>
  <si>
    <t>Natural Gas (Europe): Real Price (Constant 2005 LCU)</t>
  </si>
  <si>
    <t>PRYR</t>
  </si>
  <si>
    <t xml:space="preserve">Natural gas: Nominal Europe spot price (Constant 2005 LCU/Mil.BTU) </t>
  </si>
  <si>
    <t>Natural Gas (Henry Hub): Index (2005=100)</t>
  </si>
  <si>
    <t>PRHI</t>
  </si>
  <si>
    <t xml:space="preserve">Natural gas: Real Henry Hub spot price (2005=100) </t>
  </si>
  <si>
    <t>Natural Gas (Henry Hub): Nominal Price (LCU)</t>
  </si>
  <si>
    <t>PRHL</t>
  </si>
  <si>
    <t xml:space="preserve">Natural gas: Nominal Henry Hub spot price (LCU/Mil.BTU) </t>
  </si>
  <si>
    <t>Natural Gas (Henry Hub): Nominal spot price (US$)</t>
  </si>
  <si>
    <t>PRHN</t>
  </si>
  <si>
    <t xml:space="preserve">Natural gas: Nominal Henry Hub spot price (US$/Mil.BTU) </t>
  </si>
  <si>
    <t>Natural Gas (Henry Hub): Real Price (Constant 2005 LCU)</t>
  </si>
  <si>
    <t>PRHR</t>
  </si>
  <si>
    <t xml:space="preserve">Natural gas: Real Henry Hub spot price (Constant 2005 LCU/Mil.BTU) </t>
  </si>
  <si>
    <t>Natural Gas (Russia): Index (2005=100)</t>
  </si>
  <si>
    <t>PRII</t>
  </si>
  <si>
    <t xml:space="preserve">Natural gas: Nominal Russia spot price (2005=100) </t>
  </si>
  <si>
    <t>Natural Gas (Russia): Nominal Price (LCU)</t>
  </si>
  <si>
    <t>PRIL</t>
  </si>
  <si>
    <t xml:space="preserve">Natural gas: Nominal Russia spot price (LCU/Mil.BTU) </t>
  </si>
  <si>
    <t>Natural Gas (Russia): Nominal spot price ($)</t>
  </si>
  <si>
    <t>PRIN</t>
  </si>
  <si>
    <t xml:space="preserve">Natural gas: Nominal Russia spot price (US$/Mil.BTU) </t>
  </si>
  <si>
    <t>Natural Gas (Russia): Real Price (Constant 2005 LCU)</t>
  </si>
  <si>
    <t>PRIR</t>
  </si>
  <si>
    <t xml:space="preserve">Natural gas: Nominal Russia spot price (Constant 2005 LCU/Mil.BTU) </t>
  </si>
  <si>
    <t>Natural Gas Production (ktoe)</t>
  </si>
  <si>
    <t>NGPN</t>
  </si>
  <si>
    <t>EIU, based on data from Natural gas information © OECD/IEA  2024  IEA statistics, www.iea.org/data-and-statistics, licence: www.iea.org/t&amp;c.</t>
  </si>
  <si>
    <t>Total dry marketable natural gas production within national boundaries, including offshore production. After purification and extraction of NGLs and sulphur. Excluding extraction losses and quantities reinjected, vented or flared. Includes quantities used within the natural gas industry; in gas extraction, pipeline systems and processing plants.</t>
  </si>
  <si>
    <t>Natural Gas: Gross domestic energy consumption (% change y/y)</t>
  </si>
  <si>
    <t>NGPY</t>
  </si>
  <si>
    <t>Percentage change in the gross domestic consumption of natural gas: production plus imports minus exports minus international marine and aviation bunkers and stock changes.</t>
  </si>
  <si>
    <t>Natural Gas: Gross domestic energy consumption (% of total)</t>
  </si>
  <si>
    <t>TOGT</t>
  </si>
  <si>
    <t>Percentage of gross domestic energy consumption provided by natural gas: production plus imports minus exports minus international marine and aviation bunkers and stock changes.</t>
  </si>
  <si>
    <t>Natural Gas: Gross domestic energy consumption (% of world total)</t>
  </si>
  <si>
    <t>PWTG</t>
  </si>
  <si>
    <t>Gross domestic consumption of natural gas as a percentage of world natural gas consumption.</t>
  </si>
  <si>
    <t>Natural Gas: Gross domestic energy consumption (ktoe)</t>
  </si>
  <si>
    <t>TONG</t>
  </si>
  <si>
    <t>Gross domestic consumption of natural gas: production plus imports minus exports minus international marine and aviation bunkers and stock changes.</t>
  </si>
  <si>
    <t>Natural gas: Net imports (% of total consumption)</t>
  </si>
  <si>
    <t>IPTN</t>
  </si>
  <si>
    <t>EIU, based on data from Natural gas information and World energy balances © OECD/IEA  2024  IEA statistics, www.iea.org/data-and-statistics, licence: www.iea.org/t&amp;c.</t>
  </si>
  <si>
    <t>Percentage gross domestic consumption of natural gas covered by net imports of natural gas.</t>
  </si>
  <si>
    <t>Natural gas: Net imports (ktoe)</t>
  </si>
  <si>
    <t>NGNI</t>
  </si>
  <si>
    <t>Net imports of natural gas.</t>
  </si>
  <si>
    <t>Natural gas: Total exports (ktoe)</t>
  </si>
  <si>
    <t>NGEX</t>
  </si>
  <si>
    <t>Total exports of natural gas.</t>
  </si>
  <si>
    <t>Natural gas: Total imports (ktoe)</t>
  </si>
  <si>
    <t>NGIM</t>
  </si>
  <si>
    <t>Total imports of natural gas.</t>
  </si>
  <si>
    <t>Natural resource endowment (scored 1-5)</t>
  </si>
  <si>
    <t>NREN</t>
  </si>
  <si>
    <t>EIUs business environment rankings quantify the attractiveness of the business environment. The natural resources endowment indicator scores countries between 1 and 5, with 1 being "very low" and 5 being "very high".</t>
  </si>
  <si>
    <t>Net debt (US$)</t>
  </si>
  <si>
    <t>NTDT</t>
  </si>
  <si>
    <t>Total external debt less total international reserves.</t>
  </si>
  <si>
    <t>Net debt/export of G&amp;S (%)</t>
  </si>
  <si>
    <t>NDEG</t>
  </si>
  <si>
    <t>Total external debt less total international reserves as a percentage of exports of goods, non-factor services, primary income and workers remittances.</t>
  </si>
  <si>
    <t>Net debt/GDP (%)</t>
  </si>
  <si>
    <t>NGDP</t>
  </si>
  <si>
    <t>Total external debt less total international reserves as a percentage of nominal gross domestic product.</t>
  </si>
  <si>
    <t>Net FDI flows (US$)</t>
  </si>
  <si>
    <t>INVF</t>
  </si>
  <si>
    <t>Net flows of direct investment.</t>
  </si>
  <si>
    <t>Net FPI flows (net of fc bond issues)</t>
  </si>
  <si>
    <t>INVP</t>
  </si>
  <si>
    <t>Inward portfolio investment (net of foreign currency bond issues) less outward portfolio investment.</t>
  </si>
  <si>
    <t>Net income - [Y]</t>
  </si>
  <si>
    <t>BP09</t>
  </si>
  <si>
    <t>Gross income minus operating expenses.</t>
  </si>
  <si>
    <t>Net interest income (US$)</t>
  </si>
  <si>
    <t>BP05</t>
  </si>
  <si>
    <t>Interest income minus interest expenses. Interest income includes income on interest-bearing assets, fee income from lending, plus dividend income. Interest expenses generally include interest paid on liabilities and fee expenses from borrowing.</t>
  </si>
  <si>
    <t>Net interest margin (net interest incl assets; %)</t>
  </si>
  <si>
    <t>BP18</t>
  </si>
  <si>
    <t>Net interest income expressed as a percentage of assets. The higher this figure the cheaper the funding or the higher the margin the bank is commanding. Higher margins and profitability are desirable as long as the asset quality is being maintained.</t>
  </si>
  <si>
    <t>Net maximum electrical capacity (Mwe)</t>
  </si>
  <si>
    <t>ELMT</t>
  </si>
  <si>
    <t>Maximum active power that can be supplied, continuously, with all electricity-only and CHP plants running. Excludes power supplies for station auxiliaries and allows for transformer losses integral to the station. Excludes short-term overload capacity.</t>
  </si>
  <si>
    <t>New dwellings completed</t>
  </si>
  <si>
    <t>NDCE</t>
  </si>
  <si>
    <t>Euromonitor</t>
  </si>
  <si>
    <t>Total number of new residential dwellings completed in the year concerned.</t>
  </si>
  <si>
    <t>New electric-vehicle registrations (% change, pa)</t>
  </si>
  <si>
    <t>NEVX</t>
  </si>
  <si>
    <t>International Energy Agency; EIU forecasts</t>
  </si>
  <si>
    <t>Percentage change Electric vehicles (EVs) covers battery EVs, plug-in hybrid EVs and fuel-cell EVs. Cars only.</t>
  </si>
  <si>
    <t>New electric-vehicle registrations ('000 units)</t>
  </si>
  <si>
    <t>NEVR</t>
  </si>
  <si>
    <t>Electric vehicles (EVs) covers battery EVs, plug-in hybrid EVs and fuel-cell EVs. Cars only.</t>
  </si>
  <si>
    <t>New electric-vehicle registrations (as a percentage of new passenger-car registrations)</t>
  </si>
  <si>
    <t>NEVP</t>
  </si>
  <si>
    <t>International Energy Agency; EIU forecasts Korea Automobile Manufacturers' Association, Korea Automobile Importers &amp; Distributor' Association, EIU estimates</t>
  </si>
  <si>
    <t>Electric vehicles (EVs) covers battery EVs, plug-in hybrid EVs and fuel-cell Evs (cars only) as apercentage of new passenger car registration</t>
  </si>
  <si>
    <t>NGL production (kb/d)</t>
  </si>
  <si>
    <t>NGLP</t>
  </si>
  <si>
    <t>Natural gas liquids production, average barrels/day.</t>
  </si>
  <si>
    <t>Nominal domestic demand (LCU)</t>
  </si>
  <si>
    <t>DMDL</t>
  </si>
  <si>
    <t>Total domestic expenditure (including stockbuilding) at current market prices.</t>
  </si>
  <si>
    <t>Nominal domestic demand (US$)</t>
  </si>
  <si>
    <t>DMDD</t>
  </si>
  <si>
    <t>Derived from Bank of Korea; IMF, International Financial Statistics</t>
  </si>
  <si>
    <t>Total domestic expenditure (including stockbuilding) at current market prices in US$ using period-average exchange rate.</t>
  </si>
  <si>
    <t>Nominal exports of G&amp;S (LCU)</t>
  </si>
  <si>
    <t>EXPL</t>
  </si>
  <si>
    <t xml:space="preserve">Value of exports of goods and non-factor services expenditure at current market prices.  </t>
  </si>
  <si>
    <t>Nominal exports of G&amp;S (US$)</t>
  </si>
  <si>
    <t>EXPD</t>
  </si>
  <si>
    <t>Value of exports of goods and non-factor services expenditure at current market prices in US$  using period-average exchange rate.</t>
  </si>
  <si>
    <t>Nominal GDP (LCU)</t>
  </si>
  <si>
    <t>GDPL</t>
  </si>
  <si>
    <t>Gross domestic product (GDP) at current market prices.</t>
  </si>
  <si>
    <t>Seasonally adjusted. Includes statistical discrepancy.</t>
  </si>
  <si>
    <t>Nominal GDP (PPP$)</t>
  </si>
  <si>
    <t>GDPP</t>
  </si>
  <si>
    <t>Derived from Bank of Korea; Organisation for Economic Cooporation and Development</t>
  </si>
  <si>
    <t xml:space="preserve">Gross domestic product (GDP) at purchasing power parity (PPP) in US$.  </t>
  </si>
  <si>
    <t>Nominal GDP (US$)</t>
  </si>
  <si>
    <t>GDPD</t>
  </si>
  <si>
    <t>Gross domestic product (GDP) at current market prices in US$.</t>
  </si>
  <si>
    <t>Nominal government consumption (LCU)</t>
  </si>
  <si>
    <t>GCEL</t>
  </si>
  <si>
    <t xml:space="preserve">Government consumption expenditure at current market prices.  </t>
  </si>
  <si>
    <t>Nominal government consumption (US$)</t>
  </si>
  <si>
    <t>GCED</t>
  </si>
  <si>
    <t>Government consumption expenditure at current market prices in US$ using period-average exchange rate.</t>
  </si>
  <si>
    <t>Nominal gross fixed investment (LCU)</t>
  </si>
  <si>
    <t>FINL</t>
  </si>
  <si>
    <t xml:space="preserve">Gross fixed investment expenditure at current market prices.  </t>
  </si>
  <si>
    <t>Nominal gross fixed investment (US$)</t>
  </si>
  <si>
    <t>FIND</t>
  </si>
  <si>
    <t>Gross fixed investment expenditure at current market prices in US$ using period-average exchange rate.</t>
  </si>
  <si>
    <t>Nominal imports of G&amp;S (LCU)</t>
  </si>
  <si>
    <t>IMPL</t>
  </si>
  <si>
    <t xml:space="preserve">Value of imports of goods and non-factor services expenditure at current market prices.  </t>
  </si>
  <si>
    <t>Nominal imports of G&amp;S (US$)</t>
  </si>
  <si>
    <t>IMPD</t>
  </si>
  <si>
    <t>Value of imports of goods and non-factor services expenditure at current market prices in US$  using period-average exchange rate.</t>
  </si>
  <si>
    <t>Nominal private consumption (LCU)</t>
  </si>
  <si>
    <t>CPRL</t>
  </si>
  <si>
    <t xml:space="preserve">Private consumption expenditure at current market prices.  </t>
  </si>
  <si>
    <t>Nominal private consumption (US$)</t>
  </si>
  <si>
    <t>PCRD</t>
  </si>
  <si>
    <t>Private consumption expenditure at current market prices in US$ using period-average exchange rate.</t>
  </si>
  <si>
    <t>Nominal stockbuilding (LCU)</t>
  </si>
  <si>
    <t>STKL</t>
  </si>
  <si>
    <t xml:space="preserve">Stockbuilding at current market prices.  </t>
  </si>
  <si>
    <t>Nominal stockbuilding (US$)</t>
  </si>
  <si>
    <t>STKD</t>
  </si>
  <si>
    <t>Stockbuilding at current market prices in US$  using period-average exchange rate.</t>
  </si>
  <si>
    <t>Non interest income (net) - [Y]</t>
  </si>
  <si>
    <t>BP06</t>
  </si>
  <si>
    <t>Other fees receivable and payable not related to lending or borrowing. Includes fees for foreign exchange transactions, payments services, securities transations and other special transactions.</t>
  </si>
  <si>
    <t>Non interest income (net)/total revenues - [Y]</t>
  </si>
  <si>
    <t>BP20</t>
  </si>
  <si>
    <t>Non interest income expressed as a percentage of revenue.  Indicates the relative importance of fees not related to lending (and borrowing).</t>
  </si>
  <si>
    <t>Non interest income/assets - [Y]</t>
  </si>
  <si>
    <t>BP23</t>
  </si>
  <si>
    <t>Non interest income (fees other than those received for lending activities or payable on borrowing activities) expressed as a percentage of assets.</t>
  </si>
  <si>
    <t>Non interest income/operating expenses - [Y]</t>
  </si>
  <si>
    <t>BP21</t>
  </si>
  <si>
    <t>Non interest income expressed as a percentage of operating expenses.</t>
  </si>
  <si>
    <t>Non-financial sector (assets): currency (US$)</t>
  </si>
  <si>
    <t>C02A</t>
  </si>
  <si>
    <t>Currency assets of the non-financial sector (non-financial corporations). Comprises notes and coins in circulation.</t>
  </si>
  <si>
    <t>Non-financial sector (assets): currency and deposits (US$)</t>
  </si>
  <si>
    <t>C01A</t>
  </si>
  <si>
    <t>Currency and deposits assets of the non-financial sector (non-financial corporations). Consist of financial assets used to make payments, including currency, transferable deposits and other deposits.</t>
  </si>
  <si>
    <t>Non-financial sector (assets): deposits (US$)</t>
  </si>
  <si>
    <t>C03A</t>
  </si>
  <si>
    <t>Deposits assets of the non-financial sector (non-financial corporations). Consist of both transferable deposits and non-transferable claims on the central bank or other depository institutions.</t>
  </si>
  <si>
    <t>Non-financial sector (assets): equities (excl mutual funds; US$)</t>
  </si>
  <si>
    <t>C12A</t>
  </si>
  <si>
    <t>Equities (excl mutual funds) assets of the non-financial sector (non-financial corporations). Consist of claims to residual value of incorporated enterprises, after claims of all creditors, and exclude mutual fund holdings.</t>
  </si>
  <si>
    <t>Non-financial sector (assets): equities (US$)</t>
  </si>
  <si>
    <t>C11A</t>
  </si>
  <si>
    <t>Equities assets of the non-financial sector (non-financial corporations). Consist of claims to residual value of incorporated enterprises, after claims of all creditors, and include mutual fund holdings.</t>
  </si>
  <si>
    <t>Non-financial sector (assets): financial derivatives (US$)</t>
  </si>
  <si>
    <t>C07A</t>
  </si>
  <si>
    <t>Financial derivatives assets of the non-financial sector (non-financial corporations). Consist of financial instruments linked to specific other assets, and derive their value from the price of the underlying item.</t>
  </si>
  <si>
    <t>Non-financial sector (assets): loans (US$)</t>
  </si>
  <si>
    <t>C08A</t>
  </si>
  <si>
    <t>Total Loans extended by the non-financial sector (non-financial corporations). Comprise financial assets created when creditors lend funds directly to debtors.</t>
  </si>
  <si>
    <t>Non-financial sector (assets): long-term securities (excl financial derivatives; US$)</t>
  </si>
  <si>
    <t>C06A</t>
  </si>
  <si>
    <t>Long-term (excl financial derivatives) assets of the non-financial sector (non-financial corporations). Consists of securities other than shares with an original maturity of more than one or two years. Excludes financial derivatives.</t>
  </si>
  <si>
    <t>Non-financial sector (assets): mutual funds (US$)</t>
  </si>
  <si>
    <t>C13A</t>
  </si>
  <si>
    <t>Mutual funds assets of the non-financial sector (non-financial corporations). Consist of collective investment vehicles, using money from many investors to invest in stocks, bonds, short-term money market instruments, and/or other securities</t>
  </si>
  <si>
    <t>Non-financial sector (assets): other (US$)</t>
  </si>
  <si>
    <t>C18A</t>
  </si>
  <si>
    <t xml:space="preserve">Other assets of the non-financial sector (non-financial corporations). </t>
  </si>
  <si>
    <t>Non-financial sector (assets): securities (excl equities; US$)</t>
  </si>
  <si>
    <t>C04A</t>
  </si>
  <si>
    <t>Securities (excl equities) assets of the non-financial sector (non-financial corporations). Consist of bills, bonds, certificates of deposit and similar instruments normally traded in the financial markets.</t>
  </si>
  <si>
    <t>Non-financial sector (assets): short-term securities (excl financial derivatives; US$)</t>
  </si>
  <si>
    <t>C05A</t>
  </si>
  <si>
    <t>Short-term (excl financial derivatives) assets of the non-financial sector (non-financial corporations). Consists of securities other than shares that have an original maturity of one or two years or less. Excludes financial derivatives</t>
  </si>
  <si>
    <t>Non-financial sector (assets): total (US$)</t>
  </si>
  <si>
    <t>C19A</t>
  </si>
  <si>
    <t>Total assets of the non-financial sector (non-financial corporations). Equal to the sum of Currency and Deposits, Securities, Loans, Equities, Trade Credit and advances and Other Non-Financial Assets.</t>
  </si>
  <si>
    <t>Non-financial sector (assets): trade credit and advances (US$)</t>
  </si>
  <si>
    <t>C14A</t>
  </si>
  <si>
    <t xml:space="preserve">Trade credit and advances assets of the non-financial sector (non-financial corporations). </t>
  </si>
  <si>
    <t>Non-financial sector (liabilities): equities (excl mutual funds; US$)</t>
  </si>
  <si>
    <t>C12L</t>
  </si>
  <si>
    <t>Equities (excl mutual funds) liabilities of the non-financial sector (non-financial corporations). Consist of claims to residual value of incorporated enterprises, after claims of all creditors, and exclude mutual fund holdings.</t>
  </si>
  <si>
    <t>Non-financial sector (liabilities): equities (US$)</t>
  </si>
  <si>
    <t>C11L</t>
  </si>
  <si>
    <t>Equities liabilities of the non-financial sector (non-financial corporations). Consist of claims to residual value of incorporated enterprises, after claims of all creditors, and include mutual fund holdings.</t>
  </si>
  <si>
    <t>Non-financial sector (liabilities): financial derivatives (US$)</t>
  </si>
  <si>
    <t>C07L</t>
  </si>
  <si>
    <t>Financial derivatives liabilities of the non-financial sector (non-financial corporations). Consist of financial instruments linked to specific other assets, and derive their value from the price of the underlying item.</t>
  </si>
  <si>
    <t>Non-financial sector (liabilities): loans (US$)</t>
  </si>
  <si>
    <t>C08L</t>
  </si>
  <si>
    <t>Loans liabilities of the non-financial sector (non-financial corporations) to the domestic financial sector. Comprise financial assets created when creditors lend funds directly to debtors.</t>
  </si>
  <si>
    <t>Non-financial sector (liabilities): long-term (excl financial derivatives; US$)</t>
  </si>
  <si>
    <t>C06L</t>
  </si>
  <si>
    <t>Long-term (excl financial derivatives) liabilities of the non-financial sector (non-financial corporations). Consists of securities other than shares with an original maturity of more than one or two years. Excludes financial derivatives.</t>
  </si>
  <si>
    <t>Non-financial sector (liabilities): long-term loans (US$)</t>
  </si>
  <si>
    <t>C10L</t>
  </si>
  <si>
    <t>Long-term loans liabilities of the non-financial sector (non-financial corporations). Consist of loans that have an original maturity normally of more than one or two years.</t>
  </si>
  <si>
    <t>Non-financial sector (liabilities): mutual funds (US$)</t>
  </si>
  <si>
    <t>C13L</t>
  </si>
  <si>
    <t>Mutual funds liabilities of the non-financial sector (non-financial corporations). Consist of collective investment vehicles, using money from many investors to invest in stocks, bonds, short-term money market instruments, and/or other securities</t>
  </si>
  <si>
    <t>Non-financial sector (liabilities): other (US$)</t>
  </si>
  <si>
    <t>C18L</t>
  </si>
  <si>
    <t xml:space="preserve">Other liabilities of the non-financial sector (non-financial corporations). </t>
  </si>
  <si>
    <t>Non-financial sector (liabilities): securities (excl equities; US$)</t>
  </si>
  <si>
    <t>C04L</t>
  </si>
  <si>
    <t>Securities (excl equities) liabilities of the non-financial sector (non-financial corporations). Consist of bills, bonds, certificates of deposit and similar instruments normally traded in the financial markets.</t>
  </si>
  <si>
    <t>Non-financial sector (liabilities): short-term (excl financial derivatives; US$)</t>
  </si>
  <si>
    <t>C05L</t>
  </si>
  <si>
    <t>Short-term (excl financial derivatives) liabilities of the non-financial sector (non-financial corporations). Consists of securities other than shares that have an original maturity of one or two years or less. Excludes financial derivatives</t>
  </si>
  <si>
    <t>Non-financial sector (liabilities): short-term loans (US$)</t>
  </si>
  <si>
    <t>C09L</t>
  </si>
  <si>
    <t>Short-term loans liabilities of the non-financial sector (non-financial corporations). Consist of loans that have an original maturity normally of one or two years or less.</t>
  </si>
  <si>
    <t>Non-financial sector (liabilities): total (US$)</t>
  </si>
  <si>
    <t>C19L</t>
  </si>
  <si>
    <t>Total liabilities of the non-financial sector (non-financial corporations). Equal to the sum of currency and deposits, securities, loans, equities and other non-financial liabilities.</t>
  </si>
  <si>
    <t>Nuclear: Gross domestic energy consumption (% change y/y)</t>
  </si>
  <si>
    <t>NUPY</t>
  </si>
  <si>
    <t>Percentage change in the gross domestic consumption of nuclear power: production plus imports minus exports minus international marine and aviation bunkers and stock changes.</t>
  </si>
  <si>
    <t>Nuclear: Gross domestic energy consumption (% of total)</t>
  </si>
  <si>
    <t>TONT</t>
  </si>
  <si>
    <t>Percentage of gross domestic energy consumption provided by nuclear power: production plus imports minus exports minus international marine and aviation bunkers and stock changes.</t>
  </si>
  <si>
    <t>Nuclear: Gross domestic energy consumption (% of world total)</t>
  </si>
  <si>
    <t>PWTN</t>
  </si>
  <si>
    <t>Gross domestic consumption of nuclear power as a percentage of world nuclear power consumption.</t>
  </si>
  <si>
    <t>Nuclear: Gross domestic energy consumption (ktoe)</t>
  </si>
  <si>
    <t>TONU</t>
  </si>
  <si>
    <t>Gross domestic consumption of nuclear power: production plus imports minus exports minus international marine and aviation bunkers and stock changes.</t>
  </si>
  <si>
    <t>Number of automated teller machines</t>
  </si>
  <si>
    <t>ATMS</t>
  </si>
  <si>
    <t xml:space="preserve">Number of automated teller machines </t>
  </si>
  <si>
    <t>Number of HHs earning &gt; US$1,000 p.a.</t>
  </si>
  <si>
    <t>N001</t>
  </si>
  <si>
    <t>Number of households with nominal disposable income of more than US$1,000 per annum</t>
  </si>
  <si>
    <t>Number of HHs earning &gt; US$1,000 p.a. (constant prices)</t>
  </si>
  <si>
    <t>R001</t>
  </si>
  <si>
    <t>Number of households with disposable income of more than US$1,000 per annum at 2019 constant prices.</t>
  </si>
  <si>
    <t>Number of HHs earning &gt; US$10,000 p.a.</t>
  </si>
  <si>
    <t>N010</t>
  </si>
  <si>
    <t>Number of households with nominal disposable income of more than US$10,000 per annum</t>
  </si>
  <si>
    <t>Number of HHs earning &gt; US$10,000 p.a. (constant prices)</t>
  </si>
  <si>
    <t>R010</t>
  </si>
  <si>
    <t>Number of households with disposable income of more than US$10,000 per annum at 2019 constant prices.</t>
  </si>
  <si>
    <t>Number of HHs earning &gt; US$15,000 p.a.</t>
  </si>
  <si>
    <t>N015</t>
  </si>
  <si>
    <t>Number of households with nominal disposable income of more than US$15,000 per annum</t>
  </si>
  <si>
    <t>Number of HHs earning &gt; US$15,000 p.a. (constant prices)</t>
  </si>
  <si>
    <t>R015</t>
  </si>
  <si>
    <t>Number of households with disposable income of more than US$15,000 per annum at 2019 constant prices.</t>
  </si>
  <si>
    <t>Number of HHs earning &gt; US$25,000 p.a.</t>
  </si>
  <si>
    <t>N025</t>
  </si>
  <si>
    <t>Number of households with nominal disposable income of more than US$25,000 per annum</t>
  </si>
  <si>
    <t>Number of HHs earning &gt; US$25,000 p.a. (constant prices)</t>
  </si>
  <si>
    <t>R025</t>
  </si>
  <si>
    <t>Number of households with disposable income of more than US$25,000 per annum at 2019 constant prices.</t>
  </si>
  <si>
    <t>Number of HHs earning &gt; US$3,000 p.a.</t>
  </si>
  <si>
    <t>N003</t>
  </si>
  <si>
    <t>Number of households with nominal disposable income of more than US$3,000 per annum</t>
  </si>
  <si>
    <t>Number of HHs earning &gt; US$3,000 p.a. (constant prices)</t>
  </si>
  <si>
    <t>R003</t>
  </si>
  <si>
    <t>Number of households with disposable income of more than US$3,000 per annum at 2019 constant prices.</t>
  </si>
  <si>
    <t>Number of HHs earning &gt; US$35,000 p.a.</t>
  </si>
  <si>
    <t>N035</t>
  </si>
  <si>
    <t>Number of households with nominal disposable income of more than US$35,000 per annum</t>
  </si>
  <si>
    <t>Number of HHs earning &gt; US$35,000 p.a. (constant prices)</t>
  </si>
  <si>
    <t>R035</t>
  </si>
  <si>
    <t>Number of households with disposable income of more than US$35,000 per annum at 2019 constant prices.</t>
  </si>
  <si>
    <t>Number of HHs earning &gt; US$5,000 p.a.</t>
  </si>
  <si>
    <t>N005</t>
  </si>
  <si>
    <t>Number of households with nominal disposable income of more than US$5,000 per annum</t>
  </si>
  <si>
    <t>Number of HHs earning &gt; US$5,000 p.a. (constant prices)</t>
  </si>
  <si>
    <t>R005</t>
  </si>
  <si>
    <t>Number of households with disposable income of more than US$5,000 per annum at 2019 constant prices.</t>
  </si>
  <si>
    <t>Number of HHs earning &gt; US$50,000 p.a.</t>
  </si>
  <si>
    <t>N050</t>
  </si>
  <si>
    <t>Number of households with nominal disposable income of more than US$50,000 per annum</t>
  </si>
  <si>
    <t>Number of HHs earning &gt; US$50,000 p.a. (constant prices)</t>
  </si>
  <si>
    <t>R050</t>
  </si>
  <si>
    <t>Number of households with disposable income of more than US$50,000 per annum at 2019 constant prices.</t>
  </si>
  <si>
    <t>Number of HHs earning &gt; US$75,000 p.a.</t>
  </si>
  <si>
    <t>N075</t>
  </si>
  <si>
    <t>Number of households with nominal disposable income of more than US$75,000 per annum</t>
  </si>
  <si>
    <t>Number of HHs earning &gt; US$75,000 p.a. (constant prices)</t>
  </si>
  <si>
    <t>R075</t>
  </si>
  <si>
    <t>Number of households with disposable income of more than US$75,000 per annum at 2019 constant prices.</t>
  </si>
  <si>
    <t>Number of HNWHs &gt;US$1m</t>
  </si>
  <si>
    <t>N01M</t>
  </si>
  <si>
    <t>Number of households with net financial wealth more than US$1,000,000.</t>
  </si>
  <si>
    <t>Number of mass affluent HHs&gt;US$100k</t>
  </si>
  <si>
    <t>N100</t>
  </si>
  <si>
    <t>Number of households with net financial wealth more than US$100,000.</t>
  </si>
  <si>
    <t>Number of mass affluent HHs&gt;US$250k</t>
  </si>
  <si>
    <t>N250</t>
  </si>
  <si>
    <t>Number of households with net financial wealth more than US$250,000.</t>
  </si>
  <si>
    <t>Number of mass affluent HHs&gt;US$500k</t>
  </si>
  <si>
    <t>N500</t>
  </si>
  <si>
    <t>Number of households with net financial wealth more than US$500,000.</t>
  </si>
  <si>
    <t>Officially guaranteed loans (US$)</t>
  </si>
  <si>
    <t>OFGL</t>
  </si>
  <si>
    <t>Public and publicly guaranteed loans, excluding international bonds,</t>
  </si>
  <si>
    <t>Oil (Brent): Index (2005=100)</t>
  </si>
  <si>
    <t>PRBI</t>
  </si>
  <si>
    <t xml:space="preserve">Petroleum: Real UK Brent spot price (2005=100) </t>
  </si>
  <si>
    <t>Oil (Brent): Nominal Price (LCU)</t>
  </si>
  <si>
    <t>PRBL</t>
  </si>
  <si>
    <t xml:space="preserve">Petroleum: Nominal UK Brent spot price (LCU/Barrel) </t>
  </si>
  <si>
    <t>Oil (Brent): Nominal spot price (US$)</t>
  </si>
  <si>
    <t>PRBN</t>
  </si>
  <si>
    <t xml:space="preserve">Petroleum: Nominal UK Brent spot price (US$/Barrel) </t>
  </si>
  <si>
    <t>Oil (Brent): Real Price (2005 LCU)</t>
  </si>
  <si>
    <t>PRBR</t>
  </si>
  <si>
    <t xml:space="preserve">Petroleum: Real UK Brent spot price (Constant 2005 LCU/Barrel) </t>
  </si>
  <si>
    <t>Oil (Dubai): Index (2005=100)</t>
  </si>
  <si>
    <t>PRDI</t>
  </si>
  <si>
    <t xml:space="preserve">Petroleum: Real Dubai spot price (2005=100) </t>
  </si>
  <si>
    <t>Oil (Dubai): Nominal Price (LCU)</t>
  </si>
  <si>
    <t>PRDL</t>
  </si>
  <si>
    <t xml:space="preserve">Petroleum: Nominal Dubai spot price (LCU/Barrel) </t>
  </si>
  <si>
    <t>Oil (Dubai): Nominal spot price (US$)</t>
  </si>
  <si>
    <t>PRDN</t>
  </si>
  <si>
    <t xml:space="preserve">Petroleum: Nominal Dubai spot price (US$/Barrel) </t>
  </si>
  <si>
    <t>Oil (Dubai): Real Price (Constant 2005 LCU)</t>
  </si>
  <si>
    <t>PRDR</t>
  </si>
  <si>
    <t xml:space="preserve">Petroleum: Real Dubai spot price (Constant 2005 LCU/Barrel) </t>
  </si>
  <si>
    <t>Oil (WTI): Index (2005=100)</t>
  </si>
  <si>
    <t>PRWI</t>
  </si>
  <si>
    <t xml:space="preserve">Petroleum: Nominal West Texas Intermediate spot price (2005=100) </t>
  </si>
  <si>
    <t>Oil (WTI): Nominal Price (LCU)</t>
  </si>
  <si>
    <t>PRWL</t>
  </si>
  <si>
    <t xml:space="preserve">Petroleum: Nominal West Texas Intermediate spot price (LCU/Barrel) </t>
  </si>
  <si>
    <t>Oil (WTI): Nominal spot price (US$)</t>
  </si>
  <si>
    <t>PRWN</t>
  </si>
  <si>
    <t xml:space="preserve">Petroleum: Nominal West Texas Intermediate spot price (US$/Barrel) </t>
  </si>
  <si>
    <t>Oil (WTI): Real Price (Constant 2005 LCUl)</t>
  </si>
  <si>
    <t>PRWR</t>
  </si>
  <si>
    <t xml:space="preserve">Petroleum: Nominal West Texas Intermediate spot price (Constant 2005 LCU/Barrel) </t>
  </si>
  <si>
    <t>Old age dependency ratio (%)</t>
  </si>
  <si>
    <t>OADR</t>
  </si>
  <si>
    <t>Ratio of those people older than 64 to those aged 15-64</t>
  </si>
  <si>
    <t>Online retail sales (LCU)</t>
  </si>
  <si>
    <t>RSOR</t>
  </si>
  <si>
    <t>Flywheel Retail Insights – retailinsight.ascentialedge.com; EIU forecasts</t>
  </si>
  <si>
    <t>Measures sales or gross merchandise value (GMV) of goods sold through an online platform.</t>
  </si>
  <si>
    <t>Online retail sales (LCU; % change)</t>
  </si>
  <si>
    <t>RSOG</t>
  </si>
  <si>
    <t>Derived from Flywheel Retail Insights; EIU forecasts</t>
  </si>
  <si>
    <t>Percentage change in sales or gross merchandise value (GMV) of goods sold through an online platform.</t>
  </si>
  <si>
    <t>Online retail sales (US$)</t>
  </si>
  <si>
    <t>RSOU</t>
  </si>
  <si>
    <t>Online retail sales real growth (% pa)</t>
  </si>
  <si>
    <t>RSRG</t>
  </si>
  <si>
    <t>Real percentage change in sales or gross merchandise value (GMV) of goods sold through an online platform.</t>
  </si>
  <si>
    <t>Openness of national culture to foreign influence (scored 1-5)</t>
  </si>
  <si>
    <t>OPNC</t>
  </si>
  <si>
    <t>EIUs business environment rankings quantify the attractiveness of the business environment. The openness of national culture to foreign influence indicator scores countries between 1 and 5, with 1 being "very closed" and 5 being "very open".</t>
  </si>
  <si>
    <t>Openness of trade (scored 1-5)</t>
  </si>
  <si>
    <t>AETR</t>
  </si>
  <si>
    <t>EIUs business environment rankings quantify the attractiveness of the business environment. The openness of trade indicator scores countries between 1 and 5, with 1 being "very low" and 5 being "very high".</t>
  </si>
  <si>
    <t>Operating expenses - [Y]</t>
  </si>
  <si>
    <t>BP08</t>
  </si>
  <si>
    <t>All expenses relating to the ordinary banking business other than those included in interest income and net non- interest income. Includes salaries and other employee benefits, staff costs, expenses for property and taxes other than income or corporate taxes.</t>
  </si>
  <si>
    <t>Operating expenses/assets - [Y]</t>
  </si>
  <si>
    <t>BP22</t>
  </si>
  <si>
    <t>Operating expenses expressed as a percentage of operating expenses.  A measure of the cost side of the banks performance relative to the assets invested.</t>
  </si>
  <si>
    <t>Orderly transfers (scored 1-5)</t>
  </si>
  <si>
    <t>TPER</t>
  </si>
  <si>
    <t>EIUs business environment rankings quantify the attractiveness of the business environment. The transfer of power indicator scores countries between 1 and 5 on the constitutional mechanisms for the orderly transfer of power, with 1 being "not clear, not accepted and not established" and 5 being "very clear, accepted and established".</t>
  </si>
  <si>
    <t>Other capital flows (net; US$)</t>
  </si>
  <si>
    <t>OTCF</t>
  </si>
  <si>
    <t>Balancing item. Includes net flows of short-term capital, counterpart to valuation changes, exceptional financing, net errors and omissions.</t>
  </si>
  <si>
    <t>Other industrial activities (% of GDP)</t>
  </si>
  <si>
    <t>ROIS</t>
  </si>
  <si>
    <t>Real other industrial activities value-added, as percentage of real GDP at factor cost . GDP at factor cost is GDP at market prices, less indirect taxes, plus subsidies.</t>
  </si>
  <si>
    <t>Other industrial activities (LCU)</t>
  </si>
  <si>
    <t>ROIA</t>
  </si>
  <si>
    <t>Total industry less mining and quarrying, construction, manufacturing and utilities at constant 2020 prices.</t>
  </si>
  <si>
    <t>Other services (% change pa)</t>
  </si>
  <si>
    <t>OSEA</t>
  </si>
  <si>
    <t>Other services (% of GDP)</t>
  </si>
  <si>
    <t>ROSS</t>
  </si>
  <si>
    <t>Real other services value-added, as percentage of real GDP at factor cost . GDP at factor cost is GDP at market prices, less indirect taxes, plus subsidies.</t>
  </si>
  <si>
    <t>Other services (LCU)</t>
  </si>
  <si>
    <t>XROS</t>
  </si>
  <si>
    <t>Total service less wholesale and retail trade, information and communication, finance and insurance, activities related to real estate, public administration services, accommodation and food services and transportation and storage at constant 2020 prices.</t>
  </si>
  <si>
    <t>Other: Energy consumption (% of total)</t>
  </si>
  <si>
    <t>TOOP</t>
  </si>
  <si>
    <t>Percentage of gross domestic energy consumed by the all other sectors.</t>
  </si>
  <si>
    <t>Other: Energy consumption (ktoe)</t>
  </si>
  <si>
    <t>TOOT</t>
  </si>
  <si>
    <t>Total energy consumed by other sectors.</t>
  </si>
  <si>
    <t>Includes Agriculture/ Forestry, Fishing, Non-Specified Other sectors and Non energy use in Other</t>
  </si>
  <si>
    <t>Outward FDI flows (US$)</t>
  </si>
  <si>
    <t>OUDV</t>
  </si>
  <si>
    <t>Net flows of direct investment capital by domestic residents out of the country.</t>
  </si>
  <si>
    <t>Outward FDI flows/GDP (%)</t>
  </si>
  <si>
    <t>OUDF</t>
  </si>
  <si>
    <t>Net flows of direct investment capital by domestic residents out of the country as a percentage of GDP.</t>
  </si>
  <si>
    <t>Outward FDI stock (US$)</t>
  </si>
  <si>
    <t>OUDS</t>
  </si>
  <si>
    <t>Stock of direct investment capital by domestic residents out of the country at current prices.</t>
  </si>
  <si>
    <t>Outward FDI stock/GDP (%)</t>
  </si>
  <si>
    <t>OUDC</t>
  </si>
  <si>
    <t>Stock of direct investment capital by domestic residents out of the country, as a percentage of GDP.</t>
  </si>
  <si>
    <t>Outward FPI flows (US$)</t>
  </si>
  <si>
    <t>OPIN</t>
  </si>
  <si>
    <t>Residents investment in a foreign country in financial securities of any maturity, such as corporate securities, bonds, notes, money market instruments and financial derivatives.</t>
  </si>
  <si>
    <t>Overall business environment (scored 1-10)</t>
  </si>
  <si>
    <t>OBER</t>
  </si>
  <si>
    <t>EIUs business environment rankings quantify the attractiveness of the business environment. The overall score is derived as an unweighted average of ten component category scores. The indicators run from 1 to 10, 1 being low and 10 being high.</t>
  </si>
  <si>
    <t>Overall productivity of labour (GDP at PPP, per worker, US$)</t>
  </si>
  <si>
    <t>OPRL</t>
  </si>
  <si>
    <t xml:space="preserve">Gross domestic product (GDP) at purchasing power parity (PPP) in US$ per person employed.  </t>
  </si>
  <si>
    <t>Overall unit labour costs (LCU-based; % change pa)</t>
  </si>
  <si>
    <t>ODLC</t>
  </si>
  <si>
    <t>Percentage change in the labour cost of producing one unit of output over previous period, in local currency.</t>
  </si>
  <si>
    <t>Overall unit labour costs (US$-based; % change pa)</t>
  </si>
  <si>
    <t>DULC</t>
  </si>
  <si>
    <t>Derived from US Bureau of Labor Statistics</t>
  </si>
  <si>
    <t xml:space="preserve">Percentage change in the labour cost of producing one unit of output over previous year, in US$. </t>
  </si>
  <si>
    <t>Overall unit labour costs level (index, US=100)</t>
  </si>
  <si>
    <t>OULC</t>
  </si>
  <si>
    <t>The labour cost of producing one unit of output indexed to US=100 by the EIU.</t>
  </si>
  <si>
    <t>Overhead ratio (operating exp/revenues) - [Y]</t>
  </si>
  <si>
    <t>BP19</t>
  </si>
  <si>
    <t>Operating expenses expressed as a percentage of revenue.</t>
  </si>
  <si>
    <t>Packaged software sales (% of GDP)</t>
  </si>
  <si>
    <t>PSOG</t>
  </si>
  <si>
    <t>IT spending on system infrastructure software, application development and deployment software and applications. Packaged software is programs or codesets of any type commercially available through sale, lease, rental, or as a service.</t>
  </si>
  <si>
    <t>Packaged software sales (% pa)</t>
  </si>
  <si>
    <t>PSOP</t>
  </si>
  <si>
    <t>Packaged software sales (LCU)</t>
  </si>
  <si>
    <t>PSOL</t>
  </si>
  <si>
    <t>Packaged software sales (US$)</t>
  </si>
  <si>
    <t>PSOF</t>
  </si>
  <si>
    <t>Passenger car production (units)</t>
  </si>
  <si>
    <t>CAPR</t>
  </si>
  <si>
    <t>International Organization of Motor Vehicle Manufacturers</t>
  </si>
  <si>
    <t>Production of passenger cars</t>
  </si>
  <si>
    <t>Passenger car registrations (units)</t>
  </si>
  <si>
    <t>NPCR</t>
  </si>
  <si>
    <t>Korea Automobile Manufacturers' Association, Korea Automobile Importers &amp; Distributor' Association, EIU estimates</t>
  </si>
  <si>
    <t xml:space="preserve">Volume of new passenger car registrations. </t>
  </si>
  <si>
    <t>This include imports</t>
  </si>
  <si>
    <t>Passenger cars (stock per 1,000 pop)</t>
  </si>
  <si>
    <t>CAOS</t>
  </si>
  <si>
    <t>International Organization of Motor Vehicle Manufacturers;World Bank - World Development Indicators;EIU estimates</t>
  </si>
  <si>
    <t>Total registered passenger cars in use per 1,000 people.</t>
  </si>
  <si>
    <t>Personal computers</t>
  </si>
  <si>
    <t>PCON</t>
  </si>
  <si>
    <t xml:space="preserve">Personal computers </t>
  </si>
  <si>
    <t>Personal computers (% pa)</t>
  </si>
  <si>
    <t>PCOP</t>
  </si>
  <si>
    <t>Percentage change in the estimated stock of self-contained computers designed to be used by a single individual.</t>
  </si>
  <si>
    <t>Personal computers (per 100 people, US=100)</t>
  </si>
  <si>
    <t>PCOU</t>
  </si>
  <si>
    <t>Estimated stock of self-contained computers designed to be used by a single individual indexed to US=100 by the EIU..</t>
  </si>
  <si>
    <t>Personal computers (share of world total)</t>
  </si>
  <si>
    <t>PCOW</t>
  </si>
  <si>
    <t>Estimated stock of self-contained computers designed to be used by a single individual.</t>
  </si>
  <si>
    <t>Personal computers (stock per 100 pop)</t>
  </si>
  <si>
    <t>PCOS</t>
  </si>
  <si>
    <t>Personal computers: gap to potential</t>
  </si>
  <si>
    <t>PTPG</t>
  </si>
  <si>
    <t>ITU; EIU calculation</t>
  </si>
  <si>
    <t>Estimated potential growth in the ownership of personal computers to reach full potential.</t>
  </si>
  <si>
    <t>Personal computers: potential growth (% pa)</t>
  </si>
  <si>
    <t>PTPP</t>
  </si>
  <si>
    <t>Percentage change in the estimated potential ownership of personal computers.</t>
  </si>
  <si>
    <t>Personal disposable income (LCU)</t>
  </si>
  <si>
    <t>DILC</t>
  </si>
  <si>
    <t>Derived from OECD; IMF, International Financial Statistics</t>
  </si>
  <si>
    <t>The total value of personal income after taxes and deductions.</t>
  </si>
  <si>
    <t>PDI includes adjustment to net equity plus the differential between nominal private consumption from OECD and NSO</t>
  </si>
  <si>
    <t>Personal disposable income (per head US$)</t>
  </si>
  <si>
    <t>PDIC</t>
  </si>
  <si>
    <t xml:space="preserve">The total value of personal income after taxes and deductions divided by total population. </t>
  </si>
  <si>
    <t>Personal disposable income (PPP US$)</t>
  </si>
  <si>
    <t>PPDI</t>
  </si>
  <si>
    <t>The total value of personal income after taxes and deductions at purchasing power parity (PPP) in US$.</t>
  </si>
  <si>
    <t>Personal disposable income (US$)</t>
  </si>
  <si>
    <t>PDIN</t>
  </si>
  <si>
    <t>The total value of personal income after taxes and deductions, in US$.</t>
  </si>
  <si>
    <t>Petrol consumption (tonnes)</t>
  </si>
  <si>
    <t>PETC</t>
  </si>
  <si>
    <t>Derived from International Energy Agency (IEA); Economist Intelligence Unit estimates and forecasts</t>
  </si>
  <si>
    <t xml:space="preserve">Consumption of motor gasoline for use in internal combustion engines such as motor vehicles, excluding aircraft. </t>
  </si>
  <si>
    <t>Petroleum products: Exports (kb/d)</t>
  </si>
  <si>
    <t>OPEX</t>
  </si>
  <si>
    <t>Total exports of petroleum products.</t>
  </si>
  <si>
    <t>Petroleum products: Gross domestic consumption (% change y/y)</t>
  </si>
  <si>
    <t>OPPY</t>
  </si>
  <si>
    <t>Percentage change in the gross domestic consumption of petroleum products: production plus imports minus exports minus international marine and aviation bunkers and stock changes.</t>
  </si>
  <si>
    <t>Petroleum products: Gross domestic consumption (% of total)</t>
  </si>
  <si>
    <t>TOPT</t>
  </si>
  <si>
    <t>Percentage of gross domestic energy consumption provided by petroleum products: production plus imports minus exports minus international marine and aviation bunkers and stock changes.</t>
  </si>
  <si>
    <t>Petroleum products: Gross domestic consumption (ktoe)</t>
  </si>
  <si>
    <t>TOPP</t>
  </si>
  <si>
    <t>Gross domestic consumption of petroleum products: production plus imports minus exports minus international marine and aviation bunkers and stock changes.</t>
  </si>
  <si>
    <t>Petroleum Products: Gross domestic energy consumption (% of world total)</t>
  </si>
  <si>
    <t>PWTP</t>
  </si>
  <si>
    <t>Gross domestic consumption of petroleum products as a percentage of world petroleum products consumption.</t>
  </si>
  <si>
    <t>Petroleum products: Imports (kb/d)</t>
  </si>
  <si>
    <t>OPIM</t>
  </si>
  <si>
    <t>Total imports of petroleum products.</t>
  </si>
  <si>
    <t>Petroleum products: Net imports (kb/d)</t>
  </si>
  <si>
    <t>OPNI</t>
  </si>
  <si>
    <t>Net imports of petroleum products.</t>
  </si>
  <si>
    <t>Pharmaceuticals sales (LCU)</t>
  </si>
  <si>
    <t>PHSC</t>
  </si>
  <si>
    <t>Pharmaceuticals sales at consumer prices. Includes prescription only and OTC products (LCU)</t>
  </si>
  <si>
    <t>Pharmaceuticals sales (US$)</t>
  </si>
  <si>
    <t>PHSL</t>
  </si>
  <si>
    <t>Pharmaceuticals sales at consumer prices. Includes prescription only and OTC products.</t>
  </si>
  <si>
    <t>Policy interest rate (%)</t>
  </si>
  <si>
    <t>RAT6</t>
  </si>
  <si>
    <t>Bank of Korea base rate</t>
  </si>
  <si>
    <t>Policy orientation (scored 1-5)</t>
  </si>
  <si>
    <t>GBER</t>
  </si>
  <si>
    <t>EIUs business environment rankings quantify the attractiveness of the business environment. The government stance towards business indicator scores countries between 1 and 5 on the likelihood that the current government will implement open, liberal, and pro-business policies, with 1 being "very low" and 5 being "very high".</t>
  </si>
  <si>
    <t>Policy towards foreign investment (scored 1-10)</t>
  </si>
  <si>
    <t>FIRT</t>
  </si>
  <si>
    <t>EIUs business environment rankings quantify the attractiveness of the business environment. The policy towards foreign investment indicator scores countries between 1 and 10 on a variety of measures including government policy and the risk of expropriation, with 1 being poor and 10 being very good.</t>
  </si>
  <si>
    <t>Policy towards private enterprise and competition (scored 1-10)</t>
  </si>
  <si>
    <t>PPRT</t>
  </si>
  <si>
    <t>EIUs business environment rankings quantify the attractiveness of the business environment. The policy towards private enterprise indicator scores countries between 1 and 10 on a variety of measures including protection of property rights and government attitudes to competition, with 1 being low and 10 being high.</t>
  </si>
  <si>
    <t>Political effectiveness (scored 1-10)</t>
  </si>
  <si>
    <t>IEER</t>
  </si>
  <si>
    <t>EIUs business environment rankings quantify the attractiveness of the business environment. The institutional effectiveness indicator scores countries between 1 and 10, with 1 being low and 10 being high.</t>
  </si>
  <si>
    <t>Political environment (scored 1-10)</t>
  </si>
  <si>
    <t>PERT</t>
  </si>
  <si>
    <t>EIUs business environment rankings quantify the attractiveness of the business environment. The political environment indicator scores countries between 1 and 10 on political stability and institutional effectiveness, with 1 being low and 10 being high.</t>
  </si>
  <si>
    <t>Political stability (scored 1-10)</t>
  </si>
  <si>
    <t>PSER</t>
  </si>
  <si>
    <t>EIUs business environment rankings quantify the attractiveness of the business environment. The political stability rating scores countries between 1 and 10, with 1 being low and 10 being high.</t>
  </si>
  <si>
    <t>Politically motivated violence (scored 1-5)</t>
  </si>
  <si>
    <t>TRER</t>
  </si>
  <si>
    <t>EIUs business environment rankings quantify the attractiveness of the business environment. The terrorism threat indicator scores countries between 1 and 5 on the terrorist threat to government and business, with 1 being "very high" and 5 being "no threat".</t>
  </si>
  <si>
    <t>Population</t>
  </si>
  <si>
    <t>POPN</t>
  </si>
  <si>
    <t>United Nations</t>
  </si>
  <si>
    <t>Population estimate</t>
  </si>
  <si>
    <t>Population (% change pa)</t>
  </si>
  <si>
    <t>DPOP</t>
  </si>
  <si>
    <t>Derived from United Nations</t>
  </si>
  <si>
    <t xml:space="preserve">Percentage change in population estimate over previous year. </t>
  </si>
  <si>
    <t>Population aged 0-14</t>
  </si>
  <si>
    <t>YPOP</t>
  </si>
  <si>
    <t xml:space="preserve">Number of people in a country aged between 0 and 14 years  </t>
  </si>
  <si>
    <t>Population aged 0-4</t>
  </si>
  <si>
    <t>PO05</t>
  </si>
  <si>
    <t>Number of people in a country aged between 0 and 4 years</t>
  </si>
  <si>
    <t>Population aged 10-14</t>
  </si>
  <si>
    <t>PO15</t>
  </si>
  <si>
    <t>Number of people in a country aged between 10 and 14 years</t>
  </si>
  <si>
    <t>Population aged 100+</t>
  </si>
  <si>
    <t>PO01</t>
  </si>
  <si>
    <t xml:space="preserve">Number of people in a country aged 100 years and over  </t>
  </si>
  <si>
    <t>Population aged 15-19</t>
  </si>
  <si>
    <t>PO20</t>
  </si>
  <si>
    <t>Number of people in a country aged between 15 and 19 years</t>
  </si>
  <si>
    <t>Population aged 15-64</t>
  </si>
  <si>
    <t>LPOP</t>
  </si>
  <si>
    <t xml:space="preserve">Number of people in a country aged between 15 and 64 years  </t>
  </si>
  <si>
    <t>Population aged 20-24</t>
  </si>
  <si>
    <t>PO25</t>
  </si>
  <si>
    <t>Number of people in a country aged between 20 and 24 years</t>
  </si>
  <si>
    <t>Population aged 25-29</t>
  </si>
  <si>
    <t>PO30</t>
  </si>
  <si>
    <t>Number of people in a country aged between 25 and 29 years</t>
  </si>
  <si>
    <t>Population aged 30-34</t>
  </si>
  <si>
    <t>PO35</t>
  </si>
  <si>
    <t>Number of people in a country aged between 30 and 34 years</t>
  </si>
  <si>
    <t>Population aged 35-39</t>
  </si>
  <si>
    <t>PO40</t>
  </si>
  <si>
    <t>Number of people in a country aged between 35 and 39 years</t>
  </si>
  <si>
    <t>Population aged 40-44</t>
  </si>
  <si>
    <t>PO45</t>
  </si>
  <si>
    <t>Number of people in a country aged between 40 and 44 years</t>
  </si>
  <si>
    <t>Population aged 45-49</t>
  </si>
  <si>
    <t>PO50</t>
  </si>
  <si>
    <t>Number of people in a country aged between 45 and 49 years</t>
  </si>
  <si>
    <t>Population aged 5-9</t>
  </si>
  <si>
    <t>PO10</t>
  </si>
  <si>
    <t>Number of people in a country aged between 5 and 9 years</t>
  </si>
  <si>
    <t>Population aged 50-54</t>
  </si>
  <si>
    <t>PO55</t>
  </si>
  <si>
    <t>Number of people in a country aged between 50 and 54 years</t>
  </si>
  <si>
    <t>Population aged 55-59</t>
  </si>
  <si>
    <t>PO60</t>
  </si>
  <si>
    <t>Number of people in a country aged between 55 and 59 years</t>
  </si>
  <si>
    <t>Population aged 60-64</t>
  </si>
  <si>
    <t>PO65</t>
  </si>
  <si>
    <t>Number of people in a country aged between 60 and 64 years</t>
  </si>
  <si>
    <t>Population aged 65+</t>
  </si>
  <si>
    <t>OPOP</t>
  </si>
  <si>
    <t xml:space="preserve">Number of people in a country aged 65 years and over  </t>
  </si>
  <si>
    <t>Population aged 65-69</t>
  </si>
  <si>
    <t>PO70</t>
  </si>
  <si>
    <t>Number of people in a country aged between 65 and 69 years</t>
  </si>
  <si>
    <t>Population aged 70-74</t>
  </si>
  <si>
    <t>PO75</t>
  </si>
  <si>
    <t>Number of people in a country aged between 70 and 74 years</t>
  </si>
  <si>
    <t>Population aged 75-79</t>
  </si>
  <si>
    <t>PO80</t>
  </si>
  <si>
    <t>Number of people in a country aged between 75 and 79 years</t>
  </si>
  <si>
    <t>Population aged 80-84</t>
  </si>
  <si>
    <t>PO85</t>
  </si>
  <si>
    <t>Number of people in a country aged between 80 and 84 years</t>
  </si>
  <si>
    <t>Population aged 85-89</t>
  </si>
  <si>
    <t>PO90</t>
  </si>
  <si>
    <t>Number of people in a country aged between 85 and 89 years</t>
  </si>
  <si>
    <t>Population aged 90-94</t>
  </si>
  <si>
    <t>PO95</t>
  </si>
  <si>
    <t>Number of people in a country aged between 90 and 94 years</t>
  </si>
  <si>
    <t>Population aged 95-99</t>
  </si>
  <si>
    <t>PO00</t>
  </si>
  <si>
    <t>Number of people in a country aged between 95 and 99 years</t>
  </si>
  <si>
    <t>Potential personal computers</t>
  </si>
  <si>
    <t>PTPD</t>
  </si>
  <si>
    <t>Estimated potential ownership of personal computers.</t>
  </si>
  <si>
    <t>Price controls (scored 1-5)</t>
  </si>
  <si>
    <t>PRER</t>
  </si>
  <si>
    <t>EIUs business environment rankings quantify the attractiveness of the business environment. The price controls indicator scores countries between 1 and 5 on the extent of price controls, with 1 being "extensive" and 5 being "very few or none".</t>
  </si>
  <si>
    <t>Price stability (scored 1-5)</t>
  </si>
  <si>
    <t>PISY</t>
  </si>
  <si>
    <t>EIUs business environment rankings quantify the attractiveness of the business environment. The price stability indicator scores countries between 1 and 5, with 1 being "very high inflation" and 5 being "very low inflation".</t>
  </si>
  <si>
    <t>Primary balance (% of GDP)</t>
  </si>
  <si>
    <t>PBAX</t>
  </si>
  <si>
    <t>Derived from Bank of Korea; OECD, Economic Outlook</t>
  </si>
  <si>
    <t>General government receipts (including grants received and loan repayments) less non-interest expenditures, as a percentage of GDP.</t>
  </si>
  <si>
    <t>Primary balance (LCU)</t>
  </si>
  <si>
    <t>PBAL</t>
  </si>
  <si>
    <t>General government receipts (including grants received and loan repayments) less non-interest expenditures.</t>
  </si>
  <si>
    <t>Primary balance (US$)</t>
  </si>
  <si>
    <t>PBAU</t>
  </si>
  <si>
    <t>Primary school enrolment ratio (%)</t>
  </si>
  <si>
    <t>PSEN</t>
  </si>
  <si>
    <t>WDI</t>
  </si>
  <si>
    <t>Gross ratio of enrolment in primary education to the population of the corresponding school age.</t>
  </si>
  <si>
    <t>Principal arrears (US$)</t>
  </si>
  <si>
    <t>PARR</t>
  </si>
  <si>
    <t>Cumulative stock of overdue principal repayments on long-term external debt at end-period.</t>
  </si>
  <si>
    <t>Principal arrears owed to official creditors (US$)</t>
  </si>
  <si>
    <t>PARO</t>
  </si>
  <si>
    <t xml:space="preserve">Overdue principal repayments on long-term external debt at end-period owed to official creditors. </t>
  </si>
  <si>
    <t>Principal arrears owed to private creditors (US$)</t>
  </si>
  <si>
    <t>PARP</t>
  </si>
  <si>
    <t>Overdue principal repayments on long-term external debt at end-period owed to commercial creditors.</t>
  </si>
  <si>
    <t>Principal repayments due (US$)</t>
  </si>
  <si>
    <t>PRPD</t>
  </si>
  <si>
    <t>Principal repayments owed on medium- and long-term debt and IMF debits.</t>
  </si>
  <si>
    <t>Private consumption (% of GDP)</t>
  </si>
  <si>
    <t>PPCR</t>
  </si>
  <si>
    <t xml:space="preserve">Private consumption expenditure at current market prices, as a percentage of GDP.  </t>
  </si>
  <si>
    <t>Private consumption (real % change pa)</t>
  </si>
  <si>
    <t>DCPR</t>
  </si>
  <si>
    <t>Percentage change in real private consumption, over previous year.</t>
  </si>
  <si>
    <t>Private consumption deflator (% change; av)</t>
  </si>
  <si>
    <t>CDFD</t>
  </si>
  <si>
    <t>Percentage change in private consumption deflator index in local currency, period average (2010 = 100).</t>
  </si>
  <si>
    <t>Private consumption deflator (2010=100; av)</t>
  </si>
  <si>
    <t>CDFI</t>
  </si>
  <si>
    <t>Private consumption deflator index in local currency, period average (2010 = 100).</t>
  </si>
  <si>
    <t>Private consumption per head (US$)</t>
  </si>
  <si>
    <t>PCPC</t>
  </si>
  <si>
    <t>Derived from IMF, International Financial Statistics; Korean National Statistical Office, Major Statistics of Korean Economy</t>
  </si>
  <si>
    <t>Private consumption expenditure divided by population.  Derived National Statistical Office data and period-average exchange rate.</t>
  </si>
  <si>
    <t>Private consumption, contribution to real GDP growth (% points)</t>
  </si>
  <si>
    <t>CGPR</t>
  </si>
  <si>
    <t>Change in private consumption, as a percentage of real GDP in the previous period.</t>
  </si>
  <si>
    <t>Private medium &amp; long-term debt (US$)</t>
  </si>
  <si>
    <t>PFDT</t>
  </si>
  <si>
    <t>Disbursed external debt owed by the private sector with no public guarantee, having an original or extended maturity of more than one year, at end-period.</t>
  </si>
  <si>
    <t>Private sector credit/GDP (%)</t>
  </si>
  <si>
    <t>PGDP</t>
  </si>
  <si>
    <t>Total loans to the corporate and household sectors, as a percentage of GDP.</t>
  </si>
  <si>
    <t>Producer price index (2010=100; av)</t>
  </si>
  <si>
    <t>CPPI</t>
  </si>
  <si>
    <t>The producer price index rebased to 2010=100 by the EIU</t>
  </si>
  <si>
    <t>Producer price index (av)</t>
  </si>
  <si>
    <t>LPPI</t>
  </si>
  <si>
    <t>Producer price index in local currency, period average (2020 =100).</t>
  </si>
  <si>
    <t>Producer prices (% change pa; av)</t>
  </si>
  <si>
    <t>DPPI</t>
  </si>
  <si>
    <t>Percentage change in producer price index in local currency, period average (2020 =100).</t>
  </si>
  <si>
    <t>Productivity of capital (ICOR;%)</t>
  </si>
  <si>
    <t>PCAP</t>
  </si>
  <si>
    <t>Growth rate of real GDP divided by share of fixed investment in GDP.</t>
  </si>
  <si>
    <t>Productivity of labour in manufacturing (value added per worker, US$)</t>
  </si>
  <si>
    <t>PRMF</t>
  </si>
  <si>
    <t>International Labour Organisation, World Bank, EIU Estimates</t>
  </si>
  <si>
    <t>Manufacturing value added (at current market exchange rates) per worker in manufacturing.</t>
  </si>
  <si>
    <t>Profit before tax - [Y]</t>
  </si>
  <si>
    <t>BP11</t>
  </si>
  <si>
    <t xml:space="preserve">Net income before provisions minus Net provisions. Net income before provisions is Net interest income plus non-interest income minus operating expenses. </t>
  </si>
  <si>
    <t>Profitablility (scored 1-5)</t>
  </si>
  <si>
    <t>INEF</t>
  </si>
  <si>
    <t>EIUs business environment rankings quantify the attractiveness of the business environment. The profitability indicator scores countries between 1 and 5, with 1 being "very low" and 5 being "very high".</t>
  </si>
  <si>
    <t>Promotion of competition and curbing of unfair business practices (scored 1-5)</t>
  </si>
  <si>
    <t>PCRT</t>
  </si>
  <si>
    <t>EIUs business environment rankings quantify the attractiveness of the business environment. The promotion of competition indicator scores countries between 1 and 5 on government policy to promote competition, with 1 being "very poor" and 5 being "very good".</t>
  </si>
  <si>
    <t>Protection of intellectual property (scored 1-5)</t>
  </si>
  <si>
    <t>IPRT</t>
  </si>
  <si>
    <t>EIUs business environment rankings quantify the attractiveness of the business environment. The intellectual property indicator scores countries between 1 and 5 on the protection of intellectual property, with 1 being "very poor" and 5 being "very good".</t>
  </si>
  <si>
    <t>Protection of minority shareholders (scored 1-5)</t>
  </si>
  <si>
    <t>MNSH</t>
  </si>
  <si>
    <t>EIUs business environment rankings quantify the attractiveness of the business environment. The protection of minority shareholders indicator scores countries between 1 and 5, with 1 being "very low" and 5 being "very high".</t>
  </si>
  <si>
    <t>Protein consumption (daily/pc)</t>
  </si>
  <si>
    <t>PRCO</t>
  </si>
  <si>
    <t>Average protein consumption per head.</t>
  </si>
  <si>
    <t>Provisions (net) - [Y]</t>
  </si>
  <si>
    <t>BP10</t>
  </si>
  <si>
    <t>Charges for value adjustments in respect of loans, credits and securities, book gains from such adjustments, losses on loans and transfers to and from reserves for possible losses on such assets. Note: depending on the source, this series may include only net provisions made in respect of loans, in which case the identity Net income - Net provisions = Profit before Tax will not hold.</t>
  </si>
  <si>
    <t>Provisions/assets - [Y]</t>
  </si>
  <si>
    <t>BP24</t>
  </si>
  <si>
    <t>Net provisions expressed as a percentage of assets.</t>
  </si>
  <si>
    <t>Provisions/total loans - [Y]</t>
  </si>
  <si>
    <t>BP12</t>
  </si>
  <si>
    <t>Provisions/total loans indicates how much of the total portfolio has been provided for but not charged off. Given a similar charge-off policy the higher the ratio the poorer the quality of the loan portfolio will be.</t>
  </si>
  <si>
    <t>Proximity to markets (scored 1-5)</t>
  </si>
  <si>
    <t>PXMK</t>
  </si>
  <si>
    <t>EIUs business environment rankings quantify the attractiveness of the business environment. The proximity to major markets indicator scores countries between 1 and 5, with 1 being "very near" and 5 being "very far".</t>
  </si>
  <si>
    <t>Public administration services (%  change pa)</t>
  </si>
  <si>
    <t>PRPA</t>
  </si>
  <si>
    <t>Percentage change in public administration services value-added, over previous period.</t>
  </si>
  <si>
    <t>Public administration services (% of GDP)</t>
  </si>
  <si>
    <t>RPSS</t>
  </si>
  <si>
    <t>Real public administration services value-added, as percentage of real GDP at factor cost . GDP at factor cost is GDP at market prices, less indirect taxes, plus subsidies.</t>
  </si>
  <si>
    <t>Public administration services (LCU)</t>
  </si>
  <si>
    <t>PASR</t>
  </si>
  <si>
    <t>Public administration services value added at constant 2020 prices.</t>
  </si>
  <si>
    <t>Public debt  (% of GDP)</t>
  </si>
  <si>
    <t>PUDP</t>
  </si>
  <si>
    <t>EIU calculation derived from OECD, Economic Outlook data</t>
  </si>
  <si>
    <t>General government debt, as a percentage of GDP</t>
  </si>
  <si>
    <t>Public debt (LCU)</t>
  </si>
  <si>
    <t>PUDL</t>
  </si>
  <si>
    <t>General government debt.</t>
  </si>
  <si>
    <t>General government</t>
  </si>
  <si>
    <t>Public debt (US$)</t>
  </si>
  <si>
    <t>PUDU</t>
  </si>
  <si>
    <t>Public medium &amp; long-term debt (US$)</t>
  </si>
  <si>
    <t>GFDT</t>
  </si>
  <si>
    <t>Disbursed external debt owed by the public sector or with a public guarantee,</t>
  </si>
  <si>
    <t>Quality of air transport infrastructure (scored 1-5)</t>
  </si>
  <si>
    <t>ATRT</t>
  </si>
  <si>
    <t>EIUs business environment rankings quantify the attractiveness of the business environment. The quality of air transport infrastructure indicator scores countries between 1 and 5, with 1 being "very poor" and 5 being "very good".</t>
  </si>
  <si>
    <t>Quality of ecommerce business environment (scored 1-5)</t>
  </si>
  <si>
    <t>QEBE</t>
  </si>
  <si>
    <t>EIUs business environment rankings quantify the attractiveness of the business environment. The quality of ecommerce business environment indicator scores countries  between 1 and 5, with 1 being "very poor" and 5 being "very good".</t>
  </si>
  <si>
    <t>Quality of policymaking (scored 1-5)</t>
  </si>
  <si>
    <t>QUPM</t>
  </si>
  <si>
    <t>EIUs business environment rankings quantify the attractiveness of the business environment. The quality of policy making indicator scores countries between 1 and 5, with 1 being "very serious deficiencies" and 5 being "exemplary record".</t>
  </si>
  <si>
    <t>Quality of the financial regulatory system (scored 1-5)</t>
  </si>
  <si>
    <t>FRRT</t>
  </si>
  <si>
    <t>EIUs business environment rankings quantify the attractiveness of the business environment. The quality of the financial regulatory system indicator scores countries between 1 and 5, with 1 being "very poor" and 5 being "very good".</t>
  </si>
  <si>
    <t>Quality of the ports' infrastructure (scored 1-5)</t>
  </si>
  <si>
    <t>PTER</t>
  </si>
  <si>
    <t>EIUs business environment rankings quantify the attractiveness of the business environment. The ports indicator scores countries between 1 and 5 on the quality of the port infrastructure, with 1 being "very poor" and 5 being "very good".</t>
  </si>
  <si>
    <t>Quality of work force (scored 1-5)</t>
  </si>
  <si>
    <t>LFER</t>
  </si>
  <si>
    <t>EIUs business environment rankings quantify the attractiveness of the business environment. The quality of labour force indicator scores countries between 1 and 5, with 1 being "very low" and 5 being "very high".</t>
  </si>
  <si>
    <t>R&amp;D (% of GDP) (scored 1-5)</t>
  </si>
  <si>
    <t>RDPG</t>
  </si>
  <si>
    <t>EIUs business environment rankings quantify the attractiveness of the business environment. The  R&amp;D as % of GDP indicator scores countries between 1 and 5, with 1 being "very low" and 5 being "very high".</t>
  </si>
  <si>
    <t>Railroad density (km per m pop)</t>
  </si>
  <si>
    <t>RRDP</t>
  </si>
  <si>
    <t>EIU, CIA Factbook</t>
  </si>
  <si>
    <t xml:space="preserve">Density of the railway network in relation to the population of the country concerned. </t>
  </si>
  <si>
    <t>Railroad density (km per sq km of land area)</t>
  </si>
  <si>
    <t>RRDD</t>
  </si>
  <si>
    <t xml:space="preserve">Density of the railway network in relation to the land area of the country concerned. </t>
  </si>
  <si>
    <t>Real domestic demand (LCU)</t>
  </si>
  <si>
    <t>RDMD</t>
  </si>
  <si>
    <t>Total domestic expenditure (including stockbuilding) at constant 2020 market prices.</t>
  </si>
  <si>
    <t>Real domestic demand (US$ at 2010 prices)</t>
  </si>
  <si>
    <t>CDMD</t>
  </si>
  <si>
    <t>Total domestic expenditure (including stockbuilding) at constant market prices, rebased to 2010 constant prices and translated into US$ using the LCU:$ exchange rate in 2010.</t>
  </si>
  <si>
    <t>Data revised due to base year change from 2005 to 2010</t>
  </si>
  <si>
    <t>Real effective exchange rate (index; 2010=100)</t>
  </si>
  <si>
    <t>XRRE</t>
  </si>
  <si>
    <t>Trade-weighted basket of currencies converted to an index (2010=100) and adjusted for relative price movements.</t>
  </si>
  <si>
    <t>Real estate (% change pa)</t>
  </si>
  <si>
    <t>PRRE</t>
  </si>
  <si>
    <t>Percentage change in real activities related to real estate value-added, over previous period.</t>
  </si>
  <si>
    <t>Real estate (LCU)</t>
  </si>
  <si>
    <t>RESR</t>
  </si>
  <si>
    <t>Activities related to real estate value-added at constant 2020 prices.</t>
  </si>
  <si>
    <t>Real exports of G&amp;S (LCU)</t>
  </si>
  <si>
    <t>REXP</t>
  </si>
  <si>
    <t>Exports of goods and services at constant 2020 market prices.</t>
  </si>
  <si>
    <t>Real exports of G&amp;S (US$ at 2010 prices)</t>
  </si>
  <si>
    <t>CEXP</t>
  </si>
  <si>
    <t>Exports of goods and services at constant market prices, rebased to 2010 constant prices and translated into US$ using the LCU:$ exchange rate in 2010.</t>
  </si>
  <si>
    <t>Real GDP (% change pa)</t>
  </si>
  <si>
    <t>DGDP</t>
  </si>
  <si>
    <t>Percentage change in real GDP, over previous year.</t>
  </si>
  <si>
    <t>Includes statistical discrepancy.</t>
  </si>
  <si>
    <t>Real GDP (LCU)</t>
  </si>
  <si>
    <t>RGDP</t>
  </si>
  <si>
    <t>Gross domestic product (GDP) at constant 2020 market prices.</t>
  </si>
  <si>
    <t>Seasonally adjusted; Includes statistical discrepancy.</t>
  </si>
  <si>
    <t>Real GDP (PPP US$ at 2010 prices)</t>
  </si>
  <si>
    <t>AGDP</t>
  </si>
  <si>
    <t>Gross domestic product (GDP) at constant market prices, rebased to 2010 constant prices and translated into US$ using the LCU:$ PPP exchange rate in 2010.</t>
  </si>
  <si>
    <t>Real GDP (US$ at 2010 prices)</t>
  </si>
  <si>
    <t>CGDP</t>
  </si>
  <si>
    <t>Gross domestic product (GDP) at constant market prices, rebased to 2010 constant prices and translated into US$ using the LCU:$ exchange rate in 2010.</t>
  </si>
  <si>
    <t>Includes statistical discrepancy. Data revised due to base year change from 2005 to 2010</t>
  </si>
  <si>
    <t>Real GDP (US$ at 2010 prices) per head</t>
  </si>
  <si>
    <t>YPCC</t>
  </si>
  <si>
    <t xml:space="preserve">Real GDP (US$ at 2010 prices) divided by population. </t>
  </si>
  <si>
    <t>0</t>
  </si>
  <si>
    <t>Real government consumption (LCU)</t>
  </si>
  <si>
    <t>RGCE</t>
  </si>
  <si>
    <t>Government consumption expenditure at constant 2020 market prices.</t>
  </si>
  <si>
    <t>Real government consumption (US$ at 2010 prices)</t>
  </si>
  <si>
    <t>CGCE</t>
  </si>
  <si>
    <t>Government consumption expenditure at constant market prices, rebased to 2010 constant prices and translated into US$ using the LCU:$ exchange rate in 2010.</t>
  </si>
  <si>
    <t>Real gross fixed investment (LCU)</t>
  </si>
  <si>
    <t>RFIN</t>
  </si>
  <si>
    <t>Gross fixed investment at constant 2020 market prices.</t>
  </si>
  <si>
    <t>Real gross fixed investment (US$ at 2010 prices)</t>
  </si>
  <si>
    <t>CFIN</t>
  </si>
  <si>
    <t>Gross investment (fixed plus stockbuilding) at constant market prices, rebased to 2010 constant prices and translated into US$ using the LCU:$ exchange rate in 2010.</t>
  </si>
  <si>
    <t>Real imports of G&amp;S (LCU)</t>
  </si>
  <si>
    <t>RIMP</t>
  </si>
  <si>
    <t>Imports of goods and services at constant 2020 market prices.</t>
  </si>
  <si>
    <t>Real imports of G&amp;S (US$ at 2010 prices)</t>
  </si>
  <si>
    <t>CIMP</t>
  </si>
  <si>
    <t>Imports of goods and services at constant market prices, rebased to 2010 constant prices and translated into US$ using the LCU:$ exchange rate in 2010.</t>
  </si>
  <si>
    <t>Real personal disposable income (% change pa)</t>
  </si>
  <si>
    <t>RPDI</t>
  </si>
  <si>
    <t>Real growth rate of total personal income after taxes and deductions.</t>
  </si>
  <si>
    <t>Real personal disposable income (PPP US$ at 2005 prices)</t>
  </si>
  <si>
    <t>APDI</t>
  </si>
  <si>
    <t>The total value of personal income after taxes and deductions at constant market prices, rebased to 2005 constant prices and translated into US$ using the LCU:$ PPP exchange rate in 2005.</t>
  </si>
  <si>
    <t>Real personal disposable income (PPP US$ at constant prices)</t>
  </si>
  <si>
    <t>PCDI</t>
  </si>
  <si>
    <t>The total value of personal income after taxes and deductions at constant market prices, rebased to current year prices and translated into US$ using LCU:$ PPP exchange rate in the current year.</t>
  </si>
  <si>
    <t>Real personal disposable income (US$ at 2010 prices)</t>
  </si>
  <si>
    <t>CPDI</t>
  </si>
  <si>
    <t>The total value of personal disposable income at constant market prices, rebased to 2010 constant prices and translated into US$ using the LCU:$ exchange rate in 2010.</t>
  </si>
  <si>
    <t>Real personal disposable income (US$ at constant prices)</t>
  </si>
  <si>
    <t>CCDI</t>
  </si>
  <si>
    <t>The total value of personal disposable income at constant market prices, rebased to current year prices and translated into US$ using the LCU:$ exchange rate in the current year.</t>
  </si>
  <si>
    <t>Real private consumption (LCU)</t>
  </si>
  <si>
    <t>RCPR</t>
  </si>
  <si>
    <t>Private consumption expenditure at constant 2020 market prices.</t>
  </si>
  <si>
    <t>Real private consumption (US$ at 2010 prices)</t>
  </si>
  <si>
    <t>CCPR</t>
  </si>
  <si>
    <t>Private consumption expenditure at constant market prices, rebased to 2010 constant prices and translated into US$ using the LCU:$ exchange rate in 2010.</t>
  </si>
  <si>
    <t>Real stockbuilding (LCU)</t>
  </si>
  <si>
    <t>RSTK</t>
  </si>
  <si>
    <t>Stockbuilding at constant 2020 market prices.</t>
  </si>
  <si>
    <t>Rebasing residual (US$ at 2010 prices)</t>
  </si>
  <si>
    <t>CRES</t>
  </si>
  <si>
    <t xml:space="preserve">The difference between the sum of all rebased (US$ 2010 constant price) GDP components, and rebased GDP. </t>
  </si>
  <si>
    <t>Without this residual the sum of all the rebased GDP components would not grow at the same pace as the original GDP data because rebasing alters the relative importance of individual GDP components.</t>
  </si>
  <si>
    <t>Regional integration (scored 1-5)</t>
  </si>
  <si>
    <t>RGIG</t>
  </si>
  <si>
    <t>EIUs business environment rankings quantify the attractiveness of the business environment. The extent of regional integration indicator scores countries between 1 and 5, with 1 being "very low" and 5 being "very high".</t>
  </si>
  <si>
    <t>Reliability of electricity supply (scored 1-5)</t>
  </si>
  <si>
    <t>RLES</t>
  </si>
  <si>
    <t>EIUs business environment rankings quantify the attractiveness of the business environment. The reliability of electricity supply indicator scores countries between 1 and 5, with 1 being "very low" and 5 being "very high".</t>
  </si>
  <si>
    <t>Rents of office space (scored 1-5)</t>
  </si>
  <si>
    <t>OSER</t>
  </si>
  <si>
    <t>EIUs business environment rankings quantify the attractiveness of the business environment. The office space indicator scores countries between 1 and 5 on the level of office rents, with 1 being "very high" and 5 being "very low".</t>
  </si>
  <si>
    <t>Research infrastructure (scored 1-5)</t>
  </si>
  <si>
    <t>RSIF</t>
  </si>
  <si>
    <t>EIUs business environment rankings quantify the attractiveness of the business environment. The availability and quality of the research infrastructure indicator scores countries between 1 and 5, with 1 being "very low" and 5 being "very high".</t>
  </si>
  <si>
    <t>Residential :Energy consumption (% of total)</t>
  </si>
  <si>
    <t>TORP</t>
  </si>
  <si>
    <t>Percentage of gross domestic energy consumed by the residential sector.</t>
  </si>
  <si>
    <t>Residential: Energy consumption (ktoe)</t>
  </si>
  <si>
    <t>TORS</t>
  </si>
  <si>
    <t>Total energy consumed by the residential sector.</t>
  </si>
  <si>
    <t>Respiratory diseases (age-standardised death rates per 100,000 pop)</t>
  </si>
  <si>
    <t>RESP</t>
  </si>
  <si>
    <t>WHO age-standardised death rates per 100,000 people from respiratory diseases</t>
  </si>
  <si>
    <t>Rest of world (assets): currency and deposits (US$)</t>
  </si>
  <si>
    <t>F01A</t>
  </si>
  <si>
    <t>Currency and deposits assets of the rest-of-world (non-resident institutional units with economic links with resident units). Consist of financial assets used to make payments, including currency, transferable deposits and other deposits.</t>
  </si>
  <si>
    <t>Rest-of-world series represent transactions conducted with non-residents (foreign transactions).</t>
  </si>
  <si>
    <t>Rest of world (assets): equities (US$)</t>
  </si>
  <si>
    <t>F11A</t>
  </si>
  <si>
    <t>Equities assets of the rest-of-world (non-resident institutional units with economic links with resident units). Consist of claims to residual value of incorporated enterprises, after claims of all creditors, and include mutual fund holdings.</t>
  </si>
  <si>
    <t>Rest of world (assets): loans (US$)</t>
  </si>
  <si>
    <t>F08A</t>
  </si>
  <si>
    <t>Loans assets of the rest-of-world (non-resident institutional units with economic links with resident units). Comprise financial assets created when creditors lend funds directly to debtors.</t>
  </si>
  <si>
    <t>Rest of world (assets): other (US$)</t>
  </si>
  <si>
    <t>F18A</t>
  </si>
  <si>
    <t xml:space="preserve">Other assets of the rest-of-world (non-resident institutional units with economic links with resident units). </t>
  </si>
  <si>
    <t>Rest of world (assets): securities (excl equities; US$)</t>
  </si>
  <si>
    <t>F04A</t>
  </si>
  <si>
    <t>Securities (excl equities) assets of the rest-of-world (non-resident institutional units with economic links with resident units). Consist of bills, bonds, certificates of deposit and similar instruments normally traded in the financial markets.</t>
  </si>
  <si>
    <t>Rest of world (assets): total financial assets (US$)</t>
  </si>
  <si>
    <t>F19A</t>
  </si>
  <si>
    <t xml:space="preserve">Total financial assets of the rest-of-world (non-resident institutional units with economic links with resident units). </t>
  </si>
  <si>
    <t>Rest of world (liabilities): currency and deposits (US$)</t>
  </si>
  <si>
    <t>F01L</t>
  </si>
  <si>
    <t>Currency and deposits liabilities of the rest-of-world (non-resident institutional units with economic links with resident units). Consist of financial assets used to make payments, including currency, transferable deposits and other deposits.</t>
  </si>
  <si>
    <t>Rest of world (liabilities): equities (US$)</t>
  </si>
  <si>
    <t>F11L</t>
  </si>
  <si>
    <t>Equities liabilities of the rest-of-world (non-resident institutional units with economic links with resident units). Consist of claims to residual value of incorporated enterprises, after claims of all creditors, and include mutual fund holdings.</t>
  </si>
  <si>
    <t>Rest of world (liabilities): loans (US$)</t>
  </si>
  <si>
    <t>F08L</t>
  </si>
  <si>
    <t>Loans liabilities of the rest-of-world (non-resident institutional units with economic links with resident units). Comprise financial assets created when creditors lend funds directly to debtors.</t>
  </si>
  <si>
    <t>Rest of world (liabilities): other (US$)</t>
  </si>
  <si>
    <t>F18L</t>
  </si>
  <si>
    <t xml:space="preserve">Other liabilities of the rest-of-world (non-resident institutional units with economic links with resident units). </t>
  </si>
  <si>
    <t>Rest of world (liabilities): securities (excl equities; US$)</t>
  </si>
  <si>
    <t>F04L</t>
  </si>
  <si>
    <t>Securities (excl equities) liabilities of the rest-of-world (non-resident institutional units with economic links with resident units). Consist of bills, bonds, certificates of deposit and similar instruments normally traded in the financial markets.</t>
  </si>
  <si>
    <t>Rest of world (liabilities): total financial liabilities (US$)</t>
  </si>
  <si>
    <t>F19L</t>
  </si>
  <si>
    <t xml:space="preserve">Total financial  liabilities of the rest-of-world (non-resident institutional units with economic links with resident units). </t>
  </si>
  <si>
    <t>Retail sales (at 2005 US$ prices)</t>
  </si>
  <si>
    <t>RSCC</t>
  </si>
  <si>
    <t>Derived from Flywheel Retail Insights</t>
  </si>
  <si>
    <t>Value of all sales transacted through retail outlets at 2005 US$.</t>
  </si>
  <si>
    <t>Retail sales (LCU)</t>
  </si>
  <si>
    <t>RSLC</t>
  </si>
  <si>
    <t>Total annual sales of retail enterprises, excluding cash &amp; carry (includes VAT).</t>
  </si>
  <si>
    <t>Retail sales (US$)</t>
  </si>
  <si>
    <t>RSLS</t>
  </si>
  <si>
    <t>Retail sales growth (% pa)</t>
  </si>
  <si>
    <t>RSLG</t>
  </si>
  <si>
    <t>Real percentage change in annual sales volume of retail enterprises, excluding cash &amp; carry (includes VAT).</t>
  </si>
  <si>
    <t>Retail sales: food (US$)</t>
  </si>
  <si>
    <t>RSFR</t>
  </si>
  <si>
    <t>Total annual sales of retail outlets predominantly selling food (more than 50% of sales), excluding all cash &amp; carry, delivered wholesale and foodservice (includes VAT).</t>
  </si>
  <si>
    <t>Retail sales: non-food (US$)</t>
  </si>
  <si>
    <t>RSNF</t>
  </si>
  <si>
    <t>Total annual sales of retail outlets predominantly selling goods other than food (more than 50% of sales).  Includes VAT.</t>
  </si>
  <si>
    <t>Return on assets - [Y]</t>
  </si>
  <si>
    <t>BP17</t>
  </si>
  <si>
    <t>Net profit divided by assets. The ratio is a measure of the efficiency and operational performance of banks as it looks at the returns generated from the assets financed by the banking system.</t>
  </si>
  <si>
    <t>Risk of expropriation of foreign assets (scored 1-5)</t>
  </si>
  <si>
    <t>EPRO</t>
  </si>
  <si>
    <t>EIUs business environment rankings quantify the attractiveness of the business environment. The risk of expropriation indicator scores countries between 1 and 5, with 1 being "high" and 5 being "non-existent".</t>
  </si>
  <si>
    <t>Scope of egovernment (scored 1-5)</t>
  </si>
  <si>
    <t>SCEG</t>
  </si>
  <si>
    <t>EIUs business environment rankings quantify the attractiveness of the business environment. The scope and quality of egovernment services indicator scores countries between 1 and 5, with 1 being "very poor" and 5 being "very good".</t>
  </si>
  <si>
    <t>Secondary school enrolment ratio (%)</t>
  </si>
  <si>
    <t>SSEN</t>
  </si>
  <si>
    <t xml:space="preserve">Gross ratio of enrolment in primary education to the population of the corresponding school age. </t>
  </si>
  <si>
    <t>Services (% change pa)</t>
  </si>
  <si>
    <t>DSER</t>
  </si>
  <si>
    <t>Percentage change in real services sector value-added, over previous year.</t>
  </si>
  <si>
    <t>Services (% of GDP)</t>
  </si>
  <si>
    <t>SERP</t>
  </si>
  <si>
    <t>Services sector value-added at constant prices as a percentage of real GDP at factor cost.  GDP at factor cost is GDP at  market prices, less indirect taxes, plus subsidies.</t>
  </si>
  <si>
    <t>Services (LCU)</t>
  </si>
  <si>
    <t>RSER</t>
  </si>
  <si>
    <t>Services sector value-added at constant 2020 prices.</t>
  </si>
  <si>
    <t>services balance/GDP (%)</t>
  </si>
  <si>
    <t>SGDP</t>
  </si>
  <si>
    <t>Net trade in services as a percentage of gross domestic product.</t>
  </si>
  <si>
    <t>Services: balance (US$)</t>
  </si>
  <si>
    <t>BALS</t>
  </si>
  <si>
    <t>Services credit less services debit.</t>
  </si>
  <si>
    <t>Services: credit (US$)</t>
  </si>
  <si>
    <t>XSER</t>
  </si>
  <si>
    <t>Payments received for services rendered to overseas residents and companies.</t>
  </si>
  <si>
    <t>Services: debit (US$)</t>
  </si>
  <si>
    <t>MSER</t>
  </si>
  <si>
    <t>Payments made for overseas services rendered to domestic residents and companies.</t>
  </si>
  <si>
    <t>Share of world GDP, at market exchange rates (%)</t>
  </si>
  <si>
    <t>WGDP</t>
  </si>
  <si>
    <t>Percentage share of world GDP at current market prices in US$.</t>
  </si>
  <si>
    <t>Share of world GDP, at PPP  (%)</t>
  </si>
  <si>
    <t>WPPP</t>
  </si>
  <si>
    <t>Percentage share of world GDP at purchasing power parity (PPP) in US$.</t>
  </si>
  <si>
    <t>Share of world goods exports (%)</t>
  </si>
  <si>
    <t>WEXP</t>
  </si>
  <si>
    <t xml:space="preserve">Total exports of goods on a free-on-board (fob) basis as a percentage of world goods exports. </t>
  </si>
  <si>
    <t>Share of world merchandise trade (scored 1-5)</t>
  </si>
  <si>
    <t>SHWT</t>
  </si>
  <si>
    <t>EIUs business environment rankings quantify the attractiveness of the business environment. The share of world trade indicator scores countries between 1 and 5, with 1 being "very low" and 5 being "very high".</t>
  </si>
  <si>
    <t>Share of world population (%)</t>
  </si>
  <si>
    <t>WPOP</t>
  </si>
  <si>
    <t>Total population as a percentage of world population</t>
  </si>
  <si>
    <t>Short term debt (US$)</t>
  </si>
  <si>
    <t>TSTD</t>
  </si>
  <si>
    <t>Disbursed external debt owed by all sectors, having an original maturity up to one year, including capitalised interest arrears, at end-period.</t>
  </si>
  <si>
    <t>Short term interest rate (%; average)</t>
  </si>
  <si>
    <t>RAT3</t>
  </si>
  <si>
    <t>Call Money Rate, Overnight Intermediated Transactions (%; average)</t>
  </si>
  <si>
    <t>Short term interest rate (%; end-period)</t>
  </si>
  <si>
    <t>RAT5</t>
  </si>
  <si>
    <t>Call Money Rate, Overnight Intermediated Transactions (%; end-period)</t>
  </si>
  <si>
    <t>Short-term debt (interest only; US$)</t>
  </si>
  <si>
    <t>SINT</t>
  </si>
  <si>
    <t>Interest payments made on short-term debt only.</t>
  </si>
  <si>
    <t>Soaps and cleaners: Market demand (% real change pa)</t>
  </si>
  <si>
    <t>SCDX</t>
  </si>
  <si>
    <t>Total market demand for soap and cleaning preparations, perfumes, cosmetics and other toilet preparations.</t>
  </si>
  <si>
    <t>Excludes retail and wholesale mark-up. Includes soap, synthetic detergents, shampoos and shaving products; cleansers, washing and scouring powders and similar cleaning preparations, perfumes, cosmetics, hair dressings and toothpate.</t>
  </si>
  <si>
    <t>Soaps and cleaners: Market demand (nominal US$)</t>
  </si>
  <si>
    <t>SCDN</t>
  </si>
  <si>
    <t>Soaps and cleaners: Market demand (US$ at 2005 constant prices)</t>
  </si>
  <si>
    <t>SCDC</t>
  </si>
  <si>
    <t>Social unrest (scored 1-5)</t>
  </si>
  <si>
    <t>SUER</t>
  </si>
  <si>
    <t>EIUs business environment rankings quantify the attractiveness of the business environment. The risk of social unrest indicator scores countries between 1 and 5, with 1 being "very high" and 5 being "very low".</t>
  </si>
  <si>
    <t>Solar/wind/other: Gross domestic energy consumption (% of total)</t>
  </si>
  <si>
    <t>TOST</t>
  </si>
  <si>
    <t>Percentage of gross domestic energy consumption provided by solar, wind and other alternative sources of power: production plus imports minus exports minus international marine and aviation bunkers and stock changes.</t>
  </si>
  <si>
    <t>Solar/wind/other: Gross domestic energy consumption (% of world total)</t>
  </si>
  <si>
    <t>PWTZ</t>
  </si>
  <si>
    <t>Gross domestic consumption of combustible renewables and waste as a percentage of world combustible renewables and waste consumption.</t>
  </si>
  <si>
    <t>Solar/wind/other: Gross domestic energy consumption (ktoe)</t>
  </si>
  <si>
    <t>TOSO</t>
  </si>
  <si>
    <t>Gross domestic consumption of solar, wind and other alternative sources of power: production plus imports minus exports minus international marine and aviation bunkers and stock changes.</t>
  </si>
  <si>
    <t>Spending on services (% of GDP)</t>
  </si>
  <si>
    <t>ITRG</t>
  </si>
  <si>
    <t>Spending on services (% pa)</t>
  </si>
  <si>
    <t>ITRP</t>
  </si>
  <si>
    <t>Percentage change in IT spending on services provided by external companies for planning, building, supporting, and managing systems and processes in local currency.</t>
  </si>
  <si>
    <t>Spending on services (LCU)</t>
  </si>
  <si>
    <t>ITRL</t>
  </si>
  <si>
    <t>State control/ownership (scored 1-5)</t>
  </si>
  <si>
    <t>SOER</t>
  </si>
  <si>
    <t>EIUs business environment rankings quantify the attractiveness of the business environment. The state ownership indicator scores countries between 1 and 5 on the degree to which state ownership and control distorts the business environment, with 1 being "very high" and 5 being "very low".</t>
  </si>
  <si>
    <t>Stock market capitalisation (% of GDP)</t>
  </si>
  <si>
    <t>STMP</t>
  </si>
  <si>
    <t xml:space="preserve">Market capitalisation as a percentage of GDP </t>
  </si>
  <si>
    <t>Stock market capitalisation (US$)</t>
  </si>
  <si>
    <t>STMC</t>
  </si>
  <si>
    <t>Stockmarket capitalisation is obtained by multiplying the share price by the number of shares outstanding</t>
  </si>
  <si>
    <t>Stock market capitalisation per head (scored 1-5)</t>
  </si>
  <si>
    <t>STCC</t>
  </si>
  <si>
    <t>EIUs business environment rankings quantify the attractiveness of the business environment. The financial depth, given by stock market capitalisation in US$ per head indicator scores countries between 1 and 5, with 1 being "very low" and 5 being "very high".</t>
  </si>
  <si>
    <t>Stock of domestic credit (LCU)</t>
  </si>
  <si>
    <t>SODC</t>
  </si>
  <si>
    <t xml:space="preserve">Bank lending to public and private sectors, plus bank lending in domestic currency overseas.  </t>
  </si>
  <si>
    <t>Stock of domestic credit (US$)</t>
  </si>
  <si>
    <t>SDCU</t>
  </si>
  <si>
    <t>Stock of money M2 (LCU)</t>
  </si>
  <si>
    <t>SMN2</t>
  </si>
  <si>
    <t>M1 plus quasi-money at end-period.</t>
  </si>
  <si>
    <t>Stock of money M2 (US$)</t>
  </si>
  <si>
    <t>SMU2</t>
  </si>
  <si>
    <t>Stock of quasi money (LCU)</t>
  </si>
  <si>
    <t>SMNQ</t>
  </si>
  <si>
    <t xml:space="preserve">Assets with properties resembling that of M1 money (eg savings deposits, time deposits, certificates of deposit).  </t>
  </si>
  <si>
    <t>Stock of quasi money (US$)</t>
  </si>
  <si>
    <t>SMUQ</t>
  </si>
  <si>
    <t>Derived from Bank of Korea ; IMF, International Financial Statistics</t>
  </si>
  <si>
    <t>Stockbuilding (% of GDP)</t>
  </si>
  <si>
    <t>PSTK</t>
  </si>
  <si>
    <t xml:space="preserve">Stockbuilding at current market prices, as a percentage of GDP.  </t>
  </si>
  <si>
    <t>Stockbuilding, contribution to real GDP growth (% points)</t>
  </si>
  <si>
    <t>DSTK</t>
  </si>
  <si>
    <t>Change in real stockbuilding, as a percentage of real GDP in the previous year.</t>
  </si>
  <si>
    <t>Stockmarket index</t>
  </si>
  <si>
    <t>SMIN</t>
  </si>
  <si>
    <t xml:space="preserve">Korea Stock Exchange </t>
  </si>
  <si>
    <t>Composite stock market index (KOPSI) (4/12/1980=100) in local currency.</t>
  </si>
  <si>
    <t>Successful patent applications (scored 1-5)</t>
  </si>
  <si>
    <t>PTAG</t>
  </si>
  <si>
    <t>EIUs business environment rankings quantify the attractiveness of the business environment. The patent applications indicator assesses the number of patents granted between 1 and 5, with 1 being "very low" and 5 being "very high".</t>
  </si>
  <si>
    <t>Tariff and non-tariff protection (scored 1-5)</t>
  </si>
  <si>
    <t>TNTB</t>
  </si>
  <si>
    <t>EIUs business environment rankings quantify the attractiveness of the business environment. The tariff and non-tariff barriers indicator scores countries between 1 and 5, with 1 being "very high" and 5 being "very low".</t>
  </si>
  <si>
    <t>Tax complexity (scored 1-5)</t>
  </si>
  <si>
    <t>TAXC</t>
  </si>
  <si>
    <t>EIUs business environment rankings quantify the attractiveness of the business environment. The tax complexity indicator assesses the complexity of the tax system between 1 and 5, with 1 being "very complicated" and 5 being "very simple".</t>
  </si>
  <si>
    <t>Tax regime (scored 1-10)</t>
  </si>
  <si>
    <t>TRRT</t>
  </si>
  <si>
    <t>EIUs business environment rankings quantify the attractiveness of the business environment. The tax regime indicator scores countries between 1 and 10 on a variety of measures including corporate and personal income tax rates, with 1 being low and 10 being high.</t>
  </si>
  <si>
    <t>Tea consumption (kg/pc)</t>
  </si>
  <si>
    <t>TECO</t>
  </si>
  <si>
    <t>Total tea consumption, kg per head.</t>
  </si>
  <si>
    <t>Technical skills (scored 1-5)</t>
  </si>
  <si>
    <t>THSK</t>
  </si>
  <si>
    <t>EIUs business environment rankings quantify the attractiveness of the business environment. The technical skills of the workforce indicator scores countries between 1 and 5, with 1 being "very low" and 5 being "very high".</t>
  </si>
  <si>
    <t>Technological readiness (scored 1-10)</t>
  </si>
  <si>
    <t>TERT</t>
  </si>
  <si>
    <t>EIUs business environment rankings quantify the attractiveness of the business environment. The technological readiness indicator scores countries between 1 and 10 on a variety of measures including ecommerce, cyber security and telecoms, with 1 being low and 10 being high.</t>
  </si>
  <si>
    <t>Telecoms investment: Mobile (% of GDP)</t>
  </si>
  <si>
    <t>TTMG</t>
  </si>
  <si>
    <t>Investment on equipment for mobile communication networks as a percentage of GDP.</t>
  </si>
  <si>
    <t>Telecoms investment: Mobile (% of total fixed investment)</t>
  </si>
  <si>
    <t>TTMI</t>
  </si>
  <si>
    <t>Investment on equipment for mobile communication networks as a percentage of total fixed investment.</t>
  </si>
  <si>
    <t>Telecoms investment: Total (% of GDP)</t>
  </si>
  <si>
    <t>TTIG</t>
  </si>
  <si>
    <t>Derived from ITU; OECD</t>
  </si>
  <si>
    <t>Investment in fixed, mobile and other telecoms services as a percentage of GDP.</t>
  </si>
  <si>
    <t>Telecoms investment: Total (% of total fixed investment)</t>
  </si>
  <si>
    <t>TTII</t>
  </si>
  <si>
    <t>Investment in fixed, mobile and other telecoms services as a percentage of total fixed investment.</t>
  </si>
  <si>
    <t>Telecoms revenue: Fixed line and other (% pa)</t>
  </si>
  <si>
    <t>TRFP</t>
  </si>
  <si>
    <t>Percentage change in revenue from fixed line and other telecoms services in local currency.</t>
  </si>
  <si>
    <t>Telecoms revenue: Fixed line and other (LCU)</t>
  </si>
  <si>
    <t>TRFL</t>
  </si>
  <si>
    <t>Revenue from fixed line and other telecoms services</t>
  </si>
  <si>
    <t>Telecoms revenue: Fixed line and other (US$)</t>
  </si>
  <si>
    <t>TRFD</t>
  </si>
  <si>
    <t>Telecoms revenue: Mobile (% pa)</t>
  </si>
  <si>
    <t>TRMP</t>
  </si>
  <si>
    <t>Percentage change in revenue from mobile telecoms services in local currency.</t>
  </si>
  <si>
    <t>Telecoms revenue: Mobile (LCU)</t>
  </si>
  <si>
    <t>TRML</t>
  </si>
  <si>
    <t>Revenue from mobile telecoms services</t>
  </si>
  <si>
    <t>Telecoms revenue: Mobile (US$)</t>
  </si>
  <si>
    <t>TRMD</t>
  </si>
  <si>
    <t>Telecoms revenue: Total (% pa)</t>
  </si>
  <si>
    <t>TRNP</t>
  </si>
  <si>
    <t>Percentage change in total revenue from telecoms services in local currency.</t>
  </si>
  <si>
    <t>Telecoms revenue: Total (LCU)</t>
  </si>
  <si>
    <t>TRNL</t>
  </si>
  <si>
    <t>Total revenue from telecoms services</t>
  </si>
  <si>
    <t>Telecoms revenue: Total (US$)</t>
  </si>
  <si>
    <t>TTRN</t>
  </si>
  <si>
    <t>Television sets (stock per 1,000 pop)</t>
  </si>
  <si>
    <t>TVOS</t>
  </si>
  <si>
    <t>World Bank - World Development Indicators, UNESCO</t>
  </si>
  <si>
    <t>Estimated number of television sets in use per 1,000 people.</t>
  </si>
  <si>
    <t>Terms of trade (1990=100)</t>
  </si>
  <si>
    <t>NBTT</t>
  </si>
  <si>
    <t>Ratio of the export price index to the import price index (1990=100).</t>
  </si>
  <si>
    <t>Time and savings deposits (US$)</t>
  </si>
  <si>
    <t>MS02</t>
  </si>
  <si>
    <t>Time and savings deposits (accounts where cash is available after a notice period).  Lines 25 and 45 of the IFS and, where available, post office and postal savings deposits (45..I and 45..h). Converted into dollars using the end-period exhange rate.</t>
  </si>
  <si>
    <t>Top corporate tax rate (%)</t>
  </si>
  <si>
    <t>TCRP</t>
  </si>
  <si>
    <t>Economist Intelligence Unit; Local sources</t>
  </si>
  <si>
    <t>Top rate of corporate tax.</t>
  </si>
  <si>
    <t>Top marginal personal income tax rate (scored 1-5)</t>
  </si>
  <si>
    <t>ITER</t>
  </si>
  <si>
    <t>EIUs business environment rankings quantify the attractiveness of the business environment. The top marginal income tax indicator scores countries between 1 and 5, with 1 being "very high" and 5 being "very low".</t>
  </si>
  <si>
    <t>Top marginal rate of income tax (%)</t>
  </si>
  <si>
    <t>ITEP</t>
  </si>
  <si>
    <t>Top marginal rate of income tax.</t>
  </si>
  <si>
    <t>Total CO2 emissions from fuel combustion (% of 1990 level)</t>
  </si>
  <si>
    <t>EMCC</t>
  </si>
  <si>
    <t>Total CO2 emissions from fuel combustion as a percentage of the 1990 level.</t>
  </si>
  <si>
    <t>Total CO2 emissions from fuel combustion (% of world total)</t>
  </si>
  <si>
    <t>WCOH</t>
  </si>
  <si>
    <t>Total CO2 emissions as a percentage of total world CO2 emissions.</t>
  </si>
  <si>
    <t>Total CO2 emissions from fuel combustion (kg per US$ 2005 GDP)</t>
  </si>
  <si>
    <t>EMGD</t>
  </si>
  <si>
    <t>Total CO2 emissions from fuel combustion measured in kilogrammes per unit of constant 2005-price US$ GDP.</t>
  </si>
  <si>
    <t>Total CO2 emissions from fuel combustion (Mt of CO2)</t>
  </si>
  <si>
    <t>C2EM</t>
  </si>
  <si>
    <t>Total CO2 emissions from fuel combustion.</t>
  </si>
  <si>
    <t>Total CO2 emissions from fuel combustion (tonnes per head)</t>
  </si>
  <si>
    <t>EMPC</t>
  </si>
  <si>
    <t>Total CO2 emissions from fuel combustion measured in tonnes per unit of constant 2005-price US$ GDP.</t>
  </si>
  <si>
    <t>Total debt per head (US$)</t>
  </si>
  <si>
    <t>DTPH</t>
  </si>
  <si>
    <t>Total external debt divided by population.</t>
  </si>
  <si>
    <t>Total debt/exports of G&amp;S (%)</t>
  </si>
  <si>
    <t>TDPX</t>
  </si>
  <si>
    <t>Total external debt stock as a percentage of exports of goods, non-factor services, primary income, and workers remittances.</t>
  </si>
  <si>
    <t>Total debt/GDP (%)</t>
  </si>
  <si>
    <t>TDPY</t>
  </si>
  <si>
    <t>Total external debt at end-period as a percentage of nominal GDP.</t>
  </si>
  <si>
    <t>Total domestic economy (assets): currency and deposits (US$)</t>
  </si>
  <si>
    <t>G01A</t>
  </si>
  <si>
    <t>Currency and deposits assets of the whole domestic economy (institutional units resident in domestic economic territory). Consist of financial assets used to make payments, including currency, transferable deposits and other deposits.</t>
  </si>
  <si>
    <t>Total domestic economy (assets): equities (US$)</t>
  </si>
  <si>
    <t>G11A</t>
  </si>
  <si>
    <t>Equities assets of the whole domestic economy (institutional units resident in domestic economic territory). Consist of claims to residual value of incorporated enterprises, after claims of all creditors, and include mutual fund holdings.</t>
  </si>
  <si>
    <t>Total domestic economy (assets): loans (US$)</t>
  </si>
  <si>
    <t>G08A</t>
  </si>
  <si>
    <t>Loans assets of the whole domestic economy (institutional units resident in domestic economic territory).</t>
  </si>
  <si>
    <t>Total domestic economy (assets): other (US$)</t>
  </si>
  <si>
    <t>G18A</t>
  </si>
  <si>
    <t xml:space="preserve">Other assets of the whole domestic economy (institutional units resident in domestic economic territory). </t>
  </si>
  <si>
    <t>Total domestic economy (assets): securities (excl equities; US$)</t>
  </si>
  <si>
    <t>G04A</t>
  </si>
  <si>
    <t>Securities (excl equities) assets of the whole domestic economy (institutional units resident in domestic economic territory). Consist of bills, bonds, certificates of deposit and similar instruments normally traded in the financial markets.</t>
  </si>
  <si>
    <t>Total domestic economy (assets): total financial assets (US$)</t>
  </si>
  <si>
    <t>G19A</t>
  </si>
  <si>
    <t>Total financial assets of the whole domestic economy (institutional units resident in domestic economic territory). Equal to sum of household, financial, non-financial and government sector assets.</t>
  </si>
  <si>
    <t>Total domestic economy (liabilities): currency and deposits (US$)</t>
  </si>
  <si>
    <t>G01L</t>
  </si>
  <si>
    <t>Currency and deposits liabilities of the whole domestic economy (institutional units resident in domestic economic territory). Consist of financial assets used to make payments, including currency, transferable deposits and other deposits.</t>
  </si>
  <si>
    <t>Total domestic economy (liabilities): equities (US$)</t>
  </si>
  <si>
    <t>G11L</t>
  </si>
  <si>
    <t>Equities liabilities of the whole domestic economy (institutional units resident in domestic economic territory). Consist of claims to residual value of incorporated enterprises, after claims of all creditors, and include mutual fund holdings.</t>
  </si>
  <si>
    <t>Total domestic economy (liabilities): loans (US$)</t>
  </si>
  <si>
    <t>G08L</t>
  </si>
  <si>
    <t>Loans liabilities of the whole domestic economy (institutional units resident in domestic economic territory). Comprise financial assets created when creditors lend funds directly to debtors.</t>
  </si>
  <si>
    <t>Total domestic economy (liabilities): other (US$)</t>
  </si>
  <si>
    <t>G18L</t>
  </si>
  <si>
    <t xml:space="preserve">Other liabilities of the whole domestic economy (institutional units resident in domestic economic territory). </t>
  </si>
  <si>
    <t>Total domestic economy (liabilities): securities (excl equities; US$)</t>
  </si>
  <si>
    <t>G04L</t>
  </si>
  <si>
    <t>Securities (excl equities) liabilities of the whole domestic economy (institutional units resident in domestic economic territory). Consist of bills, bonds, certificates of deposit and similar instruments normally traded in the financial markets.</t>
  </si>
  <si>
    <t>Total domestic economy (liabilities): total financial liabilities (US$)</t>
  </si>
  <si>
    <t>G19L</t>
  </si>
  <si>
    <t>Total financial  liabilities of the whole domestic economy (institutional units resident in domestic economic territory). Equal to sum of household, financial, non-financial and government sector liabilities</t>
  </si>
  <si>
    <t>Total factor productivity growth (%)</t>
  </si>
  <si>
    <t>FAPG</t>
  </si>
  <si>
    <t>Total factor productivity (TFP or multifactor productivity) is the part of economic output growth not accounted for by the growth in inputs (labour and capital).</t>
  </si>
  <si>
    <t>TFP growth cannot be measured directly. It is calculated by dividing GDP growth by employment growth and estimated growth in the capital stock.</t>
  </si>
  <si>
    <t>Total foreign debt (US$)</t>
  </si>
  <si>
    <t>TDBT</t>
  </si>
  <si>
    <t>Total external debt stock, comprising public and publicly guaranteed long-term debt, private non-guaranteed debt, use of IMF credit and Special Drawing Right (SDR) allocations and short-term debt, at end-period.</t>
  </si>
  <si>
    <t>Total foreign debt service, due (US$)</t>
  </si>
  <si>
    <t>TDUE</t>
  </si>
  <si>
    <t>Principal repayments due on medium- and long-term debt and IMF debt, plus interest payments due on all external debt.</t>
  </si>
  <si>
    <t>Total foreign debt service, paid (US$)</t>
  </si>
  <si>
    <t>TFDS</t>
  </si>
  <si>
    <t>Principal repayments made on medium- and long-term debt, IMF debits and interest payments made on all external debt</t>
  </si>
  <si>
    <t>Total gross domestic energy consumption (% of world total)</t>
  </si>
  <si>
    <t>PWTT</t>
  </si>
  <si>
    <t>Gross domestic energy consumption as a percentage of world energy consumption.</t>
  </si>
  <si>
    <t>Total gross investment (% of GDP)</t>
  </si>
  <si>
    <t>TGIV</t>
  </si>
  <si>
    <t xml:space="preserve">Gross fixed investment expenditure and stockbuilding at current market prices, as a percentage of GDP. </t>
  </si>
  <si>
    <t>Total housing stock (dwellings per 1,000 pop)</t>
  </si>
  <si>
    <t>HSTP</t>
  </si>
  <si>
    <t>Derived from Euromonitor</t>
  </si>
  <si>
    <t xml:space="preserve">Total number of residential dwellings per 1,000 people. </t>
  </si>
  <si>
    <t>Total housing stock (dwellings)</t>
  </si>
  <si>
    <t>HSTE</t>
  </si>
  <si>
    <t xml:space="preserve">Total number of residential dwellings. </t>
  </si>
  <si>
    <t>Total income of HHs earning &gt; US$1,000 p.a.</t>
  </si>
  <si>
    <t>Y001</t>
  </si>
  <si>
    <t>Total disposable income of households with nominal disposable income of more than US$1,000 per annum</t>
  </si>
  <si>
    <t>Total income of HHs earning &gt; US$1,000 p.a. (constant prices)</t>
  </si>
  <si>
    <t>T100</t>
  </si>
  <si>
    <t>Aggregate disposable income of households with disposable income of more than US$1,000 per annum at 2019 constant prices.</t>
  </si>
  <si>
    <t>Total income of HHs earning &gt; US$10,000 p.a.</t>
  </si>
  <si>
    <t>Y010</t>
  </si>
  <si>
    <t>Total disposable income of households with nominal disposable income of more than US$10,000 per annum</t>
  </si>
  <si>
    <t>Total income of HHs earning &gt; US$10,000 p.a. (constant prices)</t>
  </si>
  <si>
    <t>T010</t>
  </si>
  <si>
    <t>Aggregate disposable income of households with disposable income of more than US$10,000 per annum at 2019 constant prices.</t>
  </si>
  <si>
    <t>Total income of HHs earning &gt; US$15,000 p.a.</t>
  </si>
  <si>
    <t>Y015</t>
  </si>
  <si>
    <t>Total disposable income of households with nominal disposable income of more than US$15,000 per annum</t>
  </si>
  <si>
    <t>Total income of HHs earning &gt; US$15,000 p.a. (constant prices)</t>
  </si>
  <si>
    <t>T015</t>
  </si>
  <si>
    <t>Aggregate disposable income of households with disposable income of more than US$15,000 per annum at 2019 constant prices.</t>
  </si>
  <si>
    <t>Total income of HHs earning &gt; US$25,000 p.a</t>
  </si>
  <si>
    <t>Y025</t>
  </si>
  <si>
    <t>Total disposable income of households with nominal disposable income of more than US$25,000 per annum</t>
  </si>
  <si>
    <t>Total income of HHs earning &gt; US$25,000 p.a (constant prices)</t>
  </si>
  <si>
    <t>T025</t>
  </si>
  <si>
    <t>Aggregate disposable income of households with disposable income of more than US$25,000 per annum at 2019 constant prices.</t>
  </si>
  <si>
    <t>Total income of HHs earning &gt; US$3,000 p.a.</t>
  </si>
  <si>
    <t>Y003</t>
  </si>
  <si>
    <t>Total disposable income of households with nominal disposable income of more than US$3,000 per annum</t>
  </si>
  <si>
    <t>Total income of HHs earning &gt; US$3,000 p.a. (constant prices)</t>
  </si>
  <si>
    <t>T003</t>
  </si>
  <si>
    <t>Aggregate disposable income of households with disposable income of more than US$3,000 per annum at 2019 constant prices.</t>
  </si>
  <si>
    <t>Total income of HHs earning &gt; US$35,000 p.a.</t>
  </si>
  <si>
    <t>Y035</t>
  </si>
  <si>
    <t>Total disposable income of households with nominal disposable income of more than US$35,000 per annum</t>
  </si>
  <si>
    <t>Total income of HHs earning &gt; US$35,000 p.a. (constant prices)</t>
  </si>
  <si>
    <t>T035</t>
  </si>
  <si>
    <t>Aggregate disposable income of households with disposable income of more than US$35,000 per annum at 2019 constant prices.</t>
  </si>
  <si>
    <t>Total income of HHs earning &gt; US$5,000 p.a.</t>
  </si>
  <si>
    <t>Y005</t>
  </si>
  <si>
    <t>Total disposable income of households with nominal disposable income of more than US$5,000 per annum</t>
  </si>
  <si>
    <t>Total income of HHs earning &gt; US$5,000 p.a. (constant prices)</t>
  </si>
  <si>
    <t>T005</t>
  </si>
  <si>
    <t>Aggregate disposable income of households with disposable income of more than US$5,000 per annum at 2019 constant prices.</t>
  </si>
  <si>
    <t>Total income of HHs earning &gt; US$50,000 p.a.</t>
  </si>
  <si>
    <t>Y050</t>
  </si>
  <si>
    <t>Total disposable income of households with nominal disposable income of more than US$50,000 per annum</t>
  </si>
  <si>
    <t>Total income of HHs earning &gt; US$50,000 p.a. (constant prices)</t>
  </si>
  <si>
    <t>T050</t>
  </si>
  <si>
    <t>Aggregate disposable income of households with disposable income of more than US$50,000 per annum at 2019 constant prices.</t>
  </si>
  <si>
    <t>Total income of HHs earning &gt; US$75,000 p.a.</t>
  </si>
  <si>
    <t>Y075</t>
  </si>
  <si>
    <t>Total disposable income of households with nominal disposable income of more than US$75,000 per annum</t>
  </si>
  <si>
    <t>Total income of HHs earning &gt; US$75,000 p.a. (constant prices)</t>
  </si>
  <si>
    <t>T075</t>
  </si>
  <si>
    <t>Aggregate disposable income of households with disposable income of more than US$75,000 per annum at 2019 constant prices.</t>
  </si>
  <si>
    <t>Total interest payments, due (US$)</t>
  </si>
  <si>
    <t>IDUE</t>
  </si>
  <si>
    <t>Total interest payments due on all external debt.</t>
  </si>
  <si>
    <t>Total interest payments, paid (US$)</t>
  </si>
  <si>
    <t>TINT</t>
  </si>
  <si>
    <t>Total interest payments made on total external debt.</t>
  </si>
  <si>
    <t>Total IT spending (% of fixed investment)</t>
  </si>
  <si>
    <t>ITSI</t>
  </si>
  <si>
    <t>Total IT spending on packaged software, hardware and IT services as a percentage of fixed investment.</t>
  </si>
  <si>
    <t>Total IT spending (% of GDP)</t>
  </si>
  <si>
    <t>ITSD</t>
  </si>
  <si>
    <t>Total IT spending on packaged software, hardware and IT services as a percentage of GDP.</t>
  </si>
  <si>
    <t>Total IT spending (% pa)</t>
  </si>
  <si>
    <t>ITSG</t>
  </si>
  <si>
    <t>Total IT spending on packaged software, hardware and IT services (% change year-on-year).</t>
  </si>
  <si>
    <t>Total IT spending (LCU)</t>
  </si>
  <si>
    <t>ITSL</t>
  </si>
  <si>
    <t>Total IT spending on packaged software, hardware and IT services.</t>
  </si>
  <si>
    <t>Total IT spending (US$)</t>
  </si>
  <si>
    <t>ITSP</t>
  </si>
  <si>
    <t>Total lending by banking and nonbanking financial sector (US$)</t>
  </si>
  <si>
    <t>MS12</t>
  </si>
  <si>
    <t>Lending by commercial banks and nonbank financial institutions to the private sector, and central and local government.</t>
  </si>
  <si>
    <t>Total lending per head (US$)</t>
  </si>
  <si>
    <t>MP11</t>
  </si>
  <si>
    <t>Total lending per head</t>
  </si>
  <si>
    <t>Total lending to the private sector (US$)</t>
  </si>
  <si>
    <t>MS13</t>
  </si>
  <si>
    <t>Lending by commercial banks and nonbank financial institutions to the private sector.</t>
  </si>
  <si>
    <t>Total lending/GDP (%)</t>
  </si>
  <si>
    <t>MP15</t>
  </si>
  <si>
    <t>Total lending as a percentage of GDP</t>
  </si>
  <si>
    <t>Total length of paved roads (km)</t>
  </si>
  <si>
    <t>TLPR</t>
  </si>
  <si>
    <t>Total length in kilometres of roads surfaced with crushed stone (macadam) and hydrocarbon binder or bituminised agents, with concrete, or with cobblestones.</t>
  </si>
  <si>
    <t>Total length of roads (km)</t>
  </si>
  <si>
    <t>TLRK</t>
  </si>
  <si>
    <t>World Bank, World Development Indicators</t>
  </si>
  <si>
    <t xml:space="preserve">Total length in kilometres of paved and unpaved roads in the country concerned </t>
  </si>
  <si>
    <t>Total M&amp;LT debt (US$)</t>
  </si>
  <si>
    <t>TMLT</t>
  </si>
  <si>
    <t>Total debt having a maturity of more than one year owed to both official and commercial creditors at end-period.</t>
  </si>
  <si>
    <t>Total number of reactors</t>
  </si>
  <si>
    <t>NUNR</t>
  </si>
  <si>
    <t>International Atomic Energy Agency, Annual Report</t>
  </si>
  <si>
    <t>Total number of operable nuclear reactors.</t>
  </si>
  <si>
    <t>Total principal repayments, due (US$)</t>
  </si>
  <si>
    <t>PDUE</t>
  </si>
  <si>
    <t>Total principal repayments due on medium- and long-term debt and IMF debt.</t>
  </si>
  <si>
    <t>Total principal repayments, paid (US$)</t>
  </si>
  <si>
    <t>PRPP</t>
  </si>
  <si>
    <t>Principal repayments made on medium- and long-term debt and IMF debits.</t>
  </si>
  <si>
    <t>Total public spending on education (% of GDP)</t>
  </si>
  <si>
    <t>PEDS</t>
  </si>
  <si>
    <t xml:space="preserve">UNESCO </t>
  </si>
  <si>
    <t>Percentage of GDP accounted for by public spending on public education plus subsidies to the private education system.</t>
  </si>
  <si>
    <t>Total technology sector: Market demand (% pa)</t>
  </si>
  <si>
    <t>MDTP</t>
  </si>
  <si>
    <t>Percentage change in total demand for technology equipment in local currency.</t>
  </si>
  <si>
    <t>Total technology sector: Market demand (LCU)</t>
  </si>
  <si>
    <t>MDTL</t>
  </si>
  <si>
    <t>Total demand for data, telecoms and power transmission cables in LCU.</t>
  </si>
  <si>
    <t>Total technology sector: Market demand (US$)</t>
  </si>
  <si>
    <t>MDTD</t>
  </si>
  <si>
    <t>Total demand for technology equipment in US$.</t>
  </si>
  <si>
    <t>Trade balance (US$)</t>
  </si>
  <si>
    <t>BALM</t>
  </si>
  <si>
    <t>Exports of goods (fob) less imports of goods (fob).</t>
  </si>
  <si>
    <t>Trade balance/GDP (%)</t>
  </si>
  <si>
    <t>TDRA</t>
  </si>
  <si>
    <t>Merchandise trade balance as a percentage of GDP.</t>
  </si>
  <si>
    <t>Transactions on the current account (scored 1-5)</t>
  </si>
  <si>
    <t>CARS</t>
  </si>
  <si>
    <t>EIUs business environment rankings quantify the attractiveness of the business environment. The current-account restrictions indicator scores countries between 1 and 5, with 1 being "very restricted" and 5 being "full IMF Article VIII convertibility".</t>
  </si>
  <si>
    <t>Transparency and fairness of the political system (scored 1-5)</t>
  </si>
  <si>
    <t>ROFL</t>
  </si>
  <si>
    <t>EIUs business environment rankings quantify the attractiveness of the business environment. The government stance towards business indicator scores countries between 1 and 5 on the transparency and fairness of the legal system, with 1 being "very low/unfair" and 5 being "very high/fair".</t>
  </si>
  <si>
    <t>Transport: Energy consumption (% of total)</t>
  </si>
  <si>
    <t>TOTP</t>
  </si>
  <si>
    <t>Percentage of gross domestic energy consumed by the transport sector.</t>
  </si>
  <si>
    <t>Transport: Energy consumption (ktoe)</t>
  </si>
  <si>
    <t>TOTR</t>
  </si>
  <si>
    <t xml:space="preserve">Total energy consumed by the transport sector. </t>
  </si>
  <si>
    <t>Transportation and storage (% change pa)</t>
  </si>
  <si>
    <t>PRTS</t>
  </si>
  <si>
    <t>Percentage change in real transportation and storage value-added, over previous period.</t>
  </si>
  <si>
    <t>Transportation and storage (% of GDP)</t>
  </si>
  <si>
    <t>RTSS</t>
  </si>
  <si>
    <t>Real transportation and storage value-added, as percentage of real GDP at factor cost . GDP at factor cost is GDP at market prices, less indirect taxes, plus subsidies.</t>
  </si>
  <si>
    <t>Transportation and storage (LCU)</t>
  </si>
  <si>
    <t>XTSR</t>
  </si>
  <si>
    <t>Transportation and storage value-added at constant 2020 prices.</t>
  </si>
  <si>
    <t>TVs, cameras and other consumer electronics: Market demand (% pa)</t>
  </si>
  <si>
    <t>MDVP</t>
  </si>
  <si>
    <t>Percentage change in total demand for televisions, CD/DVD players, digital cameras and other consumer electronics in local currency.</t>
  </si>
  <si>
    <t>TVs, cameras and other consumer electronics: Market demand (LCU)</t>
  </si>
  <si>
    <t>MDVL</t>
  </si>
  <si>
    <t>Total demand for televisions, CD/DVD players, digital cameras and other consumer electronics in local currency.</t>
  </si>
  <si>
    <t>TVs, cameras and other consumer electronics: Market demand (US$)</t>
  </si>
  <si>
    <t>MDVD</t>
  </si>
  <si>
    <t>Total demand for televisions, CD/DVD players, digital cameras and other consumer electronics in US$.</t>
  </si>
  <si>
    <t>UK Base Electricity: Index (2005=100)</t>
  </si>
  <si>
    <t>PRKI</t>
  </si>
  <si>
    <t xml:space="preserve">Electricity: UK base electricity futures price (2005=100) </t>
  </si>
  <si>
    <t>UK Base Electricity: Nominal Price (LCU)</t>
  </si>
  <si>
    <t>PRKL</t>
  </si>
  <si>
    <t xml:space="preserve">Electricity: UK base electricity futures price (LCU) </t>
  </si>
  <si>
    <t>UK Base Electricity: Nominal spot price ($)</t>
  </si>
  <si>
    <t>PRKN</t>
  </si>
  <si>
    <t xml:space="preserve">Electricity: UK base electricity futures price (US$) </t>
  </si>
  <si>
    <t>UK Base Electricity: Real Price (Constant 2005 LCU)</t>
  </si>
  <si>
    <t>PRKR</t>
  </si>
  <si>
    <t xml:space="preserve">Electricity: UK base electricity futures price (Constant 2005 LCU) </t>
  </si>
  <si>
    <t>Unemployment</t>
  </si>
  <si>
    <t>UNEA</t>
  </si>
  <si>
    <t>Number of people officially unemployed.</t>
  </si>
  <si>
    <t>Unemployment rate (%)</t>
  </si>
  <si>
    <t>UNEM</t>
  </si>
  <si>
    <t>Recorded official unemployment as a percentage of total labour force.</t>
  </si>
  <si>
    <t>Unit labour cost index (US$, 2010=100)</t>
  </si>
  <si>
    <t>CULC</t>
  </si>
  <si>
    <t>The unit labour cost index in US$ rebased to 2010=100 by the EIU.</t>
  </si>
  <si>
    <t>Urban population</t>
  </si>
  <si>
    <t>UPOP</t>
  </si>
  <si>
    <t>World Bank - World Development Indicators; EIU Estimates</t>
  </si>
  <si>
    <t>Mid-year population of areas defined as urban in each country and reported to the United Nations.</t>
  </si>
  <si>
    <t>Urban population (% of total pop)</t>
  </si>
  <si>
    <t>UPOR</t>
  </si>
  <si>
    <t>Mid-year population of areas defined as urban in each country as a percentage of the total population.</t>
  </si>
  <si>
    <t>Utilities (% change pa)</t>
  </si>
  <si>
    <t>PRUT</t>
  </si>
  <si>
    <t>Percentage change in real utilities value-added, over previous period.</t>
  </si>
  <si>
    <t>Utilities (% of GDP)</t>
  </si>
  <si>
    <t>RUIS</t>
  </si>
  <si>
    <t>Real utilities value-added, as percentage of real GDP at factor cost . GDP at factor cost is GDP at market prices, less indirect taxes, plus subsidies.</t>
  </si>
  <si>
    <t>Utilities (LCU)</t>
  </si>
  <si>
    <t>EGWR</t>
  </si>
  <si>
    <t>Utilities value-added at constant 2020 prices.</t>
  </si>
  <si>
    <t>Value-added tax (scored 1-5)</t>
  </si>
  <si>
    <t>VATR</t>
  </si>
  <si>
    <t>EIUs business environment rankings quantify the attractiveness of the business environment. The value-added tax indicator scores countries between 1 and 5, with 1 being "very high" and 5 being "very low".</t>
  </si>
  <si>
    <t>VAT rate (%)</t>
  </si>
  <si>
    <t>VATP</t>
  </si>
  <si>
    <t>Standard rate of value-added tax at national/federal level.</t>
  </si>
  <si>
    <t>Vegetable consumption (kg/pc)</t>
  </si>
  <si>
    <t>VGCO</t>
  </si>
  <si>
    <t>Total vegetable consumption, kg per head.</t>
  </si>
  <si>
    <t>Wage regulation (scored 1-5)</t>
  </si>
  <si>
    <t>WRER</t>
  </si>
  <si>
    <t>EIUs business environment rankings quantify the attractiveness of the business environment. The extent of wage regulation indicator scores countries between 1 and 5, with 1 being "very high" and 5 being "very low".</t>
  </si>
  <si>
    <t>Wealth held by HNWHs &gt;US$1m</t>
  </si>
  <si>
    <t>W01M</t>
  </si>
  <si>
    <t>Aggregate financial wealth of households with net financial wealth of more than US$1,000,000.</t>
  </si>
  <si>
    <t>Wealth held by mass affluent HHs &gt;US$250k</t>
  </si>
  <si>
    <t>W250</t>
  </si>
  <si>
    <t>Aggregate financial wealth of households with net financial wealth of more than US$250,000.</t>
  </si>
  <si>
    <t>Wealth held by mass affluent HHs &gt;US$500k</t>
  </si>
  <si>
    <t>W500</t>
  </si>
  <si>
    <t>Aggregate financial wealth of households with net financial wealth of more than US$500,000.</t>
  </si>
  <si>
    <t>Wealth held by mass affluent HHs&gt;US$100k</t>
  </si>
  <si>
    <t>W100</t>
  </si>
  <si>
    <t>Aggregate financial wealth of households with net financial wealth of more than US$100,000.</t>
  </si>
  <si>
    <t>Wholesale and retail trade (% change pa)</t>
  </si>
  <si>
    <t>PRWT</t>
  </si>
  <si>
    <t>Percentage change in real wholesale and retail trade value-added, over previous period.</t>
  </si>
  <si>
    <t>Wholesale and retail trade (% of GDP)</t>
  </si>
  <si>
    <t>RWSS</t>
  </si>
  <si>
    <t>Real wholesale and retail trade value-added, as percentage of real GDP at factor cost . GDP at factor cost is GDP at market prices, less indirect taxes, plus subsidies.</t>
  </si>
  <si>
    <t>Wholesale and retail trade (LCU)</t>
  </si>
  <si>
    <t>TRAR</t>
  </si>
  <si>
    <t>Wholesale and retail trade value-added at constant 2020 prices.</t>
  </si>
  <si>
    <t>Workers' remittances (US$)</t>
  </si>
  <si>
    <t>WORM</t>
  </si>
  <si>
    <t>World Bank, International Debt Statistics</t>
  </si>
  <si>
    <t>Repatriated earnings by overseas workers.</t>
  </si>
  <si>
    <t>Working age population</t>
  </si>
  <si>
    <t>WAGP</t>
  </si>
  <si>
    <t>Number of people of working age</t>
  </si>
  <si>
    <t>Working age population (% of total population)</t>
  </si>
  <si>
    <t>WAGR</t>
  </si>
  <si>
    <t>Number of people of working age as a percentage of the total population</t>
  </si>
  <si>
    <t>Working age population growth (% pa)</t>
  </si>
  <si>
    <t>WAGG</t>
  </si>
  <si>
    <t>Growth in number of people aged between 15 and 64 years.</t>
  </si>
  <si>
    <t>Young age dependency ratio (%)</t>
  </si>
  <si>
    <t>YADR</t>
  </si>
  <si>
    <t>Ratio of those people younger than 15 to those aged 15-64</t>
  </si>
  <si>
    <t>기준일</t>
  </si>
  <si>
    <t>Date</t>
  </si>
  <si>
    <r>
      <rPr>
        <b/>
        <sz val="10"/>
        <color rgb="FF1C8F57"/>
        <rFont val="DejaVu Sans"/>
        <family val="2"/>
      </rPr>
      <t>배당수익률</t>
    </r>
    <r>
      <rPr>
        <b/>
        <sz val="10"/>
        <color rgb="FF1C8F57"/>
        <rFont val="DejaVu Sans"/>
        <family val="2"/>
        <charset val="1"/>
      </rPr>
      <t>(%)</t>
    </r>
  </si>
  <si>
    <r>
      <rPr>
        <b/>
        <sz val="10"/>
        <color rgb="FF1C8F57"/>
        <rFont val="DejaVu Sans"/>
        <family val="2"/>
      </rPr>
      <t>성장률</t>
    </r>
    <r>
      <rPr>
        <b/>
        <sz val="10"/>
        <color rgb="FF1C8F57"/>
        <rFont val="DejaVu Sans"/>
        <family val="2"/>
        <charset val="1"/>
      </rPr>
      <t>(%)</t>
    </r>
  </si>
  <si>
    <r>
      <rPr>
        <b/>
        <sz val="10"/>
        <color rgb="FF1C8F57"/>
        <rFont val="DejaVu Sans"/>
        <family val="2"/>
      </rPr>
      <t>배당성향</t>
    </r>
    <r>
      <rPr>
        <b/>
        <sz val="10"/>
        <color rgb="FF1C8F57"/>
        <rFont val="DejaVu Sans"/>
        <family val="2"/>
        <charset val="1"/>
      </rPr>
      <t>(%)</t>
    </r>
  </si>
  <si>
    <r>
      <rPr>
        <b/>
        <sz val="10"/>
        <color rgb="FF1C8F57"/>
        <rFont val="DejaVu Sans"/>
        <family val="2"/>
      </rPr>
      <t>시장수익률</t>
    </r>
    <r>
      <rPr>
        <b/>
        <sz val="10"/>
        <color rgb="FF1C8F57"/>
        <rFont val="DejaVu Sans"/>
        <family val="2"/>
        <charset val="1"/>
      </rPr>
      <t>(%)</t>
    </r>
  </si>
  <si>
    <r>
      <rPr>
        <b/>
        <sz val="10"/>
        <color rgb="FF1C8F57"/>
        <rFont val="맑은 고딕"/>
        <family val="3"/>
        <charset val="129"/>
      </rPr>
      <t xml:space="preserve">RF </t>
    </r>
    <r>
      <rPr>
        <b/>
        <sz val="10"/>
        <color rgb="FF1C8F57"/>
        <rFont val="DejaVu Sans"/>
        <family val="2"/>
      </rPr>
      <t>금리</t>
    </r>
    <r>
      <rPr>
        <b/>
        <sz val="10"/>
        <color rgb="FF1C8F57"/>
        <rFont val="맑은 고딕"/>
        <family val="3"/>
        <charset val="129"/>
      </rPr>
      <t>(%)</t>
    </r>
  </si>
  <si>
    <r>
      <rPr>
        <b/>
        <sz val="10"/>
        <color rgb="FF1C8F57"/>
        <rFont val="DejaVu Sans"/>
        <family val="2"/>
      </rPr>
      <t>프리미엄</t>
    </r>
    <r>
      <rPr>
        <b/>
        <sz val="10"/>
        <color rgb="FF1C8F57"/>
        <rFont val="DejaVu Sans"/>
        <family val="2"/>
        <charset val="1"/>
      </rPr>
      <t>(%)</t>
    </r>
  </si>
  <si>
    <t>Section &lt;6&gt;</t>
  </si>
  <si>
    <t>&lt;Multiple&gt;</t>
  </si>
  <si>
    <t>EBITDA (FY 2030)</t>
  </si>
  <si>
    <t>Multiple</t>
  </si>
  <si>
    <t>plus: NOA</t>
  </si>
  <si>
    <t>less: Net Debt</t>
  </si>
  <si>
    <t>less: Debt-like Items</t>
  </si>
  <si>
    <t>plus: NOL</t>
  </si>
  <si>
    <t>Value analysis as of September 30, 2024</t>
  </si>
  <si>
    <t>Guideline Company</t>
  </si>
  <si>
    <t>75% Quartile</t>
  </si>
  <si>
    <t>25% Quartile</t>
  </si>
  <si>
    <t>Value analysis as of Septermber 30, 2024</t>
  </si>
  <si>
    <t>Announced Date</t>
  </si>
  <si>
    <t>Target</t>
  </si>
  <si>
    <t>EV</t>
  </si>
  <si>
    <t>LTM EBITDA</t>
  </si>
  <si>
    <t>EV/LTM EBITDA</t>
  </si>
  <si>
    <r>
      <t xml:space="preserve">데뷔 </t>
    </r>
    <r>
      <rPr>
        <sz val="10"/>
        <rFont val="Arial"/>
        <family val="2"/>
      </rPr>
      <t>1</t>
    </r>
    <r>
      <rPr>
        <sz val="10"/>
        <rFont val="DejaVu Sans"/>
        <family val="2"/>
      </rPr>
      <t>개→점진증가</t>
    </r>
  </si>
  <si>
    <t>Financial Model</t>
    <phoneticPr fontId="66" type="noConversion"/>
  </si>
  <si>
    <t>Value analysis as of Feb, 2026</t>
    <phoneticPr fontId="66" type="noConversion"/>
  </si>
  <si>
    <r>
      <t xml:space="preserve">TRAUMA </t>
    </r>
    <r>
      <rPr>
        <b/>
        <i/>
        <sz val="10"/>
        <color rgb="FF0F3A32"/>
        <rFont val="맑은 고딕"/>
        <family val="3"/>
        <charset val="129"/>
      </rPr>
      <t>매출</t>
    </r>
    <r>
      <rPr>
        <b/>
        <i/>
        <sz val="10"/>
        <color rgb="FF0F3A32"/>
        <rFont val="Arial"/>
        <family val="2"/>
      </rPr>
      <t xml:space="preserve"> </t>
    </r>
    <r>
      <rPr>
        <b/>
        <i/>
        <sz val="10"/>
        <color rgb="FF0F3A32"/>
        <rFont val="맑은 고딕"/>
        <family val="3"/>
        <charset val="129"/>
      </rPr>
      <t>합계</t>
    </r>
    <phoneticPr fontId="66" type="noConversion"/>
  </si>
  <si>
    <r>
      <t xml:space="preserve">TRAUMA </t>
    </r>
    <r>
      <rPr>
        <b/>
        <sz val="10"/>
        <color rgb="FF0F3A32"/>
        <rFont val="맑은 고딕"/>
        <family val="3"/>
        <charset val="129"/>
      </rPr>
      <t>직접비</t>
    </r>
    <r>
      <rPr>
        <b/>
        <sz val="10"/>
        <color rgb="FF0F3A32"/>
        <rFont val="Arial"/>
        <family val="2"/>
      </rPr>
      <t xml:space="preserve"> </t>
    </r>
    <r>
      <rPr>
        <b/>
        <sz val="10"/>
        <color rgb="FF0F3A32"/>
        <rFont val="맑은 고딕"/>
        <family val="3"/>
        <charset val="129"/>
      </rPr>
      <t>합계</t>
    </r>
    <phoneticPr fontId="66" type="noConversion"/>
  </si>
  <si>
    <r>
      <rPr>
        <b/>
        <sz val="10"/>
        <color rgb="FF0F3A32"/>
        <rFont val="맑은 고딕"/>
        <family val="3"/>
        <charset val="129"/>
      </rPr>
      <t>2. 드랍잇</t>
    </r>
    <r>
      <rPr>
        <b/>
        <sz val="10"/>
        <color rgb="FF0F3A32"/>
        <rFont val="Arial"/>
        <family val="2"/>
      </rPr>
      <t xml:space="preserve"> (Drop It) </t>
    </r>
    <r>
      <rPr>
        <b/>
        <sz val="10"/>
        <color rgb="FF0F3A32"/>
        <rFont val="맑은 고딕"/>
        <family val="3"/>
        <charset val="129"/>
      </rPr>
      <t>매출</t>
    </r>
    <r>
      <rPr>
        <b/>
        <sz val="10"/>
        <color rgb="FF0F3A32"/>
        <rFont val="Arial"/>
        <family val="2"/>
      </rPr>
      <t xml:space="preserve"> </t>
    </r>
    <r>
      <rPr>
        <b/>
        <sz val="10"/>
        <color rgb="FF0F3A32"/>
        <rFont val="맑은 고딕"/>
        <family val="3"/>
        <charset val="129"/>
      </rPr>
      <t>합계</t>
    </r>
    <phoneticPr fontId="66" type="noConversion"/>
  </si>
  <si>
    <r>
      <t xml:space="preserve">2. </t>
    </r>
    <r>
      <rPr>
        <b/>
        <sz val="10"/>
        <color rgb="FF0F3A32"/>
        <rFont val="맑은 고딕"/>
        <family val="3"/>
        <charset val="129"/>
      </rPr>
      <t>드랍잇</t>
    </r>
    <r>
      <rPr>
        <b/>
        <sz val="10"/>
        <color rgb="FF0F3A32"/>
        <rFont val="Arial"/>
        <family val="2"/>
      </rPr>
      <t xml:space="preserve"> (Drop It) COS </t>
    </r>
    <r>
      <rPr>
        <b/>
        <sz val="10"/>
        <color rgb="FF0F3A32"/>
        <rFont val="맑은 고딕"/>
        <family val="3"/>
        <charset val="129"/>
      </rPr>
      <t>합계</t>
    </r>
    <r>
      <rPr>
        <b/>
        <sz val="10"/>
        <color rgb="FF0F3A32"/>
        <rFont val="Arial"/>
        <family val="2"/>
      </rPr>
      <t xml:space="preserve"> (</t>
    </r>
    <r>
      <rPr>
        <b/>
        <sz val="10"/>
        <color rgb="FF0F3A32"/>
        <rFont val="맑은 고딕"/>
        <family val="3"/>
        <charset val="129"/>
      </rPr>
      <t>직접비</t>
    </r>
    <r>
      <rPr>
        <b/>
        <sz val="10"/>
        <color rgb="FF0F3A32"/>
        <rFont val="Arial"/>
        <family val="2"/>
      </rPr>
      <t>+</t>
    </r>
    <r>
      <rPr>
        <b/>
        <sz val="10"/>
        <color rgb="FF0F3A32"/>
        <rFont val="맑은 고딕"/>
        <family val="3"/>
        <charset val="129"/>
      </rPr>
      <t>정산</t>
    </r>
    <r>
      <rPr>
        <b/>
        <sz val="10"/>
        <color rgb="FF0F3A32"/>
        <rFont val="Arial"/>
        <family val="2"/>
      </rPr>
      <t>+</t>
    </r>
    <r>
      <rPr>
        <b/>
        <sz val="10"/>
        <color rgb="FF0F3A32"/>
        <rFont val="맑은 고딕"/>
        <family val="3"/>
        <charset val="129"/>
      </rPr>
      <t>로열티</t>
    </r>
    <r>
      <rPr>
        <b/>
        <sz val="10"/>
        <color rgb="FF0F3A32"/>
        <rFont val="Arial"/>
        <family val="2"/>
      </rPr>
      <t>)</t>
    </r>
    <phoneticPr fontId="66" type="noConversion"/>
  </si>
  <si>
    <r>
      <t xml:space="preserve">3. </t>
    </r>
    <r>
      <rPr>
        <b/>
        <sz val="10"/>
        <color rgb="FF0F3A32"/>
        <rFont val="맑은 고딕"/>
        <family val="3"/>
        <charset val="129"/>
      </rPr>
      <t>찰리</t>
    </r>
    <r>
      <rPr>
        <b/>
        <sz val="10"/>
        <color rgb="FF0F3A32"/>
        <rFont val="Arial"/>
        <family val="2"/>
      </rPr>
      <t xml:space="preserve"> (Charlie) </t>
    </r>
    <r>
      <rPr>
        <b/>
        <sz val="10"/>
        <color rgb="FF0F3A32"/>
        <rFont val="맑은 고딕"/>
        <family val="3"/>
        <charset val="129"/>
      </rPr>
      <t>매출</t>
    </r>
    <r>
      <rPr>
        <b/>
        <sz val="10"/>
        <color rgb="FF0F3A32"/>
        <rFont val="Arial"/>
        <family val="2"/>
      </rPr>
      <t xml:space="preserve"> </t>
    </r>
    <r>
      <rPr>
        <b/>
        <sz val="10"/>
        <color rgb="FF0F3A32"/>
        <rFont val="맑은 고딕"/>
        <family val="3"/>
        <charset val="129"/>
      </rPr>
      <t>합계</t>
    </r>
    <phoneticPr fontId="66" type="noConversion"/>
  </si>
  <si>
    <r>
      <t xml:space="preserve">3. </t>
    </r>
    <r>
      <rPr>
        <b/>
        <sz val="10"/>
        <color rgb="FF0F3A32"/>
        <rFont val="맑은 고딕"/>
        <family val="3"/>
        <charset val="129"/>
      </rPr>
      <t>찰리</t>
    </r>
    <r>
      <rPr>
        <b/>
        <sz val="10"/>
        <color rgb="FF0F3A32"/>
        <rFont val="Arial"/>
        <family val="2"/>
      </rPr>
      <t xml:space="preserve"> (Charlie) COS </t>
    </r>
    <r>
      <rPr>
        <b/>
        <sz val="10"/>
        <color rgb="FF0F3A32"/>
        <rFont val="맑은 고딕"/>
        <family val="3"/>
        <charset val="129"/>
      </rPr>
      <t>합계</t>
    </r>
    <r>
      <rPr>
        <b/>
        <sz val="10"/>
        <color rgb="FF0F3A32"/>
        <rFont val="Arial"/>
        <family val="2"/>
      </rPr>
      <t xml:space="preserve"> (</t>
    </r>
    <r>
      <rPr>
        <b/>
        <sz val="10"/>
        <color rgb="FF0F3A32"/>
        <rFont val="맑은 고딕"/>
        <family val="3"/>
        <charset val="129"/>
      </rPr>
      <t>직접비</t>
    </r>
    <r>
      <rPr>
        <b/>
        <sz val="10"/>
        <color rgb="FF0F3A32"/>
        <rFont val="Arial"/>
        <family val="2"/>
      </rPr>
      <t>+</t>
    </r>
    <r>
      <rPr>
        <b/>
        <sz val="10"/>
        <color rgb="FF0F3A32"/>
        <rFont val="맑은 고딕"/>
        <family val="3"/>
        <charset val="129"/>
      </rPr>
      <t>정산</t>
    </r>
    <r>
      <rPr>
        <b/>
        <sz val="10"/>
        <color rgb="FF0F3A32"/>
        <rFont val="Arial"/>
        <family val="2"/>
      </rPr>
      <t>+</t>
    </r>
    <r>
      <rPr>
        <b/>
        <sz val="10"/>
        <color rgb="FF0F3A32"/>
        <rFont val="맑은 고딕"/>
        <family val="3"/>
        <charset val="129"/>
      </rPr>
      <t>로열티</t>
    </r>
    <r>
      <rPr>
        <b/>
        <sz val="10"/>
        <color rgb="FF0F3A32"/>
        <rFont val="Arial"/>
        <family val="2"/>
      </rPr>
      <t>)</t>
    </r>
    <phoneticPr fontId="66" type="noConversion"/>
  </si>
  <si>
    <r>
      <t xml:space="preserve">4. </t>
    </r>
    <r>
      <rPr>
        <b/>
        <sz val="10"/>
        <color rgb="FF0F3A32"/>
        <rFont val="맑은 고딕"/>
        <family val="3"/>
        <charset val="129"/>
      </rPr>
      <t>태깅</t>
    </r>
    <r>
      <rPr>
        <b/>
        <sz val="10"/>
        <color rgb="FF0F3A32"/>
        <rFont val="Arial"/>
        <family val="2"/>
      </rPr>
      <t xml:space="preserve"> (Tagging) </t>
    </r>
    <r>
      <rPr>
        <b/>
        <sz val="10"/>
        <color rgb="FF0F3A32"/>
        <rFont val="맑은 고딕"/>
        <family val="3"/>
        <charset val="129"/>
      </rPr>
      <t>매출</t>
    </r>
    <r>
      <rPr>
        <b/>
        <sz val="10"/>
        <color rgb="FF0F3A32"/>
        <rFont val="Arial"/>
        <family val="2"/>
      </rPr>
      <t xml:space="preserve"> </t>
    </r>
    <r>
      <rPr>
        <b/>
        <sz val="10"/>
        <color rgb="FF0F3A32"/>
        <rFont val="맑은 고딕"/>
        <family val="3"/>
        <charset val="129"/>
      </rPr>
      <t>합계</t>
    </r>
    <phoneticPr fontId="66" type="noConversion"/>
  </si>
  <si>
    <r>
      <t xml:space="preserve">4. </t>
    </r>
    <r>
      <rPr>
        <b/>
        <sz val="10"/>
        <color rgb="FF0F3A32"/>
        <rFont val="맑은 고딕"/>
        <family val="3"/>
        <charset val="129"/>
      </rPr>
      <t>태깅</t>
    </r>
    <r>
      <rPr>
        <b/>
        <sz val="10"/>
        <color rgb="FF0F3A32"/>
        <rFont val="Arial"/>
        <family val="2"/>
      </rPr>
      <t xml:space="preserve"> (Tagging) COS </t>
    </r>
    <r>
      <rPr>
        <b/>
        <sz val="10"/>
        <color rgb="FF0F3A32"/>
        <rFont val="맑은 고딕"/>
        <family val="3"/>
        <charset val="129"/>
      </rPr>
      <t>합계</t>
    </r>
    <r>
      <rPr>
        <b/>
        <sz val="10"/>
        <color rgb="FF0F3A32"/>
        <rFont val="Arial"/>
        <family val="2"/>
      </rPr>
      <t xml:space="preserve"> (</t>
    </r>
    <r>
      <rPr>
        <b/>
        <sz val="10"/>
        <color rgb="FF0F3A32"/>
        <rFont val="맑은 고딕"/>
        <family val="3"/>
        <charset val="129"/>
      </rPr>
      <t>직접비</t>
    </r>
    <r>
      <rPr>
        <b/>
        <sz val="10"/>
        <color rgb="FF0F3A32"/>
        <rFont val="Arial"/>
        <family val="2"/>
      </rPr>
      <t>+</t>
    </r>
    <r>
      <rPr>
        <b/>
        <sz val="10"/>
        <color rgb="FF0F3A32"/>
        <rFont val="맑은 고딕"/>
        <family val="3"/>
        <charset val="129"/>
      </rPr>
      <t>로열티</t>
    </r>
    <r>
      <rPr>
        <b/>
        <sz val="10"/>
        <color rgb="FF0F3A32"/>
        <rFont val="Arial"/>
        <family val="2"/>
      </rPr>
      <t>)</t>
    </r>
    <phoneticPr fontId="66" type="noConversion"/>
  </si>
  <si>
    <r>
      <t xml:space="preserve">5. </t>
    </r>
    <r>
      <rPr>
        <b/>
        <sz val="10"/>
        <color rgb="FF0F3A32"/>
        <rFont val="맑은 고딕"/>
        <family val="3"/>
        <charset val="129"/>
      </rPr>
      <t>라이트</t>
    </r>
    <r>
      <rPr>
        <b/>
        <sz val="10"/>
        <color rgb="FF0F3A32"/>
        <rFont val="Arial"/>
        <family val="2"/>
      </rPr>
      <t xml:space="preserve"> (Light) </t>
    </r>
    <r>
      <rPr>
        <b/>
        <sz val="10"/>
        <color rgb="FF0F3A32"/>
        <rFont val="맑은 고딕"/>
        <family val="3"/>
        <charset val="129"/>
      </rPr>
      <t>매출</t>
    </r>
    <r>
      <rPr>
        <b/>
        <sz val="10"/>
        <color rgb="FF0F3A32"/>
        <rFont val="Arial"/>
        <family val="2"/>
      </rPr>
      <t xml:space="preserve"> </t>
    </r>
    <r>
      <rPr>
        <b/>
        <sz val="10"/>
        <color rgb="FF0F3A32"/>
        <rFont val="맑은 고딕"/>
        <family val="3"/>
        <charset val="129"/>
      </rPr>
      <t>합계</t>
    </r>
    <phoneticPr fontId="66" type="noConversion"/>
  </si>
  <si>
    <r>
      <t xml:space="preserve">5. </t>
    </r>
    <r>
      <rPr>
        <b/>
        <sz val="10"/>
        <color rgb="FF0F3A32"/>
        <rFont val="맑은 고딕"/>
        <family val="3"/>
        <charset val="129"/>
      </rPr>
      <t>라이트</t>
    </r>
    <r>
      <rPr>
        <b/>
        <sz val="10"/>
        <color rgb="FF0F3A32"/>
        <rFont val="Arial"/>
        <family val="2"/>
      </rPr>
      <t xml:space="preserve"> (Light) COS </t>
    </r>
    <r>
      <rPr>
        <b/>
        <sz val="10"/>
        <color rgb="FF0F3A32"/>
        <rFont val="맑은 고딕"/>
        <family val="3"/>
        <charset val="129"/>
      </rPr>
      <t>합계</t>
    </r>
    <r>
      <rPr>
        <b/>
        <sz val="10"/>
        <color rgb="FF0F3A32"/>
        <rFont val="Arial"/>
        <family val="2"/>
      </rPr>
      <t xml:space="preserve"> (</t>
    </r>
    <r>
      <rPr>
        <b/>
        <sz val="10"/>
        <color rgb="FF0F3A32"/>
        <rFont val="맑은 고딕"/>
        <family val="3"/>
        <charset val="129"/>
      </rPr>
      <t>직접비</t>
    </r>
    <r>
      <rPr>
        <b/>
        <sz val="10"/>
        <color rgb="FF0F3A32"/>
        <rFont val="Arial"/>
        <family val="2"/>
      </rPr>
      <t>+</t>
    </r>
    <r>
      <rPr>
        <b/>
        <sz val="10"/>
        <color rgb="FF0F3A32"/>
        <rFont val="맑은 고딕"/>
        <family val="3"/>
        <charset val="129"/>
      </rPr>
      <t>로열티</t>
    </r>
    <r>
      <rPr>
        <b/>
        <sz val="10"/>
        <color rgb="FF0F3A32"/>
        <rFont val="Arial"/>
        <family val="2"/>
      </rPr>
      <t>)</t>
    </r>
    <phoneticPr fontId="66" type="noConversion"/>
  </si>
  <si>
    <r>
      <rPr>
        <b/>
        <sz val="10"/>
        <color rgb="FF0F3A32"/>
        <rFont val="맑은 고딕"/>
        <family val="3"/>
        <charset val="129"/>
      </rPr>
      <t>판관비</t>
    </r>
    <r>
      <rPr>
        <b/>
        <sz val="10"/>
        <color rgb="FF0F3A32"/>
        <rFont val="Arial"/>
        <family val="2"/>
      </rPr>
      <t xml:space="preserve"> </t>
    </r>
    <r>
      <rPr>
        <b/>
        <sz val="10"/>
        <color rgb="FF0F3A32"/>
        <rFont val="맑은 고딕"/>
        <family val="3"/>
        <charset val="129"/>
      </rPr>
      <t>합계</t>
    </r>
    <r>
      <rPr>
        <b/>
        <sz val="10"/>
        <color rgb="FF0F3A32"/>
        <rFont val="Arial"/>
        <family val="2"/>
      </rPr>
      <t xml:space="preserve"> (</t>
    </r>
    <r>
      <rPr>
        <b/>
        <sz val="10"/>
        <color rgb="FF0F3A32"/>
        <rFont val="맑은 고딕"/>
        <family val="3"/>
        <charset val="129"/>
      </rPr>
      <t>감가상각비</t>
    </r>
    <r>
      <rPr>
        <b/>
        <sz val="10"/>
        <color rgb="FF0F3A32"/>
        <rFont val="Arial"/>
        <family val="2"/>
      </rPr>
      <t xml:space="preserve"> </t>
    </r>
    <r>
      <rPr>
        <b/>
        <sz val="10"/>
        <color rgb="FF0F3A32"/>
        <rFont val="맑은 고딕"/>
        <family val="3"/>
        <charset val="129"/>
      </rPr>
      <t>제외</t>
    </r>
    <r>
      <rPr>
        <b/>
        <sz val="10"/>
        <color rgb="FF0F3A32"/>
        <rFont val="Arial"/>
        <family val="2"/>
      </rPr>
      <t>)</t>
    </r>
    <phoneticPr fontId="66" type="noConversion"/>
  </si>
  <si>
    <r>
      <t xml:space="preserve">  라이트 </t>
    </r>
    <r>
      <rPr>
        <sz val="10"/>
        <rFont val="Arial"/>
        <family val="2"/>
      </rPr>
      <t>(Light)</t>
    </r>
  </si>
  <si>
    <r>
      <t xml:space="preserve">매출원가 </t>
    </r>
    <r>
      <rPr>
        <b/>
        <sz val="10"/>
        <rFont val="Arial"/>
        <family val="2"/>
      </rPr>
      <t>(COGS)</t>
    </r>
  </si>
  <si>
    <r>
      <t xml:space="preserve">매출총이익 </t>
    </r>
    <r>
      <rPr>
        <b/>
        <sz val="10"/>
        <rFont val="Arial"/>
        <family val="2"/>
      </rPr>
      <t>(Gross Profit)</t>
    </r>
  </si>
  <si>
    <r>
      <t xml:space="preserve">판관비 </t>
    </r>
    <r>
      <rPr>
        <sz val="10"/>
        <rFont val="Arial"/>
        <family val="2"/>
      </rPr>
      <t>(SG&amp;A)</t>
    </r>
  </si>
  <si>
    <r>
      <t xml:space="preserve">영업이익 </t>
    </r>
    <r>
      <rPr>
        <b/>
        <sz val="10"/>
        <rFont val="Arial"/>
        <family val="2"/>
      </rPr>
      <t>(EBIT)</t>
    </r>
  </si>
  <si>
    <r>
      <t xml:space="preserve">무형자산 </t>
    </r>
    <r>
      <rPr>
        <sz val="10"/>
        <rFont val="Arial"/>
        <family val="2"/>
      </rPr>
      <t>(</t>
    </r>
    <r>
      <rPr>
        <sz val="10"/>
        <rFont val="DejaVu Sans"/>
        <family val="2"/>
      </rPr>
      <t>프로그램</t>
    </r>
    <r>
      <rPr>
        <sz val="10"/>
        <rFont val="Arial"/>
        <family val="2"/>
      </rPr>
      <t>)</t>
    </r>
  </si>
  <si>
    <r>
      <t xml:space="preserve">부채 및 자본 </t>
    </r>
    <r>
      <rPr>
        <b/>
        <sz val="10"/>
        <rFont val="DejaVu Sans"/>
        <family val="2"/>
        <charset val="1"/>
      </rPr>
      <t>(Liabilities &amp; Equity)</t>
    </r>
  </si>
  <si>
    <r>
      <t>부채</t>
    </r>
    <r>
      <rPr>
        <sz val="10"/>
        <rFont val="Arial"/>
        <family val="2"/>
      </rPr>
      <t>+</t>
    </r>
    <r>
      <rPr>
        <sz val="10"/>
        <rFont val="DejaVu Sans"/>
        <family val="2"/>
      </rPr>
      <t>자본총계</t>
    </r>
  </si>
  <si>
    <t>headcount×5M</t>
    <phoneticPr fontId="66" type="noConversion"/>
  </si>
  <si>
    <r>
      <t>(</t>
    </r>
    <r>
      <rPr>
        <sz val="10"/>
        <color rgb="FF0F3A32"/>
        <rFont val="맑은 고딕"/>
        <family val="3"/>
        <charset val="129"/>
      </rPr>
      <t>매출의</t>
    </r>
    <r>
      <rPr>
        <sz val="10"/>
        <color rgb="FF0F3A32"/>
        <rFont val="Arial"/>
        <family val="2"/>
      </rPr>
      <t xml:space="preserve"> 20%-&gt;25%)</t>
    </r>
    <phoneticPr fontId="66" type="noConversion"/>
  </si>
  <si>
    <t>Section &lt;1&gt;</t>
    <phoneticPr fontId="66" type="noConversion"/>
  </si>
  <si>
    <t>&lt;Results&gt;</t>
    <phoneticPr fontId="66" type="noConversion"/>
  </si>
  <si>
    <t>Section &lt;2&gt;</t>
    <phoneticPr fontId="66" type="noConversion"/>
  </si>
  <si>
    <r>
      <t xml:space="preserve">  트라우마 </t>
    </r>
    <r>
      <rPr>
        <sz val="10"/>
        <color rgb="FF0F3A32"/>
        <rFont val="Arial"/>
        <family val="2"/>
      </rPr>
      <t>(TRAUMA)</t>
    </r>
  </si>
  <si>
    <r>
      <t xml:space="preserve">  드랍잇 </t>
    </r>
    <r>
      <rPr>
        <sz val="10"/>
        <color rgb="FF0F3A32"/>
        <rFont val="Arial"/>
        <family val="2"/>
      </rPr>
      <t>(Drop It)</t>
    </r>
  </si>
  <si>
    <r>
      <t xml:space="preserve">  찰리 </t>
    </r>
    <r>
      <rPr>
        <sz val="10"/>
        <color rgb="FF0F3A32"/>
        <rFont val="Arial"/>
        <family val="2"/>
      </rPr>
      <t>(Charlie)</t>
    </r>
  </si>
  <si>
    <r>
      <t xml:space="preserve">  태깅 </t>
    </r>
    <r>
      <rPr>
        <sz val="10"/>
        <color rgb="FF0F3A32"/>
        <rFont val="Arial"/>
        <family val="2"/>
      </rPr>
      <t>(Tagging)</t>
    </r>
  </si>
  <si>
    <r>
      <t xml:space="preserve">감가상각비 </t>
    </r>
    <r>
      <rPr>
        <sz val="10"/>
        <rFont val="Arial"/>
        <family val="2"/>
      </rPr>
      <t>(D&amp;A)</t>
    </r>
  </si>
  <si>
    <t>특별한 Capex 없음</t>
    <phoneticPr fontId="6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</si>
</sst>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76" formatCode="_(* #,##0_);_(* \(#,##0\);_(* \-_);@_)"/>
    <numFmt numFmtId="177" formatCode="[$-409]d\/mmm\/yy;@"/>
    <numFmt numFmtId="178" formatCode="0.0%_);\(0.0%\)"/>
    <numFmt numFmtId="179" formatCode="[$¥-411]#,##0.000000"/>
    <numFmt numFmtId="180" formatCode="#,##0;\(#,##0\);\-"/>
    <numFmt numFmtId="181" formatCode="#,##0_);\(#,##0\)"/>
    <numFmt numFmtId="182" formatCode="m/d/yyyy"/>
    <numFmt numFmtId="183" formatCode="0.0%;\(0.0%\)"/>
    <numFmt numFmtId="184" formatCode="0_);[Red]\(0\)"/>
    <numFmt numFmtId="185" formatCode="#,###;\(#,###\);\-"/>
    <numFmt numFmtId="186" formatCode="_-* #,##0_-;\-* #,##0_-;_-* \-_-;_-@_-"/>
    <numFmt numFmtId="187" formatCode="0.0%"/>
    <numFmt numFmtId="189" formatCode="0.00%;\(0.00%\)"/>
    <numFmt numFmtId="190" formatCode="0.00%_);\(0.00%\)"/>
    <numFmt numFmtId="192" formatCode="_(* #,##0.0_);_(* \(#,##0.0\);_(* \-_);@_)"/>
    <numFmt numFmtId="193" formatCode="[$-409]mmm\-yy;@"/>
    <numFmt numFmtId="194" formatCode="_(* #,##0.0000_);_(* \(#,##0.0000\);_(* \-_);@_)"/>
    <numFmt numFmtId="195" formatCode="&quot;US$&quot;#,##0.00"/>
    <numFmt numFmtId="196" formatCode="_(* #,##0.0&quot;년&quot;_);_(* \(#,##0.0\);_(* \-_);@_)"/>
    <numFmt numFmtId="197" formatCode="_(* #,##0.00_);_(* \(#,##0.00\);_(* \-_);@_)"/>
    <numFmt numFmtId="198" formatCode="_(* #,##0.000_);_(* \(#,##0.000\);_(* \-_);@_)"/>
    <numFmt numFmtId="199" formatCode="0.00%_);\(0.00%\);@_)"/>
    <numFmt numFmtId="200" formatCode="_(* ###0_);_(* \(###0\);_(* \-_);@_)"/>
    <numFmt numFmtId="201" formatCode="[$-409]General"/>
    <numFmt numFmtId="202" formatCode="#,##0.000;\(#,##0.000\);\-"/>
    <numFmt numFmtId="203" formatCode="#,##0;[Red]\(#,##0\);\-"/>
    <numFmt numFmtId="204" formatCode="_(* #,##0.0_);_(* \(#,##0.0\)_)\ ;_(* 0_)"/>
    <numFmt numFmtId="205" formatCode="_(* #,##0_);_(* \(#,##0\)_)\ ;_(* 0_)"/>
    <numFmt numFmtId="206" formatCode="0.0000"/>
    <numFmt numFmtId="207" formatCode="_*\ ###0.0&quot; x &quot;;_(* \(#,##0\);_(* \-_);@_)"/>
    <numFmt numFmtId="208" formatCode="_(* #,##0.0\x_);_(* \(#,##0.0&quot;x)&quot;_)\ ;_(* 0_)"/>
    <numFmt numFmtId="209" formatCode="yyyy\/mm\/dd;@"/>
  </numFmts>
  <fonts count="79">
    <font>
      <sz val="9"/>
      <color rgb="FF000000"/>
      <name val="Arial"/>
      <charset val="1"/>
    </font>
    <font>
      <sz val="10"/>
      <name val="Arial"/>
      <family val="2"/>
    </font>
    <font>
      <b/>
      <sz val="11"/>
      <color rgb="FFFFFFFF"/>
      <name val="Calibri"/>
      <family val="2"/>
      <charset val="1"/>
    </font>
    <font>
      <b/>
      <sz val="9"/>
      <color rgb="FFD04A02"/>
      <name val="Arial"/>
      <family val="2"/>
      <charset val="1"/>
    </font>
    <font>
      <sz val="9"/>
      <color rgb="FF000000"/>
      <name val="Arial"/>
      <family val="2"/>
      <charset val="1"/>
    </font>
    <font>
      <b/>
      <sz val="9"/>
      <color rgb="FFD04A02"/>
      <name val="맑은 고딕"/>
      <family val="3"/>
      <charset val="129"/>
    </font>
    <font>
      <b/>
      <sz val="9"/>
      <color rgb="FF821A1A"/>
      <name val="맑은 고딕"/>
      <family val="3"/>
      <charset val="129"/>
    </font>
    <font>
      <b/>
      <sz val="9"/>
      <color rgb="FF000000"/>
      <name val="Arial"/>
      <family val="2"/>
      <charset val="1"/>
    </font>
    <font>
      <b/>
      <sz val="11"/>
      <color rgb="FFD04A02"/>
      <name val="Arial"/>
      <family val="2"/>
      <charset val="1"/>
    </font>
    <font>
      <b/>
      <sz val="11"/>
      <color rgb="FF7D7D7D"/>
      <name val="Arial"/>
      <family val="2"/>
      <charset val="1"/>
    </font>
    <font>
      <sz val="10"/>
      <color rgb="FF000000"/>
      <name val="Geneva"/>
      <family val="3"/>
      <charset val="129"/>
    </font>
    <font>
      <sz val="11"/>
      <color rgb="FF000000"/>
      <name val="맑은 고딕"/>
      <family val="3"/>
      <charset val="129"/>
    </font>
    <font>
      <sz val="10"/>
      <color rgb="FF000000"/>
      <name val="Arial"/>
      <family val="2"/>
      <charset val="1"/>
    </font>
    <font>
      <b/>
      <sz val="11"/>
      <color rgb="FF0F3A32"/>
      <name val="Arial"/>
      <family val="2"/>
      <charset val="1"/>
    </font>
    <font>
      <b/>
      <sz val="10"/>
      <color rgb="FFFFFFFF"/>
      <name val="Arial"/>
      <family val="2"/>
    </font>
    <font>
      <b/>
      <sz val="14"/>
      <color rgb="FFFFFFFF"/>
      <name val="Arial"/>
      <family val="2"/>
    </font>
    <font>
      <sz val="32"/>
      <color rgb="FF0F3A32"/>
      <name val="Arial"/>
      <family val="2"/>
      <charset val="1"/>
    </font>
    <font>
      <b/>
      <sz val="10"/>
      <color rgb="FF0F3A32"/>
      <name val="Arial"/>
      <family val="2"/>
      <charset val="1"/>
    </font>
    <font>
      <sz val="10"/>
      <color rgb="FF0F3A32"/>
      <name val="Arial"/>
      <family val="2"/>
      <charset val="1"/>
    </font>
    <font>
      <i/>
      <sz val="10"/>
      <color rgb="FFFFFFFF"/>
      <name val="Arial"/>
      <family val="2"/>
      <charset val="1"/>
    </font>
    <font>
      <b/>
      <sz val="10"/>
      <color rgb="FF0F3A32"/>
      <name val="DejaVu Sans"/>
      <family val="2"/>
    </font>
    <font>
      <b/>
      <sz val="10"/>
      <color rgb="FF1C8F57"/>
      <name val="DejaVu Sans"/>
      <family val="2"/>
    </font>
    <font>
      <b/>
      <sz val="10"/>
      <color rgb="FF000000"/>
      <name val="Arial"/>
      <family val="2"/>
      <charset val="1"/>
    </font>
    <font>
      <b/>
      <sz val="10"/>
      <color rgb="FF000000"/>
      <name val="DejaVu Sans"/>
      <family val="2"/>
    </font>
    <font>
      <sz val="10"/>
      <color rgb="FF000000"/>
      <name val="DejaVu Sans"/>
      <family val="2"/>
    </font>
    <font>
      <sz val="10"/>
      <color rgb="FF000000"/>
      <name val="DejaVu Sans"/>
      <family val="2"/>
      <charset val="1"/>
    </font>
    <font>
      <b/>
      <sz val="10"/>
      <color rgb="FFFFFFFF"/>
      <name val="Arial"/>
      <family val="2"/>
      <charset val="1"/>
    </font>
    <font>
      <b/>
      <sz val="20"/>
      <color rgb="FFFFFFFF"/>
      <name val="Arial"/>
      <family val="2"/>
    </font>
    <font>
      <sz val="10"/>
      <color rgb="FFFFFFFF"/>
      <name val="Arial"/>
      <family val="2"/>
    </font>
    <font>
      <b/>
      <sz val="10"/>
      <color rgb="FF0F3A32"/>
      <name val="Arial"/>
      <family val="2"/>
    </font>
    <font>
      <sz val="10"/>
      <color rgb="FF0F3A32"/>
      <name val="Arial"/>
      <family val="2"/>
    </font>
    <font>
      <sz val="10"/>
      <color rgb="FFFFFFFF"/>
      <name val="DejaVu Sans"/>
      <family val="2"/>
    </font>
    <font>
      <sz val="10"/>
      <color rgb="FF0F3A32"/>
      <name val="DejaVu Sans"/>
      <family val="2"/>
    </font>
    <font>
      <b/>
      <sz val="10"/>
      <color rgb="FFFFFFFF"/>
      <name val="DejaVu Sans"/>
      <family val="2"/>
    </font>
    <font>
      <b/>
      <sz val="20"/>
      <color rgb="FFFFFFFF"/>
      <name val="DejaVu Sans"/>
      <family val="2"/>
    </font>
    <font>
      <sz val="10"/>
      <name val="Arial"/>
      <family val="2"/>
      <charset val="1"/>
    </font>
    <font>
      <sz val="10"/>
      <name val="DejaVu Sans"/>
      <family val="2"/>
      <charset val="1"/>
    </font>
    <font>
      <b/>
      <sz val="11"/>
      <color rgb="FFFFFFFF"/>
      <name val="Arial"/>
      <family val="2"/>
      <charset val="1"/>
    </font>
    <font>
      <b/>
      <sz val="11"/>
      <color rgb="FFFFFFFF"/>
      <name val="DejaVu Sans"/>
      <family val="2"/>
    </font>
    <font>
      <b/>
      <sz val="10"/>
      <color rgb="FF0F3A32"/>
      <name val="맑은 고딕"/>
      <family val="3"/>
      <charset val="129"/>
    </font>
    <font>
      <b/>
      <sz val="10"/>
      <color rgb="FF0F3A32"/>
      <name val="DejaVu Sans"/>
      <family val="2"/>
      <charset val="1"/>
    </font>
    <font>
      <b/>
      <sz val="10"/>
      <color rgb="FF1C8F57"/>
      <name val="Arial"/>
      <family val="2"/>
      <charset val="1"/>
    </font>
    <font>
      <b/>
      <u/>
      <sz val="10"/>
      <color rgb="FF0F3A32"/>
      <name val="DejaVu Sans"/>
      <family val="2"/>
    </font>
    <font>
      <b/>
      <u/>
      <sz val="10"/>
      <color rgb="FF0F3A32"/>
      <name val="DejaVu Sans"/>
      <family val="2"/>
      <charset val="1"/>
    </font>
    <font>
      <b/>
      <sz val="10"/>
      <color rgb="FF000000"/>
      <name val="DejaVu Sans"/>
      <family val="2"/>
      <charset val="1"/>
    </font>
    <font>
      <b/>
      <u/>
      <sz val="10"/>
      <color rgb="FF0F3A32"/>
      <name val="Arial"/>
      <family val="2"/>
      <charset val="1"/>
    </font>
    <font>
      <b/>
      <sz val="10"/>
      <color rgb="FF000000"/>
      <name val="맑은 고딕"/>
      <family val="2"/>
      <charset val="129"/>
    </font>
    <font>
      <b/>
      <sz val="10"/>
      <color rgb="FF1C8F57"/>
      <name val="DejaVu Sans"/>
      <family val="2"/>
      <charset val="1"/>
    </font>
    <font>
      <sz val="10"/>
      <color rgb="FF1C8F57"/>
      <name val="Arial"/>
      <family val="2"/>
      <charset val="1"/>
    </font>
    <font>
      <b/>
      <sz val="10"/>
      <color rgb="FF909090"/>
      <name val="Arial"/>
      <family val="2"/>
      <charset val="1"/>
    </font>
    <font>
      <sz val="10"/>
      <color rgb="FFA3E96B"/>
      <name val="Arial"/>
      <family val="2"/>
      <charset val="1"/>
    </font>
    <font>
      <sz val="9"/>
      <color rgb="FF0F3A32"/>
      <name val="Arial"/>
      <family val="2"/>
      <charset val="1"/>
    </font>
    <font>
      <sz val="10"/>
      <color rgb="FF008000"/>
      <name val="Arial"/>
      <family val="2"/>
      <charset val="1"/>
    </font>
    <font>
      <sz val="10"/>
      <color rgb="FF000000"/>
      <name val="굴림"/>
      <family val="3"/>
      <charset val="129"/>
    </font>
    <font>
      <b/>
      <sz val="10"/>
      <color rgb="FFFFFFFF"/>
      <name val="Arial"/>
      <family val="3"/>
      <charset val="1"/>
    </font>
    <font>
      <sz val="10"/>
      <color rgb="FFFFFFFF"/>
      <name val="Arial"/>
      <family val="2"/>
      <charset val="1"/>
    </font>
    <font>
      <sz val="8"/>
      <color rgb="FF000000"/>
      <name val="Arial"/>
      <family val="2"/>
      <charset val="1"/>
    </font>
    <font>
      <sz val="11"/>
      <color rgb="FF000000"/>
      <name val="Arial"/>
      <family val="2"/>
      <charset val="1"/>
    </font>
    <font>
      <b/>
      <sz val="8"/>
      <color rgb="FF000000"/>
      <name val="Arial"/>
      <family val="2"/>
      <charset val="1"/>
    </font>
    <font>
      <sz val="8"/>
      <color rgb="FF121212"/>
      <name val="Arial"/>
      <family val="2"/>
      <charset val="1"/>
    </font>
    <font>
      <sz val="8"/>
      <color rgb="FF0F3A32"/>
      <name val="Arial"/>
      <family val="2"/>
      <charset val="1"/>
    </font>
    <font>
      <b/>
      <sz val="8"/>
      <color rgb="FF121212"/>
      <name val="Arial"/>
      <family val="2"/>
      <charset val="1"/>
    </font>
    <font>
      <b/>
      <sz val="10"/>
      <color rgb="FF1C8F57"/>
      <name val="맑은 고딕"/>
      <family val="3"/>
      <charset val="129"/>
    </font>
    <font>
      <sz val="10"/>
      <color rgb="FF000000"/>
      <name val="맑은 고딕"/>
      <family val="3"/>
      <charset val="129"/>
    </font>
    <font>
      <u/>
      <sz val="10"/>
      <color rgb="FF0F3A32"/>
      <name val="Arial"/>
      <family val="2"/>
      <charset val="1"/>
    </font>
    <font>
      <sz val="9"/>
      <color rgb="FF000000"/>
      <name val="Arial"/>
      <family val="2"/>
    </font>
    <font>
      <sz val="8"/>
      <name val="돋움"/>
      <family val="3"/>
      <charset val="129"/>
    </font>
    <font>
      <sz val="10"/>
      <name val="DejaVu Sans"/>
      <family val="2"/>
    </font>
    <font>
      <b/>
      <sz val="10"/>
      <name val="Arial"/>
      <family val="2"/>
    </font>
    <font>
      <b/>
      <sz val="10"/>
      <name val="DejaVu Sans"/>
      <family val="2"/>
    </font>
    <font>
      <b/>
      <i/>
      <sz val="10"/>
      <color rgb="FF0F3A32"/>
      <name val="Arial"/>
      <family val="2"/>
    </font>
    <font>
      <b/>
      <i/>
      <sz val="10"/>
      <color rgb="FF0F3A32"/>
      <name val="맑은 고딕"/>
      <family val="3"/>
      <charset val="129"/>
    </font>
    <font>
      <i/>
      <sz val="10"/>
      <color rgb="FF0F3A32"/>
      <name val="Arial"/>
      <family val="2"/>
    </font>
    <font>
      <b/>
      <sz val="10"/>
      <color rgb="FF0F3A32"/>
      <name val="Arial"/>
      <family val="3"/>
      <charset val="129"/>
    </font>
    <font>
      <b/>
      <sz val="10"/>
      <color rgb="FF0F3A32"/>
      <name val="DejaVu Sans"/>
      <family val="3"/>
      <charset val="129"/>
    </font>
    <font>
      <sz val="9"/>
      <name val="Arial"/>
      <family val="2"/>
    </font>
    <font>
      <b/>
      <sz val="10"/>
      <name val="DejaVu Sans"/>
      <family val="2"/>
      <charset val="1"/>
    </font>
    <font>
      <sz val="10"/>
      <color rgb="FFFF0000"/>
      <name val="맑은 고딕"/>
      <family val="2"/>
      <charset val="129"/>
    </font>
    <font>
      <sz val="10"/>
      <color rgb="FF0F3A32"/>
      <name val="맑은 고딕"/>
      <family val="3"/>
      <charset val="129"/>
    </font>
  </fonts>
  <fills count="13">
    <fill>
      <patternFill patternType="none"/>
    </fill>
    <fill>
      <patternFill patternType="gray125"/>
    </fill>
    <fill>
      <patternFill patternType="solid">
        <fgColor rgb="FF4F81BD"/>
        <bgColor rgb="FF7D7D7D"/>
      </patternFill>
    </fill>
    <fill>
      <patternFill patternType="solid">
        <fgColor rgb="FFFCD4B6"/>
        <bgColor rgb="FFF9D6D2"/>
      </patternFill>
    </fill>
    <fill>
      <patternFill patternType="solid">
        <fgColor rgb="FFE8E6DF"/>
        <bgColor rgb="FFD9D9D9"/>
      </patternFill>
    </fill>
    <fill>
      <patternFill patternType="solid">
        <fgColor rgb="FFE6FDD6"/>
        <bgColor rgb="FFE8E6DF"/>
      </patternFill>
    </fill>
    <fill>
      <patternFill patternType="solid">
        <fgColor rgb="FF0F3A32"/>
        <bgColor rgb="FF003366"/>
      </patternFill>
    </fill>
    <fill>
      <patternFill patternType="solid">
        <fgColor rgb="FF1C8F57"/>
        <bgColor rgb="FF008080"/>
      </patternFill>
    </fill>
    <fill>
      <patternFill patternType="solid">
        <fgColor rgb="FFA3E96B"/>
        <bgColor rgb="FFBFBFBF"/>
      </patternFill>
    </fill>
    <fill>
      <patternFill patternType="solid">
        <fgColor rgb="FF26C260"/>
        <bgColor rgb="FF1C8F57"/>
      </patternFill>
    </fill>
    <fill>
      <patternFill patternType="solid">
        <fgColor rgb="FFF9D6D2"/>
        <bgColor rgb="FFFCD4B6"/>
      </patternFill>
    </fill>
    <fill>
      <patternFill patternType="solid">
        <fgColor theme="0" tint="-0.14999847407452621"/>
        <bgColor rgb="FFE8E6DF"/>
      </patternFill>
    </fill>
    <fill>
      <patternFill patternType="solid">
        <fgColor rgb="FFFFFFFF"/>
        <bgColor rgb="FFE6FDD6"/>
      </patternFill>
    </fill>
  </fills>
  <borders count="33">
    <border>
      <left/>
      <right/>
      <top/>
      <bottom/>
      <diagonal/>
    </border>
    <border>
      <left/>
      <right/>
      <top/>
      <bottom style="medium">
        <color rgb="FFD04A02"/>
      </bottom>
      <diagonal/>
    </border>
    <border>
      <left/>
      <right/>
      <top/>
      <bottom style="medium">
        <color rgb="FF821A1A"/>
      </bottom>
      <diagonal/>
    </border>
    <border>
      <left/>
      <right/>
      <top style="thin">
        <color rgb="FFD04A02"/>
      </top>
      <bottom/>
      <diagonal/>
    </border>
    <border>
      <left/>
      <right/>
      <top style="thin">
        <color rgb="FFD04A02"/>
      </top>
      <bottom style="medium">
        <color rgb="FFD04A02"/>
      </bottom>
      <diagonal/>
    </border>
    <border>
      <left/>
      <right/>
      <top/>
      <bottom style="medium">
        <color rgb="FF0F3A32"/>
      </bottom>
      <diagonal/>
    </border>
    <border>
      <left/>
      <right/>
      <top style="thin">
        <color rgb="FF0F3A32"/>
      </top>
      <bottom style="thin">
        <color rgb="FF0F3A32"/>
      </bottom>
      <diagonal/>
    </border>
    <border>
      <left/>
      <right/>
      <top/>
      <bottom style="thin">
        <color rgb="FF0F3A32"/>
      </bottom>
      <diagonal/>
    </border>
    <border>
      <left/>
      <right/>
      <top style="thin">
        <color rgb="FF0F3A32"/>
      </top>
      <bottom/>
      <diagonal/>
    </border>
    <border>
      <left/>
      <right/>
      <top style="thin">
        <color rgb="FF0F3A32"/>
      </top>
      <bottom style="medium">
        <color rgb="FF0F3A32"/>
      </bottom>
      <diagonal/>
    </border>
    <border>
      <left/>
      <right/>
      <top/>
      <bottom style="thin">
        <color auto="1"/>
      </bottom>
      <diagonal/>
    </border>
    <border>
      <left/>
      <right/>
      <top style="thin">
        <color auto="1"/>
      </top>
      <bottom style="double">
        <color auto="1"/>
      </bottom>
      <diagonal/>
    </border>
    <border>
      <left/>
      <right/>
      <top/>
      <bottom style="medium">
        <color auto="1"/>
      </bottom>
      <diagonal/>
    </border>
    <border>
      <left/>
      <right/>
      <top/>
      <bottom style="medium">
        <color rgb="FF1C8F57"/>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top/>
      <bottom style="thick">
        <color rgb="FF0F3A32"/>
      </bottom>
      <diagonal/>
    </border>
    <border>
      <left style="thin">
        <color auto="1"/>
      </left>
      <right/>
      <top style="thin">
        <color auto="1"/>
      </top>
      <bottom style="thin">
        <color rgb="FF0F3A32"/>
      </bottom>
      <diagonal/>
    </border>
    <border>
      <left/>
      <right/>
      <top style="thin">
        <color auto="1"/>
      </top>
      <bottom style="thin">
        <color rgb="FF0F3A32"/>
      </bottom>
      <diagonal/>
    </border>
    <border>
      <left/>
      <right style="thin">
        <color auto="1"/>
      </right>
      <top style="thin">
        <color auto="1"/>
      </top>
      <bottom style="thin">
        <color rgb="FF0F3A32"/>
      </bottom>
      <diagonal/>
    </border>
    <border>
      <left style="thin">
        <color auto="1"/>
      </left>
      <right/>
      <top style="thin">
        <color rgb="FF0F3A32"/>
      </top>
      <bottom/>
      <diagonal/>
    </border>
    <border>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top style="medium">
        <color rgb="FF0F3A32"/>
      </top>
      <bottom/>
      <diagonal/>
    </border>
    <border>
      <left/>
      <right/>
      <top style="thin">
        <color auto="1"/>
      </top>
      <bottom style="thin">
        <color auto="1"/>
      </bottom>
      <diagonal/>
    </border>
    <border>
      <left/>
      <right/>
      <top style="thin">
        <color auto="1"/>
      </top>
      <bottom/>
      <diagonal/>
    </border>
  </borders>
  <cellStyleXfs count="30">
    <xf numFmtId="176" fontId="0" fillId="0" borderId="0"/>
    <xf numFmtId="9" fontId="1" fillId="0" borderId="0" applyBorder="0" applyAlignment="0" applyProtection="0"/>
    <xf numFmtId="0" fontId="2" fillId="2" borderId="0"/>
    <xf numFmtId="176" fontId="3" fillId="0" borderId="0"/>
    <xf numFmtId="176" fontId="4" fillId="3" borderId="0"/>
    <xf numFmtId="176" fontId="4" fillId="4" borderId="0"/>
    <xf numFmtId="0" fontId="3" fillId="0" borderId="1">
      <alignment horizontal="left" wrapText="1"/>
    </xf>
    <xf numFmtId="0" fontId="3" fillId="0" borderId="1">
      <alignment horizontal="right" wrapText="1"/>
    </xf>
    <xf numFmtId="0" fontId="5" fillId="0" borderId="1">
      <alignment horizontal="left" wrapText="1"/>
    </xf>
    <xf numFmtId="177" fontId="6" fillId="0" borderId="2">
      <alignment horizontal="right" wrapText="1"/>
    </xf>
    <xf numFmtId="0" fontId="3" fillId="0" borderId="1">
      <alignment horizontal="right" wrapText="1"/>
    </xf>
    <xf numFmtId="176" fontId="7" fillId="0" borderId="3"/>
    <xf numFmtId="0" fontId="8" fillId="0" borderId="0"/>
    <xf numFmtId="177" fontId="9" fillId="0" borderId="0"/>
    <xf numFmtId="0" fontId="7" fillId="0" borderId="4"/>
    <xf numFmtId="177" fontId="7" fillId="0" borderId="4"/>
    <xf numFmtId="178" fontId="4" fillId="0" borderId="0"/>
    <xf numFmtId="178" fontId="4" fillId="0" borderId="0"/>
    <xf numFmtId="9" fontId="4" fillId="0" borderId="0"/>
    <xf numFmtId="9" fontId="10" fillId="0" borderId="0"/>
    <xf numFmtId="9" fontId="4" fillId="0" borderId="0"/>
    <xf numFmtId="0" fontId="11" fillId="0" borderId="0"/>
    <xf numFmtId="0" fontId="12" fillId="0" borderId="0"/>
    <xf numFmtId="0" fontId="11" fillId="0" borderId="0">
      <alignment vertical="center"/>
    </xf>
    <xf numFmtId="0" fontId="11" fillId="0" borderId="0">
      <alignment vertical="center"/>
    </xf>
    <xf numFmtId="0" fontId="4" fillId="0" borderId="0"/>
    <xf numFmtId="0" fontId="11" fillId="0" borderId="0"/>
    <xf numFmtId="0" fontId="4" fillId="0" borderId="0"/>
    <xf numFmtId="0" fontId="11" fillId="0" borderId="0">
      <alignment vertical="center"/>
    </xf>
    <xf numFmtId="179" fontId="11" fillId="0" borderId="0">
      <alignment vertical="center"/>
    </xf>
  </cellStyleXfs>
  <cellXfs count="497">
    <xf numFmtId="176" fontId="0" fillId="0" borderId="0" xfId="0"/>
    <xf numFmtId="176" fontId="20" fillId="0" borderId="5" xfId="0" applyFont="1" applyBorder="1" applyAlignment="1">
      <alignment horizontal="center" wrapText="1"/>
    </xf>
    <xf numFmtId="176" fontId="24" fillId="0" borderId="8" xfId="0" applyFont="1" applyBorder="1" applyAlignment="1">
      <alignment horizontal="left" vertical="center"/>
    </xf>
    <xf numFmtId="176" fontId="42" fillId="0" borderId="0" xfId="0" applyFont="1" applyAlignment="1">
      <alignment horizontal="center"/>
    </xf>
    <xf numFmtId="0" fontId="0" fillId="0" borderId="0" xfId="0" applyNumberFormat="1"/>
    <xf numFmtId="0" fontId="14" fillId="6" borderId="0" xfId="0" applyNumberFormat="1" applyFont="1" applyFill="1"/>
    <xf numFmtId="0" fontId="15" fillId="6" borderId="0" xfId="0" applyNumberFormat="1" applyFont="1" applyFill="1"/>
    <xf numFmtId="176" fontId="16" fillId="0" borderId="0" xfId="0" applyFont="1"/>
    <xf numFmtId="176" fontId="12" fillId="0" borderId="0" xfId="0" applyFont="1"/>
    <xf numFmtId="0" fontId="17" fillId="0" borderId="0" xfId="0" applyNumberFormat="1" applyFont="1"/>
    <xf numFmtId="176" fontId="18" fillId="0" borderId="0" xfId="0" applyFont="1"/>
    <xf numFmtId="176" fontId="19" fillId="0" borderId="0" xfId="0" applyFont="1"/>
    <xf numFmtId="183" fontId="12" fillId="0" borderId="0" xfId="0" applyNumberFormat="1" applyFont="1"/>
    <xf numFmtId="0" fontId="27" fillId="6" borderId="0" xfId="0" applyNumberFormat="1" applyFont="1" applyFill="1"/>
    <xf numFmtId="176" fontId="14" fillId="6" borderId="0" xfId="0" applyFont="1" applyFill="1"/>
    <xf numFmtId="176" fontId="17" fillId="0" borderId="0" xfId="0" applyFont="1"/>
    <xf numFmtId="176" fontId="22" fillId="0" borderId="0" xfId="0" applyFont="1"/>
    <xf numFmtId="0" fontId="28" fillId="7" borderId="10" xfId="0" applyNumberFormat="1" applyFont="1" applyFill="1" applyBorder="1"/>
    <xf numFmtId="184" fontId="28" fillId="7" borderId="10" xfId="0" applyNumberFormat="1" applyFont="1" applyFill="1" applyBorder="1"/>
    <xf numFmtId="176" fontId="29" fillId="0" borderId="0" xfId="0" applyFont="1"/>
    <xf numFmtId="0" fontId="29" fillId="0" borderId="0" xfId="0" applyNumberFormat="1" applyFont="1"/>
    <xf numFmtId="186" fontId="29" fillId="0" borderId="0" xfId="0" applyNumberFormat="1" applyFont="1"/>
    <xf numFmtId="0" fontId="30" fillId="0" borderId="0" xfId="0" applyNumberFormat="1" applyFont="1"/>
    <xf numFmtId="176" fontId="30" fillId="0" borderId="0" xfId="0" applyFont="1" applyAlignment="1">
      <alignment horizontal="left"/>
    </xf>
    <xf numFmtId="176" fontId="30" fillId="0" borderId="0" xfId="0" applyFont="1"/>
    <xf numFmtId="176" fontId="30" fillId="8" borderId="0" xfId="0" applyFont="1" applyFill="1"/>
    <xf numFmtId="186" fontId="30" fillId="0" borderId="0" xfId="0" applyNumberFormat="1" applyFont="1"/>
    <xf numFmtId="0" fontId="28" fillId="9" borderId="11" xfId="0" applyNumberFormat="1" applyFont="1" applyFill="1" applyBorder="1"/>
    <xf numFmtId="176" fontId="14" fillId="6" borderId="0" xfId="0" applyFont="1" applyFill="1" applyAlignment="1">
      <alignment horizontal="left"/>
    </xf>
    <xf numFmtId="176" fontId="20" fillId="0" borderId="0" xfId="0" applyFont="1"/>
    <xf numFmtId="176" fontId="30" fillId="5" borderId="9" xfId="0" applyFont="1" applyFill="1" applyBorder="1"/>
    <xf numFmtId="176" fontId="30" fillId="0" borderId="5" xfId="0" applyFont="1" applyBorder="1" applyAlignment="1">
      <alignment horizontal="left"/>
    </xf>
    <xf numFmtId="187" fontId="30" fillId="0" borderId="0" xfId="0" applyNumberFormat="1" applyFont="1"/>
    <xf numFmtId="176" fontId="30" fillId="0" borderId="8" xfId="0" applyFont="1" applyBorder="1"/>
    <xf numFmtId="176" fontId="30" fillId="0" borderId="7" xfId="0" applyFont="1" applyBorder="1"/>
    <xf numFmtId="186" fontId="30" fillId="0" borderId="7" xfId="0" applyNumberFormat="1" applyFont="1" applyBorder="1"/>
    <xf numFmtId="0" fontId="28" fillId="7" borderId="10" xfId="0" applyNumberFormat="1" applyFont="1" applyFill="1" applyBorder="1" applyAlignment="1">
      <alignment horizontal="center"/>
    </xf>
    <xf numFmtId="0" fontId="31" fillId="7" borderId="10" xfId="0" applyNumberFormat="1" applyFont="1" applyFill="1" applyBorder="1"/>
    <xf numFmtId="0" fontId="35" fillId="0" borderId="0" xfId="0" applyNumberFormat="1" applyFont="1"/>
    <xf numFmtId="0" fontId="26" fillId="7" borderId="0" xfId="0" applyNumberFormat="1" applyFont="1" applyFill="1"/>
    <xf numFmtId="0" fontId="35" fillId="7" borderId="0" xfId="0" applyNumberFormat="1" applyFont="1" applyFill="1"/>
    <xf numFmtId="176" fontId="20" fillId="0" borderId="0" xfId="0" applyFont="1" applyAlignment="1">
      <alignment horizontal="left" wrapText="1"/>
    </xf>
    <xf numFmtId="186" fontId="30" fillId="0" borderId="0" xfId="0" applyNumberFormat="1" applyFont="1" applyAlignment="1">
      <alignment horizontal="left" wrapText="1"/>
    </xf>
    <xf numFmtId="176" fontId="29" fillId="0" borderId="0" xfId="0" applyFont="1" applyAlignment="1">
      <alignment horizontal="right" wrapText="1"/>
    </xf>
    <xf numFmtId="0" fontId="20" fillId="0" borderId="0" xfId="0" applyNumberFormat="1" applyFont="1"/>
    <xf numFmtId="176" fontId="20" fillId="0" borderId="0" xfId="0" applyFont="1" applyAlignment="1">
      <alignment horizontal="left"/>
    </xf>
    <xf numFmtId="176" fontId="36" fillId="0" borderId="0" xfId="0" applyFont="1" applyAlignment="1">
      <alignment horizontal="left"/>
    </xf>
    <xf numFmtId="186" fontId="35" fillId="0" borderId="0" xfId="0" applyNumberFormat="1" applyFont="1"/>
    <xf numFmtId="176" fontId="35" fillId="0" borderId="0" xfId="0" applyFont="1"/>
    <xf numFmtId="176" fontId="26" fillId="7" borderId="0" xfId="0" applyFont="1" applyFill="1" applyAlignment="1">
      <alignment horizontal="left"/>
    </xf>
    <xf numFmtId="186" fontId="35" fillId="7" borderId="0" xfId="0" applyNumberFormat="1" applyFont="1" applyFill="1"/>
    <xf numFmtId="176" fontId="35" fillId="7" borderId="0" xfId="0" applyFont="1" applyFill="1"/>
    <xf numFmtId="176" fontId="26" fillId="7" borderId="0" xfId="0" applyFont="1" applyFill="1"/>
    <xf numFmtId="176" fontId="29" fillId="0" borderId="0" xfId="0" applyFont="1" applyAlignment="1">
      <alignment horizontal="left"/>
    </xf>
    <xf numFmtId="0" fontId="32" fillId="0" borderId="0" xfId="0" applyNumberFormat="1" applyFont="1"/>
    <xf numFmtId="176" fontId="30" fillId="0" borderId="0" xfId="0" applyFont="1" applyAlignment="1">
      <alignment horizontal="left" wrapText="1"/>
    </xf>
    <xf numFmtId="192" fontId="35" fillId="0" borderId="0" xfId="0" applyNumberFormat="1" applyFont="1"/>
    <xf numFmtId="176" fontId="35" fillId="0" borderId="0" xfId="0" applyFont="1" applyAlignment="1">
      <alignment horizontal="left"/>
    </xf>
    <xf numFmtId="186" fontId="28" fillId="9" borderId="11" xfId="0" applyNumberFormat="1" applyFont="1" applyFill="1" applyBorder="1"/>
    <xf numFmtId="186" fontId="20" fillId="0" borderId="0" xfId="0" applyNumberFormat="1" applyFont="1"/>
    <xf numFmtId="187" fontId="12" fillId="0" borderId="0" xfId="0" applyNumberFormat="1" applyFont="1"/>
    <xf numFmtId="0" fontId="37" fillId="6" borderId="0" xfId="0" applyNumberFormat="1" applyFont="1" applyFill="1"/>
    <xf numFmtId="0" fontId="0" fillId="6" borderId="0" xfId="0" applyNumberFormat="1" applyFill="1"/>
    <xf numFmtId="0" fontId="29" fillId="5" borderId="0" xfId="0" applyNumberFormat="1" applyFont="1" applyFill="1"/>
    <xf numFmtId="0" fontId="30" fillId="5" borderId="0" xfId="0" applyNumberFormat="1" applyFont="1" applyFill="1"/>
    <xf numFmtId="186" fontId="29" fillId="0" borderId="0" xfId="0" applyNumberFormat="1" applyFont="1" applyAlignment="1">
      <alignment horizontal="center"/>
    </xf>
    <xf numFmtId="186" fontId="29" fillId="0" borderId="12" xfId="0" applyNumberFormat="1" applyFont="1" applyBorder="1"/>
    <xf numFmtId="0" fontId="20" fillId="5" borderId="0" xfId="0" applyNumberFormat="1" applyFont="1" applyFill="1"/>
    <xf numFmtId="3" fontId="30" fillId="0" borderId="0" xfId="0" applyNumberFormat="1" applyFont="1"/>
    <xf numFmtId="186" fontId="30" fillId="0" borderId="10" xfId="0" applyNumberFormat="1" applyFont="1" applyBorder="1"/>
    <xf numFmtId="186" fontId="29" fillId="0" borderId="10" xfId="0" applyNumberFormat="1" applyFont="1" applyBorder="1"/>
    <xf numFmtId="0" fontId="34" fillId="6" borderId="0" xfId="0" applyNumberFormat="1" applyFont="1" applyFill="1"/>
    <xf numFmtId="0" fontId="31" fillId="9" borderId="11" xfId="0" applyNumberFormat="1" applyFont="1" applyFill="1" applyBorder="1"/>
    <xf numFmtId="0" fontId="33" fillId="6" borderId="0" xfId="0" applyNumberFormat="1" applyFont="1" applyFill="1"/>
    <xf numFmtId="3" fontId="14" fillId="6" borderId="0" xfId="0" applyNumberFormat="1" applyFont="1" applyFill="1"/>
    <xf numFmtId="3" fontId="30" fillId="0" borderId="10" xfId="0" applyNumberFormat="1" applyFont="1" applyBorder="1"/>
    <xf numFmtId="176" fontId="32" fillId="0" borderId="0" xfId="0" applyFont="1"/>
    <xf numFmtId="0" fontId="28" fillId="7" borderId="0" xfId="0" applyNumberFormat="1" applyFont="1" applyFill="1"/>
    <xf numFmtId="176" fontId="39" fillId="0" borderId="0" xfId="0" applyFont="1"/>
    <xf numFmtId="176" fontId="12" fillId="0" borderId="0" xfId="0" applyFont="1" applyAlignment="1">
      <alignment horizontal="center"/>
    </xf>
    <xf numFmtId="176" fontId="17" fillId="0" borderId="5" xfId="0" applyFont="1" applyBorder="1" applyAlignment="1">
      <alignment horizontal="center" wrapText="1"/>
    </xf>
    <xf numFmtId="176" fontId="24" fillId="8" borderId="0" xfId="0" applyFont="1" applyFill="1"/>
    <xf numFmtId="176" fontId="12" fillId="8" borderId="0" xfId="0" applyFont="1" applyFill="1"/>
    <xf numFmtId="176" fontId="12" fillId="8" borderId="0" xfId="0" applyFont="1" applyFill="1" applyAlignment="1">
      <alignment horizontal="center"/>
    </xf>
    <xf numFmtId="176" fontId="24" fillId="0" borderId="0" xfId="0" applyFont="1"/>
    <xf numFmtId="176" fontId="12" fillId="0" borderId="5" xfId="0" applyFont="1" applyBorder="1" applyAlignment="1">
      <alignment horizontal="center"/>
    </xf>
    <xf numFmtId="176" fontId="25" fillId="0" borderId="5" xfId="0" applyFont="1" applyBorder="1"/>
    <xf numFmtId="176" fontId="22" fillId="0" borderId="9" xfId="0" applyFont="1" applyBorder="1"/>
    <xf numFmtId="176" fontId="23" fillId="5" borderId="0" xfId="0" applyFont="1" applyFill="1"/>
    <xf numFmtId="176" fontId="12" fillId="5" borderId="0" xfId="0" applyFont="1" applyFill="1"/>
    <xf numFmtId="176" fontId="12" fillId="0" borderId="13" xfId="0" applyFont="1" applyBorder="1"/>
    <xf numFmtId="176" fontId="20" fillId="0" borderId="5" xfId="0" applyFont="1" applyBorder="1" applyAlignment="1">
      <alignment horizontal="left" wrapText="1"/>
    </xf>
    <xf numFmtId="176" fontId="20" fillId="0" borderId="5" xfId="0" applyFont="1" applyBorder="1" applyAlignment="1">
      <alignment horizontal="right" wrapText="1"/>
    </xf>
    <xf numFmtId="9" fontId="12" fillId="0" borderId="0" xfId="0" applyNumberFormat="1" applyFont="1"/>
    <xf numFmtId="176" fontId="24" fillId="0" borderId="5" xfId="0" applyFont="1" applyBorder="1"/>
    <xf numFmtId="9" fontId="12" fillId="0" borderId="5" xfId="0" applyNumberFormat="1" applyFont="1" applyBorder="1"/>
    <xf numFmtId="176" fontId="17" fillId="0" borderId="5" xfId="0" applyFont="1" applyBorder="1" applyAlignment="1">
      <alignment horizontal="right" wrapText="1"/>
    </xf>
    <xf numFmtId="194" fontId="12" fillId="0" borderId="0" xfId="0" applyNumberFormat="1" applyFont="1"/>
    <xf numFmtId="176" fontId="41" fillId="0" borderId="0" xfId="0" applyFont="1" applyAlignment="1">
      <alignment horizontal="center"/>
    </xf>
    <xf numFmtId="176" fontId="41" fillId="0" borderId="0" xfId="0" applyFont="1" applyAlignment="1">
      <alignment horizontal="right"/>
    </xf>
    <xf numFmtId="176" fontId="23" fillId="0" borderId="9" xfId="0" applyFont="1" applyBorder="1"/>
    <xf numFmtId="194" fontId="22" fillId="0" borderId="9" xfId="0" applyNumberFormat="1" applyFont="1" applyBorder="1"/>
    <xf numFmtId="193" fontId="12" fillId="0" borderId="0" xfId="0" applyNumberFormat="1" applyFont="1"/>
    <xf numFmtId="176" fontId="12" fillId="0" borderId="0" xfId="0" applyFont="1" applyAlignment="1">
      <alignment horizontal="right"/>
    </xf>
    <xf numFmtId="9" fontId="12" fillId="0" borderId="14" xfId="0" applyNumberFormat="1" applyFont="1" applyBorder="1" applyAlignment="1">
      <alignment horizontal="left"/>
    </xf>
    <xf numFmtId="176" fontId="12" fillId="0" borderId="15" xfId="0" applyFont="1" applyBorder="1"/>
    <xf numFmtId="9" fontId="12" fillId="0" borderId="16" xfId="0" applyNumberFormat="1" applyFont="1" applyBorder="1" applyAlignment="1">
      <alignment horizontal="left"/>
    </xf>
    <xf numFmtId="176" fontId="12" fillId="0" borderId="17" xfId="0" applyFont="1" applyBorder="1"/>
    <xf numFmtId="9" fontId="12" fillId="0" borderId="18" xfId="0" applyNumberFormat="1" applyFont="1" applyBorder="1" applyAlignment="1">
      <alignment horizontal="left"/>
    </xf>
    <xf numFmtId="176" fontId="12" fillId="0" borderId="19" xfId="0" applyFont="1" applyBorder="1"/>
    <xf numFmtId="176" fontId="12" fillId="0" borderId="5" xfId="0" applyFont="1" applyBorder="1"/>
    <xf numFmtId="193" fontId="12" fillId="0" borderId="5" xfId="0" applyNumberFormat="1" applyFont="1" applyBorder="1"/>
    <xf numFmtId="176" fontId="12" fillId="0" borderId="5" xfId="0" applyFont="1" applyBorder="1" applyAlignment="1">
      <alignment horizontal="right"/>
    </xf>
    <xf numFmtId="176" fontId="24" fillId="0" borderId="0" xfId="0" applyFont="1" applyAlignment="1">
      <alignment vertical="center" wrapText="1"/>
    </xf>
    <xf numFmtId="176" fontId="12" fillId="0" borderId="0" xfId="0" applyFont="1" applyAlignment="1">
      <alignment vertical="center" wrapText="1"/>
    </xf>
    <xf numFmtId="192" fontId="12" fillId="0" borderId="0" xfId="0" applyNumberFormat="1" applyFont="1" applyAlignment="1">
      <alignment vertical="center" wrapText="1"/>
    </xf>
    <xf numFmtId="192" fontId="12" fillId="0" borderId="0" xfId="0" applyNumberFormat="1" applyFont="1"/>
    <xf numFmtId="9" fontId="12" fillId="0" borderId="0" xfId="0" applyNumberFormat="1" applyFont="1" applyAlignment="1">
      <alignment vertical="center" wrapText="1"/>
    </xf>
    <xf numFmtId="176" fontId="23" fillId="0" borderId="9" xfId="0" applyFont="1" applyBorder="1" applyAlignment="1">
      <alignment vertical="center" wrapText="1"/>
    </xf>
    <xf numFmtId="9" fontId="22" fillId="0" borderId="9" xfId="0" applyNumberFormat="1" applyFont="1" applyBorder="1"/>
    <xf numFmtId="176" fontId="17" fillId="0" borderId="0" xfId="0" applyFont="1" applyAlignment="1">
      <alignment horizontal="right" wrapText="1"/>
    </xf>
    <xf numFmtId="176" fontId="24" fillId="0" borderId="8" xfId="0" applyFont="1" applyBorder="1"/>
    <xf numFmtId="176" fontId="24" fillId="0" borderId="7" xfId="0" applyFont="1" applyBorder="1"/>
    <xf numFmtId="176" fontId="24" fillId="8" borderId="5" xfId="0" applyFont="1" applyFill="1" applyBorder="1"/>
    <xf numFmtId="176" fontId="12" fillId="8" borderId="5" xfId="0" applyFont="1" applyFill="1" applyBorder="1"/>
    <xf numFmtId="176" fontId="24" fillId="0" borderId="14" xfId="0" applyFont="1" applyBorder="1"/>
    <xf numFmtId="176" fontId="24" fillId="0" borderId="16" xfId="0" applyFont="1" applyBorder="1"/>
    <xf numFmtId="176" fontId="24" fillId="0" borderId="18" xfId="0" applyFont="1" applyBorder="1"/>
    <xf numFmtId="193" fontId="17" fillId="0" borderId="5" xfId="0" applyNumberFormat="1" applyFont="1" applyBorder="1" applyAlignment="1">
      <alignment horizontal="left" wrapText="1"/>
    </xf>
    <xf numFmtId="181" fontId="12" fillId="0" borderId="0" xfId="0" applyNumberFormat="1" applyFont="1" applyAlignment="1">
      <alignment vertical="center"/>
    </xf>
    <xf numFmtId="176" fontId="44" fillId="0" borderId="0" xfId="0" applyFont="1"/>
    <xf numFmtId="181" fontId="12" fillId="0" borderId="7" xfId="0" applyNumberFormat="1" applyFont="1" applyBorder="1" applyAlignment="1">
      <alignment vertical="center"/>
    </xf>
    <xf numFmtId="176" fontId="22" fillId="0" borderId="7" xfId="0" applyFont="1" applyBorder="1"/>
    <xf numFmtId="176" fontId="12" fillId="0" borderId="0" xfId="0" applyFont="1" applyAlignment="1">
      <alignment vertical="center"/>
    </xf>
    <xf numFmtId="181" fontId="12" fillId="0" borderId="0" xfId="0" applyNumberFormat="1" applyFont="1" applyAlignment="1">
      <alignment horizontal="right" vertical="center"/>
    </xf>
    <xf numFmtId="181" fontId="12" fillId="0" borderId="7" xfId="0" applyNumberFormat="1" applyFont="1" applyBorder="1" applyAlignment="1">
      <alignment horizontal="right" vertical="center"/>
    </xf>
    <xf numFmtId="176" fontId="12" fillId="0" borderId="7" xfId="0" applyFont="1" applyBorder="1" applyAlignment="1">
      <alignment vertical="center"/>
    </xf>
    <xf numFmtId="176" fontId="12" fillId="0" borderId="14" xfId="0" applyFont="1" applyBorder="1"/>
    <xf numFmtId="187" fontId="12" fillId="0" borderId="15" xfId="0" applyNumberFormat="1" applyFont="1" applyBorder="1"/>
    <xf numFmtId="176" fontId="12" fillId="0" borderId="16" xfId="0" applyFont="1" applyBorder="1"/>
    <xf numFmtId="187" fontId="12" fillId="0" borderId="17" xfId="0" applyNumberFormat="1" applyFont="1" applyBorder="1"/>
    <xf numFmtId="176" fontId="12" fillId="0" borderId="18" xfId="0" applyFont="1" applyBorder="1"/>
    <xf numFmtId="187" fontId="12" fillId="0" borderId="19" xfId="0" applyNumberFormat="1" applyFont="1" applyBorder="1"/>
    <xf numFmtId="193" fontId="17" fillId="0" borderId="5" xfId="0" applyNumberFormat="1" applyFont="1" applyBorder="1" applyAlignment="1">
      <alignment horizontal="right" wrapText="1"/>
    </xf>
    <xf numFmtId="195" fontId="12" fillId="0" borderId="0" xfId="0" applyNumberFormat="1" applyFont="1"/>
    <xf numFmtId="186" fontId="12" fillId="0" borderId="0" xfId="0" applyNumberFormat="1" applyFont="1"/>
    <xf numFmtId="176" fontId="24" fillId="0" borderId="9" xfId="0" applyFont="1" applyBorder="1"/>
    <xf numFmtId="176" fontId="12" fillId="0" borderId="9" xfId="0" applyFont="1" applyBorder="1"/>
    <xf numFmtId="186" fontId="12" fillId="0" borderId="9" xfId="0" applyNumberFormat="1" applyFont="1" applyBorder="1"/>
    <xf numFmtId="176" fontId="45" fillId="0" borderId="0" xfId="0" applyFont="1" applyAlignment="1">
      <alignment horizontal="center"/>
    </xf>
    <xf numFmtId="176" fontId="46" fillId="0" borderId="0" xfId="0" applyFont="1"/>
    <xf numFmtId="176" fontId="21" fillId="0" borderId="0" xfId="0" applyFont="1"/>
    <xf numFmtId="176" fontId="41" fillId="0" borderId="0" xfId="0" applyFont="1"/>
    <xf numFmtId="176" fontId="17" fillId="0" borderId="5" xfId="0" applyFont="1" applyBorder="1" applyAlignment="1">
      <alignment horizontal="left" wrapText="1"/>
    </xf>
    <xf numFmtId="176" fontId="12" fillId="0" borderId="0" xfId="0" applyFont="1" applyAlignment="1">
      <alignment horizontal="left" vertical="center"/>
    </xf>
    <xf numFmtId="176" fontId="12" fillId="0" borderId="0" xfId="0" applyFont="1" applyAlignment="1">
      <alignment horizontal="center" vertical="center"/>
    </xf>
    <xf numFmtId="182" fontId="14" fillId="6" borderId="20" xfId="0" applyNumberFormat="1" applyFont="1" applyFill="1" applyBorder="1" applyAlignment="1">
      <alignment horizontal="right" vertical="center"/>
    </xf>
    <xf numFmtId="176" fontId="39" fillId="0" borderId="0" xfId="0" applyFont="1" applyAlignment="1">
      <alignment horizontal="left" vertical="center"/>
    </xf>
    <xf numFmtId="182" fontId="22" fillId="0" borderId="0" xfId="0" applyNumberFormat="1" applyFont="1" applyAlignment="1">
      <alignment horizontal="right" vertical="center"/>
    </xf>
    <xf numFmtId="176" fontId="22" fillId="0" borderId="0" xfId="0" applyFont="1" applyAlignment="1">
      <alignment horizontal="right" vertical="center"/>
    </xf>
    <xf numFmtId="176" fontId="22" fillId="5" borderId="7" xfId="0" applyFont="1" applyFill="1" applyBorder="1" applyAlignment="1">
      <alignment horizontal="left" vertical="center"/>
    </xf>
    <xf numFmtId="176" fontId="21" fillId="5" borderId="7" xfId="0" applyFont="1" applyFill="1" applyBorder="1" applyAlignment="1">
      <alignment horizontal="center" vertical="center"/>
    </xf>
    <xf numFmtId="176" fontId="24" fillId="0" borderId="0" xfId="0" applyFont="1" applyAlignment="1">
      <alignment horizontal="left" vertical="center"/>
    </xf>
    <xf numFmtId="182" fontId="12" fillId="0" borderId="0" xfId="0" applyNumberFormat="1" applyFont="1" applyAlignment="1">
      <alignment horizontal="center" vertical="center"/>
    </xf>
    <xf numFmtId="176" fontId="24" fillId="0" borderId="0" xfId="0" applyFont="1" applyAlignment="1">
      <alignment horizontal="center" vertical="center"/>
    </xf>
    <xf numFmtId="176" fontId="24" fillId="0" borderId="7" xfId="0" applyFont="1" applyBorder="1" applyAlignment="1">
      <alignment horizontal="left" vertical="center"/>
    </xf>
    <xf numFmtId="196" fontId="12" fillId="0" borderId="7" xfId="0" applyNumberFormat="1" applyFont="1" applyBorder="1" applyAlignment="1">
      <alignment horizontal="center" vertical="center"/>
    </xf>
    <xf numFmtId="176" fontId="12" fillId="0" borderId="8" xfId="0" applyFont="1" applyBorder="1" applyAlignment="1">
      <alignment horizontal="right" vertical="center"/>
    </xf>
    <xf numFmtId="176" fontId="12" fillId="0" borderId="0" xfId="0" applyFont="1" applyAlignment="1">
      <alignment horizontal="right" vertical="center"/>
    </xf>
    <xf numFmtId="176" fontId="12" fillId="11" borderId="0" xfId="0" applyFont="1" applyFill="1" applyAlignment="1">
      <alignment horizontal="right" vertical="center"/>
    </xf>
    <xf numFmtId="176" fontId="12" fillId="11" borderId="8" xfId="0" applyFont="1" applyFill="1" applyBorder="1" applyAlignment="1">
      <alignment horizontal="right" vertical="center"/>
    </xf>
    <xf numFmtId="176" fontId="12" fillId="0" borderId="7" xfId="0" applyFont="1" applyBorder="1" applyAlignment="1">
      <alignment horizontal="right" vertical="center"/>
    </xf>
    <xf numFmtId="192" fontId="12" fillId="0" borderId="7" xfId="0" applyNumberFormat="1" applyFont="1" applyBorder="1" applyAlignment="1">
      <alignment horizontal="right" vertical="center"/>
    </xf>
    <xf numFmtId="176" fontId="12" fillId="8" borderId="0" xfId="0" applyFont="1" applyFill="1" applyAlignment="1">
      <alignment horizontal="right" vertical="center"/>
    </xf>
    <xf numFmtId="176" fontId="12" fillId="0" borderId="7" xfId="0" applyFont="1" applyBorder="1" applyAlignment="1">
      <alignment horizontal="center" vertical="center"/>
    </xf>
    <xf numFmtId="176" fontId="12" fillId="11" borderId="7" xfId="0" applyFont="1" applyFill="1" applyBorder="1" applyAlignment="1">
      <alignment horizontal="right" vertical="center"/>
    </xf>
    <xf numFmtId="187" fontId="12" fillId="0" borderId="5" xfId="0" applyNumberFormat="1" applyFont="1" applyBorder="1"/>
    <xf numFmtId="176" fontId="24" fillId="0" borderId="0" xfId="0" applyFont="1" applyAlignment="1">
      <alignment horizontal="left"/>
    </xf>
    <xf numFmtId="176" fontId="24" fillId="0" borderId="13" xfId="0" applyFont="1" applyBorder="1"/>
    <xf numFmtId="181" fontId="12" fillId="0" borderId="0" xfId="0" applyNumberFormat="1" applyFont="1"/>
    <xf numFmtId="176" fontId="17" fillId="0" borderId="0" xfId="0" applyFont="1" applyAlignment="1">
      <alignment horizontal="center" wrapText="1"/>
    </xf>
    <xf numFmtId="176" fontId="23" fillId="0" borderId="0" xfId="0" applyFont="1"/>
    <xf numFmtId="176" fontId="24" fillId="0" borderId="0" xfId="0" applyFont="1" applyAlignment="1">
      <alignment horizontal="left" indent="1"/>
    </xf>
    <xf numFmtId="176" fontId="12" fillId="0" borderId="0" xfId="0" applyFont="1" applyProtection="1">
      <protection locked="0"/>
    </xf>
    <xf numFmtId="9" fontId="12" fillId="0" borderId="0" xfId="0" applyNumberFormat="1" applyFont="1" applyAlignment="1">
      <alignment horizontal="right"/>
    </xf>
    <xf numFmtId="9" fontId="12" fillId="0" borderId="7" xfId="0" applyNumberFormat="1" applyFont="1" applyBorder="1" applyAlignment="1">
      <alignment horizontal="right"/>
    </xf>
    <xf numFmtId="9" fontId="12" fillId="0" borderId="5" xfId="0" applyNumberFormat="1" applyFont="1" applyBorder="1" applyAlignment="1">
      <alignment horizontal="right"/>
    </xf>
    <xf numFmtId="9" fontId="12" fillId="8" borderId="0" xfId="0" applyNumberFormat="1" applyFont="1" applyFill="1"/>
    <xf numFmtId="176" fontId="12" fillId="0" borderId="0" xfId="0" applyFont="1" applyAlignment="1">
      <alignment horizontal="left" indent="1"/>
    </xf>
    <xf numFmtId="184" fontId="12" fillId="0" borderId="0" xfId="0" applyNumberFormat="1" applyFont="1"/>
    <xf numFmtId="176" fontId="22" fillId="0" borderId="0" xfId="0" applyFont="1" applyProtection="1">
      <protection locked="0"/>
    </xf>
    <xf numFmtId="176" fontId="22" fillId="8" borderId="20" xfId="0" applyFont="1" applyFill="1" applyBorder="1"/>
    <xf numFmtId="176" fontId="22" fillId="8" borderId="0" xfId="0" applyFont="1" applyFill="1"/>
    <xf numFmtId="9" fontId="22" fillId="8" borderId="20" xfId="0" applyNumberFormat="1" applyFont="1" applyFill="1" applyBorder="1"/>
    <xf numFmtId="9" fontId="22" fillId="8" borderId="0" xfId="0" applyNumberFormat="1" applyFont="1" applyFill="1"/>
    <xf numFmtId="176" fontId="17" fillId="0" borderId="5" xfId="0" applyFont="1" applyBorder="1" applyAlignment="1">
      <alignment horizontal="center"/>
    </xf>
    <xf numFmtId="192" fontId="22" fillId="0" borderId="9" xfId="0" applyNumberFormat="1" applyFont="1" applyBorder="1"/>
    <xf numFmtId="176" fontId="17" fillId="0" borderId="5" xfId="0" applyFont="1" applyBorder="1"/>
    <xf numFmtId="192" fontId="22" fillId="0" borderId="0" xfId="0" applyNumberFormat="1" applyFont="1"/>
    <xf numFmtId="187" fontId="22" fillId="0" borderId="9" xfId="0" applyNumberFormat="1" applyFont="1" applyBorder="1"/>
    <xf numFmtId="176" fontId="20" fillId="0" borderId="5" xfId="0" applyFont="1" applyBorder="1"/>
    <xf numFmtId="176" fontId="20" fillId="0" borderId="5" xfId="0" applyFont="1" applyBorder="1" applyAlignment="1">
      <alignment horizontal="left"/>
    </xf>
    <xf numFmtId="49" fontId="12" fillId="0" borderId="0" xfId="0" applyNumberFormat="1" applyFont="1"/>
    <xf numFmtId="192" fontId="12" fillId="0" borderId="0" xfId="0" applyNumberFormat="1" applyFont="1" applyAlignment="1">
      <alignment horizontal="left"/>
    </xf>
    <xf numFmtId="49" fontId="24" fillId="0" borderId="0" xfId="0" applyNumberFormat="1" applyFont="1"/>
    <xf numFmtId="49" fontId="12" fillId="0" borderId="0" xfId="0" applyNumberFormat="1" applyFont="1" applyAlignment="1">
      <alignment horizontal="left" vertical="center" readingOrder="1"/>
    </xf>
    <xf numFmtId="176" fontId="27" fillId="6" borderId="0" xfId="0" applyFont="1" applyFill="1"/>
    <xf numFmtId="176" fontId="14" fillId="6" borderId="0" xfId="0" applyFont="1" applyFill="1" applyAlignment="1">
      <alignment wrapText="1"/>
    </xf>
    <xf numFmtId="176" fontId="30" fillId="0" borderId="21" xfId="0" applyFont="1" applyBorder="1" applyAlignment="1">
      <alignment horizontal="left"/>
    </xf>
    <xf numFmtId="176" fontId="17" fillId="0" borderId="21" xfId="0" applyFont="1" applyBorder="1" applyAlignment="1">
      <alignment horizontal="left"/>
    </xf>
    <xf numFmtId="176" fontId="30" fillId="0" borderId="21" xfId="0" applyFont="1" applyBorder="1" applyAlignment="1">
      <alignment horizontal="center"/>
    </xf>
    <xf numFmtId="197" fontId="12" fillId="8" borderId="0" xfId="0" applyNumberFormat="1" applyFont="1" applyFill="1"/>
    <xf numFmtId="198" fontId="30" fillId="8" borderId="0" xfId="0" applyNumberFormat="1" applyFont="1" applyFill="1"/>
    <xf numFmtId="10" fontId="30" fillId="0" borderId="0" xfId="0" applyNumberFormat="1" applyFont="1"/>
    <xf numFmtId="176" fontId="32" fillId="0" borderId="8" xfId="0" applyFont="1" applyBorder="1"/>
    <xf numFmtId="176" fontId="22" fillId="0" borderId="8" xfId="0" applyFont="1" applyBorder="1"/>
    <xf numFmtId="189" fontId="30" fillId="0" borderId="8" xfId="0" applyNumberFormat="1" applyFont="1" applyBorder="1" applyAlignment="1">
      <alignment vertical="center"/>
    </xf>
    <xf numFmtId="176" fontId="32" fillId="8" borderId="0" xfId="0" applyFont="1" applyFill="1"/>
    <xf numFmtId="199" fontId="12" fillId="8" borderId="0" xfId="0" applyNumberFormat="1" applyFont="1" applyFill="1" applyAlignment="1">
      <alignment horizontal="right"/>
    </xf>
    <xf numFmtId="187" fontId="30" fillId="8" borderId="0" xfId="0" applyNumberFormat="1" applyFont="1" applyFill="1" applyAlignment="1">
      <alignment horizontal="right"/>
    </xf>
    <xf numFmtId="176" fontId="32" fillId="0" borderId="7" xfId="0" applyFont="1" applyBorder="1"/>
    <xf numFmtId="176" fontId="12" fillId="0" borderId="7" xfId="0" applyFont="1" applyBorder="1"/>
    <xf numFmtId="187" fontId="30" fillId="0" borderId="7" xfId="0" applyNumberFormat="1" applyFont="1" applyBorder="1"/>
    <xf numFmtId="199" fontId="12" fillId="0" borderId="0" xfId="0" applyNumberFormat="1" applyFont="1"/>
    <xf numFmtId="199" fontId="30" fillId="0" borderId="0" xfId="0" applyNumberFormat="1" applyFont="1" applyAlignment="1">
      <alignment horizontal="right"/>
    </xf>
    <xf numFmtId="200" fontId="17" fillId="0" borderId="0" xfId="0" applyNumberFormat="1" applyFont="1" applyAlignment="1">
      <alignment horizontal="right"/>
    </xf>
    <xf numFmtId="200" fontId="30" fillId="0" borderId="21" xfId="0" applyNumberFormat="1" applyFont="1" applyBorder="1" applyAlignment="1">
      <alignment horizontal="right"/>
    </xf>
    <xf numFmtId="200" fontId="17" fillId="0" borderId="21" xfId="0" applyNumberFormat="1" applyFont="1" applyBorder="1" applyAlignment="1">
      <alignment horizontal="right"/>
    </xf>
    <xf numFmtId="189" fontId="30" fillId="0" borderId="0" xfId="0" applyNumberFormat="1" applyFont="1" applyAlignment="1">
      <alignment horizontal="right" vertical="center"/>
    </xf>
    <xf numFmtId="189" fontId="12" fillId="0" borderId="0" xfId="0" applyNumberFormat="1" applyFont="1" applyAlignment="1">
      <alignment horizontal="right" vertical="center"/>
    </xf>
    <xf numFmtId="189" fontId="30" fillId="0" borderId="7" xfId="0" applyNumberFormat="1" applyFont="1" applyBorder="1" applyAlignment="1">
      <alignment horizontal="right" vertical="center"/>
    </xf>
    <xf numFmtId="189" fontId="12" fillId="0" borderId="7" xfId="0" applyNumberFormat="1" applyFont="1" applyBorder="1" applyAlignment="1">
      <alignment horizontal="right" vertical="center"/>
    </xf>
    <xf numFmtId="176" fontId="32" fillId="0" borderId="7" xfId="0" applyFont="1" applyBorder="1" applyAlignment="1">
      <alignment wrapText="1"/>
    </xf>
    <xf numFmtId="176" fontId="32" fillId="6" borderId="21" xfId="0" applyFont="1" applyFill="1" applyBorder="1"/>
    <xf numFmtId="199" fontId="26" fillId="6" borderId="21" xfId="0" applyNumberFormat="1" applyFont="1" applyFill="1" applyBorder="1"/>
    <xf numFmtId="199" fontId="30" fillId="6" borderId="21" xfId="0" applyNumberFormat="1" applyFont="1" applyFill="1" applyBorder="1"/>
    <xf numFmtId="199" fontId="26" fillId="0" borderId="0" xfId="0" applyNumberFormat="1" applyFont="1"/>
    <xf numFmtId="10" fontId="48" fillId="0" borderId="0" xfId="0" applyNumberFormat="1" applyFont="1"/>
    <xf numFmtId="177" fontId="49" fillId="0" borderId="0" xfId="0" applyNumberFormat="1" applyFont="1" applyAlignment="1">
      <alignment horizontal="center"/>
    </xf>
    <xf numFmtId="176" fontId="45" fillId="0" borderId="0" xfId="0" applyFont="1" applyAlignment="1">
      <alignment horizontal="center" wrapText="1"/>
    </xf>
    <xf numFmtId="176" fontId="17" fillId="0" borderId="0" xfId="0" applyFont="1" applyAlignment="1">
      <alignment horizontal="center"/>
    </xf>
    <xf numFmtId="176" fontId="26" fillId="6" borderId="0" xfId="0" applyFont="1" applyFill="1" applyAlignment="1">
      <alignment horizontal="center"/>
    </xf>
    <xf numFmtId="177" fontId="17" fillId="0" borderId="5" xfId="0" applyNumberFormat="1" applyFont="1" applyBorder="1" applyAlignment="1">
      <alignment horizontal="center" wrapText="1"/>
    </xf>
    <xf numFmtId="201" fontId="17" fillId="0" borderId="5" xfId="0" applyNumberFormat="1" applyFont="1" applyBorder="1" applyAlignment="1">
      <alignment horizontal="center" wrapText="1"/>
    </xf>
    <xf numFmtId="176" fontId="17" fillId="12" borderId="5" xfId="0" applyFont="1" applyFill="1" applyBorder="1" applyAlignment="1">
      <alignment horizontal="center" wrapText="1"/>
    </xf>
    <xf numFmtId="176" fontId="50" fillId="0" borderId="0" xfId="0" applyFont="1"/>
    <xf numFmtId="179" fontId="12" fillId="0" borderId="0" xfId="0" applyNumberFormat="1" applyFont="1" applyAlignment="1">
      <alignment vertical="center"/>
    </xf>
    <xf numFmtId="186" fontId="12" fillId="0" borderId="0" xfId="0" applyNumberFormat="1" applyFont="1" applyAlignment="1">
      <alignment vertical="center"/>
    </xf>
    <xf numFmtId="183" fontId="12" fillId="0" borderId="0" xfId="0" applyNumberFormat="1" applyFont="1" applyAlignment="1">
      <alignment horizontal="right"/>
    </xf>
    <xf numFmtId="187" fontId="12" fillId="0" borderId="0" xfId="0" applyNumberFormat="1" applyFont="1" applyAlignment="1">
      <alignment vertical="center"/>
    </xf>
    <xf numFmtId="198" fontId="12" fillId="0" borderId="0" xfId="0" applyNumberFormat="1" applyFont="1"/>
    <xf numFmtId="202" fontId="12" fillId="0" borderId="0" xfId="0" applyNumberFormat="1" applyFont="1" applyAlignment="1">
      <alignment horizontal="right" vertical="center"/>
    </xf>
    <xf numFmtId="187" fontId="12" fillId="8" borderId="0" xfId="0" applyNumberFormat="1" applyFont="1" applyFill="1" applyAlignment="1">
      <alignment horizontal="right"/>
    </xf>
    <xf numFmtId="183" fontId="12" fillId="8" borderId="0" xfId="0" applyNumberFormat="1" applyFont="1" applyFill="1" applyAlignment="1">
      <alignment horizontal="right"/>
    </xf>
    <xf numFmtId="187" fontId="12" fillId="8" borderId="0" xfId="0" applyNumberFormat="1" applyFont="1" applyFill="1"/>
    <xf numFmtId="203" fontId="12" fillId="0" borderId="0" xfId="0" applyNumberFormat="1" applyFont="1"/>
    <xf numFmtId="177" fontId="12" fillId="0" borderId="8" xfId="0" applyNumberFormat="1" applyFont="1" applyBorder="1"/>
    <xf numFmtId="176" fontId="12" fillId="0" borderId="8" xfId="0" applyFont="1" applyBorder="1" applyAlignment="1">
      <alignment wrapText="1"/>
    </xf>
    <xf numFmtId="183" fontId="12" fillId="0" borderId="8" xfId="0" applyNumberFormat="1" applyFont="1" applyBorder="1"/>
    <xf numFmtId="202" fontId="12" fillId="0" borderId="8" xfId="0" applyNumberFormat="1" applyFont="1" applyBorder="1"/>
    <xf numFmtId="183" fontId="12" fillId="8" borderId="8" xfId="0" applyNumberFormat="1" applyFont="1" applyFill="1" applyBorder="1"/>
    <xf numFmtId="177" fontId="12" fillId="0" borderId="0" xfId="0" applyNumberFormat="1" applyFont="1"/>
    <xf numFmtId="176" fontId="12" fillId="0" borderId="0" xfId="0" applyFont="1" applyAlignment="1">
      <alignment wrapText="1"/>
    </xf>
    <xf numFmtId="202" fontId="12" fillId="0" borderId="0" xfId="0" applyNumberFormat="1" applyFont="1"/>
    <xf numFmtId="183" fontId="12" fillId="8" borderId="0" xfId="0" applyNumberFormat="1" applyFont="1" applyFill="1"/>
    <xf numFmtId="189" fontId="12" fillId="0" borderId="0" xfId="0" applyNumberFormat="1" applyFont="1"/>
    <xf numFmtId="177" fontId="22" fillId="5" borderId="0" xfId="0" applyNumberFormat="1" applyFont="1" applyFill="1"/>
    <xf numFmtId="176" fontId="22" fillId="5" borderId="0" xfId="0" applyFont="1" applyFill="1" applyAlignment="1">
      <alignment wrapText="1"/>
    </xf>
    <xf numFmtId="183" fontId="22" fillId="5" borderId="0" xfId="0" applyNumberFormat="1" applyFont="1" applyFill="1"/>
    <xf numFmtId="202" fontId="22" fillId="5" borderId="0" xfId="0" applyNumberFormat="1" applyFont="1" applyFill="1"/>
    <xf numFmtId="183" fontId="22" fillId="8" borderId="0" xfId="0" applyNumberFormat="1" applyFont="1" applyFill="1"/>
    <xf numFmtId="183" fontId="22" fillId="0" borderId="0" xfId="0" applyNumberFormat="1" applyFont="1"/>
    <xf numFmtId="177" fontId="12" fillId="0" borderId="7" xfId="0" applyNumberFormat="1" applyFont="1" applyBorder="1"/>
    <xf numFmtId="176" fontId="12" fillId="0" borderId="7" xfId="0" applyFont="1" applyBorder="1" applyAlignment="1">
      <alignment wrapText="1"/>
    </xf>
    <xf numFmtId="183" fontId="12" fillId="0" borderId="7" xfId="0" applyNumberFormat="1" applyFont="1" applyBorder="1"/>
    <xf numFmtId="202" fontId="12" fillId="0" borderId="7" xfId="0" applyNumberFormat="1" applyFont="1" applyBorder="1"/>
    <xf numFmtId="183" fontId="12" fillId="8" borderId="7" xfId="0" applyNumberFormat="1" applyFont="1" applyFill="1" applyBorder="1"/>
    <xf numFmtId="177" fontId="22" fillId="0" borderId="9" xfId="0" applyNumberFormat="1" applyFont="1" applyBorder="1"/>
    <xf numFmtId="201" fontId="22" fillId="0" borderId="9" xfId="0" applyNumberFormat="1" applyFont="1" applyBorder="1" applyAlignment="1">
      <alignment wrapText="1"/>
    </xf>
    <xf numFmtId="183" fontId="22" fillId="0" borderId="9" xfId="0" applyNumberFormat="1" applyFont="1" applyBorder="1"/>
    <xf numFmtId="202" fontId="22" fillId="0" borderId="9" xfId="0" applyNumberFormat="1" applyFont="1" applyBorder="1"/>
    <xf numFmtId="187" fontId="22" fillId="8" borderId="9" xfId="0" applyNumberFormat="1" applyFont="1" applyFill="1" applyBorder="1"/>
    <xf numFmtId="190" fontId="12" fillId="0" borderId="0" xfId="0" applyNumberFormat="1" applyFont="1"/>
    <xf numFmtId="183" fontId="22" fillId="8" borderId="9" xfId="0" applyNumberFormat="1" applyFont="1" applyFill="1" applyBorder="1"/>
    <xf numFmtId="178" fontId="12" fillId="0" borderId="0" xfId="0" applyNumberFormat="1" applyFont="1"/>
    <xf numFmtId="176" fontId="13" fillId="0" borderId="0" xfId="0" applyFont="1"/>
    <xf numFmtId="176" fontId="51" fillId="0" borderId="0" xfId="0" applyFont="1"/>
    <xf numFmtId="176" fontId="12" fillId="0" borderId="0" xfId="0" applyFont="1" applyAlignment="1">
      <alignment horizontal="center" wrapText="1"/>
    </xf>
    <xf numFmtId="176" fontId="12" fillId="0" borderId="0" xfId="0" applyFont="1" applyAlignment="1">
      <alignment horizontal="left" vertical="top"/>
    </xf>
    <xf numFmtId="204" fontId="12" fillId="0" borderId="0" xfId="0" applyNumberFormat="1" applyFont="1" applyAlignment="1">
      <alignment horizontal="right" vertical="top"/>
    </xf>
    <xf numFmtId="186" fontId="12" fillId="0" borderId="0" xfId="0" applyNumberFormat="1" applyFont="1" applyAlignment="1">
      <alignment horizontal="right" vertical="top"/>
    </xf>
    <xf numFmtId="204" fontId="12" fillId="0" borderId="0" xfId="0" applyNumberFormat="1" applyFont="1" applyAlignment="1">
      <alignment horizontal="right" vertical="top" wrapText="1"/>
    </xf>
    <xf numFmtId="205" fontId="12" fillId="0" borderId="0" xfId="0" applyNumberFormat="1" applyFont="1" applyAlignment="1">
      <alignment horizontal="right" vertical="top" wrapText="1"/>
    </xf>
    <xf numFmtId="1" fontId="12" fillId="0" borderId="0" xfId="0" applyNumberFormat="1" applyFont="1" applyAlignment="1">
      <alignment horizontal="right" vertical="top" wrapText="1"/>
    </xf>
    <xf numFmtId="176" fontId="12" fillId="0" borderId="5" xfId="0" applyFont="1" applyBorder="1" applyAlignment="1">
      <alignment horizontal="left" vertical="top"/>
    </xf>
    <xf numFmtId="204" fontId="12" fillId="0" borderId="5" xfId="0" applyNumberFormat="1" applyFont="1" applyBorder="1" applyAlignment="1">
      <alignment horizontal="right" vertical="top"/>
    </xf>
    <xf numFmtId="186" fontId="12" fillId="0" borderId="5" xfId="0" applyNumberFormat="1" applyFont="1" applyBorder="1" applyAlignment="1">
      <alignment horizontal="right" vertical="top"/>
    </xf>
    <xf numFmtId="176" fontId="52" fillId="0" borderId="0" xfId="0" applyFont="1"/>
    <xf numFmtId="176" fontId="12" fillId="0" borderId="0" xfId="0" applyFont="1" applyAlignment="1">
      <alignment horizontal="left" vertical="top" wrapText="1"/>
    </xf>
    <xf numFmtId="176" fontId="12" fillId="12" borderId="0" xfId="0" applyFont="1" applyFill="1"/>
    <xf numFmtId="190" fontId="12" fillId="12" borderId="0" xfId="0" applyNumberFormat="1" applyFont="1" applyFill="1"/>
    <xf numFmtId="176" fontId="22" fillId="5" borderId="0" xfId="0" applyFont="1" applyFill="1"/>
    <xf numFmtId="190" fontId="22" fillId="5" borderId="0" xfId="0" applyNumberFormat="1" applyFont="1" applyFill="1"/>
    <xf numFmtId="176" fontId="26" fillId="0" borderId="0" xfId="0" applyFont="1" applyAlignment="1">
      <alignment horizontal="left"/>
    </xf>
    <xf numFmtId="176" fontId="26" fillId="0" borderId="0" xfId="0" applyFont="1" applyAlignment="1">
      <alignment horizontal="right" wrapText="1"/>
    </xf>
    <xf numFmtId="176" fontId="17" fillId="12" borderId="5" xfId="0" applyFont="1" applyFill="1" applyBorder="1" applyAlignment="1">
      <alignment horizontal="left"/>
    </xf>
    <xf numFmtId="176" fontId="17" fillId="12" borderId="5" xfId="0" applyFont="1" applyFill="1" applyBorder="1" applyAlignment="1">
      <alignment horizontal="right" wrapText="1"/>
    </xf>
    <xf numFmtId="190" fontId="17" fillId="12" borderId="5" xfId="0" applyNumberFormat="1" applyFont="1" applyFill="1" applyBorder="1" applyAlignment="1">
      <alignment horizontal="center" wrapText="1"/>
    </xf>
    <xf numFmtId="180" fontId="12" fillId="12" borderId="0" xfId="0" applyNumberFormat="1" applyFont="1" applyFill="1"/>
    <xf numFmtId="176" fontId="53" fillId="0" borderId="0" xfId="0" applyFont="1"/>
    <xf numFmtId="176" fontId="12" fillId="12" borderId="5" xfId="0" applyFont="1" applyFill="1" applyBorder="1"/>
    <xf numFmtId="180" fontId="12" fillId="12" borderId="5" xfId="0" applyNumberFormat="1" applyFont="1" applyFill="1" applyBorder="1"/>
    <xf numFmtId="190" fontId="12" fillId="12" borderId="5" xfId="0" applyNumberFormat="1" applyFont="1" applyFill="1" applyBorder="1"/>
    <xf numFmtId="176" fontId="17" fillId="5" borderId="5" xfId="0" applyFont="1" applyFill="1" applyBorder="1" applyAlignment="1">
      <alignment horizontal="center" wrapText="1"/>
    </xf>
    <xf numFmtId="49" fontId="24" fillId="0" borderId="0" xfId="0" applyNumberFormat="1" applyFont="1" applyAlignment="1">
      <alignment vertical="center"/>
    </xf>
    <xf numFmtId="176" fontId="12" fillId="5" borderId="0" xfId="0" applyFont="1" applyFill="1" applyAlignment="1">
      <alignment vertical="center"/>
    </xf>
    <xf numFmtId="49" fontId="12" fillId="0" borderId="0" xfId="0" applyNumberFormat="1" applyFont="1" applyAlignment="1">
      <alignment vertical="center"/>
    </xf>
    <xf numFmtId="49" fontId="24" fillId="5" borderId="5" xfId="0" applyNumberFormat="1" applyFont="1" applyFill="1" applyBorder="1" applyAlignment="1">
      <alignment vertical="center"/>
    </xf>
    <xf numFmtId="176" fontId="12" fillId="5" borderId="5" xfId="0" applyFont="1" applyFill="1" applyBorder="1" applyAlignment="1">
      <alignment vertical="center"/>
    </xf>
    <xf numFmtId="176" fontId="22" fillId="5" borderId="5" xfId="0" applyFont="1" applyFill="1" applyBorder="1" applyAlignment="1">
      <alignment vertical="center"/>
    </xf>
    <xf numFmtId="182" fontId="12" fillId="0" borderId="0" xfId="0" applyNumberFormat="1" applyFont="1"/>
    <xf numFmtId="198" fontId="12" fillId="0" borderId="5" xfId="0" applyNumberFormat="1" applyFont="1" applyBorder="1"/>
    <xf numFmtId="182" fontId="12" fillId="0" borderId="5" xfId="0" applyNumberFormat="1" applyFont="1" applyBorder="1"/>
    <xf numFmtId="176" fontId="26" fillId="8" borderId="22" xfId="0" applyFont="1" applyFill="1" applyBorder="1" applyAlignment="1">
      <alignment horizontal="left"/>
    </xf>
    <xf numFmtId="176" fontId="26" fillId="8" borderId="23" xfId="0" applyFont="1" applyFill="1" applyBorder="1"/>
    <xf numFmtId="176" fontId="26" fillId="8" borderId="24" xfId="0" applyFont="1" applyFill="1" applyBorder="1"/>
    <xf numFmtId="176" fontId="12" fillId="0" borderId="25" xfId="0" applyFont="1" applyBorder="1" applyAlignment="1">
      <alignment horizontal="left"/>
    </xf>
    <xf numFmtId="176" fontId="18" fillId="0" borderId="8" xfId="0" applyFont="1" applyBorder="1"/>
    <xf numFmtId="187" fontId="12" fillId="0" borderId="26" xfId="0" applyNumberFormat="1" applyFont="1" applyBorder="1"/>
    <xf numFmtId="176" fontId="12" fillId="0" borderId="27" xfId="0" applyFont="1" applyBorder="1" applyAlignment="1">
      <alignment horizontal="left"/>
    </xf>
    <xf numFmtId="176" fontId="12" fillId="0" borderId="28" xfId="0" applyFont="1" applyBorder="1" applyAlignment="1">
      <alignment horizontal="left"/>
    </xf>
    <xf numFmtId="176" fontId="12" fillId="0" borderId="10" xfId="0" applyFont="1" applyBorder="1"/>
    <xf numFmtId="187" fontId="12" fillId="0" borderId="29" xfId="0" applyNumberFormat="1" applyFont="1" applyBorder="1"/>
    <xf numFmtId="176" fontId="54" fillId="5" borderId="0" xfId="0" applyFont="1" applyFill="1"/>
    <xf numFmtId="176" fontId="55" fillId="5" borderId="0" xfId="0" applyFont="1" applyFill="1"/>
    <xf numFmtId="176" fontId="26" fillId="0" borderId="0" xfId="0" applyFont="1"/>
    <xf numFmtId="176" fontId="55" fillId="0" borderId="0" xfId="0" applyFont="1"/>
    <xf numFmtId="179" fontId="12" fillId="8" borderId="0" xfId="0" applyNumberFormat="1" applyFont="1" applyFill="1" applyAlignment="1">
      <alignment vertical="center"/>
    </xf>
    <xf numFmtId="181" fontId="12" fillId="8" borderId="0" xfId="0" applyNumberFormat="1" applyFont="1" applyFill="1" applyAlignment="1">
      <alignment vertical="center"/>
    </xf>
    <xf numFmtId="179" fontId="12" fillId="0" borderId="5" xfId="0" applyNumberFormat="1" applyFont="1" applyBorder="1" applyAlignment="1">
      <alignment vertical="center"/>
    </xf>
    <xf numFmtId="181" fontId="12" fillId="0" borderId="5" xfId="0" applyNumberFormat="1" applyFont="1" applyBorder="1" applyAlignment="1">
      <alignment vertical="center"/>
    </xf>
    <xf numFmtId="178" fontId="12" fillId="0" borderId="5" xfId="0" applyNumberFormat="1" applyFont="1" applyBorder="1"/>
    <xf numFmtId="176" fontId="56" fillId="12" borderId="0" xfId="0" applyFont="1" applyFill="1"/>
    <xf numFmtId="176" fontId="57" fillId="12" borderId="0" xfId="0" applyFont="1" applyFill="1"/>
    <xf numFmtId="176" fontId="57" fillId="0" borderId="0" xfId="0" applyFont="1"/>
    <xf numFmtId="176" fontId="58" fillId="12" borderId="0" xfId="0" applyFont="1" applyFill="1"/>
    <xf numFmtId="176" fontId="59" fillId="12" borderId="0" xfId="0" applyFont="1" applyFill="1"/>
    <xf numFmtId="176" fontId="60" fillId="12" borderId="0" xfId="0" applyFont="1" applyFill="1"/>
    <xf numFmtId="176" fontId="59" fillId="5" borderId="0" xfId="0" applyFont="1" applyFill="1"/>
    <xf numFmtId="176" fontId="56" fillId="8" borderId="0" xfId="0" applyFont="1" applyFill="1"/>
    <xf numFmtId="176" fontId="61" fillId="8" borderId="0" xfId="0" applyFont="1" applyFill="1" applyAlignment="1">
      <alignment horizontal="left"/>
    </xf>
    <xf numFmtId="176" fontId="61" fillId="8" borderId="0" xfId="0" applyFont="1" applyFill="1"/>
    <xf numFmtId="176" fontId="58" fillId="12" borderId="0" xfId="0" applyFont="1" applyFill="1" applyAlignment="1">
      <alignment horizontal="left" vertical="top" wrapText="1"/>
    </xf>
    <xf numFmtId="176" fontId="56" fillId="12" borderId="0" xfId="0" applyFont="1" applyFill="1" applyAlignment="1">
      <alignment horizontal="left" vertical="top" wrapText="1"/>
    </xf>
    <xf numFmtId="176" fontId="60" fillId="12" borderId="0" xfId="0" applyFont="1" applyFill="1" applyAlignment="1">
      <alignment horizontal="right"/>
    </xf>
    <xf numFmtId="176" fontId="59" fillId="5" borderId="0" xfId="0" applyFont="1" applyFill="1" applyAlignment="1">
      <alignment horizontal="right"/>
    </xf>
    <xf numFmtId="176" fontId="59" fillId="12" borderId="0" xfId="0" applyFont="1" applyFill="1" applyAlignment="1">
      <alignment horizontal="right"/>
    </xf>
    <xf numFmtId="176" fontId="58" fillId="5" borderId="0" xfId="0" applyFont="1" applyFill="1" applyAlignment="1">
      <alignment horizontal="left" vertical="top" wrapText="1"/>
    </xf>
    <xf numFmtId="176" fontId="56" fillId="5" borderId="0" xfId="0" applyFont="1" applyFill="1" applyAlignment="1">
      <alignment horizontal="left" vertical="top" wrapText="1"/>
    </xf>
    <xf numFmtId="176" fontId="60" fillId="5" borderId="0" xfId="0" applyFont="1" applyFill="1" applyAlignment="1">
      <alignment horizontal="right"/>
    </xf>
    <xf numFmtId="182" fontId="62" fillId="0" borderId="0" xfId="0" applyNumberFormat="1" applyFont="1" applyAlignment="1">
      <alignment vertical="center"/>
    </xf>
    <xf numFmtId="176" fontId="63" fillId="0" borderId="0" xfId="0" applyFont="1" applyAlignment="1">
      <alignment vertical="center"/>
    </xf>
    <xf numFmtId="176" fontId="62" fillId="0" borderId="13" xfId="0" applyFont="1" applyBorder="1" applyAlignment="1">
      <alignment horizontal="center" vertical="center"/>
    </xf>
    <xf numFmtId="176" fontId="21" fillId="0" borderId="13" xfId="0" applyFont="1" applyBorder="1" applyAlignment="1">
      <alignment horizontal="center" vertical="center"/>
    </xf>
    <xf numFmtId="182" fontId="63" fillId="0" borderId="0" xfId="0" applyNumberFormat="1" applyFont="1" applyAlignment="1">
      <alignment vertical="center"/>
    </xf>
    <xf numFmtId="206" fontId="63" fillId="0" borderId="0" xfId="0" applyNumberFormat="1" applyFont="1" applyAlignment="1">
      <alignment vertical="center"/>
    </xf>
    <xf numFmtId="0" fontId="12" fillId="0" borderId="0" xfId="0" applyNumberFormat="1" applyFont="1" applyAlignment="1">
      <alignment vertical="center"/>
    </xf>
    <xf numFmtId="176" fontId="17" fillId="0" borderId="0" xfId="0" applyFont="1" applyAlignment="1">
      <alignment horizontal="left"/>
    </xf>
    <xf numFmtId="176" fontId="30" fillId="0" borderId="13" xfId="0" applyFont="1" applyBorder="1" applyAlignment="1">
      <alignment horizontal="center"/>
    </xf>
    <xf numFmtId="176" fontId="64" fillId="0" borderId="13" xfId="0" applyFont="1" applyBorder="1" applyAlignment="1">
      <alignment horizontal="center"/>
    </xf>
    <xf numFmtId="0" fontId="17" fillId="0" borderId="0" xfId="0" applyNumberFormat="1" applyFont="1" applyAlignment="1">
      <alignment horizontal="center"/>
    </xf>
    <xf numFmtId="176" fontId="30" fillId="0" borderId="5" xfId="0" applyFont="1" applyBorder="1" applyAlignment="1">
      <alignment horizontal="center"/>
    </xf>
    <xf numFmtId="0" fontId="22" fillId="0" borderId="0" xfId="0" applyNumberFormat="1" applyFont="1" applyAlignment="1">
      <alignment horizontal="center" vertical="center"/>
    </xf>
    <xf numFmtId="207" fontId="30" fillId="0" borderId="7" xfId="0" applyNumberFormat="1" applyFont="1" applyBorder="1" applyAlignment="1">
      <alignment horizontal="right"/>
    </xf>
    <xf numFmtId="207" fontId="12" fillId="0" borderId="0" xfId="0" applyNumberFormat="1" applyFont="1" applyAlignment="1">
      <alignment horizontal="right"/>
    </xf>
    <xf numFmtId="0" fontId="22" fillId="0" borderId="0" xfId="0" applyNumberFormat="1" applyFont="1" applyAlignment="1">
      <alignment vertical="center"/>
    </xf>
    <xf numFmtId="176" fontId="30" fillId="6" borderId="21" xfId="0" applyFont="1" applyFill="1" applyBorder="1"/>
    <xf numFmtId="0" fontId="26" fillId="0" borderId="0" xfId="0" applyNumberFormat="1" applyFont="1" applyAlignment="1">
      <alignment vertical="center"/>
    </xf>
    <xf numFmtId="176" fontId="30" fillId="0" borderId="0" xfId="0" applyFont="1" applyAlignment="1">
      <alignment horizontal="center" wrapText="1"/>
    </xf>
    <xf numFmtId="182" fontId="30" fillId="0" borderId="0" xfId="0" applyNumberFormat="1" applyFont="1" applyAlignment="1">
      <alignment horizontal="center" wrapText="1"/>
    </xf>
    <xf numFmtId="176" fontId="30" fillId="0" borderId="30" xfId="0" applyFont="1" applyBorder="1" applyAlignment="1">
      <alignment horizontal="left" vertical="top" wrapText="1"/>
    </xf>
    <xf numFmtId="208" fontId="30" fillId="0" borderId="30" xfId="0" applyNumberFormat="1" applyFont="1" applyBorder="1" applyAlignment="1">
      <alignment horizontal="right" vertical="top" wrapText="1"/>
    </xf>
    <xf numFmtId="176" fontId="30" fillId="0" borderId="0" xfId="0" applyFont="1" applyAlignment="1">
      <alignment horizontal="left" vertical="top" wrapText="1"/>
    </xf>
    <xf numFmtId="208" fontId="30" fillId="0" borderId="0" xfId="0" applyNumberFormat="1" applyFont="1" applyAlignment="1">
      <alignment horizontal="right" vertical="top" wrapText="1"/>
    </xf>
    <xf numFmtId="176" fontId="30" fillId="11" borderId="30" xfId="0" applyFont="1" applyFill="1" applyBorder="1" applyAlignment="1">
      <alignment horizontal="left" vertical="top" wrapText="1"/>
    </xf>
    <xf numFmtId="208" fontId="30" fillId="11" borderId="30" xfId="0" applyNumberFormat="1" applyFont="1" applyFill="1" applyBorder="1" applyAlignment="1">
      <alignment horizontal="right" vertical="top" wrapText="1"/>
    </xf>
    <xf numFmtId="176" fontId="30" fillId="11" borderId="0" xfId="0" applyFont="1" applyFill="1" applyAlignment="1">
      <alignment horizontal="left" vertical="top" wrapText="1"/>
    </xf>
    <xf numFmtId="208" fontId="30" fillId="11" borderId="0" xfId="0" applyNumberFormat="1" applyFont="1" applyFill="1" applyAlignment="1">
      <alignment horizontal="right" vertical="top" wrapText="1"/>
    </xf>
    <xf numFmtId="176" fontId="30" fillId="12" borderId="0" xfId="0" applyFont="1" applyFill="1" applyAlignment="1">
      <alignment horizontal="left" vertical="top" wrapText="1"/>
    </xf>
    <xf numFmtId="208" fontId="30" fillId="12" borderId="0" xfId="0" applyNumberFormat="1" applyFont="1" applyFill="1" applyAlignment="1">
      <alignment horizontal="right" vertical="top" wrapText="1"/>
    </xf>
    <xf numFmtId="176" fontId="30" fillId="5" borderId="0" xfId="0" applyFont="1" applyFill="1" applyAlignment="1">
      <alignment horizontal="left" vertical="top" wrapText="1"/>
    </xf>
    <xf numFmtId="208" fontId="30" fillId="5" borderId="0" xfId="0" applyNumberFormat="1" applyFont="1" applyFill="1" applyAlignment="1">
      <alignment horizontal="right" vertical="top" wrapText="1"/>
    </xf>
    <xf numFmtId="208" fontId="30" fillId="5" borderId="9" xfId="0" applyNumberFormat="1" applyFont="1" applyFill="1" applyBorder="1" applyAlignment="1">
      <alignment horizontal="right" vertical="top" wrapText="1"/>
    </xf>
    <xf numFmtId="0" fontId="17" fillId="0" borderId="0" xfId="0" applyNumberFormat="1" applyFont="1" applyAlignment="1">
      <alignment horizontal="left"/>
    </xf>
    <xf numFmtId="185" fontId="17" fillId="0" borderId="0" xfId="0" applyNumberFormat="1" applyFont="1" applyAlignment="1">
      <alignment horizontal="right"/>
    </xf>
    <xf numFmtId="185" fontId="30" fillId="0" borderId="0" xfId="0" applyNumberFormat="1" applyFont="1" applyAlignment="1">
      <alignment horizontal="center"/>
    </xf>
    <xf numFmtId="209" fontId="30" fillId="0" borderId="30" xfId="0" applyNumberFormat="1" applyFont="1" applyBorder="1" applyAlignment="1">
      <alignment horizontal="center" vertical="center"/>
    </xf>
    <xf numFmtId="176" fontId="30" fillId="0" borderId="30" xfId="0" applyFont="1" applyBorder="1" applyAlignment="1">
      <alignment vertical="center" wrapText="1"/>
    </xf>
    <xf numFmtId="176" fontId="30" fillId="0" borderId="30" xfId="0" applyFont="1" applyBorder="1" applyAlignment="1">
      <alignment vertical="center"/>
    </xf>
    <xf numFmtId="208" fontId="30" fillId="0" borderId="30" xfId="0" applyNumberFormat="1" applyFont="1" applyBorder="1" applyAlignment="1">
      <alignment vertical="center" wrapText="1"/>
    </xf>
    <xf numFmtId="209" fontId="30" fillId="0" borderId="0" xfId="0" applyNumberFormat="1" applyFont="1" applyAlignment="1">
      <alignment horizontal="center" vertical="center"/>
    </xf>
    <xf numFmtId="176" fontId="30" fillId="0" borderId="0" xfId="0" applyFont="1" applyAlignment="1">
      <alignment vertical="center" wrapText="1"/>
    </xf>
    <xf numFmtId="176" fontId="30" fillId="0" borderId="0" xfId="0" applyFont="1" applyAlignment="1">
      <alignment vertical="center"/>
    </xf>
    <xf numFmtId="208" fontId="30" fillId="0" borderId="0" xfId="0" applyNumberFormat="1" applyFont="1" applyAlignment="1">
      <alignment vertical="center" wrapText="1"/>
    </xf>
    <xf numFmtId="209" fontId="30" fillId="0" borderId="7" xfId="0" applyNumberFormat="1" applyFont="1" applyBorder="1" applyAlignment="1">
      <alignment horizontal="center" vertical="center"/>
    </xf>
    <xf numFmtId="176" fontId="30" fillId="0" borderId="7" xfId="0" applyFont="1" applyBorder="1" applyAlignment="1">
      <alignment vertical="center" wrapText="1"/>
    </xf>
    <xf numFmtId="176" fontId="30" fillId="0" borderId="7" xfId="0" applyFont="1" applyBorder="1" applyAlignment="1">
      <alignment vertical="center"/>
    </xf>
    <xf numFmtId="208" fontId="30" fillId="0" borderId="7" xfId="0" applyNumberFormat="1" applyFont="1" applyBorder="1" applyAlignment="1">
      <alignment vertical="center" wrapText="1"/>
    </xf>
    <xf numFmtId="176" fontId="30" fillId="5" borderId="0" xfId="0" applyFont="1" applyFill="1" applyAlignment="1">
      <alignment vertical="center" wrapText="1"/>
    </xf>
    <xf numFmtId="176" fontId="22" fillId="5" borderId="0" xfId="0" applyFont="1" applyFill="1" applyAlignment="1">
      <alignment vertical="center"/>
    </xf>
    <xf numFmtId="208" fontId="30" fillId="5" borderId="0" xfId="0" applyNumberFormat="1" applyFont="1" applyFill="1" applyAlignment="1">
      <alignment vertical="center" wrapText="1"/>
    </xf>
    <xf numFmtId="176" fontId="22" fillId="0" borderId="0" xfId="0" applyFont="1" applyAlignment="1">
      <alignment vertical="center"/>
    </xf>
    <xf numFmtId="176" fontId="30" fillId="5" borderId="9" xfId="0" applyFont="1" applyFill="1" applyBorder="1" applyAlignment="1">
      <alignment vertical="center"/>
    </xf>
    <xf numFmtId="176" fontId="22" fillId="5" borderId="9" xfId="0" applyFont="1" applyFill="1" applyBorder="1" applyAlignment="1">
      <alignment vertical="center"/>
    </xf>
    <xf numFmtId="208" fontId="30" fillId="5" borderId="9" xfId="0" applyNumberFormat="1" applyFont="1" applyFill="1" applyBorder="1" applyAlignment="1">
      <alignment vertical="center" wrapText="1"/>
    </xf>
    <xf numFmtId="0" fontId="29" fillId="0" borderId="10" xfId="0" applyNumberFormat="1" applyFont="1" applyBorder="1"/>
    <xf numFmtId="0" fontId="1" fillId="0" borderId="11" xfId="0" applyNumberFormat="1" applyFont="1" applyBorder="1"/>
    <xf numFmtId="176" fontId="67" fillId="0" borderId="0" xfId="0" applyFont="1" applyAlignment="1">
      <alignment horizontal="left"/>
    </xf>
    <xf numFmtId="0" fontId="14" fillId="0" borderId="0" xfId="0" applyNumberFormat="1" applyFont="1"/>
    <xf numFmtId="176" fontId="14" fillId="0" borderId="0" xfId="0" applyFont="1"/>
    <xf numFmtId="176" fontId="31" fillId="7" borderId="0" xfId="0" applyFont="1" applyFill="1"/>
    <xf numFmtId="0" fontId="28" fillId="7" borderId="0" xfId="0" applyNumberFormat="1" applyFont="1" applyFill="1" applyAlignment="1">
      <alignment horizontal="center"/>
    </xf>
    <xf numFmtId="0" fontId="31" fillId="7" borderId="0" xfId="0" applyNumberFormat="1" applyFont="1" applyFill="1"/>
    <xf numFmtId="0" fontId="26" fillId="7" borderId="10" xfId="0" applyNumberFormat="1" applyFont="1" applyFill="1" applyBorder="1"/>
    <xf numFmtId="0" fontId="35" fillId="7" borderId="10" xfId="0" applyNumberFormat="1" applyFont="1" applyFill="1" applyBorder="1"/>
    <xf numFmtId="0" fontId="68" fillId="0" borderId="0" xfId="0" applyNumberFormat="1" applyFont="1"/>
    <xf numFmtId="186" fontId="1" fillId="0" borderId="11" xfId="0" applyNumberFormat="1" applyFont="1" applyBorder="1"/>
    <xf numFmtId="186" fontId="69" fillId="0" borderId="0" xfId="0" applyNumberFormat="1" applyFont="1"/>
    <xf numFmtId="186" fontId="1" fillId="0" borderId="0" xfId="0" applyNumberFormat="1" applyFont="1"/>
    <xf numFmtId="0" fontId="28" fillId="7" borderId="10" xfId="0" applyNumberFormat="1" applyFont="1" applyFill="1" applyBorder="1" applyAlignment="1">
      <alignment horizontal="right"/>
    </xf>
    <xf numFmtId="0" fontId="35" fillId="0" borderId="32" xfId="0" applyNumberFormat="1" applyFont="1" applyBorder="1"/>
    <xf numFmtId="0" fontId="0" fillId="0" borderId="32" xfId="0" applyNumberFormat="1" applyBorder="1"/>
    <xf numFmtId="187" fontId="12" fillId="0" borderId="32" xfId="0" applyNumberFormat="1" applyFont="1" applyBorder="1"/>
    <xf numFmtId="0" fontId="35" fillId="0" borderId="10" xfId="0" applyNumberFormat="1" applyFont="1" applyBorder="1"/>
    <xf numFmtId="0" fontId="0" fillId="0" borderId="10" xfId="0" applyNumberFormat="1" applyBorder="1"/>
    <xf numFmtId="187" fontId="12" fillId="0" borderId="10" xfId="0" applyNumberFormat="1" applyFont="1" applyBorder="1"/>
    <xf numFmtId="0" fontId="29" fillId="0" borderId="32" xfId="0" applyNumberFormat="1" applyFont="1" applyBorder="1"/>
    <xf numFmtId="0" fontId="30" fillId="0" borderId="32" xfId="0" applyNumberFormat="1" applyFont="1" applyBorder="1"/>
    <xf numFmtId="0" fontId="30" fillId="0" borderId="10" xfId="0" applyNumberFormat="1" applyFont="1" applyBorder="1"/>
    <xf numFmtId="187" fontId="30" fillId="0" borderId="10" xfId="0" applyNumberFormat="1" applyFont="1" applyBorder="1"/>
    <xf numFmtId="0" fontId="29" fillId="0" borderId="0" xfId="0" applyNumberFormat="1" applyFont="1" applyAlignment="1">
      <alignment horizontal="center"/>
    </xf>
    <xf numFmtId="0" fontId="29" fillId="0" borderId="10" xfId="0" applyNumberFormat="1" applyFont="1" applyBorder="1" applyAlignment="1">
      <alignment horizontal="center"/>
    </xf>
    <xf numFmtId="0" fontId="32" fillId="0" borderId="10" xfId="0" applyNumberFormat="1" applyFont="1" applyBorder="1"/>
    <xf numFmtId="0" fontId="32" fillId="0" borderId="32" xfId="0" applyNumberFormat="1" applyFont="1" applyBorder="1"/>
    <xf numFmtId="186" fontId="30" fillId="0" borderId="32" xfId="0" applyNumberFormat="1" applyFont="1" applyBorder="1"/>
    <xf numFmtId="2" fontId="30" fillId="0" borderId="0" xfId="0" applyNumberFormat="1" applyFont="1"/>
    <xf numFmtId="0" fontId="70" fillId="0" borderId="0" xfId="0" applyNumberFormat="1" applyFont="1"/>
    <xf numFmtId="0" fontId="72" fillId="0" borderId="0" xfId="0" applyNumberFormat="1" applyFont="1"/>
    <xf numFmtId="186" fontId="70" fillId="0" borderId="12" xfId="0" applyNumberFormat="1" applyFont="1" applyBorder="1"/>
    <xf numFmtId="186" fontId="70" fillId="0" borderId="0" xfId="0" applyNumberFormat="1" applyFont="1"/>
    <xf numFmtId="187" fontId="30" fillId="0" borderId="32" xfId="0" applyNumberFormat="1" applyFont="1" applyBorder="1"/>
    <xf numFmtId="0" fontId="32" fillId="0" borderId="31" xfId="0" applyNumberFormat="1" applyFont="1" applyBorder="1"/>
    <xf numFmtId="0" fontId="30" fillId="0" borderId="31" xfId="0" applyNumberFormat="1" applyFont="1" applyBorder="1"/>
    <xf numFmtId="186" fontId="30" fillId="0" borderId="31" xfId="0" applyNumberFormat="1" applyFont="1" applyBorder="1"/>
    <xf numFmtId="0" fontId="73" fillId="0" borderId="0" xfId="0" applyNumberFormat="1" applyFont="1"/>
    <xf numFmtId="0" fontId="74" fillId="0" borderId="0" xfId="0" applyNumberFormat="1" applyFont="1"/>
    <xf numFmtId="0" fontId="67" fillId="0" borderId="11" xfId="0" applyNumberFormat="1" applyFont="1" applyBorder="1"/>
    <xf numFmtId="0" fontId="69" fillId="0" borderId="0" xfId="0" applyNumberFormat="1" applyFont="1"/>
    <xf numFmtId="186" fontId="68" fillId="0" borderId="10" xfId="0" applyNumberFormat="1" applyFont="1" applyBorder="1"/>
    <xf numFmtId="0" fontId="67" fillId="0" borderId="0" xfId="0" applyNumberFormat="1" applyFont="1"/>
    <xf numFmtId="0" fontId="1" fillId="0" borderId="0" xfId="0" applyNumberFormat="1" applyFont="1"/>
    <xf numFmtId="186" fontId="1" fillId="0" borderId="10" xfId="0" applyNumberFormat="1" applyFont="1" applyBorder="1"/>
    <xf numFmtId="0" fontId="69" fillId="0" borderId="32" xfId="0" applyNumberFormat="1" applyFont="1" applyBorder="1"/>
    <xf numFmtId="0" fontId="68" fillId="0" borderId="32" xfId="0" applyNumberFormat="1" applyFont="1" applyBorder="1"/>
    <xf numFmtId="186" fontId="69" fillId="0" borderId="32" xfId="0" applyNumberFormat="1" applyFont="1" applyBorder="1"/>
    <xf numFmtId="0" fontId="69" fillId="0" borderId="10" xfId="0" applyNumberFormat="1" applyFont="1" applyBorder="1"/>
    <xf numFmtId="0" fontId="68" fillId="0" borderId="10" xfId="0" applyNumberFormat="1" applyFont="1" applyBorder="1"/>
    <xf numFmtId="10" fontId="1" fillId="0" borderId="11" xfId="1" applyNumberFormat="1" applyBorder="1"/>
    <xf numFmtId="10" fontId="1" fillId="0" borderId="0" xfId="1" applyNumberFormat="1"/>
    <xf numFmtId="0" fontId="75" fillId="0" borderId="0" xfId="0" applyNumberFormat="1" applyFont="1"/>
    <xf numFmtId="186" fontId="1" fillId="0" borderId="12" xfId="0" applyNumberFormat="1" applyFont="1" applyBorder="1"/>
    <xf numFmtId="3" fontId="1" fillId="0" borderId="0" xfId="0" applyNumberFormat="1" applyFont="1"/>
    <xf numFmtId="176" fontId="31" fillId="7" borderId="0" xfId="0" applyFont="1" applyFill="1" applyAlignment="1">
      <alignment horizontal="left" wrapText="1"/>
    </xf>
    <xf numFmtId="176" fontId="28" fillId="7" borderId="0" xfId="0" applyFont="1" applyFill="1" applyAlignment="1">
      <alignment horizontal="right" vertical="top" wrapText="1"/>
    </xf>
    <xf numFmtId="0" fontId="28" fillId="7" borderId="0" xfId="0" applyNumberFormat="1" applyFont="1" applyFill="1" applyAlignment="1">
      <alignment horizontal="right" vertical="top" wrapText="1"/>
    </xf>
    <xf numFmtId="186" fontId="30" fillId="8" borderId="0" xfId="0" applyNumberFormat="1" applyFont="1" applyFill="1"/>
    <xf numFmtId="3" fontId="29" fillId="0" borderId="0" xfId="0" applyNumberFormat="1" applyFont="1"/>
    <xf numFmtId="176" fontId="31" fillId="9" borderId="0" xfId="0" applyFont="1" applyFill="1"/>
    <xf numFmtId="0" fontId="28" fillId="9" borderId="0" xfId="0" applyNumberFormat="1" applyFont="1" applyFill="1"/>
    <xf numFmtId="187" fontId="28" fillId="9" borderId="0" xfId="0" applyNumberFormat="1" applyFont="1" applyFill="1"/>
    <xf numFmtId="0" fontId="77" fillId="0" borderId="0" xfId="0" applyNumberFormat="1" applyFont="1"/>
    <xf numFmtId="176" fontId="28" fillId="7" borderId="0" xfId="0" applyFont="1" applyFill="1" applyAlignment="1">
      <alignment horizontal="center"/>
    </xf>
    <xf numFmtId="176" fontId="31" fillId="7" borderId="0" xfId="0" applyFont="1" applyFill="1" applyAlignment="1">
      <alignment horizontal="center"/>
    </xf>
    <xf numFmtId="176" fontId="21" fillId="0" borderId="13" xfId="0" applyFont="1" applyBorder="1" applyAlignment="1">
      <alignment horizontal="center"/>
    </xf>
    <xf numFmtId="176" fontId="26" fillId="5" borderId="0" xfId="0" applyFont="1" applyFill="1" applyAlignment="1">
      <alignment horizontal="center"/>
    </xf>
    <xf numFmtId="176" fontId="22" fillId="5" borderId="0" xfId="0" applyFont="1" applyFill="1" applyAlignment="1">
      <alignment horizontal="center"/>
    </xf>
    <xf numFmtId="176" fontId="22" fillId="10" borderId="0" xfId="0" applyFont="1" applyFill="1" applyAlignment="1">
      <alignment horizontal="center"/>
    </xf>
    <xf numFmtId="176" fontId="42" fillId="0" borderId="0" xfId="0" applyFont="1" applyAlignment="1">
      <alignment horizontal="center"/>
    </xf>
    <xf numFmtId="176" fontId="24" fillId="0" borderId="6" xfId="0" applyFont="1" applyBorder="1" applyAlignment="1">
      <alignment horizontal="left" vertical="center"/>
    </xf>
    <xf numFmtId="176" fontId="24" fillId="0" borderId="8" xfId="0" applyFont="1" applyBorder="1" applyAlignment="1">
      <alignment horizontal="left" vertical="center"/>
    </xf>
    <xf numFmtId="176" fontId="45" fillId="12" borderId="0" xfId="0" applyFont="1" applyFill="1" applyAlignment="1">
      <alignment horizontal="center"/>
    </xf>
    <xf numFmtId="176" fontId="20" fillId="0" borderId="5" xfId="0" applyFont="1" applyBorder="1" applyAlignment="1">
      <alignment horizontal="center" wrapText="1"/>
    </xf>
    <xf numFmtId="186" fontId="30" fillId="0" borderId="0" xfId="0" applyNumberFormat="1" applyFont="1" applyFill="1"/>
    <xf numFmtId="0" fontId="65" fillId="0" borderId="0" xfId="0" applyNumberFormat="1" applyFont="1"/>
    <xf numFmtId="186" fontId="32" fillId="0" borderId="0" xfId="0" applyNumberFormat="1" applyFont="1"/>
    <xf numFmtId="176" fontId="65" fillId="0" borderId="0" xfId="0" applyFont="1"/>
    <xf numFmtId="186" fontId="67" fillId="0" borderId="0" xfId="0" applyNumberFormat="1" applyFont="1"/>
  </cellXfs>
  <cellStyles count="30">
    <cellStyle name="blp_column_header" xfId="2" xr:uid="{00000000-0005-0000-0000-000006000000}"/>
    <cellStyle name="Smart Bold" xfId="3" xr:uid="{00000000-0005-0000-0000-000007000000}"/>
    <cellStyle name="Smart Forecast" xfId="4" xr:uid="{00000000-0005-0000-0000-000008000000}"/>
    <cellStyle name="Smart Highlight" xfId="5" xr:uid="{00000000-0005-0000-0000-000009000000}"/>
    <cellStyle name="Smart Subtitle 1" xfId="6" xr:uid="{00000000-0005-0000-0000-00000A000000}"/>
    <cellStyle name="Smart Subtitle 1 2" xfId="7" xr:uid="{00000000-0005-0000-0000-00000B000000}"/>
    <cellStyle name="Smart Subtitle 1 2 2 2" xfId="8" xr:uid="{00000000-0005-0000-0000-00000C000000}"/>
    <cellStyle name="Smart Subtitle 1 2 2 3" xfId="9" xr:uid="{00000000-0005-0000-0000-00000D000000}"/>
    <cellStyle name="Smart Subtitle 1 3" xfId="10" xr:uid="{00000000-0005-0000-0000-00000E000000}"/>
    <cellStyle name="Smart Subtotal" xfId="11" xr:uid="{00000000-0005-0000-0000-00000F000000}"/>
    <cellStyle name="Smart Title" xfId="12" xr:uid="{00000000-0005-0000-0000-000010000000}"/>
    <cellStyle name="Smart Title 2" xfId="13" xr:uid="{00000000-0005-0000-0000-000011000000}"/>
    <cellStyle name="Smart Total" xfId="14" xr:uid="{00000000-0005-0000-0000-000012000000}"/>
    <cellStyle name="Smart Total 2 2" xfId="15" xr:uid="{00000000-0005-0000-0000-000013000000}"/>
    <cellStyle name="백분율" xfId="1" builtinId="5"/>
    <cellStyle name="백분율 2" xfId="16" xr:uid="{00000000-0005-0000-0000-000014000000}"/>
    <cellStyle name="백분율 2 2" xfId="17" xr:uid="{00000000-0005-0000-0000-000015000000}"/>
    <cellStyle name="백분율 2 2 2 2" xfId="18" xr:uid="{00000000-0005-0000-0000-000016000000}"/>
    <cellStyle name="백분율 3 2" xfId="19" xr:uid="{00000000-0005-0000-0000-000017000000}"/>
    <cellStyle name="백분율 4 2" xfId="20" xr:uid="{00000000-0005-0000-0000-000018000000}"/>
    <cellStyle name="표준" xfId="0" builtinId="0"/>
    <cellStyle name="표준 2" xfId="21" xr:uid="{00000000-0005-0000-0000-000019000000}"/>
    <cellStyle name="표준 2 2 2" xfId="22" xr:uid="{00000000-0005-0000-0000-00001A000000}"/>
    <cellStyle name="표준 2 2 2 2 2" xfId="23" xr:uid="{00000000-0005-0000-0000-00001B000000}"/>
    <cellStyle name="표준 2 3" xfId="24" xr:uid="{00000000-0005-0000-0000-00001C000000}"/>
    <cellStyle name="표준 3" xfId="25" xr:uid="{00000000-0005-0000-0000-00001D000000}"/>
    <cellStyle name="표준 3 2 2" xfId="26" xr:uid="{00000000-0005-0000-0000-00001E000000}"/>
    <cellStyle name="표준 5" xfId="27" xr:uid="{00000000-0005-0000-0000-00001F000000}"/>
    <cellStyle name="표준 5 2" xfId="28" xr:uid="{00000000-0005-0000-0000-000020000000}"/>
    <cellStyle name="표준 9 2" xfId="29" xr:uid="{00000000-0005-0000-0000-00002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21A1A"/>
      <rgbColor rgb="FF008000"/>
      <rgbColor rgb="FF000080"/>
      <rgbColor rgb="FF808000"/>
      <rgbColor rgb="FF800080"/>
      <rgbColor rgb="FF008080"/>
      <rgbColor rgb="FFBFBFBF"/>
      <rgbColor rgb="FF7D7D7D"/>
      <rgbColor rgb="FF888888"/>
      <rgbColor rgb="FF993366"/>
      <rgbColor rgb="FFE6FDD6"/>
      <rgbColor rgb="FFCCFFFF"/>
      <rgbColor rgb="FF660066"/>
      <rgbColor rgb="FFDB536A"/>
      <rgbColor rgb="FF0066CC"/>
      <rgbColor rgb="FFD9D9D9"/>
      <rgbColor rgb="FF000080"/>
      <rgbColor rgb="FFFF00FF"/>
      <rgbColor rgb="FFFFFF00"/>
      <rgbColor rgb="FF00FFFF"/>
      <rgbColor rgb="FF800080"/>
      <rgbColor rgb="FF800000"/>
      <rgbColor rgb="FF008080"/>
      <rgbColor rgb="FF0000FF"/>
      <rgbColor rgb="FF00CCFF"/>
      <rgbColor rgb="FFCCFFFF"/>
      <rgbColor rgb="FFE8E6DF"/>
      <rgbColor rgb="FFF9D6D2"/>
      <rgbColor rgb="FFB3B3B3"/>
      <rgbColor rgb="FFFF99CC"/>
      <rgbColor rgb="FFCC99FF"/>
      <rgbColor rgb="FFFCD4B6"/>
      <rgbColor rgb="FF3366FF"/>
      <rgbColor rgb="FF26C260"/>
      <rgbColor rgb="FFA3E96B"/>
      <rgbColor rgb="FFFFB600"/>
      <rgbColor rgb="FFEB8C00"/>
      <rgbColor rgb="FFD04A02"/>
      <rgbColor rgb="FF4F81BD"/>
      <rgbColor rgb="FF909090"/>
      <rgbColor rgb="FF003366"/>
      <rgbColor rgb="FF1C8F57"/>
      <rgbColor rgb="FF0F3A32"/>
      <rgbColor rgb="FF121212"/>
      <rgbColor rgb="FFE0301E"/>
      <rgbColor rgb="FF993366"/>
      <rgbColor rgb="FF333399"/>
      <rgbColor rgb="FF46464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barChart>
        <c:barDir val="col"/>
        <c:grouping val="stacked"/>
        <c:varyColors val="0"/>
        <c:ser>
          <c:idx val="0"/>
          <c:order val="0"/>
          <c:tx>
            <c:strRef>
              <c:f>글로벌!$B$48</c:f>
              <c:strCache>
                <c:ptCount val="1"/>
                <c:pt idx="0">
                  <c:v>Recorded </c:v>
                </c:pt>
              </c:strCache>
            </c:strRef>
          </c:tx>
          <c:spPr>
            <a:solidFill>
              <a:srgbClr val="D04A02"/>
            </a:solidFill>
            <a:ln w="9360">
              <a:noFill/>
            </a:ln>
          </c:spPr>
          <c:invertIfNegative val="0"/>
          <c:dLbls>
            <c:spPr>
              <a:noFill/>
              <a:ln>
                <a:noFill/>
              </a:ln>
              <a:effectLst/>
            </c:spPr>
            <c:txPr>
              <a:bodyPr wrap="square"/>
              <a:lstStyle/>
              <a:p>
                <a:pPr>
                  <a:defRPr sz="800" b="0" u="none" strike="noStrike">
                    <a:solidFill>
                      <a:srgbClr val="FFFFFF"/>
                    </a:solidFill>
                    <a:uFillTx/>
                    <a:latin typeface="Arial"/>
                  </a:defRPr>
                </a:pPr>
                <a:endParaRPr lang="ko-KR"/>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글로벌!$D$47:$K$47</c:f>
              <c:strCache>
                <c:ptCount val="8"/>
                <c:pt idx="0">
                  <c:v> 2,023 </c:v>
                </c:pt>
                <c:pt idx="1">
                  <c:v>2024(E) </c:v>
                </c:pt>
                <c:pt idx="2">
                  <c:v>2025(E) </c:v>
                </c:pt>
                <c:pt idx="3">
                  <c:v>2026(E) </c:v>
                </c:pt>
                <c:pt idx="4">
                  <c:v>2027(E) </c:v>
                </c:pt>
                <c:pt idx="5">
                  <c:v>2028(E) </c:v>
                </c:pt>
                <c:pt idx="6">
                  <c:v>2029(E) </c:v>
                </c:pt>
                <c:pt idx="7">
                  <c:v>2030(E) </c:v>
                </c:pt>
              </c:strCache>
            </c:strRef>
          </c:cat>
          <c:val>
            <c:numRef>
              <c:f>글로벌!$D$48:$K$48</c:f>
              <c:numCache>
                <c:formatCode>_(* #,##0.0_);_(* \(#,##0.0\);_(* \-_);@_)</c:formatCode>
                <c:ptCount val="8"/>
                <c:pt idx="0">
                  <c:v>28.6</c:v>
                </c:pt>
                <c:pt idx="1">
                  <c:v>31.1</c:v>
                </c:pt>
                <c:pt idx="2">
                  <c:v>34</c:v>
                </c:pt>
                <c:pt idx="3">
                  <c:v>37.1</c:v>
                </c:pt>
                <c:pt idx="4">
                  <c:v>40.200000000000003</c:v>
                </c:pt>
                <c:pt idx="5">
                  <c:v>43.300000000000004</c:v>
                </c:pt>
                <c:pt idx="6">
                  <c:v>46.400000000000006</c:v>
                </c:pt>
                <c:pt idx="7">
                  <c:v>49.5</c:v>
                </c:pt>
              </c:numCache>
            </c:numRef>
          </c:val>
          <c:extLst>
            <c:ext xmlns:c16="http://schemas.microsoft.com/office/drawing/2014/chart" uri="{C3380CC4-5D6E-409C-BE32-E72D297353CC}">
              <c16:uniqueId val="{00000000-1F39-47A5-B7CF-D38814A850A8}"/>
            </c:ext>
          </c:extLst>
        </c:ser>
        <c:ser>
          <c:idx val="1"/>
          <c:order val="1"/>
          <c:tx>
            <c:strRef>
              <c:f>글로벌!$B$54</c:f>
              <c:strCache>
                <c:ptCount val="1"/>
                <c:pt idx="0">
                  <c:v>Music Publishing </c:v>
                </c:pt>
              </c:strCache>
            </c:strRef>
          </c:tx>
          <c:spPr>
            <a:solidFill>
              <a:srgbClr val="FFB600"/>
            </a:solidFill>
            <a:ln w="9360">
              <a:noFill/>
            </a:ln>
          </c:spPr>
          <c:invertIfNegative val="0"/>
          <c:dLbls>
            <c:spPr>
              <a:noFill/>
              <a:ln>
                <a:noFill/>
              </a:ln>
              <a:effectLst/>
            </c:spPr>
            <c:txPr>
              <a:bodyPr wrap="square"/>
              <a:lstStyle/>
              <a:p>
                <a:pPr>
                  <a:defRPr sz="800" b="0" u="none" strike="noStrike">
                    <a:solidFill>
                      <a:srgbClr val="FFFFFF"/>
                    </a:solidFill>
                    <a:uFillTx/>
                    <a:latin typeface="Arial"/>
                  </a:defRPr>
                </a:pPr>
                <a:endParaRPr lang="ko-KR"/>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글로벌!$D$47:$K$47</c:f>
              <c:strCache>
                <c:ptCount val="8"/>
                <c:pt idx="0">
                  <c:v> 2,023 </c:v>
                </c:pt>
                <c:pt idx="1">
                  <c:v>2024(E) </c:v>
                </c:pt>
                <c:pt idx="2">
                  <c:v>2025(E) </c:v>
                </c:pt>
                <c:pt idx="3">
                  <c:v>2026(E) </c:v>
                </c:pt>
                <c:pt idx="4">
                  <c:v>2027(E) </c:v>
                </c:pt>
                <c:pt idx="5">
                  <c:v>2028(E) </c:v>
                </c:pt>
                <c:pt idx="6">
                  <c:v>2029(E) </c:v>
                </c:pt>
                <c:pt idx="7">
                  <c:v>2030(E) </c:v>
                </c:pt>
              </c:strCache>
            </c:strRef>
          </c:cat>
          <c:val>
            <c:numRef>
              <c:f>글로벌!$D$54:$K$54</c:f>
              <c:numCache>
                <c:formatCode>_(* #,##0.0_);_(* \(#,##0.0\);_(* \-_);@_)</c:formatCode>
                <c:ptCount val="8"/>
                <c:pt idx="0">
                  <c:v>9</c:v>
                </c:pt>
                <c:pt idx="1">
                  <c:v>9.9</c:v>
                </c:pt>
                <c:pt idx="2">
                  <c:v>10.7</c:v>
                </c:pt>
                <c:pt idx="3">
                  <c:v>11.62</c:v>
                </c:pt>
                <c:pt idx="4">
                  <c:v>12.54</c:v>
                </c:pt>
                <c:pt idx="5">
                  <c:v>13.459999999999999</c:v>
                </c:pt>
                <c:pt idx="6">
                  <c:v>14.379999999999999</c:v>
                </c:pt>
                <c:pt idx="7">
                  <c:v>15.3</c:v>
                </c:pt>
              </c:numCache>
            </c:numRef>
          </c:val>
          <c:extLst>
            <c:ext xmlns:c16="http://schemas.microsoft.com/office/drawing/2014/chart" uri="{C3380CC4-5D6E-409C-BE32-E72D297353CC}">
              <c16:uniqueId val="{00000001-1F39-47A5-B7CF-D38814A850A8}"/>
            </c:ext>
          </c:extLst>
        </c:ser>
        <c:ser>
          <c:idx val="2"/>
          <c:order val="2"/>
          <c:tx>
            <c:strRef>
              <c:f>글로벌!$B$55</c:f>
              <c:strCache>
                <c:ptCount val="1"/>
                <c:pt idx="0">
                  <c:v>Live music market </c:v>
                </c:pt>
              </c:strCache>
            </c:strRef>
          </c:tx>
          <c:spPr>
            <a:solidFill>
              <a:srgbClr val="E0301E"/>
            </a:solidFill>
            <a:ln w="9360">
              <a:noFill/>
            </a:ln>
          </c:spPr>
          <c:invertIfNegative val="0"/>
          <c:dLbls>
            <c:spPr>
              <a:noFill/>
              <a:ln>
                <a:noFill/>
              </a:ln>
              <a:effectLst/>
            </c:spPr>
            <c:txPr>
              <a:bodyPr wrap="square"/>
              <a:lstStyle/>
              <a:p>
                <a:pPr>
                  <a:defRPr sz="800" b="0" u="none" strike="noStrike">
                    <a:solidFill>
                      <a:srgbClr val="FFFFFF"/>
                    </a:solidFill>
                    <a:uFillTx/>
                    <a:latin typeface="Arial"/>
                  </a:defRPr>
                </a:pPr>
                <a:endParaRPr lang="ko-KR"/>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글로벌!$D$47:$K$47</c:f>
              <c:strCache>
                <c:ptCount val="8"/>
                <c:pt idx="0">
                  <c:v> 2,023 </c:v>
                </c:pt>
                <c:pt idx="1">
                  <c:v>2024(E) </c:v>
                </c:pt>
                <c:pt idx="2">
                  <c:v>2025(E) </c:v>
                </c:pt>
                <c:pt idx="3">
                  <c:v>2026(E) </c:v>
                </c:pt>
                <c:pt idx="4">
                  <c:v>2027(E) </c:v>
                </c:pt>
                <c:pt idx="5">
                  <c:v>2028(E) </c:v>
                </c:pt>
                <c:pt idx="6">
                  <c:v>2029(E) </c:v>
                </c:pt>
                <c:pt idx="7">
                  <c:v>2030(E) </c:v>
                </c:pt>
              </c:strCache>
            </c:strRef>
          </c:cat>
          <c:val>
            <c:numRef>
              <c:f>글로벌!$D$55:$K$55</c:f>
              <c:numCache>
                <c:formatCode>_(* #,##0.0_);_(* \(#,##0.0\);_(* \-_);@_)</c:formatCode>
                <c:ptCount val="8"/>
                <c:pt idx="0">
                  <c:v>33.1</c:v>
                </c:pt>
                <c:pt idx="1">
                  <c:v>35.1</c:v>
                </c:pt>
                <c:pt idx="2">
                  <c:v>37.700000000000003</c:v>
                </c:pt>
                <c:pt idx="3">
                  <c:v>40.5</c:v>
                </c:pt>
                <c:pt idx="4">
                  <c:v>43.3</c:v>
                </c:pt>
                <c:pt idx="5">
                  <c:v>46.099999999999994</c:v>
                </c:pt>
                <c:pt idx="6">
                  <c:v>48.899999999999991</c:v>
                </c:pt>
                <c:pt idx="7">
                  <c:v>51.7</c:v>
                </c:pt>
              </c:numCache>
            </c:numRef>
          </c:val>
          <c:extLst>
            <c:ext xmlns:c16="http://schemas.microsoft.com/office/drawing/2014/chart" uri="{C3380CC4-5D6E-409C-BE32-E72D297353CC}">
              <c16:uniqueId val="{00000002-1F39-47A5-B7CF-D38814A850A8}"/>
            </c:ext>
          </c:extLst>
        </c:ser>
        <c:ser>
          <c:idx val="3"/>
          <c:order val="3"/>
          <c:tx>
            <c:strRef>
              <c:f>글로벌!$B$56</c:f>
              <c:strCache>
                <c:ptCount val="1"/>
                <c:pt idx="0">
                  <c:v>Total </c:v>
                </c:pt>
              </c:strCache>
            </c:strRef>
          </c:tx>
          <c:spPr>
            <a:noFill/>
            <a:ln w="9360">
              <a:noFill/>
            </a:ln>
          </c:spPr>
          <c:invertIfNegative val="0"/>
          <c:dLbls>
            <c:spPr>
              <a:noFill/>
              <a:ln>
                <a:noFill/>
              </a:ln>
              <a:effectLst/>
            </c:spPr>
            <c:txPr>
              <a:bodyPr wrap="square"/>
              <a:lstStyle/>
              <a:p>
                <a:pPr>
                  <a:defRPr sz="800" b="1" u="sng" strike="noStrike">
                    <a:solidFill>
                      <a:srgbClr val="000000"/>
                    </a:solidFill>
                    <a:uFillTx/>
                    <a:latin typeface="Arial"/>
                  </a:defRPr>
                </a:pPr>
                <a:endParaRPr lang="ko-KR"/>
              </a:p>
            </c:txPr>
            <c:dLblPos val="inBase"/>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글로벌!$D$47:$K$47</c:f>
              <c:strCache>
                <c:ptCount val="8"/>
                <c:pt idx="0">
                  <c:v> 2,023 </c:v>
                </c:pt>
                <c:pt idx="1">
                  <c:v>2024(E) </c:v>
                </c:pt>
                <c:pt idx="2">
                  <c:v>2025(E) </c:v>
                </c:pt>
                <c:pt idx="3">
                  <c:v>2026(E) </c:v>
                </c:pt>
                <c:pt idx="4">
                  <c:v>2027(E) </c:v>
                </c:pt>
                <c:pt idx="5">
                  <c:v>2028(E) </c:v>
                </c:pt>
                <c:pt idx="6">
                  <c:v>2029(E) </c:v>
                </c:pt>
                <c:pt idx="7">
                  <c:v>2030(E) </c:v>
                </c:pt>
              </c:strCache>
            </c:strRef>
          </c:cat>
          <c:val>
            <c:numRef>
              <c:f>글로벌!$D$56:$K$56</c:f>
              <c:numCache>
                <c:formatCode>_(* #,##0.0_);_(* \(#,##0.0\);_(* \-_);@_)</c:formatCode>
                <c:ptCount val="8"/>
                <c:pt idx="0">
                  <c:v>70.7</c:v>
                </c:pt>
                <c:pt idx="1">
                  <c:v>76.099999999999994</c:v>
                </c:pt>
                <c:pt idx="2">
                  <c:v>82.4</c:v>
                </c:pt>
                <c:pt idx="3">
                  <c:v>89.22</c:v>
                </c:pt>
                <c:pt idx="4">
                  <c:v>96.039999999999992</c:v>
                </c:pt>
                <c:pt idx="5">
                  <c:v>102.86</c:v>
                </c:pt>
                <c:pt idx="6">
                  <c:v>109.67999999999999</c:v>
                </c:pt>
                <c:pt idx="7">
                  <c:v>116.5</c:v>
                </c:pt>
              </c:numCache>
            </c:numRef>
          </c:val>
          <c:extLst>
            <c:ext xmlns:c16="http://schemas.microsoft.com/office/drawing/2014/chart" uri="{C3380CC4-5D6E-409C-BE32-E72D297353CC}">
              <c16:uniqueId val="{00000003-1F39-47A5-B7CF-D38814A850A8}"/>
            </c:ext>
          </c:extLst>
        </c:ser>
        <c:dLbls>
          <c:showLegendKey val="0"/>
          <c:showVal val="0"/>
          <c:showCatName val="0"/>
          <c:showSerName val="0"/>
          <c:showPercent val="0"/>
          <c:showBubbleSize val="0"/>
        </c:dLbls>
        <c:gapWidth val="150"/>
        <c:overlap val="100"/>
        <c:axId val="47986777"/>
        <c:axId val="12213423"/>
      </c:barChart>
      <c:catAx>
        <c:axId val="47986777"/>
        <c:scaling>
          <c:orientation val="minMax"/>
        </c:scaling>
        <c:delete val="0"/>
        <c:axPos val="b"/>
        <c:numFmt formatCode="General" sourceLinked="0"/>
        <c:majorTickMark val="out"/>
        <c:minorTickMark val="none"/>
        <c:tickLblPos val="low"/>
        <c:spPr>
          <a:ln w="9360">
            <a:solidFill>
              <a:srgbClr val="888888"/>
            </a:solidFill>
            <a:round/>
          </a:ln>
        </c:spPr>
        <c:txPr>
          <a:bodyPr/>
          <a:lstStyle/>
          <a:p>
            <a:pPr>
              <a:defRPr sz="800" b="0" u="none" strike="noStrike">
                <a:solidFill>
                  <a:srgbClr val="000000"/>
                </a:solidFill>
                <a:uFillTx/>
                <a:latin typeface="Arial"/>
              </a:defRPr>
            </a:pPr>
            <a:endParaRPr lang="ko-KR"/>
          </a:p>
        </c:txPr>
        <c:crossAx val="12213423"/>
        <c:crosses val="autoZero"/>
        <c:auto val="1"/>
        <c:lblAlgn val="ctr"/>
        <c:lblOffset val="100"/>
        <c:noMultiLvlLbl val="0"/>
      </c:catAx>
      <c:valAx>
        <c:axId val="12213423"/>
        <c:scaling>
          <c:orientation val="minMax"/>
          <c:max val="150"/>
        </c:scaling>
        <c:delete val="0"/>
        <c:axPos val="l"/>
        <c:numFmt formatCode="_(* #,##0_);_(* \(#,##0\);_(* \-_);@_)" sourceLinked="0"/>
        <c:majorTickMark val="none"/>
        <c:minorTickMark val="none"/>
        <c:tickLblPos val="nextTo"/>
        <c:spPr>
          <a:ln w="9360">
            <a:noFill/>
          </a:ln>
        </c:spPr>
        <c:txPr>
          <a:bodyPr/>
          <a:lstStyle/>
          <a:p>
            <a:pPr>
              <a:defRPr sz="800" b="0" u="none" strike="noStrike">
                <a:solidFill>
                  <a:srgbClr val="000000"/>
                </a:solidFill>
                <a:uFillTx/>
                <a:latin typeface="Arial"/>
              </a:defRPr>
            </a:pPr>
            <a:endParaRPr lang="ko-KR"/>
          </a:p>
        </c:txPr>
        <c:crossAx val="47986777"/>
        <c:crosses val="autoZero"/>
        <c:crossBetween val="between"/>
      </c:valAx>
      <c:spPr>
        <a:solidFill>
          <a:srgbClr val="FFFFFF"/>
        </a:solidFill>
        <a:ln w="0">
          <a:noFill/>
        </a:ln>
      </c:spPr>
    </c:plotArea>
    <c:legend>
      <c:legendPos val="b"/>
      <c:overlay val="0"/>
      <c:spPr>
        <a:noFill/>
        <a:ln w="9360">
          <a:noFill/>
        </a:ln>
      </c:spPr>
      <c:txPr>
        <a:bodyPr/>
        <a:lstStyle/>
        <a:p>
          <a:pPr>
            <a:defRPr sz="800" b="0" u="none" strike="noStrike">
              <a:solidFill>
                <a:srgbClr val="000000"/>
              </a:solidFill>
              <a:uFillTx/>
              <a:latin typeface="Arial"/>
            </a:defRPr>
          </a:pPr>
          <a:endParaRPr lang="ko-KR"/>
        </a:p>
      </c:txPr>
    </c:legend>
    <c:plotVisOnly val="0"/>
    <c:dispBlanksAs val="gap"/>
    <c:showDLblsOverMax val="1"/>
  </c:chart>
  <c:spPr>
    <a:no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doughnutChart>
        <c:varyColors val="1"/>
        <c:ser>
          <c:idx val="0"/>
          <c:order val="0"/>
          <c:spPr>
            <a:solidFill>
              <a:srgbClr val="D04A02"/>
            </a:solidFill>
            <a:ln w="0">
              <a:noFill/>
            </a:ln>
          </c:spPr>
          <c:dPt>
            <c:idx val="0"/>
            <c:bubble3D val="0"/>
            <c:extLst>
              <c:ext xmlns:c16="http://schemas.microsoft.com/office/drawing/2014/chart" uri="{C3380CC4-5D6E-409C-BE32-E72D297353CC}">
                <c16:uniqueId val="{00000001-B572-4055-850F-C3CE1A7D6C61}"/>
              </c:ext>
            </c:extLst>
          </c:dPt>
          <c:dPt>
            <c:idx val="1"/>
            <c:bubble3D val="0"/>
            <c:spPr>
              <a:solidFill>
                <a:srgbClr val="FFB600"/>
              </a:solidFill>
              <a:ln w="0">
                <a:noFill/>
              </a:ln>
            </c:spPr>
            <c:extLst>
              <c:ext xmlns:c16="http://schemas.microsoft.com/office/drawing/2014/chart" uri="{C3380CC4-5D6E-409C-BE32-E72D297353CC}">
                <c16:uniqueId val="{00000003-B572-4055-850F-C3CE1A7D6C61}"/>
              </c:ext>
            </c:extLst>
          </c:dPt>
          <c:dPt>
            <c:idx val="2"/>
            <c:bubble3D val="0"/>
            <c:spPr>
              <a:solidFill>
                <a:srgbClr val="E0301E"/>
              </a:solidFill>
              <a:ln w="0">
                <a:noFill/>
              </a:ln>
            </c:spPr>
            <c:extLst>
              <c:ext xmlns:c16="http://schemas.microsoft.com/office/drawing/2014/chart" uri="{C3380CC4-5D6E-409C-BE32-E72D297353CC}">
                <c16:uniqueId val="{00000005-B572-4055-850F-C3CE1A7D6C61}"/>
              </c:ext>
            </c:extLst>
          </c:dPt>
          <c:dPt>
            <c:idx val="3"/>
            <c:bubble3D val="0"/>
            <c:spPr>
              <a:solidFill>
                <a:srgbClr val="EB8C00"/>
              </a:solidFill>
              <a:ln w="0">
                <a:noFill/>
              </a:ln>
            </c:spPr>
            <c:extLst>
              <c:ext xmlns:c16="http://schemas.microsoft.com/office/drawing/2014/chart" uri="{C3380CC4-5D6E-409C-BE32-E72D297353CC}">
                <c16:uniqueId val="{00000007-B572-4055-850F-C3CE1A7D6C61}"/>
              </c:ext>
            </c:extLst>
          </c:dPt>
          <c:dLbls>
            <c:dLbl>
              <c:idx val="0"/>
              <c:spPr/>
              <c:txPr>
                <a:bodyPr wrap="square"/>
                <a:lstStyle/>
                <a:p>
                  <a:pPr>
                    <a:defRPr sz="800" b="0" u="none" strike="noStrike">
                      <a:solidFill>
                        <a:srgbClr val="FFFFFF"/>
                      </a:solidFill>
                      <a:uFillTx/>
                      <a:latin typeface="Arial"/>
                    </a:defRPr>
                  </a:pPr>
                  <a:endParaRPr lang="ko-KR"/>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B572-4055-850F-C3CE1A7D6C61}"/>
                </c:ext>
              </c:extLst>
            </c:dLbl>
            <c:dLbl>
              <c:idx val="1"/>
              <c:spPr/>
              <c:txPr>
                <a:bodyPr wrap="square"/>
                <a:lstStyle/>
                <a:p>
                  <a:pPr>
                    <a:defRPr sz="800" b="0" u="none" strike="noStrike">
                      <a:solidFill>
                        <a:srgbClr val="FFFFFF"/>
                      </a:solidFill>
                      <a:uFillTx/>
                      <a:latin typeface="Arial"/>
                    </a:defRPr>
                  </a:pPr>
                  <a:endParaRPr lang="ko-KR"/>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B572-4055-850F-C3CE1A7D6C61}"/>
                </c:ext>
              </c:extLst>
            </c:dLbl>
            <c:dLbl>
              <c:idx val="2"/>
              <c:spPr/>
              <c:txPr>
                <a:bodyPr wrap="square"/>
                <a:lstStyle/>
                <a:p>
                  <a:pPr>
                    <a:defRPr sz="800" b="0" u="none" strike="noStrike">
                      <a:solidFill>
                        <a:srgbClr val="FFFFFF"/>
                      </a:solidFill>
                      <a:uFillTx/>
                      <a:latin typeface="Arial"/>
                    </a:defRPr>
                  </a:pPr>
                  <a:endParaRPr lang="ko-KR"/>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B572-4055-850F-C3CE1A7D6C61}"/>
                </c:ext>
              </c:extLst>
            </c:dLbl>
            <c:dLbl>
              <c:idx val="3"/>
              <c:spPr/>
              <c:txPr>
                <a:bodyPr wrap="square"/>
                <a:lstStyle/>
                <a:p>
                  <a:pPr>
                    <a:defRPr sz="800" b="0" u="none" strike="noStrike">
                      <a:solidFill>
                        <a:srgbClr val="FFFFFF"/>
                      </a:solidFill>
                      <a:uFillTx/>
                      <a:latin typeface="Arial"/>
                    </a:defRPr>
                  </a:pPr>
                  <a:endParaRPr lang="ko-KR"/>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B572-4055-850F-C3CE1A7D6C61}"/>
                </c:ext>
              </c:extLst>
            </c:dLbl>
            <c:spPr>
              <a:noFill/>
              <a:ln>
                <a:noFill/>
              </a:ln>
              <a:effectLst/>
            </c:spPr>
            <c:txPr>
              <a:bodyPr wrap="square"/>
              <a:lstStyle/>
              <a:p>
                <a:pPr>
                  <a:defRPr sz="800" b="0" u="none" strike="noStrike">
                    <a:solidFill>
                      <a:srgbClr val="FFFFFF"/>
                    </a:solidFill>
                    <a:uFillTx/>
                    <a:latin typeface="Arial"/>
                  </a:defRPr>
                </a:pPr>
                <a:endParaRPr lang="ko-KR"/>
              </a:p>
            </c:txPr>
            <c:showLegendKey val="0"/>
            <c:showVal val="0"/>
            <c:showCatName val="0"/>
            <c:showSerName val="0"/>
            <c:showPercent val="1"/>
            <c:showBubbleSize val="1"/>
            <c:separator>
</c:separator>
            <c:showLeaderLines val="0"/>
            <c:extLst>
              <c:ext xmlns:c15="http://schemas.microsoft.com/office/drawing/2012/chart" uri="{CE6537A1-D6FC-4f65-9D91-7224C49458BB}"/>
            </c:extLst>
          </c:dLbls>
          <c:cat>
            <c:strRef>
              <c:f>글로벌!$B$85:$B$88</c:f>
              <c:strCache>
                <c:ptCount val="4"/>
                <c:pt idx="0">
                  <c:v>아시아 </c:v>
                </c:pt>
                <c:pt idx="1">
                  <c:v>유럽 </c:v>
                </c:pt>
                <c:pt idx="2">
                  <c:v>미주 </c:v>
                </c:pt>
                <c:pt idx="3">
                  <c:v>오세아니아 외 </c:v>
                </c:pt>
              </c:strCache>
            </c:strRef>
          </c:cat>
          <c:val>
            <c:numRef>
              <c:f>글로벌!$H$85:$H$88</c:f>
              <c:numCache>
                <c:formatCode>0%</c:formatCode>
                <c:ptCount val="4"/>
                <c:pt idx="0">
                  <c:v>0.60161352285824055</c:v>
                </c:pt>
                <c:pt idx="1">
                  <c:v>0.18786016135228584</c:v>
                </c:pt>
                <c:pt idx="2">
                  <c:v>0.18440261237034192</c:v>
                </c:pt>
                <c:pt idx="3">
                  <c:v>2.6123703419131773E-2</c:v>
                </c:pt>
              </c:numCache>
            </c:numRef>
          </c:val>
          <c:extLst>
            <c:ext xmlns:c16="http://schemas.microsoft.com/office/drawing/2014/chart" uri="{C3380CC4-5D6E-409C-BE32-E72D297353CC}">
              <c16:uniqueId val="{00000008-B572-4055-850F-C3CE1A7D6C61}"/>
            </c:ext>
          </c:extLst>
        </c:ser>
        <c:dLbls>
          <c:showLegendKey val="0"/>
          <c:showVal val="0"/>
          <c:showCatName val="0"/>
          <c:showSerName val="0"/>
          <c:showPercent val="0"/>
          <c:showBubbleSize val="0"/>
          <c:showLeaderLines val="0"/>
        </c:dLbls>
        <c:firstSliceAng val="0"/>
        <c:holeSize val="50"/>
      </c:doughnutChart>
      <c:spPr>
        <a:solidFill>
          <a:srgbClr val="FFFFFF"/>
        </a:solidFill>
        <a:ln w="0">
          <a:noFill/>
        </a:ln>
      </c:spPr>
    </c:plotArea>
    <c:legend>
      <c:legendPos val="b"/>
      <c:overlay val="0"/>
      <c:spPr>
        <a:noFill/>
        <a:ln w="9360">
          <a:noFill/>
        </a:ln>
      </c:spPr>
      <c:txPr>
        <a:bodyPr/>
        <a:lstStyle/>
        <a:p>
          <a:pPr>
            <a:defRPr sz="800" b="0" u="none" strike="noStrike">
              <a:solidFill>
                <a:srgbClr val="000000"/>
              </a:solidFill>
              <a:uFillTx/>
              <a:latin typeface="Arial"/>
            </a:defRPr>
          </a:pPr>
          <a:endParaRPr lang="ko-KR"/>
        </a:p>
      </c:txPr>
    </c:legend>
    <c:plotVisOnly val="0"/>
    <c:dispBlanksAs val="gap"/>
    <c:showDLblsOverMax val="1"/>
  </c:chart>
  <c:spPr>
    <a:no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sz="1300" b="0" u="none" strike="noStrike">
                <a:uFillTx/>
                <a:latin typeface="Arial"/>
              </a:defRPr>
            </a:pPr>
            <a:r>
              <a:rPr lang="en-US" sz="1000" b="1" u="none" strike="noStrike">
                <a:solidFill>
                  <a:srgbClr val="D04A02"/>
                </a:solidFill>
                <a:uFillTx/>
                <a:latin typeface="Arial"/>
                <a:ea typeface="Arial"/>
              </a:rPr>
              <a:t>Chart Title</a:t>
            </a:r>
          </a:p>
        </c:rich>
      </c:tx>
      <c:layout>
        <c:manualLayout>
          <c:xMode val="edge"/>
          <c:yMode val="edge"/>
          <c:x val="1.1494252873563199E-2"/>
          <c:y val="2.8287461773700302E-2"/>
        </c:manualLayout>
      </c:layout>
      <c:overlay val="0"/>
      <c:spPr>
        <a:noFill/>
        <a:ln w="0">
          <a:noFill/>
        </a:ln>
      </c:spPr>
    </c:title>
    <c:autoTitleDeleted val="0"/>
    <c:plotArea>
      <c:layout/>
      <c:barChart>
        <c:barDir val="col"/>
        <c:grouping val="stacked"/>
        <c:varyColors val="0"/>
        <c:ser>
          <c:idx val="0"/>
          <c:order val="0"/>
          <c:tx>
            <c:strRef>
              <c:f>글로벌!$B$79</c:f>
              <c:strCache>
                <c:ptCount val="1"/>
                <c:pt idx="0">
                  <c:v>아시아 </c:v>
                </c:pt>
              </c:strCache>
            </c:strRef>
          </c:tx>
          <c:spPr>
            <a:solidFill>
              <a:srgbClr val="D04A02"/>
            </a:solidFill>
            <a:ln w="9360">
              <a:noFill/>
            </a:ln>
          </c:spPr>
          <c:invertIfNegative val="0"/>
          <c:dLbls>
            <c:spPr>
              <a:noFill/>
              <a:ln>
                <a:noFill/>
              </a:ln>
              <a:effectLst/>
            </c:spPr>
            <c:txPr>
              <a:bodyPr wrap="square"/>
              <a:lstStyle/>
              <a:p>
                <a:pPr>
                  <a:defRPr sz="800" b="0" u="none" strike="noStrike">
                    <a:solidFill>
                      <a:srgbClr val="FFFFFF"/>
                    </a:solidFill>
                    <a:uFillTx/>
                    <a:latin typeface="Arial"/>
                  </a:defRPr>
                </a:pPr>
                <a:endParaRPr lang="ko-KR"/>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글로벌!$D$78:$H$78</c:f>
              <c:numCache>
                <c:formatCode>_(* #,##0_);_(* \(#,##0\);_(* \-_);@_)</c:formatCode>
                <c:ptCount val="5"/>
                <c:pt idx="0">
                  <c:v>2019</c:v>
                </c:pt>
                <c:pt idx="1">
                  <c:v>2020</c:v>
                </c:pt>
                <c:pt idx="2">
                  <c:v>2021</c:v>
                </c:pt>
                <c:pt idx="3">
                  <c:v>2022</c:v>
                </c:pt>
                <c:pt idx="4">
                  <c:v>2023</c:v>
                </c:pt>
              </c:numCache>
            </c:numRef>
          </c:cat>
          <c:val>
            <c:numRef>
              <c:f>글로벌!$D$79:$H$79</c:f>
              <c:numCache>
                <c:formatCode>_(* #,##0_);_(* \(#,##0\);_(* \-_);@_)</c:formatCode>
                <c:ptCount val="5"/>
                <c:pt idx="0">
                  <c:v>1016</c:v>
                </c:pt>
                <c:pt idx="1">
                  <c:v>1176</c:v>
                </c:pt>
                <c:pt idx="2">
                  <c:v>1183</c:v>
                </c:pt>
                <c:pt idx="3">
                  <c:v>1387</c:v>
                </c:pt>
                <c:pt idx="4">
                  <c:v>1566</c:v>
                </c:pt>
              </c:numCache>
            </c:numRef>
          </c:val>
          <c:extLst>
            <c:ext xmlns:c16="http://schemas.microsoft.com/office/drawing/2014/chart" uri="{C3380CC4-5D6E-409C-BE32-E72D297353CC}">
              <c16:uniqueId val="{00000000-5F52-476F-B9F7-AAA1F7C6AF5F}"/>
            </c:ext>
          </c:extLst>
        </c:ser>
        <c:ser>
          <c:idx val="1"/>
          <c:order val="1"/>
          <c:tx>
            <c:strRef>
              <c:f>글로벌!$B$80</c:f>
              <c:strCache>
                <c:ptCount val="1"/>
                <c:pt idx="0">
                  <c:v>유럽 </c:v>
                </c:pt>
              </c:strCache>
            </c:strRef>
          </c:tx>
          <c:spPr>
            <a:solidFill>
              <a:srgbClr val="FFB600"/>
            </a:solidFill>
            <a:ln w="9360">
              <a:noFill/>
            </a:ln>
          </c:spPr>
          <c:invertIfNegative val="0"/>
          <c:dLbls>
            <c:spPr>
              <a:noFill/>
              <a:ln>
                <a:noFill/>
              </a:ln>
              <a:effectLst/>
            </c:spPr>
            <c:txPr>
              <a:bodyPr wrap="square"/>
              <a:lstStyle/>
              <a:p>
                <a:pPr>
                  <a:defRPr sz="800" b="0" u="none" strike="noStrike">
                    <a:solidFill>
                      <a:srgbClr val="FFFFFF"/>
                    </a:solidFill>
                    <a:uFillTx/>
                    <a:latin typeface="Arial"/>
                  </a:defRPr>
                </a:pPr>
                <a:endParaRPr lang="ko-KR"/>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글로벌!$D$78:$H$78</c:f>
              <c:numCache>
                <c:formatCode>_(* #,##0_);_(* \(#,##0\);_(* \-_);@_)</c:formatCode>
                <c:ptCount val="5"/>
                <c:pt idx="0">
                  <c:v>2019</c:v>
                </c:pt>
                <c:pt idx="1">
                  <c:v>2020</c:v>
                </c:pt>
                <c:pt idx="2">
                  <c:v>2021</c:v>
                </c:pt>
                <c:pt idx="3">
                  <c:v>2022</c:v>
                </c:pt>
                <c:pt idx="4">
                  <c:v>2023</c:v>
                </c:pt>
              </c:numCache>
            </c:numRef>
          </c:cat>
          <c:val>
            <c:numRef>
              <c:f>글로벌!$D$80:$H$80</c:f>
              <c:numCache>
                <c:formatCode>_(* #,##0_);_(* \(#,##0\);_(* \-_);@_)</c:formatCode>
                <c:ptCount val="5"/>
                <c:pt idx="0">
                  <c:v>88</c:v>
                </c:pt>
                <c:pt idx="1">
                  <c:v>104</c:v>
                </c:pt>
                <c:pt idx="2">
                  <c:v>246</c:v>
                </c:pt>
                <c:pt idx="3">
                  <c:v>348</c:v>
                </c:pt>
                <c:pt idx="4">
                  <c:v>489</c:v>
                </c:pt>
              </c:numCache>
            </c:numRef>
          </c:val>
          <c:extLst>
            <c:ext xmlns:c16="http://schemas.microsoft.com/office/drawing/2014/chart" uri="{C3380CC4-5D6E-409C-BE32-E72D297353CC}">
              <c16:uniqueId val="{00000001-5F52-476F-B9F7-AAA1F7C6AF5F}"/>
            </c:ext>
          </c:extLst>
        </c:ser>
        <c:ser>
          <c:idx val="2"/>
          <c:order val="2"/>
          <c:tx>
            <c:strRef>
              <c:f>글로벌!$B$81</c:f>
              <c:strCache>
                <c:ptCount val="1"/>
                <c:pt idx="0">
                  <c:v>미주 </c:v>
                </c:pt>
              </c:strCache>
            </c:strRef>
          </c:tx>
          <c:spPr>
            <a:solidFill>
              <a:srgbClr val="DB536A"/>
            </a:solidFill>
            <a:ln w="9360">
              <a:noFill/>
            </a:ln>
          </c:spPr>
          <c:invertIfNegative val="0"/>
          <c:dPt>
            <c:idx val="0"/>
            <c:invertIfNegative val="0"/>
            <c:bubble3D val="0"/>
            <c:spPr>
              <a:solidFill>
                <a:srgbClr val="E0301E"/>
              </a:solidFill>
              <a:ln w="0">
                <a:noFill/>
              </a:ln>
            </c:spPr>
            <c:extLst>
              <c:ext xmlns:c16="http://schemas.microsoft.com/office/drawing/2014/chart" uri="{C3380CC4-5D6E-409C-BE32-E72D297353CC}">
                <c16:uniqueId val="{00000003-5F52-476F-B9F7-AAA1F7C6AF5F}"/>
              </c:ext>
            </c:extLst>
          </c:dPt>
          <c:dPt>
            <c:idx val="1"/>
            <c:invertIfNegative val="0"/>
            <c:bubble3D val="0"/>
            <c:spPr>
              <a:solidFill>
                <a:srgbClr val="E0301E"/>
              </a:solidFill>
              <a:ln w="0">
                <a:noFill/>
              </a:ln>
            </c:spPr>
            <c:extLst>
              <c:ext xmlns:c16="http://schemas.microsoft.com/office/drawing/2014/chart" uri="{C3380CC4-5D6E-409C-BE32-E72D297353CC}">
                <c16:uniqueId val="{00000005-5F52-476F-B9F7-AAA1F7C6AF5F}"/>
              </c:ext>
            </c:extLst>
          </c:dPt>
          <c:dPt>
            <c:idx val="2"/>
            <c:invertIfNegative val="0"/>
            <c:bubble3D val="0"/>
            <c:spPr>
              <a:solidFill>
                <a:srgbClr val="E0301E"/>
              </a:solidFill>
              <a:ln w="0">
                <a:noFill/>
              </a:ln>
            </c:spPr>
            <c:extLst>
              <c:ext xmlns:c16="http://schemas.microsoft.com/office/drawing/2014/chart" uri="{C3380CC4-5D6E-409C-BE32-E72D297353CC}">
                <c16:uniqueId val="{00000007-5F52-476F-B9F7-AAA1F7C6AF5F}"/>
              </c:ext>
            </c:extLst>
          </c:dPt>
          <c:dPt>
            <c:idx val="3"/>
            <c:invertIfNegative val="0"/>
            <c:bubble3D val="0"/>
            <c:spPr>
              <a:solidFill>
                <a:srgbClr val="E0301E"/>
              </a:solidFill>
              <a:ln w="0">
                <a:noFill/>
              </a:ln>
            </c:spPr>
            <c:extLst>
              <c:ext xmlns:c16="http://schemas.microsoft.com/office/drawing/2014/chart" uri="{C3380CC4-5D6E-409C-BE32-E72D297353CC}">
                <c16:uniqueId val="{00000009-5F52-476F-B9F7-AAA1F7C6AF5F}"/>
              </c:ext>
            </c:extLst>
          </c:dPt>
          <c:dPt>
            <c:idx val="4"/>
            <c:invertIfNegative val="0"/>
            <c:bubble3D val="0"/>
            <c:spPr>
              <a:solidFill>
                <a:srgbClr val="E0301E"/>
              </a:solidFill>
              <a:ln w="0">
                <a:noFill/>
              </a:ln>
            </c:spPr>
            <c:extLst>
              <c:ext xmlns:c16="http://schemas.microsoft.com/office/drawing/2014/chart" uri="{C3380CC4-5D6E-409C-BE32-E72D297353CC}">
                <c16:uniqueId val="{0000000B-5F52-476F-B9F7-AAA1F7C6AF5F}"/>
              </c:ext>
            </c:extLst>
          </c:dPt>
          <c:dLbls>
            <c:spPr>
              <a:solidFill>
                <a:srgbClr val="DB536A"/>
              </a:solidFill>
            </c:spPr>
            <c:txPr>
              <a:bodyPr wrap="square"/>
              <a:lstStyle/>
              <a:p>
                <a:pPr>
                  <a:defRPr sz="800" b="0" u="none" strike="noStrike">
                    <a:solidFill>
                      <a:srgbClr val="FFFFFF"/>
                    </a:solidFill>
                    <a:uFillTx/>
                    <a:latin typeface="Arial"/>
                  </a:defRPr>
                </a:pPr>
                <a:endParaRPr lang="ko-KR"/>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글로벌!$D$78:$H$78</c:f>
              <c:numCache>
                <c:formatCode>_(* #,##0_);_(* \(#,##0\);_(* \-_);@_)</c:formatCode>
                <c:ptCount val="5"/>
                <c:pt idx="0">
                  <c:v>2019</c:v>
                </c:pt>
                <c:pt idx="1">
                  <c:v>2020</c:v>
                </c:pt>
                <c:pt idx="2">
                  <c:v>2021</c:v>
                </c:pt>
                <c:pt idx="3">
                  <c:v>2022</c:v>
                </c:pt>
                <c:pt idx="4">
                  <c:v>2023</c:v>
                </c:pt>
              </c:numCache>
            </c:numRef>
          </c:cat>
          <c:val>
            <c:numRef>
              <c:f>글로벌!$D$81:$H$81</c:f>
              <c:numCache>
                <c:formatCode>_(* #,##0_);_(* \(#,##0\);_(* \-_);@_)</c:formatCode>
                <c:ptCount val="5"/>
                <c:pt idx="0">
                  <c:v>149</c:v>
                </c:pt>
                <c:pt idx="1">
                  <c:v>117</c:v>
                </c:pt>
                <c:pt idx="2">
                  <c:v>243</c:v>
                </c:pt>
                <c:pt idx="3">
                  <c:v>310</c:v>
                </c:pt>
                <c:pt idx="4">
                  <c:v>480</c:v>
                </c:pt>
              </c:numCache>
            </c:numRef>
          </c:val>
          <c:extLst>
            <c:ext xmlns:c16="http://schemas.microsoft.com/office/drawing/2014/chart" uri="{C3380CC4-5D6E-409C-BE32-E72D297353CC}">
              <c16:uniqueId val="{0000000C-5F52-476F-B9F7-AAA1F7C6AF5F}"/>
            </c:ext>
          </c:extLst>
        </c:ser>
        <c:ser>
          <c:idx val="3"/>
          <c:order val="3"/>
          <c:tx>
            <c:strRef>
              <c:f>글로벌!$B$82</c:f>
              <c:strCache>
                <c:ptCount val="1"/>
                <c:pt idx="0">
                  <c:v>오세아니아 외 </c:v>
                </c:pt>
              </c:strCache>
            </c:strRef>
          </c:tx>
          <c:spPr>
            <a:solidFill>
              <a:srgbClr val="EB8C00"/>
            </a:solidFill>
            <a:ln w="9360">
              <a:noFill/>
            </a:ln>
          </c:spPr>
          <c:invertIfNegative val="0"/>
          <c:dLbls>
            <c:spPr>
              <a:noFill/>
              <a:ln>
                <a:noFill/>
              </a:ln>
              <a:effectLst/>
            </c:spPr>
            <c:txPr>
              <a:bodyPr wrap="square"/>
              <a:lstStyle/>
              <a:p>
                <a:pPr>
                  <a:defRPr sz="1000" b="0" u="none" strike="noStrike">
                    <a:solidFill>
                      <a:srgbClr val="000000"/>
                    </a:solidFill>
                    <a:uFillTx/>
                    <a:latin typeface="Arial"/>
                  </a:defRPr>
                </a:pPr>
                <a:endParaRPr lang="ko-KR"/>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글로벌!$D$78:$H$78</c:f>
              <c:numCache>
                <c:formatCode>_(* #,##0_);_(* \(#,##0\);_(* \-_);@_)</c:formatCode>
                <c:ptCount val="5"/>
                <c:pt idx="0">
                  <c:v>2019</c:v>
                </c:pt>
                <c:pt idx="1">
                  <c:v>2020</c:v>
                </c:pt>
                <c:pt idx="2">
                  <c:v>2021</c:v>
                </c:pt>
                <c:pt idx="3">
                  <c:v>2022</c:v>
                </c:pt>
                <c:pt idx="4">
                  <c:v>2023</c:v>
                </c:pt>
              </c:numCache>
            </c:numRef>
          </c:cat>
          <c:val>
            <c:numRef>
              <c:f>글로벌!$D$82:$H$82</c:f>
              <c:numCache>
                <c:formatCode>_(* #,##0_);_(* \(#,##0\);_(* \-_);@_)</c:formatCode>
                <c:ptCount val="5"/>
                <c:pt idx="0">
                  <c:v>24</c:v>
                </c:pt>
                <c:pt idx="1">
                  <c:v>45</c:v>
                </c:pt>
                <c:pt idx="2">
                  <c:v>42</c:v>
                </c:pt>
                <c:pt idx="3">
                  <c:v>54</c:v>
                </c:pt>
                <c:pt idx="4">
                  <c:v>68</c:v>
                </c:pt>
              </c:numCache>
            </c:numRef>
          </c:val>
          <c:extLst>
            <c:ext xmlns:c16="http://schemas.microsoft.com/office/drawing/2014/chart" uri="{C3380CC4-5D6E-409C-BE32-E72D297353CC}">
              <c16:uniqueId val="{0000000D-5F52-476F-B9F7-AAA1F7C6AF5F}"/>
            </c:ext>
          </c:extLst>
        </c:ser>
        <c:ser>
          <c:idx val="4"/>
          <c:order val="4"/>
          <c:tx>
            <c:strRef>
              <c:f>글로벌!$B$83</c:f>
              <c:strCache>
                <c:ptCount val="1"/>
                <c:pt idx="0">
                  <c:v>Total </c:v>
                </c:pt>
              </c:strCache>
            </c:strRef>
          </c:tx>
          <c:spPr>
            <a:noFill/>
            <a:ln w="9360">
              <a:noFill/>
            </a:ln>
          </c:spPr>
          <c:invertIfNegative val="0"/>
          <c:dPt>
            <c:idx val="0"/>
            <c:invertIfNegative val="0"/>
            <c:bubble3D val="0"/>
            <c:spPr>
              <a:solidFill>
                <a:srgbClr val="DB536A"/>
              </a:solidFill>
              <a:ln w="0">
                <a:noFill/>
              </a:ln>
            </c:spPr>
            <c:extLst>
              <c:ext xmlns:c16="http://schemas.microsoft.com/office/drawing/2014/chart" uri="{C3380CC4-5D6E-409C-BE32-E72D297353CC}">
                <c16:uniqueId val="{0000000F-5F52-476F-B9F7-AAA1F7C6AF5F}"/>
              </c:ext>
            </c:extLst>
          </c:dPt>
          <c:dPt>
            <c:idx val="1"/>
            <c:invertIfNegative val="0"/>
            <c:bubble3D val="0"/>
            <c:spPr>
              <a:solidFill>
                <a:srgbClr val="DB536A"/>
              </a:solidFill>
              <a:ln w="0">
                <a:noFill/>
              </a:ln>
            </c:spPr>
            <c:extLst>
              <c:ext xmlns:c16="http://schemas.microsoft.com/office/drawing/2014/chart" uri="{C3380CC4-5D6E-409C-BE32-E72D297353CC}">
                <c16:uniqueId val="{00000011-5F52-476F-B9F7-AAA1F7C6AF5F}"/>
              </c:ext>
            </c:extLst>
          </c:dPt>
          <c:dLbls>
            <c:dLbl>
              <c:idx val="0"/>
              <c:spPr/>
              <c:txPr>
                <a:bodyPr wrap="square"/>
                <a:lstStyle/>
                <a:p>
                  <a:pPr>
                    <a:defRPr sz="800" b="1" u="sng" strike="noStrike">
                      <a:solidFill>
                        <a:srgbClr val="000000"/>
                      </a:solidFill>
                      <a:uFillTx/>
                      <a:latin typeface="Arial"/>
                    </a:defRPr>
                  </a:pPr>
                  <a:endParaRPr lang="ko-KR"/>
                </a:p>
              </c:txPr>
              <c:dLblPos val="ct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F-5F52-476F-B9F7-AAA1F7C6AF5F}"/>
                </c:ext>
              </c:extLst>
            </c:dLbl>
            <c:dLbl>
              <c:idx val="1"/>
              <c:spPr/>
              <c:txPr>
                <a:bodyPr wrap="square"/>
                <a:lstStyle/>
                <a:p>
                  <a:pPr>
                    <a:defRPr sz="800" b="1" u="sng" strike="noStrike">
                      <a:solidFill>
                        <a:srgbClr val="000000"/>
                      </a:solidFill>
                      <a:uFillTx/>
                      <a:latin typeface="Arial"/>
                    </a:defRPr>
                  </a:pPr>
                  <a:endParaRPr lang="ko-KR"/>
                </a:p>
              </c:txPr>
              <c:dLblPos val="ct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11-5F52-476F-B9F7-AAA1F7C6AF5F}"/>
                </c:ext>
              </c:extLst>
            </c:dLbl>
            <c:spPr>
              <a:noFill/>
              <a:ln>
                <a:noFill/>
              </a:ln>
              <a:effectLst/>
            </c:spPr>
            <c:txPr>
              <a:bodyPr wrap="square"/>
              <a:lstStyle/>
              <a:p>
                <a:pPr>
                  <a:defRPr sz="800" b="1" u="sng" strike="noStrike">
                    <a:solidFill>
                      <a:srgbClr val="000000"/>
                    </a:solidFill>
                    <a:uFillTx/>
                    <a:latin typeface="Arial"/>
                  </a:defRPr>
                </a:pPr>
                <a:endParaRPr lang="ko-KR"/>
              </a:p>
            </c:txPr>
            <c:dLblPos val="inBase"/>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글로벌!$D$78:$H$78</c:f>
              <c:numCache>
                <c:formatCode>_(* #,##0_);_(* \(#,##0\);_(* \-_);@_)</c:formatCode>
                <c:ptCount val="5"/>
                <c:pt idx="0">
                  <c:v>2019</c:v>
                </c:pt>
                <c:pt idx="1">
                  <c:v>2020</c:v>
                </c:pt>
                <c:pt idx="2">
                  <c:v>2021</c:v>
                </c:pt>
                <c:pt idx="3">
                  <c:v>2022</c:v>
                </c:pt>
                <c:pt idx="4">
                  <c:v>2023</c:v>
                </c:pt>
              </c:numCache>
            </c:numRef>
          </c:cat>
          <c:val>
            <c:numRef>
              <c:f>글로벌!$D$83:$H$83</c:f>
              <c:numCache>
                <c:formatCode>_(* #,##0_);_(* \(#,##0\);_(* \-_);@_)</c:formatCode>
                <c:ptCount val="5"/>
                <c:pt idx="0">
                  <c:v>1277</c:v>
                </c:pt>
                <c:pt idx="1">
                  <c:v>1442</c:v>
                </c:pt>
                <c:pt idx="2">
                  <c:v>1714</c:v>
                </c:pt>
                <c:pt idx="3">
                  <c:v>2099</c:v>
                </c:pt>
                <c:pt idx="4">
                  <c:v>2603</c:v>
                </c:pt>
              </c:numCache>
            </c:numRef>
          </c:val>
          <c:extLst>
            <c:ext xmlns:c16="http://schemas.microsoft.com/office/drawing/2014/chart" uri="{C3380CC4-5D6E-409C-BE32-E72D297353CC}">
              <c16:uniqueId val="{00000012-5F52-476F-B9F7-AAA1F7C6AF5F}"/>
            </c:ext>
          </c:extLst>
        </c:ser>
        <c:dLbls>
          <c:showLegendKey val="0"/>
          <c:showVal val="0"/>
          <c:showCatName val="0"/>
          <c:showSerName val="0"/>
          <c:showPercent val="0"/>
          <c:showBubbleSize val="0"/>
        </c:dLbls>
        <c:gapWidth val="150"/>
        <c:overlap val="100"/>
        <c:axId val="7914846"/>
        <c:axId val="3823206"/>
      </c:barChart>
      <c:catAx>
        <c:axId val="7914846"/>
        <c:scaling>
          <c:orientation val="minMax"/>
        </c:scaling>
        <c:delete val="0"/>
        <c:axPos val="b"/>
        <c:numFmt formatCode="_(* #,##0_);_(* \(#,##0\);_(* \-_);@_)" sourceLinked="0"/>
        <c:majorTickMark val="out"/>
        <c:minorTickMark val="none"/>
        <c:tickLblPos val="low"/>
        <c:spPr>
          <a:ln w="9360">
            <a:solidFill>
              <a:srgbClr val="888888"/>
            </a:solidFill>
            <a:round/>
          </a:ln>
        </c:spPr>
        <c:txPr>
          <a:bodyPr/>
          <a:lstStyle/>
          <a:p>
            <a:pPr>
              <a:defRPr sz="800" b="0" u="none" strike="noStrike">
                <a:solidFill>
                  <a:srgbClr val="000000"/>
                </a:solidFill>
                <a:uFillTx/>
                <a:latin typeface="Arial"/>
              </a:defRPr>
            </a:pPr>
            <a:endParaRPr lang="ko-KR"/>
          </a:p>
        </c:txPr>
        <c:crossAx val="3823206"/>
        <c:crosses val="autoZero"/>
        <c:auto val="1"/>
        <c:lblAlgn val="ctr"/>
        <c:lblOffset val="100"/>
        <c:noMultiLvlLbl val="0"/>
      </c:catAx>
      <c:valAx>
        <c:axId val="3823206"/>
        <c:scaling>
          <c:orientation val="minMax"/>
          <c:max val="3000"/>
        </c:scaling>
        <c:delete val="0"/>
        <c:axPos val="l"/>
        <c:majorGridlines>
          <c:spPr>
            <a:ln w="9360">
              <a:solidFill>
                <a:srgbClr val="BFBFBF"/>
              </a:solidFill>
              <a:round/>
            </a:ln>
          </c:spPr>
        </c:majorGridlines>
        <c:numFmt formatCode="_(* #,##0_);_(* \(#,##0\);_(* \-_);@_)" sourceLinked="0"/>
        <c:majorTickMark val="none"/>
        <c:minorTickMark val="none"/>
        <c:tickLblPos val="low"/>
        <c:spPr>
          <a:ln w="9360">
            <a:noFill/>
          </a:ln>
        </c:spPr>
        <c:txPr>
          <a:bodyPr/>
          <a:lstStyle/>
          <a:p>
            <a:pPr>
              <a:defRPr sz="800" b="0" u="none" strike="noStrike">
                <a:solidFill>
                  <a:srgbClr val="000000"/>
                </a:solidFill>
                <a:uFillTx/>
                <a:latin typeface="Arial"/>
              </a:defRPr>
            </a:pPr>
            <a:endParaRPr lang="ko-KR"/>
          </a:p>
        </c:txPr>
        <c:crossAx val="7914846"/>
        <c:crosses val="autoZero"/>
        <c:crossBetween val="between"/>
      </c:valAx>
      <c:spPr>
        <a:solidFill>
          <a:srgbClr val="FFFFFF"/>
        </a:solidFill>
        <a:ln w="0">
          <a:noFill/>
        </a:ln>
      </c:spPr>
    </c:plotArea>
    <c:legend>
      <c:legendPos val="b"/>
      <c:legendEntry>
        <c:idx val="0"/>
        <c:delete val="1"/>
      </c:legendEntry>
      <c:overlay val="0"/>
      <c:spPr>
        <a:noFill/>
        <a:ln w="9360">
          <a:noFill/>
        </a:ln>
      </c:spPr>
      <c:txPr>
        <a:bodyPr/>
        <a:lstStyle/>
        <a:p>
          <a:pPr>
            <a:defRPr sz="800" b="0" u="none" strike="noStrike">
              <a:solidFill>
                <a:srgbClr val="000000"/>
              </a:solidFill>
              <a:uFillTx/>
              <a:latin typeface="Arial"/>
            </a:defRPr>
          </a:pPr>
          <a:endParaRPr lang="ko-KR"/>
        </a:p>
      </c:txPr>
    </c:legend>
    <c:plotVisOnly val="0"/>
    <c:dispBlanksAs val="gap"/>
    <c:showDLblsOverMax val="1"/>
  </c:chart>
  <c:spPr>
    <a:noFill/>
    <a:ln w="936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sz="1300" b="0" u="none" strike="noStrike">
                <a:uFillTx/>
                <a:latin typeface="Arial"/>
              </a:defRPr>
            </a:pPr>
            <a:r>
              <a:rPr lang="en-US" sz="1000" b="1" u="none" strike="noStrike">
                <a:solidFill>
                  <a:srgbClr val="D04A02"/>
                </a:solidFill>
                <a:uFillTx/>
                <a:latin typeface="Arial"/>
                <a:ea typeface="Arial"/>
              </a:rPr>
              <a:t>K-pop CAGR</a:t>
            </a:r>
          </a:p>
        </c:rich>
      </c:tx>
      <c:layout>
        <c:manualLayout>
          <c:xMode val="edge"/>
          <c:yMode val="edge"/>
          <c:x val="7.3291925465838502E-3"/>
          <c:y val="3.1502991904259099E-2"/>
        </c:manualLayout>
      </c:layout>
      <c:overlay val="0"/>
      <c:spPr>
        <a:noFill/>
        <a:ln w="0">
          <a:noFill/>
        </a:ln>
      </c:spPr>
    </c:title>
    <c:autoTitleDeleted val="0"/>
    <c:plotArea>
      <c:layout>
        <c:manualLayout>
          <c:layoutTarget val="inner"/>
          <c:xMode val="edge"/>
          <c:yMode val="edge"/>
          <c:x val="1.9006211180124199E-2"/>
          <c:y val="0.173882435762056"/>
          <c:w val="0.95664596273291902"/>
          <c:h val="0.69464977120732097"/>
        </c:manualLayout>
      </c:layout>
      <c:barChart>
        <c:barDir val="col"/>
        <c:grouping val="clustered"/>
        <c:varyColors val="0"/>
        <c:ser>
          <c:idx val="0"/>
          <c:order val="0"/>
          <c:spPr>
            <a:solidFill>
              <a:srgbClr val="FFB600"/>
            </a:solidFill>
            <a:ln w="9360">
              <a:noFill/>
            </a:ln>
          </c:spPr>
          <c:invertIfNegative val="0"/>
          <c:dLbls>
            <c:spPr>
              <a:noFill/>
              <a:ln>
                <a:noFill/>
              </a:ln>
              <a:effectLst/>
            </c:spPr>
            <c:txPr>
              <a:bodyPr wrap="square"/>
              <a:lstStyle/>
              <a:p>
                <a:pPr>
                  <a:defRPr sz="800" b="0" u="none" strike="noStrike">
                    <a:solidFill>
                      <a:srgbClr val="000000"/>
                    </a:solidFill>
                    <a:uFillTx/>
                    <a:latin typeface="Arial"/>
                  </a:defRPr>
                </a:pPr>
                <a:endParaRPr lang="ko-K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글로벌!$B$154:$B$157</c:f>
              <c:strCache>
                <c:ptCount val="4"/>
                <c:pt idx="0">
                  <c:v>2023</c:v>
                </c:pt>
                <c:pt idx="1">
                  <c:v>2024(E)</c:v>
                </c:pt>
                <c:pt idx="2">
                  <c:v>2025(E)</c:v>
                </c:pt>
                <c:pt idx="3">
                  <c:v>2026(E)</c:v>
                </c:pt>
              </c:strCache>
            </c:strRef>
          </c:cat>
          <c:val>
            <c:numRef>
              <c:f>글로벌!$D$154:$D$157</c:f>
              <c:numCache>
                <c:formatCode>_(* #,##0.0_);_(* \(#,##0.0\);_(* \-_);@_)</c:formatCode>
                <c:ptCount val="4"/>
                <c:pt idx="0">
                  <c:v>12.7</c:v>
                </c:pt>
                <c:pt idx="1">
                  <c:v>16.001999999999999</c:v>
                </c:pt>
                <c:pt idx="2">
                  <c:v>20.162519999999997</c:v>
                </c:pt>
                <c:pt idx="3">
                  <c:v>25.404775199999996</c:v>
                </c:pt>
              </c:numCache>
            </c:numRef>
          </c:val>
          <c:extLst>
            <c:ext xmlns:c16="http://schemas.microsoft.com/office/drawing/2014/chart" uri="{C3380CC4-5D6E-409C-BE32-E72D297353CC}">
              <c16:uniqueId val="{00000000-A5B7-4250-A6DB-13D86F7A409B}"/>
            </c:ext>
          </c:extLst>
        </c:ser>
        <c:dLbls>
          <c:showLegendKey val="0"/>
          <c:showVal val="0"/>
          <c:showCatName val="0"/>
          <c:showSerName val="0"/>
          <c:showPercent val="0"/>
          <c:showBubbleSize val="0"/>
        </c:dLbls>
        <c:gapWidth val="150"/>
        <c:axId val="20417933"/>
        <c:axId val="39087052"/>
      </c:barChart>
      <c:catAx>
        <c:axId val="20417933"/>
        <c:scaling>
          <c:orientation val="minMax"/>
        </c:scaling>
        <c:delete val="0"/>
        <c:axPos val="b"/>
        <c:numFmt formatCode="General" sourceLinked="0"/>
        <c:majorTickMark val="out"/>
        <c:minorTickMark val="none"/>
        <c:tickLblPos val="low"/>
        <c:spPr>
          <a:ln w="9360">
            <a:solidFill>
              <a:srgbClr val="888888"/>
            </a:solidFill>
            <a:round/>
          </a:ln>
        </c:spPr>
        <c:txPr>
          <a:bodyPr/>
          <a:lstStyle/>
          <a:p>
            <a:pPr>
              <a:defRPr sz="800" b="0" u="none" strike="noStrike">
                <a:solidFill>
                  <a:srgbClr val="000000"/>
                </a:solidFill>
                <a:uFillTx/>
                <a:latin typeface="Arial"/>
              </a:defRPr>
            </a:pPr>
            <a:endParaRPr lang="ko-KR"/>
          </a:p>
        </c:txPr>
        <c:crossAx val="39087052"/>
        <c:crosses val="autoZero"/>
        <c:auto val="1"/>
        <c:lblAlgn val="ctr"/>
        <c:lblOffset val="100"/>
        <c:noMultiLvlLbl val="0"/>
      </c:catAx>
      <c:valAx>
        <c:axId val="39087052"/>
        <c:scaling>
          <c:orientation val="minMax"/>
        </c:scaling>
        <c:delete val="1"/>
        <c:axPos val="l"/>
        <c:numFmt formatCode="_(* #,##0.0_);_(* \(#,##0.0\);_(* \-_);@_)" sourceLinked="1"/>
        <c:majorTickMark val="none"/>
        <c:minorTickMark val="none"/>
        <c:tickLblPos val="low"/>
        <c:crossAx val="20417933"/>
        <c:crosses val="autoZero"/>
        <c:crossBetween val="between"/>
      </c:valAx>
      <c:spPr>
        <a:solidFill>
          <a:srgbClr val="FFFFFF"/>
        </a:solidFill>
        <a:ln w="0">
          <a:noFill/>
        </a:ln>
      </c:spPr>
    </c:plotArea>
    <c:plotVisOnly val="0"/>
    <c:dispBlanksAs val="gap"/>
    <c:showDLblsOverMax val="1"/>
  </c:chart>
  <c:spPr>
    <a:no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53280</xdr:colOff>
      <xdr:row>56</xdr:row>
      <xdr:rowOff>137160</xdr:rowOff>
    </xdr:from>
    <xdr:to>
      <xdr:col>6</xdr:col>
      <xdr:colOff>292320</xdr:colOff>
      <xdr:row>70</xdr:row>
      <xdr:rowOff>18360</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426600</xdr:colOff>
      <xdr:row>74</xdr:row>
      <xdr:rowOff>68760</xdr:rowOff>
    </xdr:from>
    <xdr:to>
      <xdr:col>12</xdr:col>
      <xdr:colOff>94320</xdr:colOff>
      <xdr:row>87</xdr:row>
      <xdr:rowOff>41400</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87840</xdr:colOff>
      <xdr:row>74</xdr:row>
      <xdr:rowOff>122040</xdr:rowOff>
    </xdr:from>
    <xdr:to>
      <xdr:col>22</xdr:col>
      <xdr:colOff>186120</xdr:colOff>
      <xdr:row>87</xdr:row>
      <xdr:rowOff>94680</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159</xdr:row>
      <xdr:rowOff>0</xdr:rowOff>
    </xdr:from>
    <xdr:to>
      <xdr:col>5</xdr:col>
      <xdr:colOff>25920</xdr:colOff>
      <xdr:row>171</xdr:row>
      <xdr:rowOff>101880</xdr:rowOff>
    </xdr:to>
    <xdr:graphicFrame macro="">
      <xdr:nvGraphicFramePr>
        <xdr:cNvPr id="5" name="Chart 4">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108</xdr:row>
      <xdr:rowOff>0</xdr:rowOff>
    </xdr:from>
    <xdr:to>
      <xdr:col>8</xdr:col>
      <xdr:colOff>231480</xdr:colOff>
      <xdr:row>142</xdr:row>
      <xdr:rowOff>41040</xdr:rowOff>
    </xdr:to>
    <xdr:pic>
      <xdr:nvPicPr>
        <xdr:cNvPr id="6" name="그림 4">
          <a:extLst>
            <a:ext uri="{FF2B5EF4-FFF2-40B4-BE49-F238E27FC236}">
              <a16:creationId xmlns:a16="http://schemas.microsoft.com/office/drawing/2014/main" id="{00000000-0008-0000-1400-000006000000}"/>
            </a:ext>
          </a:extLst>
        </xdr:cNvPr>
        <xdr:cNvPicPr/>
      </xdr:nvPicPr>
      <xdr:blipFill>
        <a:blip xmlns:r="http://schemas.openxmlformats.org/officeDocument/2006/relationships" r:embed="rId5"/>
        <a:stretch/>
      </xdr:blipFill>
      <xdr:spPr>
        <a:xfrm>
          <a:off x="122040" y="18278640"/>
          <a:ext cx="5997960" cy="5546160"/>
        </a:xfrm>
        <a:prstGeom prst="rect">
          <a:avLst/>
        </a:prstGeom>
        <a:noFill/>
        <a:ln w="0">
          <a:noFill/>
        </a:ln>
      </xdr:spPr>
    </xdr:pic>
    <xdr:clientData/>
  </xdr:twoCellAnchor>
  <xdr:twoCellAnchor editAs="oneCell">
    <xdr:from>
      <xdr:col>12</xdr:col>
      <xdr:colOff>0</xdr:colOff>
      <xdr:row>108</xdr:row>
      <xdr:rowOff>23040</xdr:rowOff>
    </xdr:from>
    <xdr:to>
      <xdr:col>19</xdr:col>
      <xdr:colOff>376200</xdr:colOff>
      <xdr:row>124</xdr:row>
      <xdr:rowOff>79200</xdr:rowOff>
    </xdr:to>
    <xdr:pic>
      <xdr:nvPicPr>
        <xdr:cNvPr id="7" name="그림 5">
          <a:extLst>
            <a:ext uri="{FF2B5EF4-FFF2-40B4-BE49-F238E27FC236}">
              <a16:creationId xmlns:a16="http://schemas.microsoft.com/office/drawing/2014/main" id="{00000000-0008-0000-1400-000007000000}"/>
            </a:ext>
          </a:extLst>
        </xdr:cNvPr>
        <xdr:cNvPicPr/>
      </xdr:nvPicPr>
      <xdr:blipFill>
        <a:blip xmlns:r="http://schemas.openxmlformats.org/officeDocument/2006/relationships" r:embed="rId6"/>
        <a:stretch/>
      </xdr:blipFill>
      <xdr:spPr>
        <a:xfrm>
          <a:off x="9657720" y="18301680"/>
          <a:ext cx="4755960" cy="26467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99000</xdr:colOff>
      <xdr:row>5</xdr:row>
      <xdr:rowOff>91440</xdr:rowOff>
    </xdr:from>
    <xdr:to>
      <xdr:col>12</xdr:col>
      <xdr:colOff>300240</xdr:colOff>
      <xdr:row>30</xdr:row>
      <xdr:rowOff>109800</xdr:rowOff>
    </xdr:to>
    <xdr:pic>
      <xdr:nvPicPr>
        <xdr:cNvPr id="6" name="그림 1">
          <a:extLst>
            <a:ext uri="{FF2B5EF4-FFF2-40B4-BE49-F238E27FC236}">
              <a16:creationId xmlns:a16="http://schemas.microsoft.com/office/drawing/2014/main" id="{00000000-0008-0000-1900-000006000000}"/>
            </a:ext>
          </a:extLst>
        </xdr:cNvPr>
        <xdr:cNvPicPr/>
      </xdr:nvPicPr>
      <xdr:blipFill>
        <a:blip xmlns:r="http://schemas.openxmlformats.org/officeDocument/2006/relationships" r:embed="rId1"/>
        <a:stretch/>
      </xdr:blipFill>
      <xdr:spPr>
        <a:xfrm>
          <a:off x="99000" y="910440"/>
          <a:ext cx="6705000" cy="40665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7560</xdr:rowOff>
    </xdr:from>
    <xdr:to>
      <xdr:col>0</xdr:col>
      <xdr:colOff>1847160</xdr:colOff>
      <xdr:row>1</xdr:row>
      <xdr:rowOff>18000</xdr:rowOff>
    </xdr:to>
    <xdr:pic>
      <xdr:nvPicPr>
        <xdr:cNvPr id="7" name="Picture 1">
          <a:extLst>
            <a:ext uri="{FF2B5EF4-FFF2-40B4-BE49-F238E27FC236}">
              <a16:creationId xmlns:a16="http://schemas.microsoft.com/office/drawing/2014/main" id="{00000000-0008-0000-1F00-000007000000}"/>
            </a:ext>
          </a:extLst>
        </xdr:cNvPr>
        <xdr:cNvPicPr/>
      </xdr:nvPicPr>
      <xdr:blipFill>
        <a:blip xmlns:r="http://schemas.openxmlformats.org/officeDocument/2006/relationships" r:embed="rId1"/>
        <a:stretch/>
      </xdr:blipFill>
      <xdr:spPr>
        <a:xfrm>
          <a:off x="0" y="7560"/>
          <a:ext cx="1847160" cy="467640"/>
        </a:xfrm>
        <a:prstGeom prst="rect">
          <a:avLst/>
        </a:prstGeom>
        <a:noFill/>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mart Excel Theme">
  <a:themeElements>
    <a:clrScheme name="PwC">
      <a:dk1>
        <a:srgbClr val="000000"/>
      </a:dk1>
      <a:lt1>
        <a:srgbClr val="FFFFFF"/>
      </a:lt1>
      <a:dk2>
        <a:srgbClr val="7D7D7D"/>
      </a:dk2>
      <a:lt2>
        <a:srgbClr val="DEDEDE"/>
      </a:lt2>
      <a:accent1>
        <a:srgbClr val="D04A02"/>
      </a:accent1>
      <a:accent2>
        <a:srgbClr val="FFB600"/>
      </a:accent2>
      <a:accent3>
        <a:srgbClr val="E0301E"/>
      </a:accent3>
      <a:accent4>
        <a:srgbClr val="EB8C00"/>
      </a:accent4>
      <a:accent5>
        <a:srgbClr val="DB536A"/>
      </a:accent5>
      <a:accent6>
        <a:srgbClr val="464646"/>
      </a:accent6>
      <a:hlink>
        <a:srgbClr val="D04A02"/>
      </a:hlink>
      <a:folHlink>
        <a:srgbClr val="DB536A"/>
      </a:folHlink>
    </a:clrScheme>
    <a:fontScheme name="PwC">
      <a:majorFont>
        <a:latin typeface="Georgia"/>
        <a:ea typeface=""/>
        <a:cs typeface=""/>
      </a:majorFont>
      <a:minorFont>
        <a:latin typeface="Arial"/>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E71E186-9C36-47B6-A1EB-F480787DF8EF}">
  <we:reference id="wa200009404" version="1.0.0.5" store="ko-KR"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64646"/>
    <pageSetUpPr fitToPage="1"/>
  </sheetPr>
  <dimension ref="A1:B9"/>
  <sheetViews>
    <sheetView showGridLines="0" tabSelected="1" zoomScaleNormal="100" workbookViewId="0">
      <selection activeCell="B10" sqref="B10"/>
    </sheetView>
  </sheetViews>
  <sheetFormatPr defaultColWidth="9" defaultRowHeight="12" customHeight="1"/>
  <cols>
    <col min="1" max="1" width="1.921875" style="4" customWidth="1"/>
    <col min="2" max="2" width="107.69140625" style="4" customWidth="1"/>
  </cols>
  <sheetData>
    <row r="1" spans="1:2" ht="17.649999999999999">
      <c r="A1" s="5"/>
      <c r="B1" s="6"/>
    </row>
    <row r="8" spans="1:2" ht="39.75" customHeight="1">
      <c r="B8" s="7" t="s">
        <v>4849</v>
      </c>
    </row>
    <row r="9" spans="1:2" ht="39.75" customHeight="1">
      <c r="B9" s="7" t="s">
        <v>4850</v>
      </c>
    </row>
  </sheetData>
  <phoneticPr fontId="66" type="noConversion"/>
  <pageMargins left="0.6" right="0.6" top="1" bottom="1" header="0.5" footer="0.5"/>
  <pageSetup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58"/>
  <sheetViews>
    <sheetView showGridLines="0" zoomScale="80" zoomScaleNormal="80" workbookViewId="0">
      <selection activeCell="J47" sqref="J47:J48"/>
    </sheetView>
  </sheetViews>
  <sheetFormatPr defaultColWidth="9.15234375" defaultRowHeight="12.75" customHeight="1"/>
  <cols>
    <col min="1" max="1" width="3" style="8" customWidth="1"/>
    <col min="2" max="2" width="30" style="8" customWidth="1"/>
    <col min="3" max="3" width="18" style="8" customWidth="1"/>
    <col min="4" max="9" width="14" style="8" customWidth="1"/>
    <col min="10" max="10" width="31.53515625" style="8" customWidth="1"/>
    <col min="11" max="15" width="17.53515625" style="8" customWidth="1"/>
    <col min="16" max="16" width="18.84375" style="8" customWidth="1"/>
    <col min="17" max="16384" width="9.15234375" style="8"/>
  </cols>
  <sheetData>
    <row r="1" spans="1:16" ht="32.65" customHeight="1">
      <c r="A1" s="5"/>
      <c r="B1" s="13" t="s">
        <v>38</v>
      </c>
      <c r="C1" s="5"/>
      <c r="D1" s="5"/>
      <c r="E1" s="5"/>
      <c r="F1" s="5"/>
      <c r="G1" s="5"/>
      <c r="H1" s="5"/>
      <c r="I1" s="5"/>
      <c r="J1" s="5"/>
      <c r="K1" s="418"/>
      <c r="L1" s="418"/>
      <c r="M1" s="418"/>
      <c r="N1" s="418"/>
      <c r="O1" s="418"/>
      <c r="P1" s="418"/>
    </row>
    <row r="2" spans="1:16" ht="12.75" customHeight="1">
      <c r="A2" s="5"/>
      <c r="B2" s="14"/>
      <c r="C2" s="5"/>
      <c r="D2" s="5"/>
      <c r="E2" s="5"/>
      <c r="F2" s="5"/>
      <c r="G2" s="5"/>
      <c r="H2" s="5"/>
      <c r="I2" s="5"/>
      <c r="J2" s="5"/>
      <c r="K2" s="418"/>
      <c r="L2" s="418"/>
      <c r="M2" s="418"/>
      <c r="N2" s="418"/>
      <c r="O2" s="418"/>
      <c r="P2" s="418"/>
    </row>
    <row r="3" spans="1:16" ht="12.75" customHeight="1">
      <c r="A3" s="418"/>
      <c r="B3" s="419"/>
      <c r="C3" s="418"/>
      <c r="D3" s="418"/>
      <c r="E3" s="418"/>
      <c r="F3" s="418"/>
      <c r="G3" s="418"/>
      <c r="H3" s="418"/>
      <c r="I3" s="418"/>
      <c r="J3" s="418"/>
      <c r="K3" s="418"/>
      <c r="L3" s="418"/>
      <c r="M3" s="418"/>
      <c r="N3" s="418"/>
      <c r="O3" s="418"/>
      <c r="P3" s="418"/>
    </row>
    <row r="4" spans="1:16" ht="12.75" customHeight="1">
      <c r="A4" s="418"/>
      <c r="B4" s="420" t="s">
        <v>39</v>
      </c>
      <c r="C4" s="77" t="s">
        <v>40</v>
      </c>
      <c r="D4" s="421">
        <v>2026</v>
      </c>
      <c r="E4" s="421">
        <v>2027</v>
      </c>
      <c r="F4" s="421">
        <v>2028</v>
      </c>
      <c r="G4" s="421">
        <v>2029</v>
      </c>
      <c r="H4" s="421">
        <v>2030</v>
      </c>
      <c r="I4" s="77"/>
      <c r="J4" s="422" t="s">
        <v>41</v>
      </c>
      <c r="K4" s="418"/>
      <c r="L4" s="418"/>
      <c r="M4" s="418"/>
      <c r="N4" s="418"/>
      <c r="O4" s="418"/>
      <c r="P4" s="418"/>
    </row>
    <row r="5" spans="1:16" ht="12.75" customHeight="1">
      <c r="A5" s="38"/>
      <c r="B5" s="423" t="s">
        <v>42</v>
      </c>
      <c r="C5" s="424"/>
      <c r="D5" s="424"/>
      <c r="E5" s="424"/>
      <c r="F5" s="424"/>
      <c r="G5" s="424"/>
      <c r="H5" s="424"/>
      <c r="I5" s="424"/>
      <c r="J5" s="424"/>
      <c r="K5" s="418"/>
      <c r="L5" s="418"/>
      <c r="M5" s="418"/>
      <c r="N5" s="418"/>
      <c r="O5" s="418"/>
      <c r="P5" s="418"/>
    </row>
    <row r="6" spans="1:16" ht="13.5" customHeight="1">
      <c r="A6" s="38"/>
      <c r="B6" s="41" t="s">
        <v>43</v>
      </c>
      <c r="C6" s="41" t="s">
        <v>44</v>
      </c>
      <c r="D6" s="42">
        <v>1</v>
      </c>
      <c r="E6" s="42">
        <v>2</v>
      </c>
      <c r="F6" s="42">
        <v>2</v>
      </c>
      <c r="G6" s="42">
        <v>3</v>
      </c>
      <c r="H6" s="42">
        <v>3</v>
      </c>
      <c r="I6" s="41"/>
      <c r="J6" s="417" t="s">
        <v>4825</v>
      </c>
      <c r="K6" s="43"/>
      <c r="L6" s="43"/>
      <c r="M6" s="43"/>
      <c r="N6" s="43"/>
      <c r="O6" s="43"/>
      <c r="P6" s="20"/>
    </row>
    <row r="7" spans="1:16" ht="15" customHeight="1">
      <c r="A7" s="38"/>
      <c r="B7" s="29" t="s">
        <v>45</v>
      </c>
      <c r="C7" s="29" t="s">
        <v>46</v>
      </c>
      <c r="D7" s="26">
        <v>130000</v>
      </c>
      <c r="E7" s="26">
        <v>155000</v>
      </c>
      <c r="F7" s="26">
        <v>210000</v>
      </c>
      <c r="G7" s="26">
        <v>250000</v>
      </c>
      <c r="H7" s="26">
        <v>300000</v>
      </c>
      <c r="I7" s="29"/>
      <c r="J7" s="22" t="s">
        <v>47</v>
      </c>
      <c r="K7" s="20"/>
      <c r="L7" s="20"/>
      <c r="M7" s="20"/>
      <c r="N7" s="20"/>
      <c r="O7" s="20"/>
      <c r="P7" s="20"/>
    </row>
    <row r="8" spans="1:16" ht="13.5" customHeight="1">
      <c r="A8" s="38"/>
      <c r="B8" s="44" t="s">
        <v>48</v>
      </c>
      <c r="C8" s="44" t="s">
        <v>49</v>
      </c>
      <c r="D8" s="26">
        <v>50</v>
      </c>
      <c r="E8" s="26">
        <v>80</v>
      </c>
      <c r="F8" s="26">
        <v>150</v>
      </c>
      <c r="G8" s="26">
        <v>250</v>
      </c>
      <c r="H8" s="26">
        <v>400</v>
      </c>
      <c r="I8" s="44"/>
      <c r="J8" s="22" t="s">
        <v>50</v>
      </c>
      <c r="K8" s="44"/>
      <c r="L8" s="44"/>
      <c r="M8" s="44"/>
      <c r="N8" s="44"/>
      <c r="O8" s="44"/>
      <c r="P8" s="44"/>
    </row>
    <row r="9" spans="1:16" ht="13.5" customHeight="1">
      <c r="A9" s="38"/>
      <c r="B9" s="44" t="s">
        <v>51</v>
      </c>
      <c r="C9" s="44" t="s">
        <v>52</v>
      </c>
      <c r="D9" s="26">
        <v>0</v>
      </c>
      <c r="E9" s="26">
        <v>12000</v>
      </c>
      <c r="F9" s="26">
        <v>40000</v>
      </c>
      <c r="G9" s="26">
        <v>95000</v>
      </c>
      <c r="H9" s="26">
        <v>155000</v>
      </c>
      <c r="I9" s="44"/>
      <c r="J9" s="22" t="s">
        <v>53</v>
      </c>
      <c r="K9" s="29"/>
      <c r="L9" s="29"/>
      <c r="M9" s="29"/>
      <c r="N9" s="29"/>
      <c r="O9" s="29"/>
      <c r="P9" s="44"/>
    </row>
    <row r="10" spans="1:16" ht="12.75" customHeight="1">
      <c r="A10" s="38"/>
      <c r="B10" s="44" t="s">
        <v>54</v>
      </c>
      <c r="C10" s="44" t="s">
        <v>52</v>
      </c>
      <c r="D10" s="26">
        <v>80000</v>
      </c>
      <c r="E10" s="26">
        <v>140000</v>
      </c>
      <c r="F10" s="26">
        <v>220000</v>
      </c>
      <c r="G10" s="26">
        <v>310000</v>
      </c>
      <c r="H10" s="26">
        <v>400000</v>
      </c>
      <c r="I10" s="44"/>
      <c r="J10" s="44"/>
      <c r="K10" s="44"/>
      <c r="L10" s="44"/>
      <c r="M10" s="44"/>
      <c r="N10" s="44"/>
      <c r="O10" s="44"/>
      <c r="P10" s="44"/>
    </row>
    <row r="11" spans="1:16" ht="15" customHeight="1">
      <c r="A11" s="38"/>
      <c r="B11" s="45" t="s">
        <v>55</v>
      </c>
      <c r="C11" s="20" t="s">
        <v>56</v>
      </c>
      <c r="D11" s="32">
        <v>0.15</v>
      </c>
      <c r="E11" s="32">
        <v>0.15</v>
      </c>
      <c r="F11" s="32">
        <v>0.15</v>
      </c>
      <c r="G11" s="32">
        <v>0.15</v>
      </c>
      <c r="H11" s="32">
        <v>0.15</v>
      </c>
      <c r="I11" s="44"/>
      <c r="J11" s="22" t="s">
        <v>57</v>
      </c>
      <c r="K11" s="44"/>
      <c r="L11" s="44"/>
      <c r="M11" s="44"/>
      <c r="N11" s="44"/>
      <c r="O11" s="44"/>
      <c r="P11" s="44"/>
    </row>
    <row r="12" spans="1:16" ht="15" customHeight="1">
      <c r="A12" s="38"/>
      <c r="B12" s="46"/>
      <c r="C12" s="38"/>
      <c r="D12" s="47"/>
      <c r="E12" s="48"/>
      <c r="F12" s="38"/>
      <c r="G12" s="38"/>
      <c r="H12" s="38"/>
      <c r="I12" s="38"/>
      <c r="J12" s="38"/>
      <c r="K12" s="38"/>
      <c r="L12" s="38"/>
      <c r="M12" s="38"/>
      <c r="N12" s="38"/>
      <c r="O12" s="38"/>
      <c r="P12" s="38"/>
    </row>
    <row r="13" spans="1:16" ht="15" customHeight="1">
      <c r="A13" s="38"/>
      <c r="B13" s="49" t="s">
        <v>58</v>
      </c>
      <c r="C13" s="40"/>
      <c r="D13" s="50"/>
      <c r="E13" s="51"/>
      <c r="F13" s="40"/>
      <c r="G13" s="40"/>
      <c r="H13" s="40"/>
      <c r="I13" s="40"/>
      <c r="J13" s="40"/>
      <c r="K13" s="44"/>
      <c r="L13" s="44"/>
      <c r="M13" s="44"/>
      <c r="N13" s="44"/>
      <c r="O13" s="44"/>
      <c r="P13" s="44"/>
    </row>
    <row r="14" spans="1:16" ht="12.75" customHeight="1">
      <c r="A14" s="38"/>
      <c r="B14" s="44" t="s">
        <v>43</v>
      </c>
      <c r="C14" s="44" t="s">
        <v>44</v>
      </c>
      <c r="D14" s="26">
        <v>0</v>
      </c>
      <c r="E14" s="26">
        <v>1</v>
      </c>
      <c r="F14" s="26">
        <v>2</v>
      </c>
      <c r="G14" s="26">
        <v>2</v>
      </c>
      <c r="H14" s="26">
        <v>3</v>
      </c>
      <c r="I14" s="44"/>
      <c r="J14" s="22" t="s">
        <v>59</v>
      </c>
      <c r="K14" s="44"/>
      <c r="L14" s="44"/>
      <c r="M14" s="44"/>
      <c r="N14" s="44"/>
      <c r="O14" s="44"/>
      <c r="P14" s="44"/>
    </row>
    <row r="15" spans="1:16" ht="15" customHeight="1">
      <c r="A15" s="38"/>
      <c r="B15" s="29" t="s">
        <v>45</v>
      </c>
      <c r="C15" s="44" t="s">
        <v>46</v>
      </c>
      <c r="D15" s="26">
        <v>0</v>
      </c>
      <c r="E15" s="26">
        <v>80000</v>
      </c>
      <c r="F15" s="26">
        <v>100000</v>
      </c>
      <c r="G15" s="26">
        <v>130000</v>
      </c>
      <c r="H15" s="26">
        <v>145000</v>
      </c>
      <c r="I15" s="44"/>
      <c r="J15" s="22" t="s">
        <v>60</v>
      </c>
      <c r="K15" s="44"/>
      <c r="L15" s="44"/>
      <c r="M15" s="44"/>
      <c r="N15" s="44"/>
      <c r="O15" s="44"/>
      <c r="P15" s="44"/>
    </row>
    <row r="16" spans="1:16" ht="13.5" customHeight="1">
      <c r="A16" s="38"/>
      <c r="B16" s="41" t="s">
        <v>48</v>
      </c>
      <c r="C16" s="41" t="s">
        <v>49</v>
      </c>
      <c r="D16" s="42">
        <v>0</v>
      </c>
      <c r="E16" s="42">
        <v>55</v>
      </c>
      <c r="F16" s="42">
        <v>90</v>
      </c>
      <c r="G16" s="42">
        <v>120</v>
      </c>
      <c r="H16" s="42">
        <v>150</v>
      </c>
      <c r="I16" s="41"/>
      <c r="J16" s="41"/>
      <c r="K16" s="43"/>
      <c r="L16" s="43"/>
      <c r="M16" s="43"/>
      <c r="N16" s="43"/>
      <c r="O16" s="43"/>
      <c r="P16" s="44"/>
    </row>
    <row r="17" spans="1:16" ht="15" customHeight="1">
      <c r="A17" s="38"/>
      <c r="B17" s="29" t="s">
        <v>51</v>
      </c>
      <c r="C17" s="29" t="s">
        <v>52</v>
      </c>
      <c r="D17" s="26">
        <v>0</v>
      </c>
      <c r="E17" s="26">
        <v>8000</v>
      </c>
      <c r="F17" s="26">
        <v>25000</v>
      </c>
      <c r="G17" s="26">
        <v>50000</v>
      </c>
      <c r="H17" s="26">
        <v>80000</v>
      </c>
      <c r="I17" s="29"/>
      <c r="J17" s="44"/>
      <c r="K17" s="44"/>
      <c r="L17" s="44"/>
      <c r="M17" s="44"/>
      <c r="N17" s="44"/>
      <c r="O17" s="44"/>
      <c r="P17" s="44"/>
    </row>
    <row r="18" spans="1:16" ht="12.75" customHeight="1">
      <c r="A18" s="38"/>
      <c r="B18" s="44" t="s">
        <v>54</v>
      </c>
      <c r="C18" s="44" t="s">
        <v>52</v>
      </c>
      <c r="D18" s="26">
        <v>20000</v>
      </c>
      <c r="E18" s="26">
        <v>60000</v>
      </c>
      <c r="F18" s="26">
        <v>110000</v>
      </c>
      <c r="G18" s="26">
        <v>170000</v>
      </c>
      <c r="H18" s="26">
        <v>220000</v>
      </c>
      <c r="I18" s="44"/>
      <c r="J18" s="44"/>
      <c r="K18" s="44"/>
      <c r="L18" s="44"/>
      <c r="M18" s="44"/>
      <c r="N18" s="44"/>
      <c r="O18" s="44"/>
      <c r="P18" s="44"/>
    </row>
    <row r="19" spans="1:16" ht="15" customHeight="1">
      <c r="A19" s="38"/>
      <c r="B19" s="44" t="s">
        <v>61</v>
      </c>
      <c r="C19" s="20" t="s">
        <v>56</v>
      </c>
      <c r="D19" s="32">
        <v>0.3</v>
      </c>
      <c r="E19" s="32">
        <v>0.3</v>
      </c>
      <c r="F19" s="32">
        <v>0.3</v>
      </c>
      <c r="G19" s="32">
        <v>0.3</v>
      </c>
      <c r="H19" s="32">
        <v>0.3</v>
      </c>
      <c r="I19" s="44"/>
      <c r="J19" s="22" t="s">
        <v>62</v>
      </c>
      <c r="K19" s="29"/>
      <c r="L19" s="29"/>
      <c r="M19" s="29"/>
      <c r="N19" s="29"/>
      <c r="O19" s="29"/>
      <c r="P19" s="29"/>
    </row>
    <row r="20" spans="1:16" ht="12.75" customHeight="1">
      <c r="A20" s="38"/>
      <c r="B20" s="38"/>
      <c r="C20" s="38"/>
      <c r="D20" s="38"/>
      <c r="E20" s="38"/>
      <c r="F20" s="38"/>
      <c r="G20" s="38"/>
      <c r="H20" s="38"/>
      <c r="I20" s="38"/>
      <c r="J20" s="38"/>
      <c r="K20" s="38"/>
      <c r="L20" s="38"/>
      <c r="M20" s="38"/>
      <c r="N20" s="38"/>
      <c r="O20" s="38"/>
      <c r="P20" s="38"/>
    </row>
    <row r="21" spans="1:16" ht="15" customHeight="1">
      <c r="A21" s="38"/>
      <c r="B21" s="49" t="s">
        <v>63</v>
      </c>
      <c r="C21" s="40"/>
      <c r="D21" s="50"/>
      <c r="E21" s="51"/>
      <c r="F21" s="40"/>
      <c r="G21" s="40"/>
      <c r="H21" s="40"/>
      <c r="I21" s="40"/>
      <c r="J21" s="40"/>
      <c r="K21" s="44"/>
      <c r="L21" s="44"/>
      <c r="M21" s="44"/>
      <c r="N21" s="44"/>
      <c r="O21" s="44"/>
      <c r="P21" s="44"/>
    </row>
    <row r="22" spans="1:16" ht="15" customHeight="1">
      <c r="A22" s="38"/>
      <c r="B22" s="45" t="s">
        <v>43</v>
      </c>
      <c r="C22" s="44" t="s">
        <v>44</v>
      </c>
      <c r="D22" s="26">
        <v>0</v>
      </c>
      <c r="E22" s="26">
        <v>1</v>
      </c>
      <c r="F22" s="26">
        <v>2</v>
      </c>
      <c r="G22" s="26">
        <v>2</v>
      </c>
      <c r="H22" s="26">
        <v>3</v>
      </c>
      <c r="I22" s="44"/>
      <c r="J22" s="22" t="s">
        <v>59</v>
      </c>
      <c r="K22" s="44"/>
      <c r="L22" s="44"/>
      <c r="M22" s="44"/>
      <c r="N22" s="44"/>
      <c r="O22" s="44"/>
      <c r="P22" s="44"/>
    </row>
    <row r="23" spans="1:16" ht="15" customHeight="1">
      <c r="A23" s="38"/>
      <c r="B23" s="45" t="s">
        <v>45</v>
      </c>
      <c r="C23" s="44" t="s">
        <v>46</v>
      </c>
      <c r="D23" s="26">
        <v>0</v>
      </c>
      <c r="E23" s="26">
        <v>75000</v>
      </c>
      <c r="F23" s="26">
        <v>95000</v>
      </c>
      <c r="G23" s="26">
        <v>125000</v>
      </c>
      <c r="H23" s="26">
        <v>140000</v>
      </c>
      <c r="I23" s="44"/>
      <c r="J23" s="22" t="s">
        <v>64</v>
      </c>
      <c r="K23" s="44"/>
      <c r="L23" s="44"/>
      <c r="M23" s="44"/>
      <c r="N23" s="44"/>
      <c r="O23" s="44"/>
      <c r="P23" s="44"/>
    </row>
    <row r="24" spans="1:16" ht="12.75" customHeight="1">
      <c r="A24" s="38"/>
      <c r="B24" s="45" t="s">
        <v>48</v>
      </c>
      <c r="C24" s="44" t="s">
        <v>49</v>
      </c>
      <c r="D24" s="26">
        <v>0</v>
      </c>
      <c r="E24" s="26">
        <v>50</v>
      </c>
      <c r="F24" s="26">
        <v>80</v>
      </c>
      <c r="G24" s="26">
        <v>110</v>
      </c>
      <c r="H24" s="26">
        <v>140</v>
      </c>
      <c r="I24" s="44"/>
      <c r="J24" s="44"/>
      <c r="K24" s="44"/>
      <c r="L24" s="44"/>
      <c r="M24" s="44"/>
      <c r="N24" s="44"/>
      <c r="O24" s="44"/>
      <c r="P24" s="44"/>
    </row>
    <row r="25" spans="1:16" ht="15" customHeight="1">
      <c r="A25" s="38"/>
      <c r="B25" s="29" t="s">
        <v>51</v>
      </c>
      <c r="C25" s="44" t="s">
        <v>52</v>
      </c>
      <c r="D25" s="26">
        <v>0</v>
      </c>
      <c r="E25" s="26">
        <v>7000</v>
      </c>
      <c r="F25" s="26">
        <v>22000</v>
      </c>
      <c r="G25" s="26">
        <v>45000</v>
      </c>
      <c r="H25" s="26">
        <v>75000</v>
      </c>
      <c r="I25" s="44"/>
      <c r="J25" s="44"/>
      <c r="K25" s="44"/>
      <c r="L25" s="44"/>
      <c r="M25" s="44"/>
      <c r="N25" s="44"/>
      <c r="O25" s="44"/>
      <c r="P25" s="44"/>
    </row>
    <row r="26" spans="1:16" ht="13.5" customHeight="1">
      <c r="A26" s="38"/>
      <c r="B26" s="41" t="s">
        <v>54</v>
      </c>
      <c r="C26" s="41" t="s">
        <v>52</v>
      </c>
      <c r="D26" s="42">
        <v>15000</v>
      </c>
      <c r="E26" s="42">
        <v>50000</v>
      </c>
      <c r="F26" s="42">
        <v>100000</v>
      </c>
      <c r="G26" s="42">
        <v>150000</v>
      </c>
      <c r="H26" s="42">
        <v>210000</v>
      </c>
      <c r="I26" s="41"/>
      <c r="J26" s="41"/>
      <c r="K26" s="43"/>
      <c r="L26" s="43"/>
      <c r="M26" s="43"/>
      <c r="N26" s="43"/>
      <c r="O26" s="43"/>
      <c r="P26" s="44"/>
    </row>
    <row r="27" spans="1:16" ht="15" customHeight="1">
      <c r="A27" s="38"/>
      <c r="B27" s="29" t="s">
        <v>61</v>
      </c>
      <c r="C27" s="19" t="s">
        <v>56</v>
      </c>
      <c r="D27" s="32">
        <v>0.3</v>
      </c>
      <c r="E27" s="32">
        <v>0.3</v>
      </c>
      <c r="F27" s="32">
        <v>0.3</v>
      </c>
      <c r="G27" s="32">
        <v>0.3</v>
      </c>
      <c r="H27" s="32">
        <v>0.3</v>
      </c>
      <c r="I27" s="29"/>
      <c r="J27" s="44"/>
      <c r="K27" s="44"/>
      <c r="L27" s="44"/>
      <c r="M27" s="44"/>
      <c r="N27" s="44"/>
      <c r="O27" s="44"/>
      <c r="P27" s="44"/>
    </row>
    <row r="28" spans="1:16" ht="12.75" customHeight="1">
      <c r="A28" s="38"/>
      <c r="B28" s="38"/>
      <c r="C28" s="38"/>
      <c r="D28" s="38"/>
      <c r="E28" s="38"/>
      <c r="F28" s="38"/>
      <c r="G28" s="38"/>
      <c r="H28" s="38"/>
      <c r="I28" s="38"/>
      <c r="J28" s="38"/>
      <c r="K28" s="38"/>
      <c r="L28" s="38"/>
      <c r="M28" s="38"/>
      <c r="N28" s="38"/>
      <c r="O28" s="38"/>
      <c r="P28" s="38"/>
    </row>
    <row r="29" spans="1:16" ht="12.75" customHeight="1">
      <c r="A29" s="38"/>
      <c r="B29" s="39" t="s">
        <v>65</v>
      </c>
      <c r="C29" s="40"/>
      <c r="D29" s="51"/>
      <c r="E29" s="40"/>
      <c r="F29" s="40"/>
      <c r="G29" s="40"/>
      <c r="H29" s="40"/>
      <c r="I29" s="40"/>
      <c r="J29" s="40"/>
      <c r="K29" s="44"/>
      <c r="L29" s="44"/>
      <c r="M29" s="44"/>
      <c r="N29" s="44"/>
      <c r="O29" s="44"/>
      <c r="P29" s="44"/>
    </row>
    <row r="30" spans="1:16" ht="12.75" customHeight="1">
      <c r="A30" s="38"/>
      <c r="B30" s="20" t="s">
        <v>66</v>
      </c>
      <c r="C30" s="44" t="s">
        <v>67</v>
      </c>
      <c r="D30" s="26">
        <v>1000</v>
      </c>
      <c r="E30" s="26">
        <v>1500</v>
      </c>
      <c r="F30" s="26">
        <v>2500</v>
      </c>
      <c r="G30" s="26">
        <v>3800</v>
      </c>
      <c r="H30" s="26">
        <v>6500</v>
      </c>
      <c r="I30" s="44"/>
      <c r="J30" s="44"/>
      <c r="K30" s="44"/>
      <c r="L30" s="44"/>
      <c r="M30" s="44"/>
      <c r="N30" s="44"/>
      <c r="O30" s="44"/>
      <c r="P30" s="44"/>
    </row>
    <row r="31" spans="1:16" ht="15" customHeight="1">
      <c r="A31" s="38"/>
      <c r="B31" s="45" t="s">
        <v>68</v>
      </c>
      <c r="C31" s="44" t="s">
        <v>67</v>
      </c>
      <c r="D31" s="26">
        <v>200</v>
      </c>
      <c r="E31" s="26">
        <v>600</v>
      </c>
      <c r="F31" s="26">
        <v>1500</v>
      </c>
      <c r="G31" s="26">
        <v>2800</v>
      </c>
      <c r="H31" s="26">
        <v>5500</v>
      </c>
      <c r="I31" s="44"/>
      <c r="J31" s="44"/>
      <c r="K31" s="44"/>
      <c r="L31" s="44"/>
      <c r="M31" s="44"/>
      <c r="N31" s="44"/>
      <c r="O31" s="44"/>
      <c r="P31" s="44"/>
    </row>
    <row r="32" spans="1:16" ht="15" customHeight="1">
      <c r="A32" s="38"/>
      <c r="B32" s="45" t="s">
        <v>69</v>
      </c>
      <c r="C32" s="44" t="s">
        <v>67</v>
      </c>
      <c r="D32" s="26">
        <v>500</v>
      </c>
      <c r="E32" s="26">
        <v>1000</v>
      </c>
      <c r="F32" s="26">
        <v>1500</v>
      </c>
      <c r="G32" s="26">
        <v>2300</v>
      </c>
      <c r="H32" s="26">
        <v>4200</v>
      </c>
      <c r="I32" s="44"/>
      <c r="J32" s="44"/>
      <c r="K32" s="29"/>
      <c r="L32" s="29"/>
      <c r="M32" s="29"/>
      <c r="N32" s="29"/>
      <c r="O32" s="29"/>
      <c r="P32" s="44"/>
    </row>
    <row r="33" spans="1:16" ht="15" customHeight="1">
      <c r="A33" s="38"/>
      <c r="B33" s="45" t="s">
        <v>70</v>
      </c>
      <c r="C33" s="44" t="s">
        <v>67</v>
      </c>
      <c r="D33" s="26">
        <v>400</v>
      </c>
      <c r="E33" s="26">
        <v>800</v>
      </c>
      <c r="F33" s="26">
        <v>1200</v>
      </c>
      <c r="G33" s="26">
        <v>2200</v>
      </c>
      <c r="H33" s="26">
        <v>4500</v>
      </c>
      <c r="I33" s="44"/>
      <c r="J33" s="44"/>
      <c r="K33" s="44"/>
      <c r="L33" s="44"/>
      <c r="M33" s="44"/>
      <c r="N33" s="44"/>
      <c r="O33" s="44"/>
      <c r="P33" s="44"/>
    </row>
    <row r="34" spans="1:16" ht="12.75" customHeight="1">
      <c r="A34" s="38"/>
      <c r="B34" s="44" t="s">
        <v>61</v>
      </c>
      <c r="C34" s="20" t="s">
        <v>56</v>
      </c>
      <c r="D34" s="32">
        <v>0.3</v>
      </c>
      <c r="E34" s="32">
        <v>0.3</v>
      </c>
      <c r="F34" s="32">
        <v>0.3</v>
      </c>
      <c r="G34" s="32">
        <v>0.3</v>
      </c>
      <c r="H34" s="32">
        <v>0.3</v>
      </c>
      <c r="I34" s="44"/>
      <c r="J34" s="44"/>
      <c r="K34" s="44"/>
      <c r="L34" s="44"/>
      <c r="M34" s="44"/>
      <c r="N34" s="44"/>
      <c r="O34" s="44"/>
      <c r="P34" s="44"/>
    </row>
    <row r="35" spans="1:16" ht="15" customHeight="1">
      <c r="A35" s="38"/>
      <c r="B35" s="48"/>
      <c r="C35" s="38"/>
      <c r="D35" s="38"/>
      <c r="E35" s="38"/>
      <c r="F35" s="38"/>
      <c r="G35" s="38"/>
      <c r="H35" s="38"/>
      <c r="I35" s="38"/>
      <c r="J35" s="38"/>
      <c r="K35" s="38"/>
      <c r="L35" s="38"/>
      <c r="M35" s="38"/>
      <c r="N35" s="38"/>
      <c r="O35" s="38"/>
      <c r="P35" s="38"/>
    </row>
    <row r="36" spans="1:16" ht="12.75" customHeight="1">
      <c r="A36" s="38"/>
      <c r="B36" s="52" t="s">
        <v>71</v>
      </c>
      <c r="C36" s="40"/>
      <c r="D36" s="40"/>
      <c r="E36" s="40"/>
      <c r="F36" s="40"/>
      <c r="G36" s="40"/>
      <c r="H36" s="40"/>
      <c r="I36" s="40"/>
      <c r="J36" s="40"/>
      <c r="K36" s="44"/>
      <c r="L36" s="44"/>
      <c r="M36" s="44"/>
      <c r="N36" s="44"/>
      <c r="O36" s="44"/>
      <c r="P36" s="44"/>
    </row>
    <row r="37" spans="1:16" ht="12.75" customHeight="1">
      <c r="A37" s="38"/>
      <c r="B37" s="41" t="s">
        <v>72</v>
      </c>
      <c r="C37" s="41" t="s">
        <v>67</v>
      </c>
      <c r="D37" s="42">
        <v>400</v>
      </c>
      <c r="E37" s="42">
        <v>900</v>
      </c>
      <c r="F37" s="42">
        <v>1800</v>
      </c>
      <c r="G37" s="42">
        <v>3000</v>
      </c>
      <c r="H37" s="42">
        <v>5500</v>
      </c>
      <c r="I37" s="41"/>
      <c r="J37" s="41"/>
      <c r="K37" s="43"/>
      <c r="L37" s="43"/>
      <c r="M37" s="43"/>
      <c r="N37" s="43"/>
      <c r="O37" s="43"/>
      <c r="P37" s="44"/>
    </row>
    <row r="38" spans="1:16" ht="15" customHeight="1">
      <c r="A38" s="38"/>
      <c r="B38" s="29" t="s">
        <v>73</v>
      </c>
      <c r="C38" s="29" t="s">
        <v>67</v>
      </c>
      <c r="D38" s="26">
        <v>800</v>
      </c>
      <c r="E38" s="26">
        <v>1400</v>
      </c>
      <c r="F38" s="26">
        <v>2500</v>
      </c>
      <c r="G38" s="26">
        <v>4200</v>
      </c>
      <c r="H38" s="26">
        <v>7500</v>
      </c>
      <c r="I38" s="29"/>
      <c r="J38" s="44"/>
      <c r="K38" s="44"/>
      <c r="L38" s="44"/>
      <c r="M38" s="44"/>
      <c r="N38" s="44"/>
      <c r="O38" s="44"/>
      <c r="P38" s="44"/>
    </row>
    <row r="39" spans="1:16" ht="12.75" customHeight="1">
      <c r="A39" s="38"/>
      <c r="B39" s="44" t="s">
        <v>74</v>
      </c>
      <c r="C39" s="44" t="s">
        <v>67</v>
      </c>
      <c r="D39" s="26">
        <v>500</v>
      </c>
      <c r="E39" s="26">
        <v>1200</v>
      </c>
      <c r="F39" s="26">
        <v>2500</v>
      </c>
      <c r="G39" s="26">
        <v>4500</v>
      </c>
      <c r="H39" s="26">
        <v>9500</v>
      </c>
      <c r="I39" s="44"/>
      <c r="J39" s="44"/>
      <c r="K39" s="44"/>
      <c r="L39" s="44"/>
      <c r="M39" s="44"/>
      <c r="N39" s="44"/>
      <c r="O39" s="44"/>
      <c r="P39" s="44"/>
    </row>
    <row r="40" spans="1:16" ht="12.75" customHeight="1">
      <c r="A40" s="38"/>
      <c r="B40" s="44" t="s">
        <v>61</v>
      </c>
      <c r="C40" s="20" t="s">
        <v>56</v>
      </c>
      <c r="D40" s="32">
        <v>0.3</v>
      </c>
      <c r="E40" s="32">
        <v>0.3</v>
      </c>
      <c r="F40" s="32">
        <v>0.3</v>
      </c>
      <c r="G40" s="32">
        <v>0.3</v>
      </c>
      <c r="H40" s="32">
        <v>0.3</v>
      </c>
      <c r="I40" s="44"/>
      <c r="J40" s="44"/>
      <c r="K40" s="29"/>
      <c r="L40" s="29"/>
      <c r="M40" s="29"/>
      <c r="N40" s="29"/>
      <c r="O40" s="29"/>
      <c r="P40" s="44"/>
    </row>
    <row r="41" spans="1:16" ht="12.75" customHeight="1">
      <c r="A41" s="38"/>
      <c r="B41" s="38"/>
      <c r="C41" s="38"/>
      <c r="D41" s="38"/>
      <c r="E41" s="38"/>
      <c r="F41" s="38"/>
      <c r="G41" s="38"/>
      <c r="H41" s="38"/>
      <c r="I41" s="38"/>
      <c r="J41" s="38"/>
      <c r="K41" s="38"/>
      <c r="L41" s="38"/>
      <c r="M41" s="38"/>
      <c r="N41" s="38"/>
      <c r="O41" s="38"/>
      <c r="P41" s="38"/>
    </row>
    <row r="42" spans="1:16" ht="15" customHeight="1">
      <c r="A42" s="38"/>
      <c r="B42" s="49" t="s">
        <v>75</v>
      </c>
      <c r="C42" s="40"/>
      <c r="D42" s="50"/>
      <c r="E42" s="51"/>
      <c r="F42" s="40"/>
      <c r="G42" s="40"/>
      <c r="H42" s="40"/>
      <c r="I42" s="40"/>
      <c r="J42" s="40"/>
      <c r="K42" s="29"/>
      <c r="L42" s="29"/>
      <c r="M42" s="29"/>
      <c r="N42" s="29"/>
      <c r="O42" s="29"/>
      <c r="P42" s="44"/>
    </row>
    <row r="43" spans="1:16" ht="15" customHeight="1">
      <c r="A43" s="38"/>
      <c r="B43" s="53" t="s">
        <v>76</v>
      </c>
      <c r="C43" s="20" t="s">
        <v>56</v>
      </c>
      <c r="D43" s="32">
        <v>0.6</v>
      </c>
      <c r="E43" s="32">
        <v>0.52</v>
      </c>
      <c r="F43" s="32">
        <v>0.48</v>
      </c>
      <c r="G43" s="32">
        <v>0.45</v>
      </c>
      <c r="H43" s="32">
        <v>0.43</v>
      </c>
      <c r="I43" s="44"/>
      <c r="J43" s="54" t="s">
        <v>77</v>
      </c>
      <c r="K43" s="29"/>
      <c r="L43" s="29"/>
      <c r="M43" s="29"/>
      <c r="N43" s="29"/>
      <c r="O43" s="29"/>
      <c r="P43" s="44"/>
    </row>
    <row r="44" spans="1:16" ht="15" customHeight="1">
      <c r="A44" s="38"/>
      <c r="B44" s="53" t="s">
        <v>78</v>
      </c>
      <c r="C44" s="20" t="s">
        <v>56</v>
      </c>
      <c r="D44" s="32">
        <v>0.8</v>
      </c>
      <c r="E44" s="32">
        <v>0.72</v>
      </c>
      <c r="F44" s="32">
        <v>0.64</v>
      </c>
      <c r="G44" s="32">
        <v>0.57999999999999996</v>
      </c>
      <c r="H44" s="32">
        <v>0.55000000000000004</v>
      </c>
      <c r="I44" s="44"/>
      <c r="J44" s="54" t="s">
        <v>77</v>
      </c>
      <c r="K44" s="29"/>
      <c r="L44" s="29"/>
      <c r="M44" s="29"/>
      <c r="N44" s="29"/>
      <c r="O44" s="29"/>
      <c r="P44" s="44"/>
    </row>
    <row r="45" spans="1:16" ht="12.75" customHeight="1">
      <c r="A45" s="38"/>
      <c r="B45" s="53" t="s">
        <v>79</v>
      </c>
      <c r="C45" s="20" t="s">
        <v>56</v>
      </c>
      <c r="D45" s="32">
        <v>0.42</v>
      </c>
      <c r="E45" s="32">
        <v>0.38</v>
      </c>
      <c r="F45" s="32">
        <v>0.35</v>
      </c>
      <c r="G45" s="32">
        <v>0.35</v>
      </c>
      <c r="H45" s="32">
        <v>0.34</v>
      </c>
      <c r="I45" s="44"/>
      <c r="J45" s="44"/>
      <c r="K45" s="29"/>
      <c r="L45" s="29"/>
      <c r="M45" s="29"/>
      <c r="N45" s="29"/>
      <c r="O45" s="29"/>
      <c r="P45" s="44"/>
    </row>
    <row r="46" spans="1:16" ht="13.5" customHeight="1">
      <c r="A46" s="38"/>
      <c r="B46" s="41" t="s">
        <v>80</v>
      </c>
      <c r="C46" s="41" t="s">
        <v>67</v>
      </c>
      <c r="D46" s="42">
        <v>1135</v>
      </c>
      <c r="E46" s="42">
        <v>1135</v>
      </c>
      <c r="F46" s="42">
        <v>1135</v>
      </c>
      <c r="G46" s="42">
        <v>1135</v>
      </c>
      <c r="H46" s="42">
        <v>1135</v>
      </c>
      <c r="I46" s="41"/>
      <c r="J46" s="55" t="s">
        <v>81</v>
      </c>
      <c r="K46" s="43"/>
      <c r="L46" s="43"/>
      <c r="M46" s="43"/>
      <c r="N46" s="43"/>
      <c r="O46" s="43"/>
      <c r="P46" s="44"/>
    </row>
    <row r="47" spans="1:16" ht="15" customHeight="1">
      <c r="A47" s="38"/>
      <c r="B47" s="19" t="s">
        <v>82</v>
      </c>
      <c r="C47" s="29" t="s">
        <v>67</v>
      </c>
      <c r="D47" s="26">
        <v>200</v>
      </c>
      <c r="E47" s="26">
        <v>300</v>
      </c>
      <c r="F47" s="26">
        <v>400</v>
      </c>
      <c r="G47" s="26">
        <v>500</v>
      </c>
      <c r="H47" s="26">
        <f>G47</f>
        <v>500</v>
      </c>
      <c r="I47" s="29"/>
      <c r="J47" s="54"/>
      <c r="K47" s="44"/>
      <c r="L47" s="44"/>
      <c r="M47" s="44"/>
      <c r="N47" s="44"/>
      <c r="O47" s="44"/>
      <c r="P47" s="44"/>
    </row>
    <row r="48" spans="1:16" ht="12.75" customHeight="1">
      <c r="A48" s="38"/>
      <c r="B48" s="20" t="s">
        <v>28</v>
      </c>
      <c r="C48" s="44" t="s">
        <v>67</v>
      </c>
      <c r="D48" s="26">
        <v>500</v>
      </c>
      <c r="E48" s="26">
        <v>500</v>
      </c>
      <c r="F48" s="26">
        <v>500</v>
      </c>
      <c r="G48" s="26">
        <v>500</v>
      </c>
      <c r="H48" s="26">
        <v>500</v>
      </c>
      <c r="I48" s="44"/>
      <c r="J48" s="22"/>
      <c r="K48" s="44"/>
      <c r="L48" s="44"/>
      <c r="M48" s="44"/>
      <c r="N48" s="44"/>
      <c r="O48" s="44"/>
      <c r="P48" s="44"/>
    </row>
    <row r="49" spans="1:16" ht="12.75" customHeight="1">
      <c r="A49" s="38"/>
      <c r="B49" s="38"/>
      <c r="C49" s="38"/>
      <c r="D49" s="48"/>
      <c r="E49" s="38"/>
      <c r="F49" s="38"/>
      <c r="G49" s="38"/>
      <c r="H49" s="38"/>
      <c r="I49" s="38"/>
      <c r="J49" s="38"/>
      <c r="K49" s="56"/>
      <c r="L49" s="56"/>
      <c r="M49" s="56"/>
      <c r="N49" s="56"/>
      <c r="O49" s="56"/>
      <c r="P49" s="38"/>
    </row>
    <row r="50" spans="1:16" ht="12.75" customHeight="1">
      <c r="A50" s="38"/>
      <c r="B50" s="38"/>
      <c r="C50" s="38"/>
      <c r="D50" s="38"/>
      <c r="E50" s="38"/>
      <c r="F50" s="38"/>
      <c r="G50" s="38"/>
      <c r="H50" s="38"/>
      <c r="I50" s="38"/>
      <c r="J50" s="38"/>
      <c r="K50" s="56"/>
      <c r="L50" s="56"/>
      <c r="M50" s="56"/>
      <c r="N50" s="56"/>
      <c r="O50" s="56"/>
      <c r="P50" s="38"/>
    </row>
    <row r="51" spans="1:16" ht="15" customHeight="1">
      <c r="A51" s="38"/>
      <c r="B51" s="57"/>
      <c r="C51" s="38"/>
      <c r="D51" s="47"/>
      <c r="E51" s="48"/>
      <c r="F51" s="38"/>
      <c r="G51" s="38"/>
      <c r="H51" s="38"/>
      <c r="I51" s="38"/>
      <c r="J51" s="38"/>
      <c r="K51" s="56"/>
      <c r="L51" s="56"/>
      <c r="M51" s="56"/>
      <c r="N51" s="56"/>
      <c r="O51" s="56"/>
      <c r="P51" s="38"/>
    </row>
    <row r="52" spans="1:16" ht="15" customHeight="1">
      <c r="A52" s="38"/>
      <c r="B52" s="57"/>
      <c r="C52" s="38"/>
      <c r="D52" s="47"/>
      <c r="E52" s="48"/>
      <c r="F52" s="38"/>
      <c r="G52" s="38"/>
      <c r="H52" s="38"/>
      <c r="I52" s="38"/>
      <c r="J52" s="38"/>
      <c r="K52" s="56"/>
      <c r="L52" s="56"/>
      <c r="M52" s="56"/>
      <c r="N52" s="56"/>
      <c r="O52" s="56"/>
      <c r="P52" s="38"/>
    </row>
    <row r="53" spans="1:16" ht="15" customHeight="1">
      <c r="A53" s="38"/>
      <c r="B53" s="57"/>
      <c r="C53" s="38"/>
      <c r="D53" s="47"/>
      <c r="E53" s="48"/>
      <c r="F53" s="38"/>
      <c r="G53" s="38"/>
      <c r="H53" s="38"/>
      <c r="I53" s="38"/>
      <c r="J53" s="38"/>
      <c r="K53" s="56"/>
      <c r="L53" s="56"/>
      <c r="M53" s="56"/>
      <c r="N53" s="56"/>
      <c r="O53" s="56"/>
      <c r="P53" s="38"/>
    </row>
    <row r="54" spans="1:16" ht="12.75" customHeight="1">
      <c r="A54" s="38"/>
      <c r="B54" s="38"/>
      <c r="C54" s="38"/>
      <c r="D54" s="38"/>
      <c r="E54" s="38"/>
      <c r="F54" s="38"/>
      <c r="G54" s="38"/>
      <c r="H54" s="38"/>
      <c r="I54" s="38"/>
      <c r="J54" s="38"/>
      <c r="K54" s="38"/>
      <c r="L54" s="38"/>
      <c r="M54" s="38"/>
      <c r="N54" s="38"/>
      <c r="O54" s="38"/>
      <c r="P54" s="38"/>
    </row>
    <row r="55" spans="1:16" ht="12.75" customHeight="1">
      <c r="A55" s="38"/>
      <c r="B55" s="38"/>
      <c r="C55" s="38"/>
      <c r="D55" s="38"/>
      <c r="E55" s="38"/>
      <c r="F55" s="38"/>
      <c r="G55" s="38"/>
      <c r="H55" s="38"/>
      <c r="I55" s="38"/>
      <c r="J55" s="38"/>
      <c r="K55" s="38"/>
      <c r="L55" s="38"/>
      <c r="M55" s="38"/>
      <c r="N55" s="38"/>
      <c r="O55" s="38"/>
      <c r="P55" s="38"/>
    </row>
    <row r="56" spans="1:16" ht="12.75" customHeight="1">
      <c r="A56" s="38"/>
      <c r="B56" s="38"/>
      <c r="C56" s="38"/>
      <c r="D56" s="38"/>
      <c r="E56" s="38"/>
      <c r="F56" s="38"/>
      <c r="G56" s="38"/>
      <c r="H56" s="38"/>
      <c r="I56" s="38"/>
      <c r="J56" s="38"/>
      <c r="K56" s="38"/>
      <c r="L56" s="38"/>
      <c r="M56" s="38"/>
      <c r="N56" s="38"/>
      <c r="O56" s="38"/>
      <c r="P56" s="38"/>
    </row>
    <row r="57" spans="1:16" ht="12.75" customHeight="1">
      <c r="A57" s="38"/>
      <c r="B57" s="38"/>
      <c r="C57" s="38"/>
      <c r="D57" s="38"/>
      <c r="E57" s="38"/>
      <c r="F57" s="38"/>
      <c r="G57" s="38"/>
      <c r="H57" s="38"/>
      <c r="I57" s="38"/>
      <c r="J57" s="38"/>
      <c r="K57" s="38"/>
      <c r="L57" s="38"/>
      <c r="M57" s="38"/>
      <c r="N57" s="38"/>
      <c r="O57" s="38"/>
      <c r="P57" s="38"/>
    </row>
    <row r="58" spans="1:16" ht="12.75" customHeight="1">
      <c r="A58" s="38"/>
      <c r="B58" s="57"/>
      <c r="C58" s="38"/>
      <c r="D58" s="47"/>
      <c r="E58" s="38"/>
      <c r="F58" s="38"/>
      <c r="G58" s="38"/>
      <c r="H58" s="38"/>
      <c r="I58" s="38"/>
      <c r="J58" s="38"/>
      <c r="K58" s="38"/>
      <c r="L58" s="38"/>
      <c r="M58" s="38"/>
      <c r="N58" s="38"/>
      <c r="O58" s="38"/>
      <c r="P58" s="38"/>
    </row>
  </sheetData>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64"/>
  <sheetViews>
    <sheetView showGridLines="0" topLeftCell="A246" zoomScale="80" zoomScaleNormal="80" workbookViewId="0">
      <selection activeCell="R263" sqref="R263:R264"/>
    </sheetView>
  </sheetViews>
  <sheetFormatPr defaultColWidth="8.765625" defaultRowHeight="15" customHeight="1"/>
  <cols>
    <col min="1" max="1" width="3" style="4" customWidth="1"/>
    <col min="2" max="2" width="32" style="4" customWidth="1"/>
    <col min="3" max="3" width="13.4609375" style="4" customWidth="1"/>
    <col min="4" max="4" width="4.07421875" style="4" customWidth="1"/>
    <col min="5" max="5" width="3.69140625" style="4" customWidth="1"/>
    <col min="6" max="6" width="13.4609375" style="4" customWidth="1"/>
    <col min="7" max="7" width="5.23046875" style="4" customWidth="1"/>
    <col min="8" max="8" width="3.3828125" style="4" customWidth="1"/>
    <col min="9" max="18" width="13.4609375" style="4" customWidth="1"/>
  </cols>
  <sheetData>
    <row r="1" spans="1:17" ht="26.65" customHeight="1">
      <c r="A1" s="5"/>
      <c r="B1" s="13" t="s">
        <v>4826</v>
      </c>
      <c r="C1" s="5"/>
      <c r="D1" s="5"/>
      <c r="E1" s="5"/>
      <c r="F1" s="5"/>
      <c r="G1" s="5"/>
      <c r="H1" s="5"/>
      <c r="I1" s="5"/>
      <c r="J1" s="5"/>
      <c r="K1" s="5"/>
      <c r="L1" s="5"/>
      <c r="M1" s="5"/>
      <c r="N1" s="5"/>
      <c r="O1" s="5"/>
      <c r="P1" s="5"/>
      <c r="Q1" s="5"/>
    </row>
    <row r="2" spans="1:17" ht="15" customHeight="1">
      <c r="A2" s="5"/>
      <c r="B2" s="5" t="s">
        <v>4827</v>
      </c>
      <c r="C2" s="5"/>
      <c r="D2" s="5"/>
      <c r="E2" s="5"/>
      <c r="F2" s="5"/>
      <c r="G2" s="5"/>
      <c r="H2" s="5"/>
      <c r="I2" s="5"/>
      <c r="J2" s="5"/>
      <c r="K2" s="5"/>
      <c r="L2" s="5"/>
      <c r="M2" s="5"/>
      <c r="N2" s="5"/>
      <c r="O2" s="5"/>
      <c r="P2" s="5"/>
      <c r="Q2" s="5"/>
    </row>
    <row r="3" spans="1:17" ht="15" customHeight="1">
      <c r="A3" s="5"/>
      <c r="B3" s="5" t="s">
        <v>21</v>
      </c>
      <c r="C3" s="5"/>
      <c r="D3" s="5"/>
      <c r="E3" s="5"/>
      <c r="F3" s="5"/>
      <c r="G3" s="5"/>
      <c r="H3" s="5"/>
      <c r="I3" s="5"/>
      <c r="J3" s="5"/>
      <c r="K3" s="5"/>
      <c r="L3" s="5"/>
      <c r="M3" s="5"/>
      <c r="N3" s="5"/>
      <c r="O3" s="5"/>
      <c r="P3" s="5"/>
      <c r="Q3" s="5"/>
    </row>
    <row r="4" spans="1:17" ht="11.65"/>
    <row r="5" spans="1:17" ht="15" customHeight="1">
      <c r="A5" s="77"/>
      <c r="B5" s="77"/>
      <c r="C5" s="77"/>
      <c r="D5" s="77"/>
      <c r="E5" s="77"/>
      <c r="F5" s="77"/>
      <c r="G5" s="77"/>
      <c r="H5" s="77"/>
      <c r="I5" s="481" t="s">
        <v>31</v>
      </c>
      <c r="J5" s="481"/>
      <c r="K5" s="481"/>
      <c r="L5" s="481"/>
      <c r="M5" s="77" t="s">
        <v>32</v>
      </c>
      <c r="N5" s="77"/>
      <c r="O5" s="77"/>
      <c r="P5" s="77"/>
      <c r="Q5" s="77"/>
    </row>
    <row r="6" spans="1:17" ht="15" customHeight="1">
      <c r="A6" s="17"/>
      <c r="B6" s="17" t="s">
        <v>21</v>
      </c>
      <c r="C6" s="17"/>
      <c r="D6" s="17"/>
      <c r="E6" s="17"/>
      <c r="F6" s="17"/>
      <c r="G6" s="17"/>
      <c r="H6" s="17"/>
      <c r="I6" s="18">
        <v>2022</v>
      </c>
      <c r="J6" s="18">
        <v>2023</v>
      </c>
      <c r="K6" s="18">
        <v>2024</v>
      </c>
      <c r="L6" s="429">
        <v>2025</v>
      </c>
      <c r="M6" s="36">
        <v>2026</v>
      </c>
      <c r="N6" s="36">
        <v>2027</v>
      </c>
      <c r="O6" s="36">
        <v>2028</v>
      </c>
      <c r="P6" s="36">
        <v>2029</v>
      </c>
      <c r="Q6" s="36">
        <v>2030</v>
      </c>
    </row>
    <row r="7" spans="1:17" ht="15" customHeight="1">
      <c r="B7" s="425" t="s">
        <v>33</v>
      </c>
      <c r="C7" s="425"/>
      <c r="D7" s="425"/>
      <c r="E7" s="425"/>
      <c r="F7" s="425"/>
      <c r="G7" s="425"/>
      <c r="H7" s="425"/>
      <c r="I7" s="425"/>
      <c r="J7" s="425"/>
      <c r="K7" s="425"/>
      <c r="L7" s="425"/>
      <c r="M7" s="428">
        <f>M36</f>
        <v>14148.6</v>
      </c>
      <c r="N7" s="428">
        <f>N36</f>
        <v>35740.284999999996</v>
      </c>
      <c r="O7" s="428">
        <f>O36</f>
        <v>67959.626729999989</v>
      </c>
      <c r="P7" s="428">
        <f>P36</f>
        <v>114419.38019719999</v>
      </c>
      <c r="Q7" s="428">
        <f>Q36</f>
        <v>178981.65504763639</v>
      </c>
    </row>
    <row r="8" spans="1:17" ht="15" customHeight="1">
      <c r="B8" s="425" t="s">
        <v>34</v>
      </c>
      <c r="C8" s="425"/>
      <c r="D8" s="425"/>
      <c r="E8" s="425"/>
      <c r="F8" s="425"/>
      <c r="G8" s="425"/>
      <c r="H8" s="425"/>
      <c r="I8" s="425"/>
      <c r="J8" s="425"/>
      <c r="K8" s="425"/>
      <c r="L8" s="425"/>
      <c r="M8" s="428">
        <f>M45</f>
        <v>10586.8</v>
      </c>
      <c r="N8" s="428">
        <f>N45</f>
        <v>25809.510000000002</v>
      </c>
      <c r="O8" s="428">
        <f>O45</f>
        <v>49511.60281009999</v>
      </c>
      <c r="P8" s="428">
        <f>P45</f>
        <v>81896.336112306992</v>
      </c>
      <c r="Q8" s="428">
        <f>Q45</f>
        <v>124804.06159900286</v>
      </c>
    </row>
    <row r="9" spans="1:17" ht="15" customHeight="1">
      <c r="B9" s="416" t="s">
        <v>83</v>
      </c>
      <c r="C9" s="416"/>
      <c r="D9" s="416"/>
      <c r="E9" s="416"/>
      <c r="F9" s="416"/>
      <c r="G9" s="416"/>
      <c r="H9" s="416"/>
      <c r="I9" s="416"/>
      <c r="J9" s="416"/>
      <c r="K9" s="416"/>
      <c r="L9" s="416"/>
      <c r="M9" s="426">
        <f>M7-M8</f>
        <v>3561.8000000000011</v>
      </c>
      <c r="N9" s="426">
        <f>N7-N8</f>
        <v>9930.7749999999942</v>
      </c>
      <c r="O9" s="426">
        <f>O7-O8</f>
        <v>18448.023919899999</v>
      </c>
      <c r="P9" s="426">
        <f>P7-P8</f>
        <v>32523.044084893001</v>
      </c>
      <c r="Q9" s="426">
        <f>Q7-Q8</f>
        <v>54177.593448633532</v>
      </c>
    </row>
    <row r="10" spans="1:17" ht="15" customHeight="1">
      <c r="B10" s="425" t="s">
        <v>84</v>
      </c>
      <c r="C10" s="425"/>
      <c r="D10" s="425"/>
      <c r="E10" s="425"/>
      <c r="F10" s="425"/>
      <c r="G10" s="425"/>
      <c r="H10" s="425"/>
      <c r="I10" s="425"/>
      <c r="J10" s="425"/>
      <c r="K10" s="425"/>
      <c r="L10" s="425"/>
      <c r="M10" s="428">
        <f>M256</f>
        <v>1545.54936</v>
      </c>
      <c r="N10" s="428">
        <f>N256</f>
        <v>4034.9671264799995</v>
      </c>
      <c r="O10" s="428">
        <f>O256</f>
        <v>7929.841950267999</v>
      </c>
      <c r="P10" s="428">
        <f>P256</f>
        <v>13630.980253660146</v>
      </c>
      <c r="Q10" s="428">
        <f>Q256</f>
        <v>21805.741389761766</v>
      </c>
    </row>
    <row r="11" spans="1:17" ht="15" customHeight="1">
      <c r="B11" s="425" t="s">
        <v>85</v>
      </c>
      <c r="C11" s="425"/>
      <c r="D11" s="425"/>
      <c r="E11" s="425"/>
      <c r="F11" s="425"/>
      <c r="G11" s="425"/>
      <c r="H11" s="425"/>
      <c r="I11" s="425"/>
      <c r="J11" s="425"/>
      <c r="K11" s="425"/>
      <c r="L11" s="425"/>
      <c r="M11" s="428">
        <f>M9-M10</f>
        <v>2016.2506400000011</v>
      </c>
      <c r="N11" s="428">
        <f>N9-N10</f>
        <v>5895.8078735199942</v>
      </c>
      <c r="O11" s="428">
        <f>O9-O10</f>
        <v>10518.181969632</v>
      </c>
      <c r="P11" s="428">
        <f>P9-P10</f>
        <v>18892.063831232856</v>
      </c>
      <c r="Q11" s="428">
        <f>Q9-Q10</f>
        <v>32371.852058871766</v>
      </c>
    </row>
    <row r="12" spans="1:17" ht="15" customHeight="1">
      <c r="B12" s="425" t="s">
        <v>28</v>
      </c>
      <c r="C12" s="425"/>
      <c r="D12" s="425"/>
      <c r="E12" s="425"/>
      <c r="F12" s="425"/>
      <c r="G12" s="425"/>
      <c r="H12" s="425"/>
      <c r="I12" s="425"/>
      <c r="J12" s="425"/>
      <c r="K12" s="425"/>
      <c r="L12" s="425"/>
      <c r="M12" s="428">
        <f>M263</f>
        <v>200</v>
      </c>
      <c r="N12" s="428">
        <f>N263</f>
        <v>300</v>
      </c>
      <c r="O12" s="428">
        <f>O263</f>
        <v>400</v>
      </c>
      <c r="P12" s="428">
        <f>P263</f>
        <v>500</v>
      </c>
      <c r="Q12" s="428">
        <f>Q263</f>
        <v>500</v>
      </c>
    </row>
    <row r="13" spans="1:17" ht="15" customHeight="1">
      <c r="B13" s="416" t="s">
        <v>35</v>
      </c>
      <c r="C13" s="416"/>
      <c r="D13" s="416"/>
      <c r="E13" s="416"/>
      <c r="F13" s="416"/>
      <c r="G13" s="416"/>
      <c r="H13" s="416"/>
      <c r="I13" s="416"/>
      <c r="J13" s="416"/>
      <c r="K13" s="416"/>
      <c r="L13" s="416"/>
      <c r="M13" s="426">
        <f>M11-M12</f>
        <v>1816.2506400000011</v>
      </c>
      <c r="N13" s="426">
        <f>N11-N12</f>
        <v>5595.8078735199942</v>
      </c>
      <c r="O13" s="426">
        <f>O11-O12</f>
        <v>10118.181969632</v>
      </c>
      <c r="P13" s="426">
        <f>P11-P12</f>
        <v>18392.063831232856</v>
      </c>
      <c r="Q13" s="426">
        <f>Q11-Q12</f>
        <v>31871.852058871766</v>
      </c>
    </row>
    <row r="14" spans="1:17" ht="11.65"/>
    <row r="15" spans="1:17" ht="15" customHeight="1">
      <c r="B15" s="430" t="s">
        <v>86</v>
      </c>
      <c r="C15" s="431"/>
      <c r="D15" s="431"/>
      <c r="E15" s="431"/>
      <c r="F15" s="431"/>
      <c r="G15" s="431"/>
      <c r="H15" s="431"/>
      <c r="I15" s="431"/>
      <c r="J15" s="431"/>
      <c r="K15" s="431"/>
      <c r="L15" s="431"/>
      <c r="M15" s="431"/>
      <c r="N15" s="432">
        <f>N7/M7-1</f>
        <v>1.5260651230510436</v>
      </c>
      <c r="O15" s="432">
        <f>O7/N7-1</f>
        <v>0.90148530516754399</v>
      </c>
      <c r="P15" s="432">
        <f>P7/O7-1</f>
        <v>0.68363756104462059</v>
      </c>
      <c r="Q15" s="432">
        <f>Q7/P7-1</f>
        <v>0.56425995962540898</v>
      </c>
    </row>
    <row r="16" spans="1:17" ht="15" customHeight="1">
      <c r="B16" s="38" t="s">
        <v>87</v>
      </c>
      <c r="M16" s="60">
        <f>IF(M7=0,0,M11/M7)</f>
        <v>0.14250531077279738</v>
      </c>
      <c r="N16" s="60">
        <f>IF(N7=0,0,N11/N7)</f>
        <v>0.16496253103521685</v>
      </c>
      <c r="O16" s="60">
        <f>IF(O7=0,0,O11/O7)</f>
        <v>0.15477103797847774</v>
      </c>
      <c r="P16" s="60">
        <f>IF(P7=0,0,P11/P7)</f>
        <v>0.16511244684836329</v>
      </c>
      <c r="Q16" s="60">
        <f>IF(Q7=0,0,Q11/Q7)</f>
        <v>0.18086687180457639</v>
      </c>
    </row>
    <row r="17" spans="2:18" ht="15" customHeight="1">
      <c r="B17" s="433" t="s">
        <v>88</v>
      </c>
      <c r="C17" s="434"/>
      <c r="D17" s="434"/>
      <c r="E17" s="434"/>
      <c r="F17" s="434"/>
      <c r="G17" s="434"/>
      <c r="H17" s="434"/>
      <c r="I17" s="434"/>
      <c r="J17" s="434"/>
      <c r="K17" s="434"/>
      <c r="L17" s="434"/>
      <c r="M17" s="435">
        <f>IF(M7=0,0,M13/M7)</f>
        <v>0.12836963657181638</v>
      </c>
      <c r="N17" s="435">
        <f>IF(N7=0,0,N13/N7)</f>
        <v>0.15656864161883419</v>
      </c>
      <c r="O17" s="435">
        <f>IF(O7=0,0,O13/O7)</f>
        <v>0.14888519046508308</v>
      </c>
      <c r="P17" s="435">
        <f>IF(P7=0,0,P13/P7)</f>
        <v>0.16074255776892363</v>
      </c>
      <c r="Q17" s="435">
        <f>IF(Q7=0,0,Q13/Q7)</f>
        <v>0.17807328941275571</v>
      </c>
    </row>
    <row r="18" spans="2:18" ht="12.75">
      <c r="B18" s="22"/>
      <c r="C18" s="22"/>
      <c r="D18" s="22"/>
      <c r="E18" s="22"/>
      <c r="F18" s="22"/>
      <c r="G18" s="22"/>
      <c r="H18" s="22"/>
      <c r="I18" s="22"/>
      <c r="J18" s="22"/>
      <c r="K18" s="22"/>
      <c r="L18" s="22"/>
      <c r="M18" s="22"/>
      <c r="N18" s="22"/>
      <c r="O18" s="22"/>
      <c r="P18" s="22"/>
      <c r="Q18" s="22"/>
      <c r="R18" s="22"/>
    </row>
    <row r="19" spans="2:18" ht="15" customHeight="1">
      <c r="B19" s="436" t="s">
        <v>89</v>
      </c>
      <c r="C19" s="437"/>
      <c r="D19" s="437"/>
      <c r="E19" s="437"/>
      <c r="F19" s="437"/>
      <c r="G19" s="437"/>
      <c r="H19" s="437"/>
      <c r="I19" s="437"/>
      <c r="J19" s="437"/>
      <c r="K19" s="437"/>
      <c r="L19" s="437"/>
      <c r="M19" s="437"/>
      <c r="N19" s="437"/>
      <c r="O19" s="437"/>
      <c r="P19" s="437"/>
      <c r="Q19" s="437"/>
      <c r="R19" s="22"/>
    </row>
    <row r="20" spans="2:18" ht="15" customHeight="1">
      <c r="B20" s="22" t="s">
        <v>90</v>
      </c>
      <c r="C20" s="22"/>
      <c r="D20" s="22"/>
      <c r="E20" s="22"/>
      <c r="F20" s="22"/>
      <c r="G20" s="22"/>
      <c r="H20" s="22"/>
      <c r="I20" s="22"/>
      <c r="J20" s="22"/>
      <c r="K20" s="22"/>
      <c r="L20" s="22"/>
      <c r="M20" s="32">
        <v>2.8000000000000001E-2</v>
      </c>
      <c r="N20" s="32">
        <v>3.5999999999999997E-2</v>
      </c>
      <c r="O20" s="32">
        <v>3.5000000000000003E-2</v>
      </c>
      <c r="P20" s="32">
        <v>3.5000000000000003E-2</v>
      </c>
      <c r="Q20" s="32">
        <v>3.5000000000000003E-2</v>
      </c>
      <c r="R20" s="22" t="s">
        <v>91</v>
      </c>
    </row>
    <row r="21" spans="2:18" ht="15" customHeight="1">
      <c r="B21" s="438" t="s">
        <v>92</v>
      </c>
      <c r="C21" s="438"/>
      <c r="D21" s="438"/>
      <c r="E21" s="438"/>
      <c r="F21" s="438"/>
      <c r="G21" s="438"/>
      <c r="H21" s="438"/>
      <c r="I21" s="438"/>
      <c r="J21" s="438"/>
      <c r="K21" s="438"/>
      <c r="L21" s="438"/>
      <c r="M21" s="439">
        <v>1.4999999999999999E-2</v>
      </c>
      <c r="N21" s="439">
        <v>1.4999999999999999E-2</v>
      </c>
      <c r="O21" s="439">
        <v>1.7999999999999999E-2</v>
      </c>
      <c r="P21" s="439">
        <v>1.7000000000000001E-2</v>
      </c>
      <c r="Q21" s="439">
        <v>1.7999999999999999E-2</v>
      </c>
      <c r="R21" s="22" t="s">
        <v>93</v>
      </c>
    </row>
    <row r="22" spans="2:18" ht="12.75">
      <c r="B22" s="22"/>
      <c r="C22" s="22"/>
      <c r="D22" s="22"/>
      <c r="E22" s="22"/>
      <c r="F22" s="22"/>
      <c r="G22" s="22"/>
      <c r="H22" s="22"/>
      <c r="I22" s="22"/>
      <c r="J22" s="22"/>
      <c r="K22" s="22"/>
      <c r="L22" s="22"/>
      <c r="M22" s="22"/>
      <c r="N22" s="22"/>
      <c r="O22" s="22"/>
      <c r="P22" s="22"/>
      <c r="Q22" s="22"/>
      <c r="R22" s="22"/>
    </row>
    <row r="23" spans="2:18" ht="12.75">
      <c r="B23" s="22"/>
      <c r="C23" s="22"/>
      <c r="D23" s="22"/>
      <c r="E23" s="22"/>
      <c r="F23" s="22"/>
      <c r="G23" s="22"/>
      <c r="H23" s="22"/>
      <c r="I23" s="22"/>
      <c r="J23" s="22"/>
      <c r="K23" s="22"/>
      <c r="L23" s="22"/>
      <c r="M23" s="22"/>
      <c r="N23" s="22"/>
      <c r="O23" s="22"/>
      <c r="P23" s="22"/>
      <c r="Q23" s="22"/>
      <c r="R23" s="22"/>
    </row>
    <row r="24" spans="2:18" ht="15" customHeight="1">
      <c r="B24" s="436" t="s">
        <v>94</v>
      </c>
      <c r="C24" s="437"/>
      <c r="D24" s="437"/>
      <c r="E24" s="437"/>
      <c r="F24" s="437"/>
      <c r="G24" s="437"/>
      <c r="H24" s="437"/>
      <c r="I24" s="437"/>
      <c r="J24" s="437"/>
      <c r="K24" s="437"/>
      <c r="L24" s="437"/>
      <c r="M24" s="437"/>
      <c r="N24" s="437"/>
      <c r="O24" s="437"/>
      <c r="P24" s="437"/>
      <c r="Q24" s="437"/>
      <c r="R24" s="22"/>
    </row>
    <row r="25" spans="2:18" ht="15" customHeight="1">
      <c r="B25" s="438" t="s">
        <v>95</v>
      </c>
      <c r="C25" s="438"/>
      <c r="D25" s="438"/>
      <c r="E25" s="438"/>
      <c r="F25" s="438"/>
      <c r="G25" s="438"/>
      <c r="H25" s="438"/>
      <c r="I25" s="438"/>
      <c r="J25" s="438"/>
      <c r="K25" s="438"/>
      <c r="L25" s="438"/>
      <c r="M25" s="69">
        <v>33</v>
      </c>
      <c r="N25" s="69">
        <v>33</v>
      </c>
      <c r="O25" s="69">
        <v>33</v>
      </c>
      <c r="P25" s="69">
        <v>33</v>
      </c>
      <c r="Q25" s="69">
        <v>33</v>
      </c>
      <c r="R25" s="22" t="s">
        <v>96</v>
      </c>
    </row>
    <row r="26" spans="2:18" ht="12.75">
      <c r="B26" s="22"/>
      <c r="C26" s="22"/>
      <c r="D26" s="22"/>
      <c r="E26" s="22"/>
      <c r="F26" s="22"/>
      <c r="G26" s="22"/>
      <c r="H26" s="22"/>
      <c r="I26" s="22"/>
      <c r="J26" s="22"/>
      <c r="K26" s="22"/>
      <c r="L26" s="22"/>
      <c r="M26" s="22"/>
      <c r="N26" s="22"/>
      <c r="O26" s="22"/>
      <c r="P26" s="22"/>
      <c r="Q26" s="22"/>
      <c r="R26" s="22"/>
    </row>
    <row r="27" spans="2:18" ht="12.75">
      <c r="B27" s="22"/>
      <c r="C27" s="22"/>
      <c r="D27" s="22"/>
      <c r="E27" s="22"/>
      <c r="F27" s="22"/>
      <c r="G27" s="22"/>
      <c r="H27" s="22"/>
      <c r="I27" s="22"/>
      <c r="J27" s="22"/>
      <c r="K27" s="22"/>
      <c r="L27" s="22"/>
      <c r="M27" s="22"/>
      <c r="N27" s="22"/>
      <c r="O27" s="22"/>
      <c r="P27" s="22"/>
      <c r="Q27" s="22"/>
      <c r="R27" s="22"/>
    </row>
    <row r="28" spans="2:18" ht="15" customHeight="1">
      <c r="B28" s="61" t="s">
        <v>97</v>
      </c>
      <c r="C28" s="62"/>
      <c r="D28" s="62"/>
      <c r="E28" s="62"/>
      <c r="F28" s="62"/>
      <c r="G28" s="62"/>
      <c r="H28" s="62"/>
      <c r="I28" s="62"/>
      <c r="J28" s="62"/>
      <c r="K28" s="62"/>
      <c r="L28" s="62"/>
      <c r="M28" s="62"/>
      <c r="N28" s="62"/>
      <c r="O28" s="62"/>
      <c r="P28" s="62"/>
      <c r="Q28" s="62"/>
      <c r="R28" s="22"/>
    </row>
    <row r="29" spans="2:18" ht="15" customHeight="1">
      <c r="B29" s="63" t="s">
        <v>98</v>
      </c>
      <c r="C29" s="64"/>
      <c r="D29" s="64"/>
      <c r="E29" s="64"/>
      <c r="F29" s="64"/>
      <c r="G29" s="64"/>
      <c r="H29" s="64"/>
      <c r="I29" s="64"/>
      <c r="J29" s="64"/>
      <c r="K29" s="64"/>
      <c r="L29" s="64"/>
      <c r="M29" s="64"/>
      <c r="N29" s="64"/>
      <c r="O29" s="64"/>
      <c r="P29" s="64"/>
      <c r="Q29" s="64"/>
      <c r="R29" s="22"/>
    </row>
    <row r="30" spans="2:18" ht="15" customHeight="1">
      <c r="B30" s="438"/>
      <c r="C30" s="438"/>
      <c r="D30" s="438"/>
      <c r="E30" s="438"/>
      <c r="F30" s="438"/>
      <c r="G30" s="438"/>
      <c r="H30" s="438"/>
      <c r="I30" s="438"/>
      <c r="J30" s="438"/>
      <c r="K30" s="438"/>
      <c r="L30" s="438"/>
      <c r="M30" s="441">
        <v>2026</v>
      </c>
      <c r="N30" s="441">
        <v>2027</v>
      </c>
      <c r="O30" s="441">
        <v>2028</v>
      </c>
      <c r="P30" s="441">
        <v>2029</v>
      </c>
      <c r="Q30" s="441">
        <v>2030</v>
      </c>
      <c r="R30" s="22"/>
    </row>
    <row r="31" spans="2:18" ht="15" customHeight="1">
      <c r="B31" s="54" t="s">
        <v>99</v>
      </c>
      <c r="C31" s="22"/>
      <c r="D31" s="22"/>
      <c r="E31" s="22"/>
      <c r="F31" s="22"/>
      <c r="G31" s="22"/>
      <c r="H31" s="22"/>
      <c r="I31" s="22"/>
      <c r="J31" s="22"/>
      <c r="K31" s="22"/>
      <c r="L31" s="22"/>
      <c r="M31" s="26">
        <f>M107</f>
        <v>8373.6</v>
      </c>
      <c r="N31" s="26">
        <f>N107</f>
        <v>17358.96</v>
      </c>
      <c r="O31" s="26">
        <f>O107</f>
        <v>27677.864599999994</v>
      </c>
      <c r="P31" s="26">
        <f>P107</f>
        <v>49345.84106585</v>
      </c>
      <c r="Q31" s="26">
        <f>Q107</f>
        <v>67091.058821114697</v>
      </c>
      <c r="R31" s="22"/>
    </row>
    <row r="32" spans="2:18" ht="15" customHeight="1">
      <c r="B32" s="54" t="s">
        <v>100</v>
      </c>
      <c r="C32" s="22"/>
      <c r="D32" s="22"/>
      <c r="E32" s="22"/>
      <c r="F32" s="22"/>
      <c r="G32" s="22"/>
      <c r="H32" s="22"/>
      <c r="I32" s="22"/>
      <c r="J32" s="22"/>
      <c r="K32" s="22"/>
      <c r="L32" s="22"/>
      <c r="M32" s="26">
        <f>M153</f>
        <v>1050</v>
      </c>
      <c r="N32" s="26">
        <f>N153</f>
        <v>5837.74</v>
      </c>
      <c r="O32" s="26">
        <f>O153</f>
        <v>14015.204749999997</v>
      </c>
      <c r="P32" s="26">
        <f>P153</f>
        <v>22183.202321999997</v>
      </c>
      <c r="Q32" s="26">
        <f>Q153</f>
        <v>35459.125361903192</v>
      </c>
      <c r="R32" s="22"/>
    </row>
    <row r="33" spans="2:18" ht="15" customHeight="1">
      <c r="B33" s="54" t="s">
        <v>101</v>
      </c>
      <c r="C33" s="22"/>
      <c r="D33" s="22"/>
      <c r="E33" s="22"/>
      <c r="F33" s="22"/>
      <c r="G33" s="22"/>
      <c r="H33" s="22"/>
      <c r="I33" s="22"/>
      <c r="J33" s="22"/>
      <c r="K33" s="22"/>
      <c r="L33" s="22"/>
      <c r="M33" s="26">
        <f>M189</f>
        <v>925</v>
      </c>
      <c r="N33" s="26">
        <f>N189</f>
        <v>5143.585</v>
      </c>
      <c r="O33" s="26">
        <f>O189</f>
        <v>12766.557379999998</v>
      </c>
      <c r="P33" s="26">
        <f>P189</f>
        <v>20090.336809349996</v>
      </c>
      <c r="Q33" s="26">
        <f>Q189</f>
        <v>33231.470864618495</v>
      </c>
      <c r="R33" s="22"/>
    </row>
    <row r="34" spans="2:18" ht="15" customHeight="1">
      <c r="B34" s="54" t="s">
        <v>102</v>
      </c>
      <c r="C34" s="22"/>
      <c r="D34" s="22"/>
      <c r="E34" s="22"/>
      <c r="F34" s="22"/>
      <c r="G34" s="22"/>
      <c r="H34" s="22"/>
      <c r="I34" s="22"/>
      <c r="J34" s="22"/>
      <c r="K34" s="22"/>
      <c r="L34" s="22"/>
      <c r="M34" s="26">
        <f>M209</f>
        <v>2100</v>
      </c>
      <c r="N34" s="26">
        <f>N209</f>
        <v>3900</v>
      </c>
      <c r="O34" s="26">
        <f>O209</f>
        <v>6700</v>
      </c>
      <c r="P34" s="26">
        <f>P209</f>
        <v>11100</v>
      </c>
      <c r="Q34" s="26">
        <f>Q209</f>
        <v>20700</v>
      </c>
      <c r="R34" s="22"/>
    </row>
    <row r="35" spans="2:18" ht="15" customHeight="1">
      <c r="B35" s="442" t="s">
        <v>103</v>
      </c>
      <c r="C35" s="438"/>
      <c r="D35" s="438"/>
      <c r="E35" s="438"/>
      <c r="F35" s="438"/>
      <c r="G35" s="438"/>
      <c r="H35" s="438"/>
      <c r="I35" s="438"/>
      <c r="J35" s="438"/>
      <c r="K35" s="438"/>
      <c r="L35" s="438"/>
      <c r="M35" s="69">
        <f>M226</f>
        <v>1700</v>
      </c>
      <c r="N35" s="69">
        <f>N226</f>
        <v>3500</v>
      </c>
      <c r="O35" s="69">
        <f>O226</f>
        <v>6800</v>
      </c>
      <c r="P35" s="69">
        <f>P226</f>
        <v>11700</v>
      </c>
      <c r="Q35" s="69">
        <f>Q226</f>
        <v>22500</v>
      </c>
      <c r="R35" s="22"/>
    </row>
    <row r="36" spans="2:18" ht="15" customHeight="1">
      <c r="B36" s="20" t="s">
        <v>104</v>
      </c>
      <c r="C36" s="22"/>
      <c r="D36" s="22"/>
      <c r="E36" s="22"/>
      <c r="F36" s="22"/>
      <c r="G36" s="22"/>
      <c r="H36" s="22"/>
      <c r="I36" s="22"/>
      <c r="J36" s="22"/>
      <c r="K36" s="22"/>
      <c r="L36" s="22"/>
      <c r="M36" s="66">
        <f>M31+M32+M33+M34+M35</f>
        <v>14148.6</v>
      </c>
      <c r="N36" s="66">
        <f>N31+N32+N33+N34+N35</f>
        <v>35740.284999999996</v>
      </c>
      <c r="O36" s="66">
        <f>O31+O32+O33+O34+O35</f>
        <v>67959.626729999989</v>
      </c>
      <c r="P36" s="66">
        <f>P31+P32+P33+P34+P35</f>
        <v>114419.38019719999</v>
      </c>
      <c r="Q36" s="66">
        <f>Q31+Q32+Q33+Q34+Q35</f>
        <v>178981.65504763639</v>
      </c>
      <c r="R36" s="22"/>
    </row>
    <row r="37" spans="2:18" ht="12.75">
      <c r="B37" s="22"/>
      <c r="C37" s="22"/>
      <c r="D37" s="22"/>
      <c r="E37" s="22"/>
      <c r="F37" s="22"/>
      <c r="G37" s="22"/>
      <c r="H37" s="22"/>
      <c r="I37" s="22"/>
      <c r="J37" s="22"/>
      <c r="K37" s="22"/>
      <c r="L37" s="22"/>
      <c r="M37" s="22"/>
      <c r="N37" s="22"/>
      <c r="O37" s="22"/>
      <c r="P37" s="22"/>
      <c r="Q37" s="22"/>
      <c r="R37" s="22"/>
    </row>
    <row r="38" spans="2:18" ht="15" customHeight="1">
      <c r="B38" s="63" t="s">
        <v>105</v>
      </c>
      <c r="C38" s="64"/>
      <c r="D38" s="64"/>
      <c r="E38" s="64"/>
      <c r="F38" s="64"/>
      <c r="G38" s="64"/>
      <c r="H38" s="64"/>
      <c r="I38" s="64"/>
      <c r="J38" s="64"/>
      <c r="K38" s="64"/>
      <c r="L38" s="64"/>
      <c r="M38" s="64"/>
      <c r="N38" s="64"/>
      <c r="O38" s="64"/>
      <c r="P38" s="64"/>
      <c r="Q38" s="64"/>
      <c r="R38" s="22"/>
    </row>
    <row r="39" spans="2:18" ht="15" customHeight="1">
      <c r="B39" s="22"/>
      <c r="C39" s="22"/>
      <c r="D39" s="22"/>
      <c r="E39" s="22"/>
      <c r="F39" s="22"/>
      <c r="G39" s="22"/>
      <c r="H39" s="22"/>
      <c r="I39" s="22"/>
      <c r="J39" s="22"/>
      <c r="K39" s="22"/>
      <c r="L39" s="22"/>
      <c r="M39" s="440">
        <v>2026</v>
      </c>
      <c r="N39" s="440">
        <v>2027</v>
      </c>
      <c r="O39" s="440">
        <v>2028</v>
      </c>
      <c r="P39" s="440">
        <v>2029</v>
      </c>
      <c r="Q39" s="440">
        <v>2030</v>
      </c>
      <c r="R39" s="22"/>
    </row>
    <row r="40" spans="2:18" ht="15" customHeight="1">
      <c r="B40" s="443" t="s">
        <v>99</v>
      </c>
      <c r="C40" s="437"/>
      <c r="D40" s="437"/>
      <c r="E40" s="437"/>
      <c r="F40" s="437"/>
      <c r="G40" s="437"/>
      <c r="H40" s="437"/>
      <c r="I40" s="437"/>
      <c r="J40" s="437"/>
      <c r="K40" s="437"/>
      <c r="L40" s="437"/>
      <c r="M40" s="444">
        <f>M122</f>
        <v>6246.8</v>
      </c>
      <c r="N40" s="444">
        <f>N122</f>
        <v>12109.449999999999</v>
      </c>
      <c r="O40" s="444">
        <f>O122</f>
        <v>20113.645969999998</v>
      </c>
      <c r="P40" s="444">
        <f>P122</f>
        <v>34975.710981167496</v>
      </c>
      <c r="Q40" s="444">
        <f>Q122</f>
        <v>46229.208466846379</v>
      </c>
      <c r="R40" s="22"/>
    </row>
    <row r="41" spans="2:18" ht="15" customHeight="1">
      <c r="B41" s="54" t="s">
        <v>100</v>
      </c>
      <c r="C41" s="22"/>
      <c r="D41" s="22"/>
      <c r="E41" s="22"/>
      <c r="F41" s="22"/>
      <c r="G41" s="22"/>
      <c r="H41" s="22"/>
      <c r="I41" s="22"/>
      <c r="J41" s="22"/>
      <c r="K41" s="22"/>
      <c r="L41" s="22"/>
      <c r="M41" s="26">
        <f>M158</f>
        <v>882</v>
      </c>
      <c r="N41" s="26">
        <f>N158</f>
        <v>4670.192</v>
      </c>
      <c r="O41" s="26">
        <f>O158</f>
        <v>10791.707657499997</v>
      </c>
      <c r="P41" s="26">
        <f>P158</f>
        <v>17081.065787939995</v>
      </c>
      <c r="Q41" s="26">
        <f>Q158</f>
        <v>26948.935275046424</v>
      </c>
      <c r="R41" s="22"/>
    </row>
    <row r="42" spans="2:18" ht="15" customHeight="1">
      <c r="B42" s="54" t="s">
        <v>101</v>
      </c>
      <c r="C42" s="22"/>
      <c r="D42" s="22"/>
      <c r="E42" s="22"/>
      <c r="F42" s="22"/>
      <c r="G42" s="22"/>
      <c r="H42" s="22"/>
      <c r="I42" s="22"/>
      <c r="J42" s="22"/>
      <c r="K42" s="22"/>
      <c r="L42" s="22"/>
      <c r="M42" s="26">
        <f>M194</f>
        <v>777</v>
      </c>
      <c r="N42" s="26">
        <f>N194</f>
        <v>4114.8680000000004</v>
      </c>
      <c r="O42" s="26">
        <f>O194</f>
        <v>9830.2491825999969</v>
      </c>
      <c r="P42" s="26">
        <f>P194</f>
        <v>15469.559343199497</v>
      </c>
      <c r="Q42" s="26">
        <f>Q194</f>
        <v>25255.917857110057</v>
      </c>
      <c r="R42" s="22"/>
    </row>
    <row r="43" spans="2:18" ht="15" customHeight="1">
      <c r="B43" s="54" t="s">
        <v>102</v>
      </c>
      <c r="C43" s="22"/>
      <c r="D43" s="22"/>
      <c r="E43" s="22"/>
      <c r="F43" s="22"/>
      <c r="G43" s="22"/>
      <c r="H43" s="22"/>
      <c r="I43" s="22"/>
      <c r="J43" s="22"/>
      <c r="K43" s="22"/>
      <c r="L43" s="22"/>
      <c r="M43" s="26">
        <f>M213</f>
        <v>1491</v>
      </c>
      <c r="N43" s="26">
        <f>N213</f>
        <v>2535</v>
      </c>
      <c r="O43" s="26">
        <f>O213</f>
        <v>4288</v>
      </c>
      <c r="P43" s="26">
        <f>P213</f>
        <v>6882</v>
      </c>
      <c r="Q43" s="26">
        <f>Q213</f>
        <v>12420</v>
      </c>
      <c r="R43" s="22"/>
    </row>
    <row r="44" spans="2:18" ht="15" customHeight="1">
      <c r="B44" s="442" t="s">
        <v>103</v>
      </c>
      <c r="C44" s="438"/>
      <c r="D44" s="438"/>
      <c r="E44" s="438"/>
      <c r="F44" s="438"/>
      <c r="G44" s="438"/>
      <c r="H44" s="438"/>
      <c r="I44" s="438"/>
      <c r="J44" s="438"/>
      <c r="K44" s="438"/>
      <c r="L44" s="438"/>
      <c r="M44" s="69">
        <f>M230</f>
        <v>1190</v>
      </c>
      <c r="N44" s="69">
        <f>N230</f>
        <v>2380</v>
      </c>
      <c r="O44" s="69">
        <f>O230</f>
        <v>4488</v>
      </c>
      <c r="P44" s="69">
        <f>P230</f>
        <v>7488</v>
      </c>
      <c r="Q44" s="69">
        <f>Q230</f>
        <v>13950</v>
      </c>
      <c r="R44" s="22"/>
    </row>
    <row r="45" spans="2:18" ht="15" customHeight="1">
      <c r="B45" s="20" t="s">
        <v>106</v>
      </c>
      <c r="C45" s="22"/>
      <c r="D45" s="22"/>
      <c r="E45" s="22"/>
      <c r="F45" s="22"/>
      <c r="G45" s="22"/>
      <c r="H45" s="22"/>
      <c r="I45" s="22"/>
      <c r="J45" s="22"/>
      <c r="K45" s="22"/>
      <c r="L45" s="22"/>
      <c r="M45" s="66">
        <f>M40+M41+M42+M43+M44</f>
        <v>10586.8</v>
      </c>
      <c r="N45" s="66">
        <f>N40+N41+N42+N43+N44</f>
        <v>25809.510000000002</v>
      </c>
      <c r="O45" s="66">
        <f>O40+O41+O42+O43+O44</f>
        <v>49511.60281009999</v>
      </c>
      <c r="P45" s="66">
        <f>P40+P41+P42+P43+P44</f>
        <v>81896.336112306992</v>
      </c>
      <c r="Q45" s="66">
        <f>Q40+Q41+Q42+Q43+Q44</f>
        <v>124804.06159900286</v>
      </c>
      <c r="R45" s="22"/>
    </row>
    <row r="46" spans="2:18" ht="12.75">
      <c r="B46" s="22"/>
      <c r="C46" s="22"/>
      <c r="D46" s="22"/>
      <c r="E46" s="22"/>
      <c r="F46" s="22"/>
      <c r="G46" s="22"/>
      <c r="H46" s="22"/>
      <c r="I46" s="22"/>
      <c r="J46" s="22"/>
      <c r="K46" s="22"/>
      <c r="L46" s="22"/>
      <c r="M46" s="22"/>
      <c r="N46" s="22"/>
      <c r="O46" s="22"/>
      <c r="P46" s="22"/>
      <c r="Q46" s="22"/>
      <c r="R46" s="22"/>
    </row>
    <row r="47" spans="2:18" ht="15" customHeight="1">
      <c r="B47" s="61" t="s">
        <v>107</v>
      </c>
      <c r="C47" s="62"/>
      <c r="D47" s="62"/>
      <c r="E47" s="62"/>
      <c r="F47" s="62"/>
      <c r="G47" s="62"/>
      <c r="H47" s="62"/>
      <c r="I47" s="62"/>
      <c r="J47" s="62"/>
      <c r="K47" s="62"/>
      <c r="L47" s="62"/>
      <c r="M47" s="62"/>
      <c r="N47" s="62"/>
      <c r="O47" s="62"/>
      <c r="P47" s="62"/>
      <c r="Q47" s="62"/>
      <c r="R47" s="22" t="s">
        <v>108</v>
      </c>
    </row>
    <row r="48" spans="2:18" ht="15" customHeight="1">
      <c r="B48" s="20" t="s">
        <v>21</v>
      </c>
      <c r="C48" s="22"/>
      <c r="D48" s="22"/>
      <c r="E48" s="22"/>
      <c r="F48" s="22"/>
      <c r="G48" s="22"/>
      <c r="H48" s="22"/>
      <c r="I48" s="22"/>
      <c r="J48" s="22"/>
      <c r="K48" s="22"/>
      <c r="L48" s="22"/>
      <c r="M48" s="440">
        <v>2026</v>
      </c>
      <c r="N48" s="440">
        <v>2027</v>
      </c>
      <c r="O48" s="440">
        <v>2028</v>
      </c>
      <c r="P48" s="440">
        <v>2029</v>
      </c>
      <c r="Q48" s="440">
        <v>2030</v>
      </c>
      <c r="R48" s="22"/>
    </row>
    <row r="49" spans="2:18" ht="12.75">
      <c r="B49" s="22"/>
      <c r="C49" s="22"/>
      <c r="D49" s="22"/>
      <c r="E49" s="22"/>
      <c r="F49" s="22"/>
      <c r="G49" s="22"/>
      <c r="H49" s="22"/>
      <c r="I49" s="22"/>
      <c r="J49" s="22"/>
      <c r="K49" s="22"/>
      <c r="L49" s="22"/>
      <c r="M49" s="22"/>
      <c r="N49" s="22"/>
      <c r="O49" s="22"/>
      <c r="P49" s="22"/>
      <c r="Q49" s="22"/>
      <c r="R49" s="22"/>
    </row>
    <row r="50" spans="2:18" ht="15" customHeight="1">
      <c r="B50" s="67" t="s">
        <v>109</v>
      </c>
      <c r="C50" s="64"/>
      <c r="D50" s="64"/>
      <c r="E50" s="64"/>
      <c r="F50" s="64"/>
      <c r="G50" s="64"/>
      <c r="H50" s="64"/>
      <c r="I50" s="64"/>
      <c r="J50" s="64"/>
      <c r="K50" s="64"/>
      <c r="L50" s="64"/>
      <c r="M50" s="64"/>
      <c r="N50" s="64"/>
      <c r="O50" s="64"/>
      <c r="P50" s="64"/>
      <c r="Q50" s="64"/>
      <c r="R50" s="22" t="s">
        <v>110</v>
      </c>
    </row>
    <row r="51" spans="2:18" ht="15" customHeight="1">
      <c r="B51" s="443" t="s">
        <v>111</v>
      </c>
      <c r="C51" s="437"/>
      <c r="D51" s="437"/>
      <c r="E51" s="437"/>
      <c r="F51" s="437"/>
      <c r="G51" s="437"/>
      <c r="H51" s="437"/>
      <c r="I51" s="437"/>
      <c r="J51" s="437"/>
      <c r="K51" s="437"/>
      <c r="L51" s="437"/>
      <c r="M51" s="437"/>
      <c r="N51" s="437"/>
      <c r="O51" s="437"/>
      <c r="P51" s="437"/>
      <c r="Q51" s="437"/>
      <c r="R51" s="22"/>
    </row>
    <row r="52" spans="2:18" ht="15" customHeight="1">
      <c r="B52" s="54" t="s">
        <v>112</v>
      </c>
      <c r="C52" s="22"/>
      <c r="D52" s="22"/>
      <c r="E52" s="22"/>
      <c r="F52" s="22"/>
      <c r="G52" s="22"/>
      <c r="H52" s="22"/>
      <c r="I52" s="22"/>
      <c r="J52" s="22"/>
      <c r="K52" s="22"/>
      <c r="L52" s="22"/>
      <c r="M52" s="26">
        <v>1</v>
      </c>
      <c r="N52" s="26">
        <v>2</v>
      </c>
      <c r="O52" s="26">
        <v>2</v>
      </c>
      <c r="P52" s="26">
        <v>3</v>
      </c>
      <c r="Q52" s="26">
        <v>3</v>
      </c>
      <c r="R52" s="22" t="s">
        <v>113</v>
      </c>
    </row>
    <row r="53" spans="2:18" ht="15" customHeight="1">
      <c r="B53" s="22"/>
      <c r="C53" s="22" t="s">
        <v>114</v>
      </c>
      <c r="D53" s="22"/>
      <c r="E53" s="22"/>
      <c r="F53" s="22"/>
      <c r="G53" s="22"/>
      <c r="H53" s="22"/>
      <c r="I53" s="22"/>
      <c r="J53" s="22"/>
      <c r="K53" s="22"/>
      <c r="L53" s="22"/>
      <c r="M53" s="26">
        <v>130000</v>
      </c>
      <c r="N53" s="26">
        <v>155000</v>
      </c>
      <c r="O53" s="26">
        <v>210000</v>
      </c>
      <c r="P53" s="26">
        <v>250000</v>
      </c>
      <c r="Q53" s="26">
        <v>300000</v>
      </c>
      <c r="R53" s="22"/>
    </row>
    <row r="54" spans="2:18" ht="15" customHeight="1">
      <c r="B54" s="22"/>
      <c r="C54" s="22" t="s">
        <v>115</v>
      </c>
      <c r="D54" s="22"/>
      <c r="E54" s="22"/>
      <c r="F54" s="68">
        <v>25000</v>
      </c>
      <c r="G54" s="54" t="s">
        <v>116</v>
      </c>
      <c r="H54" s="22"/>
      <c r="I54" s="22"/>
      <c r="J54" s="22"/>
      <c r="K54" s="22"/>
      <c r="L54" s="22"/>
      <c r="M54" s="26">
        <v>25000</v>
      </c>
      <c r="N54" s="26">
        <f>M54*(1+N21)</f>
        <v>25374.999999999996</v>
      </c>
      <c r="O54" s="26">
        <f>N54*(1+O21)</f>
        <v>25831.749999999996</v>
      </c>
      <c r="P54" s="26">
        <f>O54*(1+P21)</f>
        <v>26270.889749999995</v>
      </c>
      <c r="Q54" s="26">
        <f>P54*(1+Q21)</f>
        <v>26743.765765499997</v>
      </c>
      <c r="R54" s="22" t="s">
        <v>117</v>
      </c>
    </row>
    <row r="55" spans="2:18" ht="15" customHeight="1">
      <c r="B55" s="438"/>
      <c r="C55" s="438" t="s">
        <v>118</v>
      </c>
      <c r="D55" s="438"/>
      <c r="E55" s="438"/>
      <c r="F55" s="439">
        <v>0.8</v>
      </c>
      <c r="G55" s="438"/>
      <c r="H55" s="438"/>
      <c r="I55" s="438"/>
      <c r="J55" s="438"/>
      <c r="K55" s="438"/>
      <c r="L55" s="438"/>
      <c r="M55" s="439">
        <v>0.8</v>
      </c>
      <c r="N55" s="439">
        <v>0.8</v>
      </c>
      <c r="O55" s="439">
        <v>0.8</v>
      </c>
      <c r="P55" s="439">
        <v>0.8</v>
      </c>
      <c r="Q55" s="439">
        <v>0.8</v>
      </c>
      <c r="R55" s="22"/>
    </row>
    <row r="56" spans="2:18" ht="15" customHeight="1">
      <c r="B56" s="20" t="s">
        <v>119</v>
      </c>
      <c r="C56" s="22"/>
      <c r="D56" s="22"/>
      <c r="E56" s="22"/>
      <c r="F56" s="22"/>
      <c r="G56" s="22"/>
      <c r="H56" s="22"/>
      <c r="I56" s="22"/>
      <c r="J56" s="22"/>
      <c r="K56" s="22"/>
      <c r="L56" s="22"/>
      <c r="M56" s="69">
        <f>M52*M53*M54*M55/10^6</f>
        <v>2600</v>
      </c>
      <c r="N56" s="69">
        <f>N52*N53*N54*N55/10^6</f>
        <v>6293</v>
      </c>
      <c r="O56" s="69">
        <f>O52*O53*O54*O55/10^6</f>
        <v>8679.4679999999989</v>
      </c>
      <c r="P56" s="69">
        <f>P52*P53*P54*P55/10^6</f>
        <v>15762.533849999998</v>
      </c>
      <c r="Q56" s="69">
        <f>Q52*Q53*Q54*Q55/10^6</f>
        <v>19255.511351159999</v>
      </c>
      <c r="R56" s="22" t="s">
        <v>120</v>
      </c>
    </row>
    <row r="57" spans="2:18" ht="12.75">
      <c r="B57" s="22"/>
      <c r="C57" s="22"/>
      <c r="D57" s="22"/>
      <c r="E57" s="22"/>
      <c r="F57" s="22"/>
      <c r="G57" s="22"/>
      <c r="H57" s="22"/>
      <c r="I57" s="22"/>
      <c r="J57" s="22"/>
      <c r="K57" s="22"/>
      <c r="L57" s="22"/>
      <c r="M57" s="22"/>
      <c r="N57" s="22"/>
      <c r="O57" s="22"/>
      <c r="P57" s="22"/>
      <c r="Q57" s="22"/>
      <c r="R57" s="22"/>
    </row>
    <row r="58" spans="2:18" ht="15" customHeight="1">
      <c r="B58" s="67" t="s">
        <v>121</v>
      </c>
      <c r="C58" s="64"/>
      <c r="D58" s="64"/>
      <c r="E58" s="64"/>
      <c r="F58" s="64"/>
      <c r="G58" s="64"/>
      <c r="H58" s="64"/>
      <c r="I58" s="64"/>
      <c r="J58" s="64"/>
      <c r="K58" s="64"/>
      <c r="L58" s="64"/>
      <c r="M58" s="64"/>
      <c r="N58" s="64"/>
      <c r="O58" s="64"/>
      <c r="P58" s="64"/>
      <c r="Q58" s="64"/>
      <c r="R58" s="22"/>
    </row>
    <row r="59" spans="2:18" ht="15" customHeight="1">
      <c r="B59" s="443" t="s">
        <v>122</v>
      </c>
      <c r="C59" s="437"/>
      <c r="D59" s="437"/>
      <c r="E59" s="437"/>
      <c r="F59" s="437"/>
      <c r="G59" s="437"/>
      <c r="H59" s="437"/>
      <c r="I59" s="437"/>
      <c r="J59" s="437"/>
      <c r="K59" s="437"/>
      <c r="L59" s="437"/>
      <c r="M59" s="444">
        <v>80</v>
      </c>
      <c r="N59" s="444">
        <v>130</v>
      </c>
      <c r="O59" s="444">
        <v>170</v>
      </c>
      <c r="P59" s="444">
        <v>210</v>
      </c>
      <c r="Q59" s="444">
        <v>250</v>
      </c>
      <c r="R59" s="22" t="s">
        <v>123</v>
      </c>
    </row>
    <row r="60" spans="2:18" ht="15" customHeight="1">
      <c r="B60" s="22"/>
      <c r="C60" s="22" t="s">
        <v>124</v>
      </c>
      <c r="D60" s="22"/>
      <c r="E60" s="22"/>
      <c r="F60" s="445">
        <v>1.5</v>
      </c>
      <c r="G60" s="22"/>
      <c r="H60" s="22"/>
      <c r="I60" s="22"/>
      <c r="J60" s="22"/>
      <c r="K60" s="22"/>
      <c r="L60" s="22"/>
      <c r="M60" s="26">
        <v>1.5</v>
      </c>
      <c r="N60" s="26">
        <v>1.5</v>
      </c>
      <c r="O60" s="26">
        <v>1.5</v>
      </c>
      <c r="P60" s="26">
        <v>1.5</v>
      </c>
      <c r="Q60" s="26">
        <v>1.5</v>
      </c>
      <c r="R60" s="22"/>
    </row>
    <row r="61" spans="2:18" ht="15" customHeight="1">
      <c r="B61" s="22"/>
      <c r="C61" s="22" t="s">
        <v>125</v>
      </c>
      <c r="D61" s="22"/>
      <c r="E61" s="22"/>
      <c r="F61" s="22"/>
      <c r="G61" s="22"/>
      <c r="H61" s="22"/>
      <c r="I61" s="22"/>
      <c r="J61" s="22"/>
      <c r="K61" s="22"/>
      <c r="L61" s="22"/>
      <c r="M61" s="26">
        <f>M52</f>
        <v>1</v>
      </c>
      <c r="N61" s="26">
        <f>N52</f>
        <v>2</v>
      </c>
      <c r="O61" s="26">
        <f>O52</f>
        <v>2</v>
      </c>
      <c r="P61" s="26">
        <f>P52</f>
        <v>3</v>
      </c>
      <c r="Q61" s="26">
        <f>Q52</f>
        <v>3</v>
      </c>
      <c r="R61" s="22" t="s">
        <v>126</v>
      </c>
    </row>
    <row r="62" spans="2:18" ht="15" customHeight="1">
      <c r="B62" s="22"/>
      <c r="C62" s="22" t="s">
        <v>127</v>
      </c>
      <c r="D62" s="22"/>
      <c r="E62" s="22"/>
      <c r="F62" s="22">
        <v>10</v>
      </c>
      <c r="G62" s="22"/>
      <c r="H62" s="22"/>
      <c r="I62" s="22"/>
      <c r="J62" s="22"/>
      <c r="K62" s="22"/>
      <c r="L62" s="22"/>
      <c r="M62" s="26">
        <v>10</v>
      </c>
      <c r="N62" s="26">
        <v>10</v>
      </c>
      <c r="O62" s="26">
        <v>10</v>
      </c>
      <c r="P62" s="26">
        <v>10</v>
      </c>
      <c r="Q62" s="26">
        <v>10</v>
      </c>
      <c r="R62" s="22"/>
    </row>
    <row r="63" spans="2:18" ht="15" customHeight="1">
      <c r="B63" s="22"/>
      <c r="C63" s="22" t="s">
        <v>118</v>
      </c>
      <c r="D63" s="22"/>
      <c r="E63" s="22"/>
      <c r="F63" s="22"/>
      <c r="G63" s="22"/>
      <c r="H63" s="22"/>
      <c r="I63" s="22"/>
      <c r="J63" s="22"/>
      <c r="K63" s="22"/>
      <c r="L63" s="22"/>
      <c r="M63" s="32">
        <v>0.8</v>
      </c>
      <c r="N63" s="32">
        <v>0.8</v>
      </c>
      <c r="O63" s="32">
        <v>0.8</v>
      </c>
      <c r="P63" s="32">
        <v>0.8</v>
      </c>
      <c r="Q63" s="32">
        <v>0.8</v>
      </c>
      <c r="R63" s="22"/>
    </row>
    <row r="64" spans="2:18" ht="15" customHeight="1">
      <c r="B64" s="415" t="s">
        <v>119</v>
      </c>
      <c r="C64" s="438"/>
      <c r="D64" s="438"/>
      <c r="E64" s="438"/>
      <c r="F64" s="438"/>
      <c r="G64" s="438"/>
      <c r="H64" s="438"/>
      <c r="I64" s="438"/>
      <c r="J64" s="438"/>
      <c r="K64" s="438"/>
      <c r="L64" s="438"/>
      <c r="M64" s="69">
        <f>M59*M60*M61*M62*M63</f>
        <v>960</v>
      </c>
      <c r="N64" s="69">
        <f>N59*N60*N61*N62*N63</f>
        <v>3120</v>
      </c>
      <c r="O64" s="69">
        <f>O59*O60*O61*O62*O63</f>
        <v>4080</v>
      </c>
      <c r="P64" s="69">
        <f>P59*P60*P61*P62*P63</f>
        <v>7560</v>
      </c>
      <c r="Q64" s="69">
        <f>Q59*Q60*Q61*Q62*Q63</f>
        <v>9000</v>
      </c>
      <c r="R64" s="22"/>
    </row>
    <row r="65" spans="2:18" ht="15" customHeight="1">
      <c r="B65" s="44" t="s">
        <v>128</v>
      </c>
      <c r="C65" s="22"/>
      <c r="D65" s="22"/>
      <c r="E65" s="22"/>
      <c r="F65" s="22"/>
      <c r="G65" s="22"/>
      <c r="H65" s="22"/>
      <c r="I65" s="22"/>
      <c r="J65" s="22"/>
      <c r="K65" s="22"/>
      <c r="L65" s="22"/>
      <c r="M65" s="59">
        <f>M56+M64</f>
        <v>3560</v>
      </c>
      <c r="N65" s="59">
        <f>N56+N64</f>
        <v>9413</v>
      </c>
      <c r="O65" s="59">
        <f>O56+O64</f>
        <v>12759.467999999999</v>
      </c>
      <c r="P65" s="59">
        <f>P56+P64</f>
        <v>23322.53385</v>
      </c>
      <c r="Q65" s="59">
        <f>Q56+Q64</f>
        <v>28255.511351159999</v>
      </c>
      <c r="R65" s="22" t="s">
        <v>129</v>
      </c>
    </row>
    <row r="66" spans="2:18" ht="12.75">
      <c r="B66" s="22"/>
      <c r="C66" s="22"/>
      <c r="D66" s="22"/>
      <c r="E66" s="22"/>
      <c r="F66" s="22"/>
      <c r="G66" s="22"/>
      <c r="H66" s="22"/>
      <c r="I66" s="22"/>
      <c r="J66" s="22"/>
      <c r="K66" s="22"/>
      <c r="L66" s="22"/>
      <c r="M66" s="22"/>
      <c r="N66" s="22"/>
      <c r="O66" s="22"/>
      <c r="P66" s="22"/>
      <c r="Q66" s="22"/>
      <c r="R66" s="22"/>
    </row>
    <row r="67" spans="2:18" ht="15" customHeight="1">
      <c r="B67" s="67" t="s">
        <v>130</v>
      </c>
      <c r="C67" s="64"/>
      <c r="D67" s="64"/>
      <c r="E67" s="64"/>
      <c r="F67" s="64"/>
      <c r="G67" s="64"/>
      <c r="H67" s="64"/>
      <c r="I67" s="64"/>
      <c r="J67" s="64"/>
      <c r="K67" s="64"/>
      <c r="L67" s="64"/>
      <c r="M67" s="64"/>
      <c r="N67" s="64"/>
      <c r="O67" s="64"/>
      <c r="P67" s="64"/>
      <c r="Q67" s="64"/>
      <c r="R67" s="22"/>
    </row>
    <row r="68" spans="2:18" ht="15" customHeight="1">
      <c r="B68" s="443" t="s">
        <v>131</v>
      </c>
      <c r="C68" s="437"/>
      <c r="D68" s="437"/>
      <c r="E68" s="437"/>
      <c r="F68" s="437"/>
      <c r="G68" s="437"/>
      <c r="H68" s="437"/>
      <c r="I68" s="437"/>
      <c r="J68" s="437"/>
      <c r="K68" s="437"/>
      <c r="L68" s="437"/>
      <c r="M68" s="444">
        <v>0</v>
      </c>
      <c r="N68" s="444">
        <v>12000</v>
      </c>
      <c r="O68" s="444">
        <v>40000</v>
      </c>
      <c r="P68" s="444">
        <v>95000</v>
      </c>
      <c r="Q68" s="444">
        <v>155000</v>
      </c>
      <c r="R68" s="22"/>
    </row>
    <row r="69" spans="2:18" ht="15" customHeight="1">
      <c r="B69" s="438"/>
      <c r="C69" s="438" t="s">
        <v>132</v>
      </c>
      <c r="D69" s="438"/>
      <c r="E69" s="438"/>
      <c r="F69" s="75">
        <v>100000</v>
      </c>
      <c r="G69" s="442" t="s">
        <v>116</v>
      </c>
      <c r="H69" s="438"/>
      <c r="I69" s="438"/>
      <c r="J69" s="438"/>
      <c r="K69" s="438"/>
      <c r="L69" s="438"/>
      <c r="M69" s="69">
        <v>100000</v>
      </c>
      <c r="N69" s="69">
        <f>M69*(1+N21)</f>
        <v>101499.99999999999</v>
      </c>
      <c r="O69" s="69">
        <f>N69*(1+O21)</f>
        <v>103326.99999999999</v>
      </c>
      <c r="P69" s="69">
        <f>O69*(1+P21)</f>
        <v>105083.55899999998</v>
      </c>
      <c r="Q69" s="69">
        <f>P69*(1+Q21)</f>
        <v>106975.06306199999</v>
      </c>
      <c r="R69" s="22" t="s">
        <v>133</v>
      </c>
    </row>
    <row r="70" spans="2:18" ht="15" customHeight="1">
      <c r="B70" s="20" t="s">
        <v>119</v>
      </c>
      <c r="C70" s="22"/>
      <c r="D70" s="22"/>
      <c r="E70" s="22"/>
      <c r="F70" s="22"/>
      <c r="G70" s="22"/>
      <c r="H70" s="22"/>
      <c r="I70" s="22"/>
      <c r="J70" s="22"/>
      <c r="K70" s="22"/>
      <c r="L70" s="22"/>
      <c r="M70" s="69">
        <f>M68*M69/10^6</f>
        <v>0</v>
      </c>
      <c r="N70" s="69">
        <f>N68*N69/10^6</f>
        <v>1217.9999999999998</v>
      </c>
      <c r="O70" s="69">
        <f>O68*O69/10^6</f>
        <v>4133.08</v>
      </c>
      <c r="P70" s="69">
        <f>P68*P69/10^6</f>
        <v>9982.9381049999974</v>
      </c>
      <c r="Q70" s="69">
        <f>Q68*Q69/10^6</f>
        <v>16581.13477461</v>
      </c>
      <c r="R70" s="22"/>
    </row>
    <row r="71" spans="2:18" ht="15" customHeight="1">
      <c r="B71" s="22"/>
      <c r="C71" s="22"/>
      <c r="D71" s="22"/>
      <c r="E71" s="22"/>
      <c r="F71" s="22"/>
      <c r="G71" s="22"/>
      <c r="H71" s="22"/>
      <c r="I71" s="22"/>
      <c r="J71" s="22"/>
      <c r="K71" s="22"/>
      <c r="L71" s="22"/>
      <c r="M71" s="22"/>
      <c r="N71" s="22"/>
      <c r="O71" s="22"/>
      <c r="P71" s="22"/>
      <c r="Q71" s="22"/>
      <c r="R71" s="22" t="s">
        <v>134</v>
      </c>
    </row>
    <row r="72" spans="2:18" ht="15" customHeight="1">
      <c r="B72" s="67" t="s">
        <v>135</v>
      </c>
      <c r="C72" s="64"/>
      <c r="D72" s="64"/>
      <c r="E72" s="64"/>
      <c r="F72" s="64"/>
      <c r="G72" s="64"/>
      <c r="H72" s="64"/>
      <c r="I72" s="64"/>
      <c r="J72" s="64"/>
      <c r="K72" s="64"/>
      <c r="L72" s="64"/>
      <c r="M72" s="64"/>
      <c r="N72" s="64"/>
      <c r="O72" s="64"/>
      <c r="P72" s="64"/>
      <c r="Q72" s="64"/>
      <c r="R72" s="22"/>
    </row>
    <row r="73" spans="2:18" ht="15" customHeight="1">
      <c r="B73" s="443" t="s">
        <v>136</v>
      </c>
      <c r="C73" s="437"/>
      <c r="D73" s="437"/>
      <c r="E73" s="437"/>
      <c r="F73" s="437"/>
      <c r="G73" s="437"/>
      <c r="H73" s="437"/>
      <c r="I73" s="437"/>
      <c r="J73" s="437"/>
      <c r="K73" s="437"/>
      <c r="L73" s="437"/>
      <c r="M73" s="437"/>
      <c r="N73" s="437"/>
      <c r="O73" s="437"/>
      <c r="P73" s="437"/>
      <c r="Q73" s="437"/>
      <c r="R73" s="22"/>
    </row>
    <row r="74" spans="2:18" ht="15" customHeight="1">
      <c r="B74" s="54" t="s">
        <v>137</v>
      </c>
      <c r="C74" s="22"/>
      <c r="D74" s="22"/>
      <c r="E74" s="22"/>
      <c r="F74" s="22"/>
      <c r="G74" s="22"/>
      <c r="H74" s="22"/>
      <c r="I74" s="22"/>
      <c r="J74" s="22"/>
      <c r="K74" s="22"/>
      <c r="L74" s="22"/>
      <c r="M74" s="26">
        <v>1</v>
      </c>
      <c r="N74" s="26">
        <v>1.5</v>
      </c>
      <c r="O74" s="26">
        <v>2</v>
      </c>
      <c r="P74" s="26">
        <v>2.5</v>
      </c>
      <c r="Q74" s="26">
        <v>3</v>
      </c>
      <c r="R74" s="22"/>
    </row>
    <row r="75" spans="2:18" ht="15" customHeight="1">
      <c r="B75" s="22"/>
      <c r="C75" s="22" t="s">
        <v>138</v>
      </c>
      <c r="D75" s="22"/>
      <c r="E75" s="22"/>
      <c r="F75" s="22"/>
      <c r="G75" s="22"/>
      <c r="H75" s="22"/>
      <c r="I75" s="22"/>
      <c r="J75" s="22"/>
      <c r="K75" s="22"/>
      <c r="L75" s="22"/>
      <c r="M75" s="26">
        <v>75</v>
      </c>
      <c r="N75" s="26">
        <v>100</v>
      </c>
      <c r="O75" s="26">
        <v>130</v>
      </c>
      <c r="P75" s="26">
        <v>160</v>
      </c>
      <c r="Q75" s="26">
        <v>200</v>
      </c>
      <c r="R75" s="22"/>
    </row>
    <row r="76" spans="2:18" ht="15" customHeight="1">
      <c r="B76" s="22"/>
      <c r="C76" s="22" t="s">
        <v>139</v>
      </c>
      <c r="D76" s="22"/>
      <c r="E76" s="22"/>
      <c r="F76" s="22"/>
      <c r="G76" s="22"/>
      <c r="H76" s="22"/>
      <c r="I76" s="22"/>
      <c r="J76" s="22"/>
      <c r="K76" s="22"/>
      <c r="L76" s="22"/>
      <c r="M76" s="26">
        <v>4</v>
      </c>
      <c r="N76" s="26">
        <v>4</v>
      </c>
      <c r="O76" s="26">
        <v>4</v>
      </c>
      <c r="P76" s="26">
        <v>4</v>
      </c>
      <c r="Q76" s="26">
        <v>4</v>
      </c>
      <c r="R76" s="22"/>
    </row>
    <row r="77" spans="2:18" ht="15" customHeight="1">
      <c r="B77" s="438"/>
      <c r="C77" s="438" t="s">
        <v>140</v>
      </c>
      <c r="D77" s="438"/>
      <c r="E77" s="438"/>
      <c r="F77" s="438"/>
      <c r="G77" s="438"/>
      <c r="H77" s="438"/>
      <c r="I77" s="438"/>
      <c r="J77" s="438"/>
      <c r="K77" s="438"/>
      <c r="L77" s="438"/>
      <c r="M77" s="439">
        <v>0.85</v>
      </c>
      <c r="N77" s="439">
        <v>0.85</v>
      </c>
      <c r="O77" s="439">
        <v>0.85</v>
      </c>
      <c r="P77" s="439">
        <v>0.85</v>
      </c>
      <c r="Q77" s="439">
        <v>0.85</v>
      </c>
      <c r="R77" s="22"/>
    </row>
    <row r="78" spans="2:18" ht="15" customHeight="1">
      <c r="B78" s="54" t="s">
        <v>141</v>
      </c>
      <c r="C78" s="22"/>
      <c r="D78" s="22"/>
      <c r="E78" s="22"/>
      <c r="F78" s="22"/>
      <c r="G78" s="22"/>
      <c r="H78" s="22"/>
      <c r="I78" s="22"/>
      <c r="J78" s="22"/>
      <c r="K78" s="22"/>
      <c r="L78" s="22"/>
      <c r="M78" s="26">
        <f>M74*M75*M76*M77</f>
        <v>255</v>
      </c>
      <c r="N78" s="26">
        <f>N74*N75*N76*N77</f>
        <v>510</v>
      </c>
      <c r="O78" s="26">
        <f>O74*O75*O76*O77</f>
        <v>884</v>
      </c>
      <c r="P78" s="26">
        <f>P74*P75*P76*P77</f>
        <v>1360</v>
      </c>
      <c r="Q78" s="26">
        <f>Q74*Q75*Q76*Q77</f>
        <v>2040</v>
      </c>
      <c r="R78" s="22" t="s">
        <v>142</v>
      </c>
    </row>
    <row r="79" spans="2:18" ht="15" customHeight="1">
      <c r="B79" s="443" t="s">
        <v>73</v>
      </c>
      <c r="C79" s="437"/>
      <c r="D79" s="437"/>
      <c r="E79" s="437"/>
      <c r="F79" s="437"/>
      <c r="G79" s="437"/>
      <c r="H79" s="437"/>
      <c r="I79" s="437"/>
      <c r="J79" s="437"/>
      <c r="K79" s="437"/>
      <c r="L79" s="437"/>
      <c r="M79" s="437"/>
      <c r="N79" s="437"/>
      <c r="O79" s="437"/>
      <c r="P79" s="437"/>
      <c r="Q79" s="437"/>
      <c r="R79" s="22"/>
    </row>
    <row r="80" spans="2:18" ht="15" customHeight="1">
      <c r="B80" s="54" t="s">
        <v>143</v>
      </c>
      <c r="C80" s="22"/>
      <c r="D80" s="22"/>
      <c r="E80" s="22"/>
      <c r="F80" s="22"/>
      <c r="G80" s="22"/>
      <c r="H80" s="22"/>
      <c r="I80" s="22"/>
      <c r="J80" s="22"/>
      <c r="K80" s="22"/>
      <c r="L80" s="22"/>
      <c r="M80" s="26">
        <v>13</v>
      </c>
      <c r="N80" s="26">
        <v>13</v>
      </c>
      <c r="O80" s="26">
        <v>13</v>
      </c>
      <c r="P80" s="26">
        <v>13</v>
      </c>
      <c r="Q80" s="26">
        <v>13</v>
      </c>
      <c r="R80" s="22" t="s">
        <v>144</v>
      </c>
    </row>
    <row r="81" spans="2:18" ht="15" customHeight="1">
      <c r="B81" s="22"/>
      <c r="C81" s="22" t="s">
        <v>145</v>
      </c>
      <c r="D81" s="22"/>
      <c r="E81" s="22"/>
      <c r="F81" s="22"/>
      <c r="G81" s="22"/>
      <c r="H81" s="22"/>
      <c r="I81" s="22"/>
      <c r="J81" s="22"/>
      <c r="K81" s="22"/>
      <c r="L81" s="22"/>
      <c r="M81" s="26">
        <v>3</v>
      </c>
      <c r="N81" s="26">
        <v>3</v>
      </c>
      <c r="O81" s="26">
        <v>4</v>
      </c>
      <c r="P81" s="26">
        <v>5</v>
      </c>
      <c r="Q81" s="26">
        <v>5</v>
      </c>
      <c r="R81" s="22"/>
    </row>
    <row r="82" spans="2:18" ht="15" customHeight="1">
      <c r="B82" s="22"/>
      <c r="C82" s="22" t="s">
        <v>139</v>
      </c>
      <c r="D82" s="22"/>
      <c r="E82" s="22"/>
      <c r="F82" s="22"/>
      <c r="G82" s="22"/>
      <c r="H82" s="22"/>
      <c r="I82" s="22"/>
      <c r="J82" s="22"/>
      <c r="K82" s="22"/>
      <c r="L82" s="22"/>
      <c r="M82" s="26">
        <v>4</v>
      </c>
      <c r="N82" s="26">
        <v>4</v>
      </c>
      <c r="O82" s="26">
        <v>4</v>
      </c>
      <c r="P82" s="26">
        <v>4</v>
      </c>
      <c r="Q82" s="26">
        <v>4</v>
      </c>
      <c r="R82" s="22" t="s">
        <v>146</v>
      </c>
    </row>
    <row r="83" spans="2:18" ht="15" customHeight="1">
      <c r="B83" s="438"/>
      <c r="C83" s="438" t="s">
        <v>140</v>
      </c>
      <c r="D83" s="438"/>
      <c r="E83" s="438"/>
      <c r="F83" s="438"/>
      <c r="G83" s="438"/>
      <c r="H83" s="438"/>
      <c r="I83" s="438"/>
      <c r="J83" s="438"/>
      <c r="K83" s="438"/>
      <c r="L83" s="438"/>
      <c r="M83" s="439">
        <v>0.85</v>
      </c>
      <c r="N83" s="439">
        <v>0.85</v>
      </c>
      <c r="O83" s="439">
        <v>0.85</v>
      </c>
      <c r="P83" s="439">
        <v>0.85</v>
      </c>
      <c r="Q83" s="439">
        <v>0.85</v>
      </c>
      <c r="R83" s="22"/>
    </row>
    <row r="84" spans="2:18" ht="15" customHeight="1">
      <c r="B84" s="54" t="s">
        <v>147</v>
      </c>
      <c r="C84" s="22"/>
      <c r="D84" s="22"/>
      <c r="E84" s="22"/>
      <c r="F84" s="22"/>
      <c r="G84" s="22"/>
      <c r="H84" s="22"/>
      <c r="I84" s="22"/>
      <c r="J84" s="22"/>
      <c r="K84" s="22"/>
      <c r="L84" s="22"/>
      <c r="M84" s="26">
        <f>M80*M81*M82*M83</f>
        <v>132.6</v>
      </c>
      <c r="N84" s="26">
        <f>N80*N81*N82*N83</f>
        <v>132.6</v>
      </c>
      <c r="O84" s="26">
        <f>O80*O81*O82*O83</f>
        <v>176.79999999999998</v>
      </c>
      <c r="P84" s="26">
        <f>P80*P81*P82*P83</f>
        <v>221</v>
      </c>
      <c r="Q84" s="26">
        <f>Q80*Q81*Q82*Q83</f>
        <v>221</v>
      </c>
      <c r="R84" s="22"/>
    </row>
    <row r="85" spans="2:18" ht="15" customHeight="1">
      <c r="B85" s="443" t="s">
        <v>148</v>
      </c>
      <c r="C85" s="437"/>
      <c r="D85" s="437"/>
      <c r="E85" s="437"/>
      <c r="F85" s="437"/>
      <c r="G85" s="437"/>
      <c r="H85" s="437"/>
      <c r="I85" s="437"/>
      <c r="J85" s="437"/>
      <c r="K85" s="437"/>
      <c r="L85" s="437"/>
      <c r="M85" s="437"/>
      <c r="N85" s="437"/>
      <c r="O85" s="437"/>
      <c r="P85" s="437"/>
      <c r="Q85" s="437"/>
      <c r="R85" s="22"/>
    </row>
    <row r="86" spans="2:18" ht="15" customHeight="1">
      <c r="B86" s="54" t="s">
        <v>149</v>
      </c>
      <c r="C86" s="22"/>
      <c r="D86" s="22"/>
      <c r="E86" s="22"/>
      <c r="F86" s="22"/>
      <c r="G86" s="22"/>
      <c r="H86" s="22"/>
      <c r="I86" s="22"/>
      <c r="J86" s="22"/>
      <c r="K86" s="22"/>
      <c r="L86" s="22"/>
      <c r="M86" s="26">
        <v>30</v>
      </c>
      <c r="N86" s="26">
        <v>35</v>
      </c>
      <c r="O86" s="26">
        <v>38</v>
      </c>
      <c r="P86" s="26">
        <v>40</v>
      </c>
      <c r="Q86" s="26">
        <v>45</v>
      </c>
      <c r="R86" s="22"/>
    </row>
    <row r="87" spans="2:18" ht="15" customHeight="1">
      <c r="B87" s="22"/>
      <c r="C87" s="22" t="s">
        <v>150</v>
      </c>
      <c r="D87" s="22"/>
      <c r="E87" s="22"/>
      <c r="F87" s="22"/>
      <c r="G87" s="22"/>
      <c r="H87" s="22"/>
      <c r="I87" s="22"/>
      <c r="J87" s="22"/>
      <c r="K87" s="22"/>
      <c r="L87" s="22"/>
      <c r="M87" s="26">
        <v>13</v>
      </c>
      <c r="N87" s="26">
        <v>16</v>
      </c>
      <c r="O87" s="26">
        <v>18</v>
      </c>
      <c r="P87" s="26">
        <v>20</v>
      </c>
      <c r="Q87" s="26">
        <v>23</v>
      </c>
      <c r="R87" s="22"/>
    </row>
    <row r="88" spans="2:18" ht="15" customHeight="1">
      <c r="B88" s="22"/>
      <c r="C88" s="22" t="s">
        <v>139</v>
      </c>
      <c r="D88" s="22"/>
      <c r="E88" s="22"/>
      <c r="F88" s="22"/>
      <c r="G88" s="22"/>
      <c r="H88" s="22"/>
      <c r="I88" s="22"/>
      <c r="J88" s="22"/>
      <c r="K88" s="22"/>
      <c r="L88" s="22"/>
      <c r="M88" s="26">
        <v>4</v>
      </c>
      <c r="N88" s="26">
        <v>4</v>
      </c>
      <c r="O88" s="26">
        <v>4</v>
      </c>
      <c r="P88" s="26">
        <v>4</v>
      </c>
      <c r="Q88" s="26">
        <v>4</v>
      </c>
      <c r="R88" s="22" t="s">
        <v>151</v>
      </c>
    </row>
    <row r="89" spans="2:18" ht="15" customHeight="1">
      <c r="B89" s="438"/>
      <c r="C89" s="438" t="s">
        <v>140</v>
      </c>
      <c r="D89" s="438"/>
      <c r="E89" s="438"/>
      <c r="F89" s="438"/>
      <c r="G89" s="438"/>
      <c r="H89" s="438"/>
      <c r="I89" s="438"/>
      <c r="J89" s="438"/>
      <c r="K89" s="438"/>
      <c r="L89" s="438"/>
      <c r="M89" s="439">
        <v>0.85</v>
      </c>
      <c r="N89" s="439">
        <v>0.85</v>
      </c>
      <c r="O89" s="439">
        <v>0.85</v>
      </c>
      <c r="P89" s="439">
        <v>0.85</v>
      </c>
      <c r="Q89" s="439">
        <v>0.85</v>
      </c>
      <c r="R89" s="22"/>
    </row>
    <row r="90" spans="2:18" ht="15" customHeight="1">
      <c r="B90" s="54" t="s">
        <v>152</v>
      </c>
      <c r="C90" s="22"/>
      <c r="D90" s="22"/>
      <c r="E90" s="22"/>
      <c r="F90" s="22"/>
      <c r="G90" s="22"/>
      <c r="H90" s="22"/>
      <c r="I90" s="22"/>
      <c r="J90" s="22"/>
      <c r="K90" s="22"/>
      <c r="L90" s="22"/>
      <c r="M90" s="26">
        <f>M86*M87*M88*M89</f>
        <v>1326</v>
      </c>
      <c r="N90" s="26">
        <f>N86*N87*N88*N89</f>
        <v>1904</v>
      </c>
      <c r="O90" s="26">
        <f>O86*O87*O88*O89</f>
        <v>2325.6</v>
      </c>
      <c r="P90" s="26">
        <f>P86*P87*P88*P89</f>
        <v>2720</v>
      </c>
      <c r="Q90" s="26">
        <f>Q86*Q87*Q88*Q89</f>
        <v>3519</v>
      </c>
      <c r="R90" s="22"/>
    </row>
    <row r="91" spans="2:18" ht="15" customHeight="1">
      <c r="B91" s="44" t="s">
        <v>153</v>
      </c>
      <c r="C91" s="22"/>
      <c r="D91" s="22"/>
      <c r="E91" s="22"/>
      <c r="F91" s="22"/>
      <c r="G91" s="22"/>
      <c r="H91" s="22"/>
      <c r="I91" s="22"/>
      <c r="J91" s="22"/>
      <c r="K91" s="22"/>
      <c r="L91" s="22"/>
      <c r="M91" s="70">
        <f>M78+M84+M90</f>
        <v>1713.6</v>
      </c>
      <c r="N91" s="70">
        <f>N78+N84+N90</f>
        <v>2546.6</v>
      </c>
      <c r="O91" s="70">
        <f>O78+O84+O90</f>
        <v>3386.3999999999996</v>
      </c>
      <c r="P91" s="70">
        <f>P78+P84+P90</f>
        <v>4301</v>
      </c>
      <c r="Q91" s="70">
        <f>Q78+Q84+Q90</f>
        <v>5780</v>
      </c>
      <c r="R91" s="22"/>
    </row>
    <row r="92" spans="2:18" ht="12.75">
      <c r="B92" s="22"/>
      <c r="C92" s="22"/>
      <c r="D92" s="22"/>
      <c r="E92" s="22"/>
      <c r="F92" s="22"/>
      <c r="G92" s="22"/>
      <c r="H92" s="22"/>
      <c r="I92" s="22"/>
      <c r="J92" s="22"/>
      <c r="K92" s="22"/>
      <c r="L92" s="22"/>
      <c r="M92" s="22"/>
      <c r="N92" s="22"/>
      <c r="O92" s="22"/>
      <c r="P92" s="22"/>
      <c r="Q92" s="22"/>
      <c r="R92" s="22"/>
    </row>
    <row r="93" spans="2:18" ht="15" customHeight="1">
      <c r="B93" s="63" t="s">
        <v>154</v>
      </c>
      <c r="C93" s="64"/>
      <c r="D93" s="64"/>
      <c r="E93" s="64"/>
      <c r="F93" s="64"/>
      <c r="G93" s="64"/>
      <c r="H93" s="64"/>
      <c r="I93" s="64"/>
      <c r="J93" s="64"/>
      <c r="K93" s="64"/>
      <c r="L93" s="64"/>
      <c r="M93" s="64"/>
      <c r="N93" s="64"/>
      <c r="O93" s="64"/>
      <c r="P93" s="64"/>
      <c r="Q93" s="64"/>
      <c r="R93" s="22"/>
    </row>
    <row r="94" spans="2:18" ht="15" customHeight="1">
      <c r="B94" s="443" t="s">
        <v>155</v>
      </c>
      <c r="C94" s="437"/>
      <c r="D94" s="437"/>
      <c r="E94" s="437"/>
      <c r="F94" s="437"/>
      <c r="G94" s="437"/>
      <c r="H94" s="437"/>
      <c r="I94" s="437"/>
      <c r="J94" s="437"/>
      <c r="K94" s="437"/>
      <c r="L94" s="437"/>
      <c r="M94" s="444">
        <f>M68</f>
        <v>0</v>
      </c>
      <c r="N94" s="444">
        <f>N68</f>
        <v>12000</v>
      </c>
      <c r="O94" s="444">
        <f>O68</f>
        <v>40000</v>
      </c>
      <c r="P94" s="444">
        <f>P68</f>
        <v>95000</v>
      </c>
      <c r="Q94" s="444">
        <f>Q68</f>
        <v>155000</v>
      </c>
      <c r="R94" s="22"/>
    </row>
    <row r="95" spans="2:18" ht="15" customHeight="1">
      <c r="B95" s="22"/>
      <c r="C95" s="22" t="s">
        <v>156</v>
      </c>
      <c r="D95" s="22"/>
      <c r="E95" s="22"/>
      <c r="F95" s="22"/>
      <c r="G95" s="22"/>
      <c r="H95" s="22"/>
      <c r="I95" s="22"/>
      <c r="J95" s="22"/>
      <c r="K95" s="22"/>
      <c r="L95" s="22"/>
      <c r="M95" s="26">
        <v>1</v>
      </c>
      <c r="N95" s="26">
        <v>1</v>
      </c>
      <c r="O95" s="26">
        <v>1</v>
      </c>
      <c r="P95" s="26">
        <v>1</v>
      </c>
      <c r="Q95" s="26">
        <v>1</v>
      </c>
      <c r="R95" s="22"/>
    </row>
    <row r="96" spans="2:18" ht="15" customHeight="1">
      <c r="B96" s="438"/>
      <c r="C96" s="438" t="s">
        <v>157</v>
      </c>
      <c r="D96" s="438"/>
      <c r="E96" s="438"/>
      <c r="F96" s="75">
        <v>27000</v>
      </c>
      <c r="G96" s="438"/>
      <c r="H96" s="438"/>
      <c r="I96" s="438"/>
      <c r="J96" s="438"/>
      <c r="K96" s="438"/>
      <c r="L96" s="438"/>
      <c r="M96" s="69">
        <v>27000</v>
      </c>
      <c r="N96" s="69">
        <f>M96*(1+N21)</f>
        <v>27404.999999999996</v>
      </c>
      <c r="O96" s="69">
        <f>N96*(1+O21)</f>
        <v>27898.289999999997</v>
      </c>
      <c r="P96" s="69">
        <f>O96*(1+P21)</f>
        <v>28372.560929999996</v>
      </c>
      <c r="Q96" s="69">
        <f>P96*(1+Q21)</f>
        <v>28883.267026739995</v>
      </c>
      <c r="R96" s="22" t="s">
        <v>158</v>
      </c>
    </row>
    <row r="97" spans="2:18" ht="15" customHeight="1">
      <c r="B97" s="20" t="s">
        <v>119</v>
      </c>
      <c r="C97" s="22"/>
      <c r="D97" s="22"/>
      <c r="E97" s="22"/>
      <c r="F97" s="22"/>
      <c r="G97" s="22"/>
      <c r="H97" s="22"/>
      <c r="I97" s="22"/>
      <c r="J97" s="22"/>
      <c r="K97" s="22"/>
      <c r="L97" s="22"/>
      <c r="M97" s="69">
        <f>M94*M95*M96/10^6</f>
        <v>0</v>
      </c>
      <c r="N97" s="69">
        <f>N94*N95*N96/10^6</f>
        <v>328.85999999999996</v>
      </c>
      <c r="O97" s="69">
        <f>O94*O95*O96/10^6</f>
        <v>1115.9315999999999</v>
      </c>
      <c r="P97" s="69">
        <f>P94*P95*P96/10^6</f>
        <v>2695.3932883499992</v>
      </c>
      <c r="Q97" s="69">
        <f>Q94*Q95*Q96/10^6</f>
        <v>4476.9063891446995</v>
      </c>
      <c r="R97" s="22"/>
    </row>
    <row r="98" spans="2:18" ht="12.75">
      <c r="B98" s="22"/>
      <c r="C98" s="22"/>
      <c r="D98" s="22"/>
      <c r="E98" s="22"/>
      <c r="F98" s="22"/>
      <c r="G98" s="22"/>
      <c r="H98" s="22"/>
      <c r="I98" s="22"/>
      <c r="J98" s="22"/>
      <c r="K98" s="22"/>
      <c r="L98" s="22"/>
      <c r="M98" s="22"/>
      <c r="N98" s="22"/>
      <c r="O98" s="22"/>
      <c r="P98" s="22"/>
      <c r="Q98" s="22"/>
      <c r="R98" s="22"/>
    </row>
    <row r="99" spans="2:18" ht="15" customHeight="1">
      <c r="B99" s="67" t="s">
        <v>159</v>
      </c>
      <c r="C99" s="64"/>
      <c r="D99" s="64"/>
      <c r="E99" s="64"/>
      <c r="F99" s="64"/>
      <c r="G99" s="64"/>
      <c r="H99" s="64"/>
      <c r="I99" s="64"/>
      <c r="J99" s="64"/>
      <c r="K99" s="64"/>
      <c r="L99" s="64"/>
      <c r="M99" s="64"/>
      <c r="N99" s="64"/>
      <c r="O99" s="64"/>
      <c r="P99" s="64"/>
      <c r="Q99" s="64"/>
      <c r="R99" s="22"/>
    </row>
    <row r="100" spans="2:18" ht="15" customHeight="1">
      <c r="B100" s="443" t="s">
        <v>160</v>
      </c>
      <c r="C100" s="437"/>
      <c r="D100" s="437"/>
      <c r="E100" s="437"/>
      <c r="F100" s="437"/>
      <c r="G100" s="437"/>
      <c r="H100" s="437"/>
      <c r="I100" s="437"/>
      <c r="J100" s="437"/>
      <c r="K100" s="437"/>
      <c r="L100" s="437"/>
      <c r="M100" s="444">
        <v>80000</v>
      </c>
      <c r="N100" s="444">
        <v>140000</v>
      </c>
      <c r="O100" s="444">
        <v>220000</v>
      </c>
      <c r="P100" s="444">
        <v>310000</v>
      </c>
      <c r="Q100" s="444">
        <v>400000</v>
      </c>
      <c r="R100" s="22"/>
    </row>
    <row r="101" spans="2:18" ht="15" customHeight="1">
      <c r="B101" s="22"/>
      <c r="C101" s="22" t="s">
        <v>161</v>
      </c>
      <c r="D101" s="22"/>
      <c r="E101" s="22"/>
      <c r="F101" s="68">
        <v>25000</v>
      </c>
      <c r="G101" s="22"/>
      <c r="H101" s="22"/>
      <c r="I101" s="22"/>
      <c r="J101" s="22"/>
      <c r="K101" s="22"/>
      <c r="L101" s="22"/>
      <c r="M101" s="26">
        <v>25000</v>
      </c>
      <c r="N101" s="26">
        <f>M101*(1+N21)</f>
        <v>25374.999999999996</v>
      </c>
      <c r="O101" s="26">
        <f>N101*(1+O21)</f>
        <v>25831.749999999996</v>
      </c>
      <c r="P101" s="26">
        <f>O101*(1+P21)</f>
        <v>26270.889749999995</v>
      </c>
      <c r="Q101" s="26">
        <f>P101*(1+Q21)</f>
        <v>26743.765765499997</v>
      </c>
      <c r="R101" s="22"/>
    </row>
    <row r="102" spans="2:18" ht="15" customHeight="1">
      <c r="B102" s="54" t="s">
        <v>162</v>
      </c>
      <c r="C102" s="22"/>
      <c r="D102" s="22"/>
      <c r="E102" s="22"/>
      <c r="F102" s="22"/>
      <c r="G102" s="22"/>
      <c r="H102" s="22"/>
      <c r="I102" s="22"/>
      <c r="J102" s="22"/>
      <c r="K102" s="22"/>
      <c r="L102" s="22"/>
      <c r="M102" s="26">
        <f>M100*M101/10^6</f>
        <v>2000</v>
      </c>
      <c r="N102" s="26">
        <f>N100*N101/10^6</f>
        <v>3552.4999999999995</v>
      </c>
      <c r="O102" s="26">
        <f>O100*O101/10^6</f>
        <v>5682.9849999999988</v>
      </c>
      <c r="P102" s="26">
        <f>P100*P101/10^6</f>
        <v>8143.9758224999978</v>
      </c>
      <c r="Q102" s="26">
        <f>Q100*Q101/10^6</f>
        <v>10697.506306199999</v>
      </c>
      <c r="R102" s="22"/>
    </row>
    <row r="103" spans="2:18" ht="15" customHeight="1">
      <c r="B103" s="54" t="s">
        <v>72</v>
      </c>
      <c r="C103" s="22"/>
      <c r="D103" s="22"/>
      <c r="E103" s="22"/>
      <c r="F103" s="22"/>
      <c r="G103" s="22"/>
      <c r="H103" s="22"/>
      <c r="I103" s="22"/>
      <c r="J103" s="22"/>
      <c r="K103" s="22"/>
      <c r="L103" s="22"/>
      <c r="M103" s="26">
        <v>100</v>
      </c>
      <c r="N103" s="26">
        <v>300</v>
      </c>
      <c r="O103" s="26">
        <v>600</v>
      </c>
      <c r="P103" s="26">
        <v>900</v>
      </c>
      <c r="Q103" s="26">
        <v>1300</v>
      </c>
      <c r="R103" s="22"/>
    </row>
    <row r="104" spans="2:18" ht="15" customHeight="1">
      <c r="B104" s="442" t="s">
        <v>163</v>
      </c>
      <c r="C104" s="438"/>
      <c r="D104" s="438"/>
      <c r="E104" s="438"/>
      <c r="F104" s="438"/>
      <c r="G104" s="438"/>
      <c r="H104" s="438"/>
      <c r="I104" s="438"/>
      <c r="J104" s="438"/>
      <c r="K104" s="438"/>
      <c r="L104" s="438"/>
      <c r="M104" s="69">
        <v>1000</v>
      </c>
      <c r="N104" s="69">
        <v>0</v>
      </c>
      <c r="O104" s="69">
        <v>0</v>
      </c>
      <c r="P104" s="69">
        <v>0</v>
      </c>
      <c r="Q104" s="69">
        <v>0</v>
      </c>
      <c r="R104" s="22"/>
    </row>
    <row r="105" spans="2:18" ht="15" customHeight="1">
      <c r="B105" s="44" t="s">
        <v>164</v>
      </c>
      <c r="C105" s="22"/>
      <c r="D105" s="22"/>
      <c r="E105" s="22"/>
      <c r="F105" s="22"/>
      <c r="G105" s="22"/>
      <c r="H105" s="22"/>
      <c r="I105" s="22"/>
      <c r="J105" s="22"/>
      <c r="K105" s="22"/>
      <c r="L105" s="22"/>
      <c r="M105" s="70">
        <f>M102+M103+M104</f>
        <v>3100</v>
      </c>
      <c r="N105" s="70">
        <f>N102+N103+N104</f>
        <v>3852.4999999999995</v>
      </c>
      <c r="O105" s="70">
        <f>O102+O103+O104</f>
        <v>6282.9849999999988</v>
      </c>
      <c r="P105" s="70">
        <f>P102+P103+P104</f>
        <v>9043.9758224999969</v>
      </c>
      <c r="Q105" s="70">
        <f>Q102+Q103+Q104</f>
        <v>11997.506306199999</v>
      </c>
      <c r="R105" s="22"/>
    </row>
    <row r="106" spans="2:18" ht="12.75">
      <c r="B106" s="22"/>
      <c r="C106" s="22"/>
      <c r="D106" s="22"/>
      <c r="E106" s="22"/>
      <c r="F106" s="22"/>
      <c r="G106" s="22"/>
      <c r="H106" s="22"/>
      <c r="I106" s="22"/>
      <c r="J106" s="22"/>
      <c r="K106" s="22"/>
      <c r="L106" s="22"/>
      <c r="M106" s="22"/>
      <c r="N106" s="22"/>
      <c r="O106" s="22"/>
      <c r="P106" s="22"/>
      <c r="Q106" s="22"/>
      <c r="R106" s="22"/>
    </row>
    <row r="107" spans="2:18" ht="15" customHeight="1">
      <c r="B107" s="446" t="s">
        <v>4828</v>
      </c>
      <c r="C107" s="447"/>
      <c r="D107" s="447"/>
      <c r="E107" s="447"/>
      <c r="F107" s="447"/>
      <c r="G107" s="447"/>
      <c r="H107" s="447"/>
      <c r="I107" s="447"/>
      <c r="J107" s="447"/>
      <c r="K107" s="447"/>
      <c r="L107" s="447"/>
      <c r="M107" s="448">
        <f>M65+M70+M91+M97+M105</f>
        <v>8373.6</v>
      </c>
      <c r="N107" s="448">
        <f>N65+N70+N91+N97+N105</f>
        <v>17358.96</v>
      </c>
      <c r="O107" s="448">
        <f>O65+O70+O91+O97+O105</f>
        <v>27677.864599999994</v>
      </c>
      <c r="P107" s="448">
        <f>P65+P70+P91+P97+P105</f>
        <v>49345.84106585</v>
      </c>
      <c r="Q107" s="448">
        <f>Q65+Q70+Q91+Q97+Q105</f>
        <v>67091.058821114697</v>
      </c>
      <c r="R107" s="54" t="s">
        <v>165</v>
      </c>
    </row>
    <row r="108" spans="2:18" ht="15" customHeight="1">
      <c r="B108" s="446"/>
      <c r="C108" s="447"/>
      <c r="D108" s="447"/>
      <c r="E108" s="447"/>
      <c r="F108" s="447"/>
      <c r="G108" s="447"/>
      <c r="H108" s="447"/>
      <c r="I108" s="447"/>
      <c r="J108" s="447"/>
      <c r="K108" s="447"/>
      <c r="L108" s="447"/>
      <c r="M108" s="449"/>
      <c r="N108" s="449"/>
      <c r="O108" s="449"/>
      <c r="P108" s="449"/>
      <c r="Q108" s="449"/>
      <c r="R108" s="54"/>
    </row>
    <row r="109" spans="2:18" ht="15" customHeight="1">
      <c r="B109" s="63" t="s">
        <v>166</v>
      </c>
      <c r="C109" s="64"/>
      <c r="D109" s="64"/>
      <c r="E109" s="64"/>
      <c r="F109" s="64"/>
      <c r="G109" s="64"/>
      <c r="H109" s="64"/>
      <c r="I109" s="64"/>
      <c r="J109" s="64"/>
      <c r="K109" s="64"/>
      <c r="L109" s="64"/>
      <c r="M109" s="64"/>
      <c r="N109" s="64"/>
      <c r="O109" s="64"/>
      <c r="P109" s="64"/>
      <c r="Q109" s="64"/>
      <c r="R109" s="22"/>
    </row>
    <row r="110" spans="2:18" ht="15" customHeight="1">
      <c r="B110" s="443" t="s">
        <v>167</v>
      </c>
      <c r="C110" s="437" t="s">
        <v>168</v>
      </c>
      <c r="D110" s="437"/>
      <c r="E110" s="437"/>
      <c r="F110" s="437"/>
      <c r="G110" s="437"/>
      <c r="H110" s="437"/>
      <c r="I110" s="437"/>
      <c r="J110" s="437"/>
      <c r="K110" s="437"/>
      <c r="L110" s="437"/>
      <c r="M110" s="450">
        <v>0.6</v>
      </c>
      <c r="N110" s="450">
        <v>0.52</v>
      </c>
      <c r="O110" s="450">
        <v>0.48</v>
      </c>
      <c r="P110" s="450">
        <v>0.45</v>
      </c>
      <c r="Q110" s="450">
        <v>0.43</v>
      </c>
      <c r="R110" s="22" t="s">
        <v>169</v>
      </c>
    </row>
    <row r="111" spans="2:18" ht="15" customHeight="1">
      <c r="B111" s="54" t="s">
        <v>170</v>
      </c>
      <c r="C111" s="22"/>
      <c r="D111" s="22"/>
      <c r="E111" s="22"/>
      <c r="F111" s="22"/>
      <c r="G111" s="22"/>
      <c r="H111" s="22"/>
      <c r="I111" s="22"/>
      <c r="J111" s="22"/>
      <c r="K111" s="22"/>
      <c r="L111" s="22"/>
      <c r="M111" s="26">
        <f>M65*M110</f>
        <v>2136</v>
      </c>
      <c r="N111" s="26">
        <f>N65*N110</f>
        <v>4894.76</v>
      </c>
      <c r="O111" s="26">
        <f>O65*O110</f>
        <v>6124.5446399999992</v>
      </c>
      <c r="P111" s="26">
        <f>P65*P110</f>
        <v>10495.1402325</v>
      </c>
      <c r="Q111" s="26">
        <f>Q65*Q110</f>
        <v>12149.8698809988</v>
      </c>
      <c r="R111" s="22" t="s">
        <v>171</v>
      </c>
    </row>
    <row r="112" spans="2:18" ht="15" customHeight="1">
      <c r="B112" s="54" t="s">
        <v>172</v>
      </c>
      <c r="C112" s="22"/>
      <c r="D112" s="22"/>
      <c r="E112" s="22"/>
      <c r="F112" s="22"/>
      <c r="G112" s="22"/>
      <c r="H112" s="22"/>
      <c r="I112" s="22"/>
      <c r="J112" s="22"/>
      <c r="K112" s="22"/>
      <c r="L112" s="22"/>
      <c r="M112" s="32">
        <v>0.8</v>
      </c>
      <c r="N112" s="32">
        <v>0.72</v>
      </c>
      <c r="O112" s="32">
        <v>0.64</v>
      </c>
      <c r="P112" s="32">
        <v>0.57999999999999996</v>
      </c>
      <c r="Q112" s="32">
        <v>0.55000000000000004</v>
      </c>
      <c r="R112" s="22"/>
    </row>
    <row r="113" spans="2:18" ht="15" customHeight="1">
      <c r="B113" s="54" t="s">
        <v>173</v>
      </c>
      <c r="C113" s="22"/>
      <c r="D113" s="22"/>
      <c r="E113" s="22"/>
      <c r="F113" s="22"/>
      <c r="G113" s="22"/>
      <c r="H113" s="22"/>
      <c r="I113" s="22"/>
      <c r="J113" s="22"/>
      <c r="K113" s="22"/>
      <c r="L113" s="22"/>
      <c r="M113" s="26">
        <f>M70*M112</f>
        <v>0</v>
      </c>
      <c r="N113" s="26">
        <f>N70*N112</f>
        <v>876.95999999999981</v>
      </c>
      <c r="O113" s="26">
        <f>O70*O112</f>
        <v>2645.1712000000002</v>
      </c>
      <c r="P113" s="26">
        <f>P70*P112</f>
        <v>5790.1041008999982</v>
      </c>
      <c r="Q113" s="26">
        <f>Q70*Q112</f>
        <v>9119.6241260355</v>
      </c>
      <c r="R113" s="22" t="s">
        <v>174</v>
      </c>
    </row>
    <row r="114" spans="2:18" ht="15" customHeight="1">
      <c r="B114" s="54" t="s">
        <v>175</v>
      </c>
      <c r="C114" s="22"/>
      <c r="D114" s="22"/>
      <c r="E114" s="22"/>
      <c r="F114" s="22"/>
      <c r="G114" s="22"/>
      <c r="H114" s="22"/>
      <c r="I114" s="22"/>
      <c r="J114" s="22"/>
      <c r="K114" s="22"/>
      <c r="L114" s="22"/>
      <c r="M114" s="32">
        <v>0.3</v>
      </c>
      <c r="N114" s="32">
        <v>0.3</v>
      </c>
      <c r="O114" s="32">
        <v>0.28000000000000003</v>
      </c>
      <c r="P114" s="32">
        <v>0.28000000000000003</v>
      </c>
      <c r="Q114" s="32">
        <v>0.25</v>
      </c>
      <c r="R114" s="22"/>
    </row>
    <row r="115" spans="2:18" ht="15" customHeight="1">
      <c r="B115" s="54" t="s">
        <v>176</v>
      </c>
      <c r="C115" s="22"/>
      <c r="D115" s="22"/>
      <c r="E115" s="22"/>
      <c r="F115" s="22"/>
      <c r="G115" s="22"/>
      <c r="H115" s="22"/>
      <c r="I115" s="22"/>
      <c r="J115" s="22"/>
      <c r="K115" s="22"/>
      <c r="L115" s="22"/>
      <c r="M115" s="26">
        <f>M91*M114</f>
        <v>514.07999999999993</v>
      </c>
      <c r="N115" s="26">
        <f>N91*N114</f>
        <v>763.9799999999999</v>
      </c>
      <c r="O115" s="26">
        <f>O91*O114</f>
        <v>948.19200000000001</v>
      </c>
      <c r="P115" s="26">
        <f>P91*P114</f>
        <v>1204.2800000000002</v>
      </c>
      <c r="Q115" s="26">
        <f>Q91*Q114</f>
        <v>1445</v>
      </c>
      <c r="R115" s="22" t="s">
        <v>177</v>
      </c>
    </row>
    <row r="116" spans="2:18" ht="15" customHeight="1">
      <c r="B116" s="22" t="s">
        <v>178</v>
      </c>
      <c r="C116" s="22"/>
      <c r="D116" s="22"/>
      <c r="E116" s="22"/>
      <c r="F116" s="22"/>
      <c r="G116" s="22"/>
      <c r="H116" s="22"/>
      <c r="I116" s="22"/>
      <c r="J116" s="22"/>
      <c r="K116" s="22"/>
      <c r="L116" s="22"/>
      <c r="M116" s="32">
        <v>0.3</v>
      </c>
      <c r="N116" s="32">
        <v>0.3</v>
      </c>
      <c r="O116" s="32">
        <v>0.3</v>
      </c>
      <c r="P116" s="32">
        <v>0.3</v>
      </c>
      <c r="Q116" s="32">
        <v>0.3</v>
      </c>
      <c r="R116" s="22"/>
    </row>
    <row r="117" spans="2:18" ht="15" customHeight="1">
      <c r="B117" s="22" t="s">
        <v>179</v>
      </c>
      <c r="C117" s="22"/>
      <c r="D117" s="22"/>
      <c r="E117" s="22"/>
      <c r="F117" s="22"/>
      <c r="G117" s="22"/>
      <c r="H117" s="22"/>
      <c r="I117" s="22"/>
      <c r="J117" s="22"/>
      <c r="K117" s="22"/>
      <c r="L117" s="22"/>
      <c r="M117" s="26">
        <f>M97*M116</f>
        <v>0</v>
      </c>
      <c r="N117" s="26">
        <f>N97*N116</f>
        <v>98.657999999999987</v>
      </c>
      <c r="O117" s="26">
        <f>O97*O116</f>
        <v>334.77947999999998</v>
      </c>
      <c r="P117" s="26">
        <f>P97*P116</f>
        <v>808.61798650499975</v>
      </c>
      <c r="Q117" s="26">
        <f>Q97*Q116</f>
        <v>1343.0719167434097</v>
      </c>
      <c r="R117" s="22" t="s">
        <v>180</v>
      </c>
    </row>
    <row r="118" spans="2:18" ht="15" customHeight="1">
      <c r="B118" s="54" t="s">
        <v>181</v>
      </c>
      <c r="C118" s="22"/>
      <c r="D118" s="22"/>
      <c r="E118" s="22"/>
      <c r="F118" s="22"/>
      <c r="G118" s="22"/>
      <c r="H118" s="22"/>
      <c r="I118" s="22"/>
      <c r="J118" s="22"/>
      <c r="K118" s="22"/>
      <c r="L118" s="22"/>
      <c r="M118" s="32">
        <v>0.62</v>
      </c>
      <c r="N118" s="32">
        <v>0.52</v>
      </c>
      <c r="O118" s="32">
        <v>0.5</v>
      </c>
      <c r="P118" s="32">
        <v>0.48</v>
      </c>
      <c r="Q118" s="32">
        <v>0.45</v>
      </c>
      <c r="R118" s="22" t="s">
        <v>182</v>
      </c>
    </row>
    <row r="119" spans="2:18" ht="15" customHeight="1">
      <c r="B119" s="54" t="s">
        <v>183</v>
      </c>
      <c r="C119" s="22"/>
      <c r="D119" s="22"/>
      <c r="E119" s="22"/>
      <c r="F119" s="22"/>
      <c r="G119" s="22"/>
      <c r="H119" s="22"/>
      <c r="I119" s="22"/>
      <c r="J119" s="22"/>
      <c r="K119" s="22"/>
      <c r="L119" s="22"/>
      <c r="M119" s="26">
        <f>M105*M118</f>
        <v>1922</v>
      </c>
      <c r="N119" s="26">
        <f>N105*N118</f>
        <v>2003.2999999999997</v>
      </c>
      <c r="O119" s="26">
        <f>O105*O118</f>
        <v>3141.4924999999994</v>
      </c>
      <c r="P119" s="26">
        <f>P105*P118</f>
        <v>4341.1083947999987</v>
      </c>
      <c r="Q119" s="26">
        <f>Q105*Q118</f>
        <v>5398.8778377899998</v>
      </c>
      <c r="R119" s="54" t="s">
        <v>184</v>
      </c>
    </row>
    <row r="120" spans="2:18" ht="15" customHeight="1">
      <c r="B120" s="54" t="s">
        <v>185</v>
      </c>
      <c r="C120" s="22" t="s">
        <v>4848</v>
      </c>
      <c r="D120" s="22"/>
      <c r="E120" s="22"/>
      <c r="F120" s="480"/>
      <c r="G120" s="22"/>
      <c r="H120" s="22"/>
      <c r="I120" s="22"/>
      <c r="J120" s="22"/>
      <c r="K120" s="22"/>
      <c r="L120" s="22"/>
      <c r="M120" s="32">
        <v>0.2</v>
      </c>
      <c r="N120" s="32">
        <f>M120</f>
        <v>0.2</v>
      </c>
      <c r="O120" s="32">
        <v>0.25</v>
      </c>
      <c r="P120" s="32">
        <v>0.25</v>
      </c>
      <c r="Q120" s="32">
        <v>0.25</v>
      </c>
      <c r="R120" s="22"/>
    </row>
    <row r="121" spans="2:18" ht="15" customHeight="1">
      <c r="B121" s="442" t="s">
        <v>186</v>
      </c>
      <c r="C121" s="438"/>
      <c r="D121" s="438"/>
      <c r="E121" s="438"/>
      <c r="F121" s="438"/>
      <c r="G121" s="438"/>
      <c r="H121" s="438"/>
      <c r="I121" s="438"/>
      <c r="J121" s="438"/>
      <c r="K121" s="438"/>
      <c r="L121" s="438"/>
      <c r="M121" s="69">
        <f>M107*M120</f>
        <v>1674.7200000000003</v>
      </c>
      <c r="N121" s="69">
        <f>N107*N120</f>
        <v>3471.7919999999999</v>
      </c>
      <c r="O121" s="69">
        <f>O107*O120</f>
        <v>6919.4661499999984</v>
      </c>
      <c r="P121" s="69">
        <f>P107*P120</f>
        <v>12336.4602664625</v>
      </c>
      <c r="Q121" s="69">
        <f>Q107*Q120</f>
        <v>16772.764705278674</v>
      </c>
      <c r="R121" s="22" t="s">
        <v>187</v>
      </c>
    </row>
    <row r="122" spans="2:18" ht="15" customHeight="1">
      <c r="B122" s="20" t="s">
        <v>4829</v>
      </c>
      <c r="C122" s="22"/>
      <c r="D122" s="22"/>
      <c r="E122" s="22"/>
      <c r="F122" s="22"/>
      <c r="G122" s="22"/>
      <c r="H122" s="22"/>
      <c r="I122" s="22"/>
      <c r="J122" s="22"/>
      <c r="K122" s="22"/>
      <c r="L122" s="22"/>
      <c r="M122" s="66">
        <f>M111+M113+M115+M117+M119+M121</f>
        <v>6246.8</v>
      </c>
      <c r="N122" s="66">
        <f>N111+N113+N115+N117+N119+N121</f>
        <v>12109.449999999999</v>
      </c>
      <c r="O122" s="66">
        <f>O111+O113+O115+O117+O119+O121</f>
        <v>20113.645969999998</v>
      </c>
      <c r="P122" s="66">
        <f>P111+P113+P115+P117+P119+P121</f>
        <v>34975.710981167496</v>
      </c>
      <c r="Q122" s="66">
        <f>Q111+Q113+Q115+Q117+Q119+Q121</f>
        <v>46229.208466846379</v>
      </c>
      <c r="R122" s="22"/>
    </row>
    <row r="123" spans="2:18" ht="12.75">
      <c r="B123" s="22"/>
      <c r="C123" s="22"/>
      <c r="D123" s="22"/>
      <c r="E123" s="22"/>
      <c r="F123" s="22"/>
      <c r="G123" s="22"/>
      <c r="H123" s="22"/>
      <c r="I123" s="22"/>
      <c r="J123" s="22"/>
      <c r="K123" s="22"/>
      <c r="L123" s="22"/>
      <c r="M123" s="22"/>
      <c r="N123" s="22"/>
      <c r="O123" s="22"/>
      <c r="P123" s="22"/>
      <c r="Q123" s="22"/>
      <c r="R123" s="22"/>
    </row>
    <row r="124" spans="2:18" ht="12.75">
      <c r="B124" s="22"/>
      <c r="C124" s="22"/>
      <c r="D124" s="22"/>
      <c r="E124" s="22"/>
      <c r="F124" s="22"/>
      <c r="G124" s="22"/>
      <c r="H124" s="22"/>
      <c r="I124" s="22"/>
      <c r="J124" s="22"/>
      <c r="K124" s="22"/>
      <c r="L124" s="22"/>
      <c r="M124" s="22"/>
      <c r="N124" s="22"/>
      <c r="O124" s="22"/>
      <c r="P124" s="22"/>
      <c r="Q124" s="22"/>
      <c r="R124" s="22"/>
    </row>
    <row r="125" spans="2:18" ht="15" customHeight="1">
      <c r="B125" s="61" t="s">
        <v>188</v>
      </c>
      <c r="C125" s="62"/>
      <c r="D125" s="62"/>
      <c r="E125" s="62"/>
      <c r="F125" s="62"/>
      <c r="G125" s="62"/>
      <c r="H125" s="62"/>
      <c r="I125" s="62"/>
      <c r="J125" s="62"/>
      <c r="K125" s="62"/>
      <c r="L125" s="62"/>
      <c r="M125" s="62"/>
      <c r="N125" s="62"/>
      <c r="O125" s="62"/>
      <c r="P125" s="62"/>
      <c r="Q125" s="62"/>
      <c r="R125" s="22" t="s">
        <v>189</v>
      </c>
    </row>
    <row r="126" spans="2:18" ht="15" customHeight="1">
      <c r="B126" s="20" t="s">
        <v>21</v>
      </c>
      <c r="C126" s="22"/>
      <c r="D126" s="22"/>
      <c r="E126" s="22"/>
      <c r="F126" s="22"/>
      <c r="G126" s="22"/>
      <c r="H126" s="22"/>
      <c r="I126" s="22"/>
      <c r="J126" s="22"/>
      <c r="K126" s="22"/>
      <c r="L126" s="22"/>
      <c r="M126" s="440">
        <v>2026</v>
      </c>
      <c r="N126" s="440">
        <v>2027</v>
      </c>
      <c r="O126" s="440">
        <v>2028</v>
      </c>
      <c r="P126" s="440">
        <v>2029</v>
      </c>
      <c r="Q126" s="440">
        <v>2030</v>
      </c>
      <c r="R126" s="22"/>
    </row>
    <row r="127" spans="2:18" ht="12.75">
      <c r="B127" s="22"/>
      <c r="C127" s="22"/>
      <c r="D127" s="22"/>
      <c r="E127" s="22"/>
      <c r="F127" s="22"/>
      <c r="G127" s="22"/>
      <c r="H127" s="22"/>
      <c r="I127" s="22"/>
      <c r="J127" s="22"/>
      <c r="K127" s="22"/>
      <c r="L127" s="22"/>
      <c r="M127" s="22"/>
      <c r="N127" s="22"/>
      <c r="O127" s="22"/>
      <c r="P127" s="22"/>
      <c r="Q127" s="22"/>
      <c r="R127" s="22"/>
    </row>
    <row r="128" spans="2:18" ht="15" customHeight="1">
      <c r="B128" s="67" t="s">
        <v>190</v>
      </c>
      <c r="C128" s="64"/>
      <c r="D128" s="64"/>
      <c r="E128" s="64"/>
      <c r="F128" s="64"/>
      <c r="G128" s="64"/>
      <c r="H128" s="64"/>
      <c r="I128" s="64"/>
      <c r="J128" s="64"/>
      <c r="K128" s="64"/>
      <c r="L128" s="64"/>
      <c r="M128" s="64"/>
      <c r="N128" s="64"/>
      <c r="O128" s="64"/>
      <c r="P128" s="64"/>
      <c r="Q128" s="64"/>
      <c r="R128" s="22" t="s">
        <v>191</v>
      </c>
    </row>
    <row r="129" spans="2:18" ht="15" customHeight="1">
      <c r="B129" s="443" t="s">
        <v>192</v>
      </c>
      <c r="C129" s="437"/>
      <c r="D129" s="437"/>
      <c r="E129" s="437"/>
      <c r="F129" s="437"/>
      <c r="G129" s="437"/>
      <c r="H129" s="437"/>
      <c r="I129" s="437"/>
      <c r="J129" s="437"/>
      <c r="K129" s="437"/>
      <c r="L129" s="437"/>
      <c r="M129" s="444">
        <v>0</v>
      </c>
      <c r="N129" s="444">
        <v>1</v>
      </c>
      <c r="O129" s="444">
        <v>2</v>
      </c>
      <c r="P129" s="444">
        <v>2</v>
      </c>
      <c r="Q129" s="444">
        <v>3</v>
      </c>
      <c r="R129" s="22"/>
    </row>
    <row r="130" spans="2:18" ht="15" customHeight="1">
      <c r="B130" s="54" t="s">
        <v>193</v>
      </c>
      <c r="C130" s="22"/>
      <c r="D130" s="22"/>
      <c r="E130" s="22"/>
      <c r="F130" s="22"/>
      <c r="G130" s="22"/>
      <c r="H130" s="22"/>
      <c r="I130" s="22"/>
      <c r="J130" s="22"/>
      <c r="K130" s="22"/>
      <c r="L130" s="22"/>
      <c r="M130" s="26">
        <v>0</v>
      </c>
      <c r="N130" s="26">
        <v>80000</v>
      </c>
      <c r="O130" s="26">
        <v>100000</v>
      </c>
      <c r="P130" s="26">
        <v>130000</v>
      </c>
      <c r="Q130" s="26">
        <v>145000</v>
      </c>
      <c r="R130" s="22" t="s">
        <v>194</v>
      </c>
    </row>
    <row r="131" spans="2:18" ht="15" customHeight="1">
      <c r="B131" s="54" t="s">
        <v>195</v>
      </c>
      <c r="C131" s="22" t="s">
        <v>196</v>
      </c>
      <c r="D131" s="22"/>
      <c r="E131" s="22"/>
      <c r="F131" s="22"/>
      <c r="G131" s="22"/>
      <c r="H131" s="22"/>
      <c r="I131" s="22"/>
      <c r="J131" s="22"/>
      <c r="K131" s="22"/>
      <c r="L131" s="22"/>
      <c r="M131" s="26">
        <f>M54*M55</f>
        <v>20000</v>
      </c>
      <c r="N131" s="26">
        <f>N54*N55</f>
        <v>20300</v>
      </c>
      <c r="O131" s="26">
        <f>O54*O55</f>
        <v>20665.399999999998</v>
      </c>
      <c r="P131" s="26">
        <f>P54*P55</f>
        <v>21016.711799999997</v>
      </c>
      <c r="Q131" s="26">
        <f>Q54*Q55</f>
        <v>21395.012612399998</v>
      </c>
      <c r="R131" s="22"/>
    </row>
    <row r="132" spans="2:18" ht="15" customHeight="1">
      <c r="B132" s="54" t="s">
        <v>197</v>
      </c>
      <c r="C132" s="22"/>
      <c r="D132" s="22"/>
      <c r="E132" s="22"/>
      <c r="F132" s="22"/>
      <c r="G132" s="22"/>
      <c r="H132" s="22"/>
      <c r="I132" s="22"/>
      <c r="J132" s="22"/>
      <c r="K132" s="22"/>
      <c r="L132" s="22"/>
      <c r="M132" s="26">
        <f>M129*M130*M131/10^6</f>
        <v>0</v>
      </c>
      <c r="N132" s="26">
        <f>N129*N130*N131/10^6</f>
        <v>1624</v>
      </c>
      <c r="O132" s="26">
        <f>O129*O130*O131/10^6</f>
        <v>4133.08</v>
      </c>
      <c r="P132" s="26">
        <f>P129*P130*P131/10^6</f>
        <v>5464.3450679999987</v>
      </c>
      <c r="Q132" s="26">
        <f>Q129*Q130*Q131/10^6</f>
        <v>9306.8304863939993</v>
      </c>
      <c r="R132" s="22" t="s">
        <v>198</v>
      </c>
    </row>
    <row r="133" spans="2:18" ht="15" customHeight="1">
      <c r="B133" s="54" t="s">
        <v>199</v>
      </c>
      <c r="C133" s="22"/>
      <c r="D133" s="22"/>
      <c r="E133" s="22"/>
      <c r="F133" s="22"/>
      <c r="G133" s="22"/>
      <c r="H133" s="22"/>
      <c r="I133" s="22"/>
      <c r="J133" s="22"/>
      <c r="K133" s="22"/>
      <c r="L133" s="22"/>
      <c r="M133" s="26">
        <v>0</v>
      </c>
      <c r="N133" s="26">
        <v>55</v>
      </c>
      <c r="O133" s="26">
        <v>90</v>
      </c>
      <c r="P133" s="26">
        <v>120</v>
      </c>
      <c r="Q133" s="26">
        <v>150</v>
      </c>
      <c r="R133" s="22"/>
    </row>
    <row r="134" spans="2:18" ht="15" customHeight="1">
      <c r="B134" s="442" t="s">
        <v>200</v>
      </c>
      <c r="C134" s="438"/>
      <c r="D134" s="438"/>
      <c r="E134" s="438"/>
      <c r="F134" s="438"/>
      <c r="G134" s="438"/>
      <c r="H134" s="438"/>
      <c r="I134" s="438"/>
      <c r="J134" s="438"/>
      <c r="K134" s="438"/>
      <c r="L134" s="438"/>
      <c r="M134" s="69">
        <f>M133*1.5*M129*10*0.8</f>
        <v>0</v>
      </c>
      <c r="N134" s="69">
        <f>N133*1.5*N129*10*0.8</f>
        <v>660</v>
      </c>
      <c r="O134" s="69">
        <f>O133*1.5*O129*10*0.8</f>
        <v>2160</v>
      </c>
      <c r="P134" s="69">
        <f>P133*1.5*P129*10*0.8</f>
        <v>2880</v>
      </c>
      <c r="Q134" s="69">
        <f>Q133*1.5*Q129*10*0.8</f>
        <v>5400</v>
      </c>
      <c r="R134" s="22"/>
    </row>
    <row r="135" spans="2:18" ht="15" customHeight="1">
      <c r="B135" s="44" t="s">
        <v>201</v>
      </c>
      <c r="C135" s="22"/>
      <c r="D135" s="22"/>
      <c r="E135" s="22"/>
      <c r="F135" s="22"/>
      <c r="G135" s="22"/>
      <c r="H135" s="22"/>
      <c r="I135" s="22"/>
      <c r="J135" s="22"/>
      <c r="K135" s="22"/>
      <c r="L135" s="22"/>
      <c r="M135" s="59">
        <f>M132+M134</f>
        <v>0</v>
      </c>
      <c r="N135" s="59">
        <f>N132+N134</f>
        <v>2284</v>
      </c>
      <c r="O135" s="59">
        <f>O132+O134</f>
        <v>6293.08</v>
      </c>
      <c r="P135" s="59">
        <f>P132+P134</f>
        <v>8344.3450679999987</v>
      </c>
      <c r="Q135" s="59">
        <f>Q132+Q134</f>
        <v>14706.830486393999</v>
      </c>
      <c r="R135" s="22"/>
    </row>
    <row r="136" spans="2:18" ht="12.75">
      <c r="B136" s="22"/>
      <c r="C136" s="22"/>
      <c r="D136" s="22"/>
      <c r="E136" s="22"/>
      <c r="F136" s="22"/>
      <c r="G136" s="22"/>
      <c r="H136" s="22"/>
      <c r="I136" s="22"/>
      <c r="J136" s="22"/>
      <c r="K136" s="22"/>
      <c r="L136" s="22"/>
      <c r="M136" s="22"/>
      <c r="N136" s="22"/>
      <c r="O136" s="22"/>
      <c r="P136" s="22"/>
      <c r="Q136" s="22"/>
      <c r="R136" s="22"/>
    </row>
    <row r="137" spans="2:18" ht="15" customHeight="1">
      <c r="B137" s="67" t="s">
        <v>130</v>
      </c>
      <c r="C137" s="64"/>
      <c r="D137" s="64"/>
      <c r="E137" s="64"/>
      <c r="F137" s="64"/>
      <c r="G137" s="64"/>
      <c r="H137" s="64"/>
      <c r="I137" s="64"/>
      <c r="J137" s="64"/>
      <c r="K137" s="64"/>
      <c r="L137" s="64"/>
      <c r="M137" s="64"/>
      <c r="N137" s="64"/>
      <c r="O137" s="64"/>
      <c r="P137" s="64"/>
      <c r="Q137" s="64"/>
      <c r="R137" s="22"/>
    </row>
    <row r="138" spans="2:18" ht="15" customHeight="1">
      <c r="B138" s="451" t="s">
        <v>202</v>
      </c>
      <c r="C138" s="452"/>
      <c r="D138" s="452"/>
      <c r="E138" s="452"/>
      <c r="F138" s="452"/>
      <c r="G138" s="452"/>
      <c r="H138" s="452"/>
      <c r="I138" s="452"/>
      <c r="J138" s="452"/>
      <c r="K138" s="452"/>
      <c r="L138" s="452"/>
      <c r="M138" s="453">
        <v>0</v>
      </c>
      <c r="N138" s="453">
        <v>8000</v>
      </c>
      <c r="O138" s="453">
        <v>25000</v>
      </c>
      <c r="P138" s="453">
        <v>50000</v>
      </c>
      <c r="Q138" s="453">
        <v>80000</v>
      </c>
      <c r="R138" s="22" t="s">
        <v>203</v>
      </c>
    </row>
    <row r="139" spans="2:18" ht="15" customHeight="1">
      <c r="B139" s="44" t="s">
        <v>204</v>
      </c>
      <c r="C139" s="22"/>
      <c r="D139" s="22"/>
      <c r="E139" s="22"/>
      <c r="F139" s="22"/>
      <c r="G139" s="22"/>
      <c r="H139" s="22"/>
      <c r="I139" s="22"/>
      <c r="J139" s="22"/>
      <c r="K139" s="22"/>
      <c r="L139" s="22"/>
      <c r="M139" s="26">
        <f>M138*M69/10^6</f>
        <v>0</v>
      </c>
      <c r="N139" s="26">
        <f>N138*N69/10^6</f>
        <v>811.99999999999989</v>
      </c>
      <c r="O139" s="26">
        <f>O138*O69/10^6</f>
        <v>2583.1749999999997</v>
      </c>
      <c r="P139" s="26">
        <f>P138*P69/10^6</f>
        <v>5254.1779499999993</v>
      </c>
      <c r="Q139" s="26">
        <f>Q138*Q69/10^6</f>
        <v>8558.0050449599985</v>
      </c>
      <c r="R139" s="22"/>
    </row>
    <row r="140" spans="2:18" ht="12.75">
      <c r="B140" s="22"/>
      <c r="C140" s="22"/>
      <c r="D140" s="22"/>
      <c r="E140" s="22"/>
      <c r="F140" s="22"/>
      <c r="G140" s="22"/>
      <c r="H140" s="22"/>
      <c r="I140" s="22"/>
      <c r="J140" s="22"/>
      <c r="K140" s="22"/>
      <c r="L140" s="22"/>
      <c r="M140" s="22"/>
      <c r="N140" s="22"/>
      <c r="O140" s="22"/>
      <c r="P140" s="22"/>
      <c r="Q140" s="22"/>
      <c r="R140" s="22"/>
    </row>
    <row r="141" spans="2:18" ht="15" customHeight="1">
      <c r="B141" s="67" t="s">
        <v>135</v>
      </c>
      <c r="C141" s="64"/>
      <c r="D141" s="64"/>
      <c r="E141" s="64"/>
      <c r="F141" s="64"/>
      <c r="G141" s="64"/>
      <c r="H141" s="64"/>
      <c r="I141" s="64"/>
      <c r="J141" s="64"/>
      <c r="K141" s="64"/>
      <c r="L141" s="64"/>
      <c r="M141" s="64"/>
      <c r="N141" s="64"/>
      <c r="O141" s="64"/>
      <c r="P141" s="64"/>
      <c r="Q141" s="64"/>
      <c r="R141" s="22"/>
    </row>
    <row r="142" spans="2:18" ht="15" customHeight="1">
      <c r="B142" s="451" t="s">
        <v>205</v>
      </c>
      <c r="C142" s="452"/>
      <c r="D142" s="452"/>
      <c r="E142" s="452"/>
      <c r="F142" s="452"/>
      <c r="G142" s="452"/>
      <c r="H142" s="452"/>
      <c r="I142" s="452"/>
      <c r="J142" s="452"/>
      <c r="K142" s="452"/>
      <c r="L142" s="452"/>
      <c r="M142" s="453">
        <v>500</v>
      </c>
      <c r="N142" s="453">
        <v>800</v>
      </c>
      <c r="O142" s="453">
        <v>1200</v>
      </c>
      <c r="P142" s="453">
        <v>2000</v>
      </c>
      <c r="Q142" s="453">
        <v>3000</v>
      </c>
      <c r="R142" s="22"/>
    </row>
    <row r="143" spans="2:18" ht="12.75">
      <c r="B143" s="22"/>
      <c r="C143" s="22"/>
      <c r="D143" s="22"/>
      <c r="E143" s="22"/>
      <c r="F143" s="22"/>
      <c r="G143" s="22"/>
      <c r="H143" s="22"/>
      <c r="I143" s="22"/>
      <c r="J143" s="22"/>
      <c r="K143" s="22"/>
      <c r="L143" s="22"/>
      <c r="M143" s="22"/>
      <c r="N143" s="22"/>
      <c r="O143" s="22"/>
      <c r="P143" s="22"/>
      <c r="Q143" s="22"/>
      <c r="R143" s="22"/>
    </row>
    <row r="144" spans="2:18" ht="15" customHeight="1">
      <c r="B144" s="63" t="s">
        <v>154</v>
      </c>
      <c r="C144" s="64"/>
      <c r="D144" s="64"/>
      <c r="E144" s="64"/>
      <c r="F144" s="64"/>
      <c r="G144" s="64"/>
      <c r="H144" s="64"/>
      <c r="I144" s="64"/>
      <c r="J144" s="64"/>
      <c r="K144" s="64"/>
      <c r="L144" s="64"/>
      <c r="M144" s="64"/>
      <c r="N144" s="64"/>
      <c r="O144" s="64"/>
      <c r="P144" s="64"/>
      <c r="Q144" s="64"/>
      <c r="R144" s="22"/>
    </row>
    <row r="145" spans="2:18" ht="15" customHeight="1">
      <c r="B145" s="452" t="s">
        <v>206</v>
      </c>
      <c r="C145" s="452"/>
      <c r="D145" s="452"/>
      <c r="E145" s="452"/>
      <c r="F145" s="452"/>
      <c r="G145" s="452"/>
      <c r="H145" s="452"/>
      <c r="I145" s="452"/>
      <c r="J145" s="452"/>
      <c r="K145" s="452"/>
      <c r="L145" s="452"/>
      <c r="M145" s="453">
        <f>M138*1*M96/10^6</f>
        <v>0</v>
      </c>
      <c r="N145" s="453">
        <f>N138*1*N96/10^6</f>
        <v>219.23999999999998</v>
      </c>
      <c r="O145" s="453">
        <f>O138*1*O96/10^6</f>
        <v>697.45724999999993</v>
      </c>
      <c r="P145" s="453">
        <f>P138*1*P96/10^6</f>
        <v>1418.6280464999998</v>
      </c>
      <c r="Q145" s="453">
        <f>Q138*1*Q96/10^6</f>
        <v>2310.6613621391998</v>
      </c>
      <c r="R145" s="22"/>
    </row>
    <row r="146" spans="2:18" ht="12.75">
      <c r="B146" s="22"/>
      <c r="C146" s="22"/>
      <c r="D146" s="22"/>
      <c r="E146" s="22"/>
      <c r="F146" s="22"/>
      <c r="G146" s="22"/>
      <c r="H146" s="22"/>
      <c r="I146" s="22"/>
      <c r="J146" s="22"/>
      <c r="K146" s="22"/>
      <c r="L146" s="22"/>
      <c r="M146" s="22"/>
      <c r="N146" s="22"/>
      <c r="O146" s="22"/>
      <c r="P146" s="22"/>
      <c r="Q146" s="22"/>
      <c r="R146" s="22"/>
    </row>
    <row r="147" spans="2:18" ht="15" customHeight="1">
      <c r="B147" s="67" t="s">
        <v>159</v>
      </c>
      <c r="C147" s="64"/>
      <c r="D147" s="64"/>
      <c r="E147" s="64"/>
      <c r="F147" s="64"/>
      <c r="G147" s="64"/>
      <c r="H147" s="64"/>
      <c r="I147" s="64"/>
      <c r="J147" s="64"/>
      <c r="K147" s="64"/>
      <c r="L147" s="64"/>
      <c r="M147" s="64"/>
      <c r="N147" s="64"/>
      <c r="O147" s="64"/>
      <c r="P147" s="64"/>
      <c r="Q147" s="64"/>
      <c r="R147" s="22"/>
    </row>
    <row r="148" spans="2:18" ht="15" customHeight="1">
      <c r="B148" s="443" t="s">
        <v>207</v>
      </c>
      <c r="C148" s="437"/>
      <c r="D148" s="437"/>
      <c r="E148" s="437"/>
      <c r="F148" s="437"/>
      <c r="G148" s="437"/>
      <c r="H148" s="437"/>
      <c r="I148" s="437"/>
      <c r="J148" s="437"/>
      <c r="K148" s="437"/>
      <c r="L148" s="437"/>
      <c r="M148" s="444">
        <v>20000</v>
      </c>
      <c r="N148" s="444">
        <v>60000</v>
      </c>
      <c r="O148" s="444">
        <v>110000</v>
      </c>
      <c r="P148" s="444">
        <v>170000</v>
      </c>
      <c r="Q148" s="444">
        <v>220000</v>
      </c>
      <c r="R148" s="22"/>
    </row>
    <row r="149" spans="2:18" ht="15" customHeight="1">
      <c r="B149" s="54" t="s">
        <v>208</v>
      </c>
      <c r="C149" s="22"/>
      <c r="D149" s="22"/>
      <c r="E149" s="22"/>
      <c r="F149" s="22"/>
      <c r="G149" s="22"/>
      <c r="H149" s="22"/>
      <c r="I149" s="22"/>
      <c r="J149" s="22"/>
      <c r="K149" s="22"/>
      <c r="L149" s="22"/>
      <c r="M149" s="26">
        <f>M148*M101/10^6</f>
        <v>500</v>
      </c>
      <c r="N149" s="26">
        <f>N148*N101/10^6</f>
        <v>1522.4999999999998</v>
      </c>
      <c r="O149" s="26">
        <f>O148*O101/10^6</f>
        <v>2841.4924999999994</v>
      </c>
      <c r="P149" s="26">
        <f>P148*P101/10^6</f>
        <v>4466.0512574999993</v>
      </c>
      <c r="Q149" s="26">
        <f>Q148*Q101/10^6</f>
        <v>5883.6284684099992</v>
      </c>
      <c r="R149" s="22"/>
    </row>
    <row r="150" spans="2:18" ht="15" customHeight="1">
      <c r="B150" s="442" t="s">
        <v>209</v>
      </c>
      <c r="C150" s="438"/>
      <c r="D150" s="438"/>
      <c r="E150" s="438"/>
      <c r="F150" s="438"/>
      <c r="G150" s="438"/>
      <c r="H150" s="438"/>
      <c r="I150" s="438"/>
      <c r="J150" s="438"/>
      <c r="K150" s="438"/>
      <c r="L150" s="438"/>
      <c r="M150" s="69">
        <v>50</v>
      </c>
      <c r="N150" s="69">
        <v>200</v>
      </c>
      <c r="O150" s="69">
        <v>400</v>
      </c>
      <c r="P150" s="69">
        <v>700</v>
      </c>
      <c r="Q150" s="69">
        <v>1000</v>
      </c>
      <c r="R150" s="22"/>
    </row>
    <row r="151" spans="2:18" ht="15" customHeight="1">
      <c r="B151" s="44" t="s">
        <v>210</v>
      </c>
      <c r="C151" s="22"/>
      <c r="D151" s="22"/>
      <c r="E151" s="22"/>
      <c r="F151" s="22"/>
      <c r="G151" s="22"/>
      <c r="H151" s="22"/>
      <c r="I151" s="22"/>
      <c r="J151" s="22"/>
      <c r="K151" s="22"/>
      <c r="L151" s="22"/>
      <c r="M151" s="59">
        <f>M149+M150</f>
        <v>550</v>
      </c>
      <c r="N151" s="59">
        <f>N149+N150</f>
        <v>1722.4999999999998</v>
      </c>
      <c r="O151" s="59">
        <f>O149+O150</f>
        <v>3241.4924999999994</v>
      </c>
      <c r="P151" s="59">
        <f>P149+P150</f>
        <v>5166.0512574999993</v>
      </c>
      <c r="Q151" s="59">
        <f>Q149+Q150</f>
        <v>6883.6284684099992</v>
      </c>
      <c r="R151" s="54" t="s">
        <v>211</v>
      </c>
    </row>
    <row r="152" spans="2:18" ht="12.75">
      <c r="B152" s="22"/>
      <c r="C152" s="22"/>
      <c r="D152" s="22"/>
      <c r="E152" s="22"/>
      <c r="F152" s="22"/>
      <c r="G152" s="22"/>
      <c r="H152" s="22"/>
      <c r="I152" s="22"/>
      <c r="J152" s="22"/>
      <c r="K152" s="22"/>
      <c r="L152" s="22"/>
      <c r="M152" s="22"/>
      <c r="N152" s="22"/>
      <c r="O152" s="22"/>
      <c r="P152" s="22"/>
      <c r="Q152" s="22"/>
      <c r="R152" s="22"/>
    </row>
    <row r="153" spans="2:18" ht="15" customHeight="1">
      <c r="B153" s="454" t="s">
        <v>4830</v>
      </c>
      <c r="C153" s="22"/>
      <c r="D153" s="22"/>
      <c r="E153" s="22"/>
      <c r="F153" s="22"/>
      <c r="G153" s="22"/>
      <c r="H153" s="22"/>
      <c r="I153" s="22"/>
      <c r="J153" s="22"/>
      <c r="K153" s="22"/>
      <c r="L153" s="22"/>
      <c r="M153" s="21">
        <f>M135+M139+M142+M145+M151</f>
        <v>1050</v>
      </c>
      <c r="N153" s="21">
        <f>N135+N139+N142+N145+N151</f>
        <v>5837.74</v>
      </c>
      <c r="O153" s="21">
        <f>O135+O139+O142+O145+O151</f>
        <v>14015.204749999997</v>
      </c>
      <c r="P153" s="21">
        <f>P135+P139+P142+P145+P151</f>
        <v>22183.202321999997</v>
      </c>
      <c r="Q153" s="21">
        <f>Q135+Q139+Q142+Q145+Q151</f>
        <v>35459.125361903192</v>
      </c>
      <c r="R153" s="54" t="s">
        <v>212</v>
      </c>
    </row>
    <row r="154" spans="2:18" ht="15" customHeight="1">
      <c r="B154" s="443" t="s">
        <v>213</v>
      </c>
      <c r="C154" s="437"/>
      <c r="D154" s="437"/>
      <c r="E154" s="437"/>
      <c r="F154" s="437"/>
      <c r="G154" s="437"/>
      <c r="H154" s="437"/>
      <c r="I154" s="437"/>
      <c r="J154" s="437"/>
      <c r="K154" s="437"/>
      <c r="L154" s="437"/>
      <c r="M154" s="450">
        <v>0.42</v>
      </c>
      <c r="N154" s="450">
        <v>0.38</v>
      </c>
      <c r="O154" s="450">
        <v>0.35</v>
      </c>
      <c r="P154" s="450">
        <v>0.35</v>
      </c>
      <c r="Q154" s="450">
        <v>0.34</v>
      </c>
      <c r="R154" s="22"/>
    </row>
    <row r="155" spans="2:18" ht="15" customHeight="1">
      <c r="B155" s="54" t="s">
        <v>214</v>
      </c>
      <c r="C155" s="22"/>
      <c r="D155" s="22"/>
      <c r="E155" s="22"/>
      <c r="F155" s="22"/>
      <c r="G155" s="22"/>
      <c r="H155" s="22"/>
      <c r="I155" s="22"/>
      <c r="J155" s="22"/>
      <c r="K155" s="22"/>
      <c r="L155" s="22"/>
      <c r="M155" s="26">
        <f>M153*M154</f>
        <v>441</v>
      </c>
      <c r="N155" s="26">
        <f>N153*N154</f>
        <v>2218.3411999999998</v>
      </c>
      <c r="O155" s="26">
        <f>O153*O154</f>
        <v>4905.3216624999986</v>
      </c>
      <c r="P155" s="26">
        <f>P153*P154</f>
        <v>7764.1208126999982</v>
      </c>
      <c r="Q155" s="26">
        <f>Q153*Q154</f>
        <v>12056.102623047087</v>
      </c>
      <c r="R155" s="54" t="s">
        <v>215</v>
      </c>
    </row>
    <row r="156" spans="2:18" ht="15" customHeight="1">
      <c r="B156" s="54" t="s">
        <v>185</v>
      </c>
      <c r="C156" s="22" t="s">
        <v>216</v>
      </c>
      <c r="D156" s="22"/>
      <c r="E156" s="22"/>
      <c r="F156" s="22"/>
      <c r="G156" s="22"/>
      <c r="H156" s="22"/>
      <c r="I156" s="22"/>
      <c r="J156" s="22"/>
      <c r="K156" s="22"/>
      <c r="L156" s="22"/>
      <c r="M156" s="26">
        <f>M153*0.12</f>
        <v>126</v>
      </c>
      <c r="N156" s="26">
        <f>N153*0.12</f>
        <v>700.52879999999993</v>
      </c>
      <c r="O156" s="26">
        <f>O153*0.12</f>
        <v>1681.8245699999995</v>
      </c>
      <c r="P156" s="26">
        <f>P153*0.12</f>
        <v>2661.9842786399995</v>
      </c>
      <c r="Q156" s="26">
        <f>Q153*0.12</f>
        <v>4255.0950434283832</v>
      </c>
      <c r="R156" s="22"/>
    </row>
    <row r="157" spans="2:18" ht="15" customHeight="1">
      <c r="B157" s="442" t="s">
        <v>217</v>
      </c>
      <c r="C157" s="438"/>
      <c r="D157" s="438"/>
      <c r="E157" s="438"/>
      <c r="F157" s="438"/>
      <c r="G157" s="438"/>
      <c r="H157" s="438"/>
      <c r="I157" s="438"/>
      <c r="J157" s="438"/>
      <c r="K157" s="438"/>
      <c r="L157" s="438"/>
      <c r="M157" s="69">
        <f>M153*0.3</f>
        <v>315</v>
      </c>
      <c r="N157" s="69">
        <f>N153*0.3</f>
        <v>1751.3219999999999</v>
      </c>
      <c r="O157" s="69">
        <f>O153*0.3</f>
        <v>4204.561424999999</v>
      </c>
      <c r="P157" s="69">
        <f>P153*0.3</f>
        <v>6654.9606965999992</v>
      </c>
      <c r="Q157" s="69">
        <f>Q153*0.3</f>
        <v>10637.737608570957</v>
      </c>
      <c r="R157" s="22"/>
    </row>
    <row r="158" spans="2:18" ht="15" customHeight="1">
      <c r="B158" s="20" t="s">
        <v>4831</v>
      </c>
      <c r="C158" s="22"/>
      <c r="D158" s="22"/>
      <c r="E158" s="22"/>
      <c r="F158" s="22"/>
      <c r="G158" s="22"/>
      <c r="H158" s="22"/>
      <c r="I158" s="22"/>
      <c r="J158" s="22"/>
      <c r="K158" s="22"/>
      <c r="L158" s="22"/>
      <c r="M158" s="66">
        <f>M155+M156+M157</f>
        <v>882</v>
      </c>
      <c r="N158" s="66">
        <f>N155+N156+N157</f>
        <v>4670.192</v>
      </c>
      <c r="O158" s="66">
        <f>O155+O156+O157</f>
        <v>10791.707657499997</v>
      </c>
      <c r="P158" s="66">
        <f>P155+P156+P157</f>
        <v>17081.065787939995</v>
      </c>
      <c r="Q158" s="66">
        <f>Q155+Q156+Q157</f>
        <v>26948.935275046424</v>
      </c>
      <c r="R158" s="22"/>
    </row>
    <row r="159" spans="2:18" ht="12.75">
      <c r="B159" s="22"/>
      <c r="C159" s="22"/>
      <c r="D159" s="22"/>
      <c r="E159" s="22"/>
      <c r="F159" s="22"/>
      <c r="G159" s="22"/>
      <c r="H159" s="22"/>
      <c r="I159" s="22"/>
      <c r="J159" s="22"/>
      <c r="K159" s="22"/>
      <c r="L159" s="22"/>
      <c r="M159" s="22"/>
      <c r="N159" s="22"/>
      <c r="O159" s="22"/>
      <c r="P159" s="22"/>
      <c r="Q159" s="22"/>
      <c r="R159" s="22"/>
    </row>
    <row r="160" spans="2:18" ht="12.75">
      <c r="B160" s="22"/>
      <c r="C160" s="22"/>
      <c r="D160" s="22"/>
      <c r="E160" s="22"/>
      <c r="F160" s="22"/>
      <c r="G160" s="22"/>
      <c r="H160" s="22"/>
      <c r="I160" s="22"/>
      <c r="J160" s="22"/>
      <c r="K160" s="22"/>
      <c r="L160" s="22"/>
      <c r="M160" s="22"/>
      <c r="N160" s="22"/>
      <c r="O160" s="22"/>
      <c r="P160" s="22"/>
      <c r="Q160" s="22"/>
      <c r="R160" s="22"/>
    </row>
    <row r="161" spans="2:18" ht="15" customHeight="1">
      <c r="B161" s="61" t="s">
        <v>218</v>
      </c>
      <c r="C161" s="62"/>
      <c r="D161" s="62"/>
      <c r="E161" s="62"/>
      <c r="F161" s="62"/>
      <c r="G161" s="62"/>
      <c r="H161" s="62"/>
      <c r="I161" s="62"/>
      <c r="J161" s="62"/>
      <c r="K161" s="62"/>
      <c r="L161" s="62"/>
      <c r="M161" s="62"/>
      <c r="N161" s="62"/>
      <c r="O161" s="62"/>
      <c r="P161" s="62"/>
      <c r="Q161" s="62"/>
      <c r="R161" s="22" t="s">
        <v>219</v>
      </c>
    </row>
    <row r="162" spans="2:18" ht="15" customHeight="1">
      <c r="B162" s="20" t="s">
        <v>21</v>
      </c>
      <c r="C162" s="22"/>
      <c r="D162" s="22"/>
      <c r="E162" s="22"/>
      <c r="F162" s="22"/>
      <c r="G162" s="22"/>
      <c r="H162" s="22"/>
      <c r="I162" s="22"/>
      <c r="J162" s="22"/>
      <c r="K162" s="22"/>
      <c r="L162" s="22"/>
      <c r="M162" s="440">
        <v>2026</v>
      </c>
      <c r="N162" s="440">
        <v>2027</v>
      </c>
      <c r="O162" s="440">
        <v>2028</v>
      </c>
      <c r="P162" s="440">
        <v>2029</v>
      </c>
      <c r="Q162" s="440">
        <v>2030</v>
      </c>
      <c r="R162" s="22"/>
    </row>
    <row r="163" spans="2:18" ht="12.75">
      <c r="B163" s="22"/>
      <c r="C163" s="22"/>
      <c r="D163" s="22"/>
      <c r="E163" s="22"/>
      <c r="F163" s="22"/>
      <c r="G163" s="22"/>
      <c r="H163" s="22"/>
      <c r="I163" s="22"/>
      <c r="J163" s="22"/>
      <c r="K163" s="22"/>
      <c r="L163" s="22"/>
      <c r="M163" s="22"/>
      <c r="N163" s="22"/>
      <c r="O163" s="22"/>
      <c r="P163" s="22"/>
      <c r="Q163" s="22"/>
      <c r="R163" s="22"/>
    </row>
    <row r="164" spans="2:18" ht="15" customHeight="1">
      <c r="B164" s="67" t="s">
        <v>190</v>
      </c>
      <c r="C164" s="64"/>
      <c r="D164" s="64"/>
      <c r="E164" s="64"/>
      <c r="F164" s="64"/>
      <c r="G164" s="64"/>
      <c r="H164" s="64"/>
      <c r="I164" s="64"/>
      <c r="J164" s="64"/>
      <c r="K164" s="64"/>
      <c r="L164" s="64"/>
      <c r="M164" s="64"/>
      <c r="N164" s="64"/>
      <c r="O164" s="64"/>
      <c r="P164" s="64"/>
      <c r="Q164" s="64"/>
      <c r="R164" s="22" t="s">
        <v>220</v>
      </c>
    </row>
    <row r="165" spans="2:18" ht="15" customHeight="1">
      <c r="B165" s="443" t="s">
        <v>192</v>
      </c>
      <c r="C165" s="437"/>
      <c r="D165" s="437"/>
      <c r="E165" s="437"/>
      <c r="F165" s="437"/>
      <c r="G165" s="437"/>
      <c r="H165" s="437"/>
      <c r="I165" s="437"/>
      <c r="J165" s="437"/>
      <c r="K165" s="437"/>
      <c r="L165" s="437"/>
      <c r="M165" s="444">
        <v>0</v>
      </c>
      <c r="N165" s="444">
        <v>1</v>
      </c>
      <c r="O165" s="444">
        <v>2</v>
      </c>
      <c r="P165" s="444">
        <v>2</v>
      </c>
      <c r="Q165" s="444">
        <v>3</v>
      </c>
      <c r="R165" s="22"/>
    </row>
    <row r="166" spans="2:18" ht="15" customHeight="1">
      <c r="B166" s="54" t="s">
        <v>193</v>
      </c>
      <c r="C166" s="22"/>
      <c r="D166" s="22"/>
      <c r="E166" s="22"/>
      <c r="F166" s="22"/>
      <c r="G166" s="22"/>
      <c r="H166" s="22"/>
      <c r="I166" s="22"/>
      <c r="J166" s="22"/>
      <c r="K166" s="22"/>
      <c r="L166" s="22"/>
      <c r="M166" s="26">
        <v>0</v>
      </c>
      <c r="N166" s="26">
        <v>75000</v>
      </c>
      <c r="O166" s="26">
        <v>95000</v>
      </c>
      <c r="P166" s="26">
        <v>125000</v>
      </c>
      <c r="Q166" s="26">
        <v>140000</v>
      </c>
      <c r="R166" s="22"/>
    </row>
    <row r="167" spans="2:18" ht="15" customHeight="1">
      <c r="B167" s="54" t="s">
        <v>195</v>
      </c>
      <c r="C167" s="22" t="s">
        <v>196</v>
      </c>
      <c r="D167" s="22"/>
      <c r="E167" s="22"/>
      <c r="F167" s="22"/>
      <c r="G167" s="22"/>
      <c r="H167" s="22"/>
      <c r="I167" s="22"/>
      <c r="J167" s="22"/>
      <c r="K167" s="22"/>
      <c r="L167" s="22"/>
      <c r="M167" s="26">
        <f>M54*M55</f>
        <v>20000</v>
      </c>
      <c r="N167" s="26">
        <f>N54*N55</f>
        <v>20300</v>
      </c>
      <c r="O167" s="26">
        <f>O54*O55</f>
        <v>20665.399999999998</v>
      </c>
      <c r="P167" s="26">
        <f>P54*P55</f>
        <v>21016.711799999997</v>
      </c>
      <c r="Q167" s="26">
        <f>Q54*Q55</f>
        <v>21395.012612399998</v>
      </c>
      <c r="R167" s="22"/>
    </row>
    <row r="168" spans="2:18" ht="15" customHeight="1">
      <c r="B168" s="54" t="s">
        <v>197</v>
      </c>
      <c r="C168" s="22"/>
      <c r="D168" s="22"/>
      <c r="E168" s="22"/>
      <c r="F168" s="22"/>
      <c r="G168" s="22"/>
      <c r="H168" s="22"/>
      <c r="I168" s="22"/>
      <c r="J168" s="22"/>
      <c r="K168" s="22"/>
      <c r="L168" s="22"/>
      <c r="M168" s="26">
        <f>M165*M166*M167/10^6</f>
        <v>0</v>
      </c>
      <c r="N168" s="26">
        <f>N165*N166*N167/10^6</f>
        <v>1522.5</v>
      </c>
      <c r="O168" s="26">
        <f>O165*O166*O167/10^6</f>
        <v>3926.4259999999995</v>
      </c>
      <c r="P168" s="26">
        <f>P165*P166*P167/10^6</f>
        <v>5254.1779499999993</v>
      </c>
      <c r="Q168" s="26">
        <f>Q165*Q166*Q167/10^6</f>
        <v>8985.905297207999</v>
      </c>
      <c r="R168" s="22" t="s">
        <v>221</v>
      </c>
    </row>
    <row r="169" spans="2:18" ht="15" customHeight="1">
      <c r="B169" s="54" t="s">
        <v>199</v>
      </c>
      <c r="C169" s="22"/>
      <c r="D169" s="22"/>
      <c r="E169" s="22"/>
      <c r="F169" s="22"/>
      <c r="G169" s="22"/>
      <c r="H169" s="22"/>
      <c r="I169" s="22"/>
      <c r="J169" s="22"/>
      <c r="K169" s="22"/>
      <c r="L169" s="22"/>
      <c r="M169" s="26">
        <v>0</v>
      </c>
      <c r="N169" s="26">
        <v>50</v>
      </c>
      <c r="O169" s="26">
        <v>80</v>
      </c>
      <c r="P169" s="26">
        <v>110</v>
      </c>
      <c r="Q169" s="26">
        <v>140</v>
      </c>
      <c r="R169" s="22"/>
    </row>
    <row r="170" spans="2:18" ht="15" customHeight="1">
      <c r="B170" s="442" t="s">
        <v>200</v>
      </c>
      <c r="C170" s="438"/>
      <c r="D170" s="438"/>
      <c r="E170" s="438"/>
      <c r="F170" s="438"/>
      <c r="G170" s="438"/>
      <c r="H170" s="438"/>
      <c r="I170" s="438"/>
      <c r="J170" s="438"/>
      <c r="K170" s="438"/>
      <c r="L170" s="438"/>
      <c r="M170" s="69">
        <f>M169*1.5*M165*10*0.8</f>
        <v>0</v>
      </c>
      <c r="N170" s="69">
        <f>N169*1.5*N165*10*0.8</f>
        <v>600</v>
      </c>
      <c r="O170" s="69">
        <f>O169*1.5*O165*10*0.8</f>
        <v>1920</v>
      </c>
      <c r="P170" s="69">
        <f>P169*1.5*P165*10*0.8</f>
        <v>2640</v>
      </c>
      <c r="Q170" s="69">
        <f>Q169*1.5*Q165*10*0.8</f>
        <v>5040</v>
      </c>
      <c r="R170" s="22"/>
    </row>
    <row r="171" spans="2:18" ht="15" customHeight="1">
      <c r="B171" s="44" t="s">
        <v>201</v>
      </c>
      <c r="C171" s="22"/>
      <c r="D171" s="22"/>
      <c r="E171" s="22"/>
      <c r="F171" s="22"/>
      <c r="G171" s="22"/>
      <c r="H171" s="22"/>
      <c r="I171" s="22"/>
      <c r="J171" s="22"/>
      <c r="K171" s="22"/>
      <c r="L171" s="22"/>
      <c r="M171" s="59">
        <f>M168+M170</f>
        <v>0</v>
      </c>
      <c r="N171" s="59">
        <f>N168+N170</f>
        <v>2122.5</v>
      </c>
      <c r="O171" s="59">
        <f>O168+O170</f>
        <v>5846.4259999999995</v>
      </c>
      <c r="P171" s="59">
        <f>P168+P170</f>
        <v>7894.1779499999993</v>
      </c>
      <c r="Q171" s="59">
        <f>Q168+Q170</f>
        <v>14025.905297207999</v>
      </c>
      <c r="R171" s="22"/>
    </row>
    <row r="172" spans="2:18" ht="12.75">
      <c r="B172" s="22"/>
      <c r="C172" s="22"/>
      <c r="D172" s="22"/>
      <c r="E172" s="22"/>
      <c r="F172" s="22"/>
      <c r="G172" s="22"/>
      <c r="H172" s="22"/>
      <c r="I172" s="22"/>
      <c r="J172" s="22"/>
      <c r="K172" s="22"/>
      <c r="L172" s="22"/>
      <c r="M172" s="22"/>
      <c r="N172" s="22"/>
      <c r="O172" s="22"/>
      <c r="P172" s="22"/>
      <c r="Q172" s="22"/>
      <c r="R172" s="22"/>
    </row>
    <row r="173" spans="2:18" ht="15" customHeight="1">
      <c r="B173" s="67" t="s">
        <v>130</v>
      </c>
      <c r="C173" s="64"/>
      <c r="D173" s="64"/>
      <c r="E173" s="64"/>
      <c r="F173" s="64"/>
      <c r="G173" s="64"/>
      <c r="H173" s="64"/>
      <c r="I173" s="64"/>
      <c r="J173" s="64"/>
      <c r="K173" s="64"/>
      <c r="L173" s="64"/>
      <c r="M173" s="64"/>
      <c r="N173" s="64"/>
      <c r="O173" s="64"/>
      <c r="P173" s="64"/>
      <c r="Q173" s="64"/>
      <c r="R173" s="22"/>
    </row>
    <row r="174" spans="2:18" ht="15" customHeight="1">
      <c r="B174" s="451" t="s">
        <v>202</v>
      </c>
      <c r="C174" s="452"/>
      <c r="D174" s="452"/>
      <c r="E174" s="452"/>
      <c r="F174" s="452"/>
      <c r="G174" s="452"/>
      <c r="H174" s="452"/>
      <c r="I174" s="452"/>
      <c r="J174" s="452"/>
      <c r="K174" s="452"/>
      <c r="L174" s="452"/>
      <c r="M174" s="453">
        <v>0</v>
      </c>
      <c r="N174" s="453">
        <v>7000</v>
      </c>
      <c r="O174" s="453">
        <v>22000</v>
      </c>
      <c r="P174" s="453">
        <v>45000</v>
      </c>
      <c r="Q174" s="453">
        <v>75000</v>
      </c>
      <c r="R174" s="22"/>
    </row>
    <row r="175" spans="2:18" ht="15" customHeight="1">
      <c r="B175" s="44" t="s">
        <v>204</v>
      </c>
      <c r="C175" s="22"/>
      <c r="D175" s="22"/>
      <c r="E175" s="22"/>
      <c r="F175" s="22"/>
      <c r="G175" s="22"/>
      <c r="H175" s="22"/>
      <c r="I175" s="22"/>
      <c r="J175" s="22"/>
      <c r="K175" s="22"/>
      <c r="L175" s="22"/>
      <c r="M175" s="26">
        <f>M174*M69/10^6</f>
        <v>0</v>
      </c>
      <c r="N175" s="26">
        <f>N174*N69/10^6</f>
        <v>710.49999999999989</v>
      </c>
      <c r="O175" s="26">
        <f>O174*O69/10^6</f>
        <v>2273.1939999999995</v>
      </c>
      <c r="P175" s="26">
        <f>P174*P69/10^6</f>
        <v>4728.760154999999</v>
      </c>
      <c r="Q175" s="26">
        <f>Q174*Q69/10^6</f>
        <v>8023.1297296499988</v>
      </c>
      <c r="R175" s="22"/>
    </row>
    <row r="176" spans="2:18" ht="12.75">
      <c r="B176" s="22"/>
      <c r="C176" s="22"/>
      <c r="D176" s="22"/>
      <c r="E176" s="22"/>
      <c r="F176" s="22"/>
      <c r="G176" s="22"/>
      <c r="H176" s="22"/>
      <c r="I176" s="22"/>
      <c r="J176" s="22"/>
      <c r="K176" s="22"/>
      <c r="L176" s="22"/>
      <c r="M176" s="22"/>
      <c r="N176" s="22"/>
      <c r="O176" s="22"/>
      <c r="P176" s="22"/>
      <c r="Q176" s="22"/>
      <c r="R176" s="22"/>
    </row>
    <row r="177" spans="2:18" ht="15" customHeight="1">
      <c r="B177" s="67" t="s">
        <v>135</v>
      </c>
      <c r="C177" s="64"/>
      <c r="D177" s="64"/>
      <c r="E177" s="64"/>
      <c r="F177" s="64"/>
      <c r="G177" s="64"/>
      <c r="H177" s="64"/>
      <c r="I177" s="64"/>
      <c r="J177" s="64"/>
      <c r="K177" s="64"/>
      <c r="L177" s="64"/>
      <c r="M177" s="64"/>
      <c r="N177" s="64"/>
      <c r="O177" s="64"/>
      <c r="P177" s="64"/>
      <c r="Q177" s="64"/>
      <c r="R177" s="22"/>
    </row>
    <row r="178" spans="2:18" ht="15" customHeight="1">
      <c r="B178" s="451" t="s">
        <v>205</v>
      </c>
      <c r="C178" s="452"/>
      <c r="D178" s="452"/>
      <c r="E178" s="452"/>
      <c r="F178" s="452"/>
      <c r="G178" s="452"/>
      <c r="H178" s="452"/>
      <c r="I178" s="452"/>
      <c r="J178" s="452"/>
      <c r="K178" s="452"/>
      <c r="L178" s="452"/>
      <c r="M178" s="453">
        <v>500</v>
      </c>
      <c r="N178" s="453">
        <v>700</v>
      </c>
      <c r="O178" s="453">
        <v>1100</v>
      </c>
      <c r="P178" s="453">
        <v>1700</v>
      </c>
      <c r="Q178" s="453">
        <v>2500</v>
      </c>
      <c r="R178" s="22"/>
    </row>
    <row r="179" spans="2:18" ht="12.75">
      <c r="B179" s="22"/>
      <c r="C179" s="22"/>
      <c r="D179" s="22"/>
      <c r="E179" s="22"/>
      <c r="F179" s="22"/>
      <c r="G179" s="22"/>
      <c r="H179" s="22"/>
      <c r="I179" s="22"/>
      <c r="J179" s="22"/>
      <c r="K179" s="22"/>
      <c r="L179" s="22"/>
      <c r="M179" s="22"/>
      <c r="N179" s="22"/>
      <c r="O179" s="22"/>
      <c r="P179" s="22"/>
      <c r="Q179" s="22"/>
      <c r="R179" s="22"/>
    </row>
    <row r="180" spans="2:18" ht="15" customHeight="1">
      <c r="B180" s="63" t="s">
        <v>154</v>
      </c>
      <c r="C180" s="64"/>
      <c r="D180" s="64"/>
      <c r="E180" s="64"/>
      <c r="F180" s="64"/>
      <c r="G180" s="64"/>
      <c r="H180" s="64"/>
      <c r="I180" s="64"/>
      <c r="J180" s="64"/>
      <c r="K180" s="64"/>
      <c r="L180" s="64"/>
      <c r="M180" s="64"/>
      <c r="N180" s="64"/>
      <c r="O180" s="64"/>
      <c r="P180" s="64"/>
      <c r="Q180" s="64"/>
      <c r="R180" s="22"/>
    </row>
    <row r="181" spans="2:18" ht="15" customHeight="1">
      <c r="B181" s="452" t="s">
        <v>206</v>
      </c>
      <c r="C181" s="452"/>
      <c r="D181" s="452"/>
      <c r="E181" s="452"/>
      <c r="F181" s="452"/>
      <c r="G181" s="452"/>
      <c r="H181" s="452"/>
      <c r="I181" s="452"/>
      <c r="J181" s="452"/>
      <c r="K181" s="452"/>
      <c r="L181" s="452"/>
      <c r="M181" s="453">
        <f>M174*1*M96/10^6</f>
        <v>0</v>
      </c>
      <c r="N181" s="453">
        <f>N174*1*N96/10^6</f>
        <v>191.83499999999998</v>
      </c>
      <c r="O181" s="453">
        <f>O174*1*O96/10^6</f>
        <v>613.76237999999989</v>
      </c>
      <c r="P181" s="453">
        <f>P174*1*P96/10^6</f>
        <v>1276.7652418499999</v>
      </c>
      <c r="Q181" s="453">
        <f>Q174*1*Q96/10^6</f>
        <v>2166.2450270054997</v>
      </c>
      <c r="R181" s="22"/>
    </row>
    <row r="182" spans="2:18" ht="12.75">
      <c r="B182" s="22"/>
      <c r="C182" s="22"/>
      <c r="D182" s="22"/>
      <c r="E182" s="22"/>
      <c r="F182" s="22"/>
      <c r="G182" s="22"/>
      <c r="H182" s="22"/>
      <c r="I182" s="22"/>
      <c r="J182" s="22"/>
      <c r="K182" s="22"/>
      <c r="L182" s="22"/>
      <c r="M182" s="22"/>
      <c r="N182" s="22"/>
      <c r="O182" s="22"/>
      <c r="P182" s="22"/>
      <c r="Q182" s="22"/>
      <c r="R182" s="22"/>
    </row>
    <row r="183" spans="2:18" ht="15" customHeight="1">
      <c r="B183" s="67" t="s">
        <v>159</v>
      </c>
      <c r="C183" s="64"/>
      <c r="D183" s="64"/>
      <c r="E183" s="64"/>
      <c r="F183" s="64"/>
      <c r="G183" s="64"/>
      <c r="H183" s="64"/>
      <c r="I183" s="64"/>
      <c r="J183" s="64"/>
      <c r="K183" s="64"/>
      <c r="L183" s="64"/>
      <c r="M183" s="64"/>
      <c r="N183" s="64"/>
      <c r="O183" s="64"/>
      <c r="P183" s="64"/>
      <c r="Q183" s="64"/>
      <c r="R183" s="22"/>
    </row>
    <row r="184" spans="2:18" ht="15" customHeight="1">
      <c r="B184" s="443" t="s">
        <v>207</v>
      </c>
      <c r="C184" s="437"/>
      <c r="D184" s="437"/>
      <c r="E184" s="437"/>
      <c r="F184" s="437"/>
      <c r="G184" s="437"/>
      <c r="H184" s="437"/>
      <c r="I184" s="437"/>
      <c r="J184" s="437"/>
      <c r="K184" s="437"/>
      <c r="L184" s="437"/>
      <c r="M184" s="444">
        <v>15000</v>
      </c>
      <c r="N184" s="444">
        <v>50000</v>
      </c>
      <c r="O184" s="444">
        <v>100000</v>
      </c>
      <c r="P184" s="444">
        <v>150000</v>
      </c>
      <c r="Q184" s="444">
        <v>210000</v>
      </c>
      <c r="R184" s="22"/>
    </row>
    <row r="185" spans="2:18" ht="15" customHeight="1">
      <c r="B185" s="54" t="s">
        <v>208</v>
      </c>
      <c r="C185" s="22"/>
      <c r="D185" s="22"/>
      <c r="E185" s="22"/>
      <c r="F185" s="22"/>
      <c r="G185" s="22"/>
      <c r="H185" s="22"/>
      <c r="I185" s="22"/>
      <c r="J185" s="22"/>
      <c r="K185" s="22"/>
      <c r="L185" s="22"/>
      <c r="M185" s="26">
        <f>M184*M101/10^6</f>
        <v>375</v>
      </c>
      <c r="N185" s="26">
        <f>N184*N101/10^6</f>
        <v>1268.7499999999998</v>
      </c>
      <c r="O185" s="26">
        <f>O184*O101/10^6</f>
        <v>2583.1749999999997</v>
      </c>
      <c r="P185" s="26">
        <f>P184*P101/10^6</f>
        <v>3940.633462499999</v>
      </c>
      <c r="Q185" s="26">
        <f>Q184*Q101/10^6</f>
        <v>5616.1908107549989</v>
      </c>
      <c r="R185" s="22"/>
    </row>
    <row r="186" spans="2:18" ht="15" customHeight="1">
      <c r="B186" s="442" t="s">
        <v>209</v>
      </c>
      <c r="C186" s="438"/>
      <c r="D186" s="438"/>
      <c r="E186" s="438"/>
      <c r="F186" s="438"/>
      <c r="G186" s="438"/>
      <c r="H186" s="438"/>
      <c r="I186" s="438"/>
      <c r="J186" s="438"/>
      <c r="K186" s="438"/>
      <c r="L186" s="438"/>
      <c r="M186" s="69">
        <v>50</v>
      </c>
      <c r="N186" s="69">
        <v>150</v>
      </c>
      <c r="O186" s="69">
        <v>350</v>
      </c>
      <c r="P186" s="69">
        <v>550</v>
      </c>
      <c r="Q186" s="69">
        <v>900</v>
      </c>
      <c r="R186" s="22"/>
    </row>
    <row r="187" spans="2:18" ht="15" customHeight="1">
      <c r="B187" s="44" t="s">
        <v>210</v>
      </c>
      <c r="C187" s="22"/>
      <c r="D187" s="22"/>
      <c r="E187" s="22"/>
      <c r="F187" s="22"/>
      <c r="G187" s="22"/>
      <c r="H187" s="22"/>
      <c r="I187" s="22"/>
      <c r="J187" s="22"/>
      <c r="K187" s="22"/>
      <c r="L187" s="22"/>
      <c r="M187" s="59">
        <f>M185+M186</f>
        <v>425</v>
      </c>
      <c r="N187" s="59">
        <f>N185+N186</f>
        <v>1418.7499999999998</v>
      </c>
      <c r="O187" s="59">
        <f>O185+O186</f>
        <v>2933.1749999999997</v>
      </c>
      <c r="P187" s="59">
        <f>P185+P186</f>
        <v>4490.633462499999</v>
      </c>
      <c r="Q187" s="59">
        <f>Q185+Q186</f>
        <v>6516.1908107549989</v>
      </c>
      <c r="R187" s="54" t="s">
        <v>222</v>
      </c>
    </row>
    <row r="188" spans="2:18" ht="12.75">
      <c r="B188" s="22"/>
      <c r="C188" s="22"/>
      <c r="D188" s="22"/>
      <c r="E188" s="22"/>
      <c r="F188" s="22"/>
      <c r="G188" s="22"/>
      <c r="H188" s="22"/>
      <c r="I188" s="22"/>
      <c r="J188" s="22"/>
      <c r="K188" s="22"/>
      <c r="L188" s="22"/>
      <c r="M188" s="22"/>
      <c r="N188" s="22"/>
      <c r="O188" s="22"/>
      <c r="P188" s="22"/>
      <c r="Q188" s="22"/>
      <c r="R188" s="22"/>
    </row>
    <row r="189" spans="2:18" ht="15" customHeight="1">
      <c r="B189" s="20" t="s">
        <v>4832</v>
      </c>
      <c r="C189" s="22"/>
      <c r="D189" s="22"/>
      <c r="E189" s="22"/>
      <c r="F189" s="22"/>
      <c r="G189" s="22"/>
      <c r="H189" s="22"/>
      <c r="I189" s="22"/>
      <c r="J189" s="22"/>
      <c r="K189" s="22"/>
      <c r="L189" s="22"/>
      <c r="M189" s="21">
        <f>M171+M175+M178+M181+M187</f>
        <v>925</v>
      </c>
      <c r="N189" s="21">
        <f>N171+N175+N178+N181+N187</f>
        <v>5143.585</v>
      </c>
      <c r="O189" s="21">
        <f>O171+O175+O178+O181+O187</f>
        <v>12766.557379999998</v>
      </c>
      <c r="P189" s="21">
        <f>P171+P175+P178+P181+P187</f>
        <v>20090.336809349996</v>
      </c>
      <c r="Q189" s="21">
        <f>Q171+Q175+Q178+Q181+Q187</f>
        <v>33231.470864618495</v>
      </c>
      <c r="R189" s="22"/>
    </row>
    <row r="190" spans="2:18" ht="15" customHeight="1">
      <c r="B190" s="443" t="s">
        <v>213</v>
      </c>
      <c r="C190" s="437"/>
      <c r="D190" s="437"/>
      <c r="E190" s="437"/>
      <c r="F190" s="437"/>
      <c r="G190" s="437"/>
      <c r="H190" s="437"/>
      <c r="I190" s="437"/>
      <c r="J190" s="437"/>
      <c r="K190" s="437"/>
      <c r="L190" s="437"/>
      <c r="M190" s="450">
        <v>0.42</v>
      </c>
      <c r="N190" s="450">
        <v>0.38</v>
      </c>
      <c r="O190" s="450">
        <v>0.35</v>
      </c>
      <c r="P190" s="450">
        <v>0.35</v>
      </c>
      <c r="Q190" s="450">
        <v>0.34</v>
      </c>
      <c r="R190" s="22"/>
    </row>
    <row r="191" spans="2:18" ht="15" customHeight="1">
      <c r="B191" s="54" t="s">
        <v>214</v>
      </c>
      <c r="C191" s="22"/>
      <c r="D191" s="22"/>
      <c r="E191" s="22"/>
      <c r="F191" s="22"/>
      <c r="G191" s="22"/>
      <c r="H191" s="22"/>
      <c r="I191" s="22"/>
      <c r="J191" s="22"/>
      <c r="K191" s="22"/>
      <c r="L191" s="22"/>
      <c r="M191" s="26">
        <f>M189*M190</f>
        <v>388.5</v>
      </c>
      <c r="N191" s="26">
        <f>N189*N190</f>
        <v>1954.5623000000001</v>
      </c>
      <c r="O191" s="26">
        <f>O189*O190</f>
        <v>4468.2950829999991</v>
      </c>
      <c r="P191" s="26">
        <f>P189*P190</f>
        <v>7031.6178832724981</v>
      </c>
      <c r="Q191" s="26">
        <f>Q189*Q190</f>
        <v>11298.700093970288</v>
      </c>
      <c r="R191" s="54" t="s">
        <v>223</v>
      </c>
    </row>
    <row r="192" spans="2:18" ht="15" customHeight="1">
      <c r="B192" s="54" t="s">
        <v>185</v>
      </c>
      <c r="C192" s="22" t="s">
        <v>216</v>
      </c>
      <c r="D192" s="22"/>
      <c r="E192" s="22"/>
      <c r="F192" s="22"/>
      <c r="G192" s="22"/>
      <c r="H192" s="22"/>
      <c r="I192" s="22"/>
      <c r="J192" s="22"/>
      <c r="K192" s="22"/>
      <c r="L192" s="22"/>
      <c r="M192" s="26">
        <f>M189*0.12</f>
        <v>111</v>
      </c>
      <c r="N192" s="26">
        <f>N189*0.12</f>
        <v>617.23019999999997</v>
      </c>
      <c r="O192" s="26">
        <f>O189*0.12</f>
        <v>1531.9868855999998</v>
      </c>
      <c r="P192" s="26">
        <f>P189*0.12</f>
        <v>2410.8404171219995</v>
      </c>
      <c r="Q192" s="26">
        <f>Q189*0.12</f>
        <v>3987.7765037542194</v>
      </c>
      <c r="R192" s="22"/>
    </row>
    <row r="193" spans="2:18" ht="15" customHeight="1">
      <c r="B193" s="442" t="s">
        <v>217</v>
      </c>
      <c r="C193" s="438"/>
      <c r="D193" s="438"/>
      <c r="E193" s="438"/>
      <c r="F193" s="438"/>
      <c r="G193" s="438"/>
      <c r="H193" s="438"/>
      <c r="I193" s="438"/>
      <c r="J193" s="438"/>
      <c r="K193" s="438"/>
      <c r="L193" s="438"/>
      <c r="M193" s="69">
        <f>M189*0.3</f>
        <v>277.5</v>
      </c>
      <c r="N193" s="69">
        <f>N189*0.3</f>
        <v>1543.0754999999999</v>
      </c>
      <c r="O193" s="69">
        <f>O189*0.3</f>
        <v>3829.9672139999993</v>
      </c>
      <c r="P193" s="69">
        <f>P189*0.3</f>
        <v>6027.1010428049985</v>
      </c>
      <c r="Q193" s="69">
        <f>Q189*0.3</f>
        <v>9969.4412593855486</v>
      </c>
      <c r="R193" s="22"/>
    </row>
    <row r="194" spans="2:18" ht="15" customHeight="1">
      <c r="B194" s="20" t="s">
        <v>4833</v>
      </c>
      <c r="C194" s="22"/>
      <c r="D194" s="22"/>
      <c r="E194" s="22"/>
      <c r="F194" s="22"/>
      <c r="G194" s="22"/>
      <c r="H194" s="22"/>
      <c r="I194" s="22"/>
      <c r="J194" s="22"/>
      <c r="K194" s="22"/>
      <c r="L194" s="22"/>
      <c r="M194" s="66">
        <f>M191+M192+M193</f>
        <v>777</v>
      </c>
      <c r="N194" s="66">
        <f>N191+N192+N193</f>
        <v>4114.8680000000004</v>
      </c>
      <c r="O194" s="66">
        <f>O191+O192+O193</f>
        <v>9830.2491825999969</v>
      </c>
      <c r="P194" s="66">
        <f>P191+P192+P193</f>
        <v>15469.559343199497</v>
      </c>
      <c r="Q194" s="66">
        <f>Q191+Q192+Q193</f>
        <v>25255.917857110057</v>
      </c>
      <c r="R194" s="22"/>
    </row>
    <row r="195" spans="2:18" ht="12.75">
      <c r="B195" s="22"/>
      <c r="C195" s="22"/>
      <c r="D195" s="22"/>
      <c r="E195" s="22"/>
      <c r="F195" s="22"/>
      <c r="G195" s="22"/>
      <c r="H195" s="22"/>
      <c r="I195" s="22"/>
      <c r="J195" s="22"/>
      <c r="K195" s="22"/>
      <c r="L195" s="22"/>
      <c r="M195" s="22"/>
      <c r="N195" s="22"/>
      <c r="O195" s="22"/>
      <c r="P195" s="22"/>
      <c r="Q195" s="22"/>
      <c r="R195" s="22"/>
    </row>
    <row r="196" spans="2:18" ht="12.75">
      <c r="B196" s="22"/>
      <c r="C196" s="22"/>
      <c r="D196" s="22"/>
      <c r="E196" s="22"/>
      <c r="F196" s="22"/>
      <c r="G196" s="22"/>
      <c r="H196" s="22"/>
      <c r="I196" s="22"/>
      <c r="J196" s="22"/>
      <c r="K196" s="22"/>
      <c r="L196" s="22"/>
      <c r="M196" s="22"/>
      <c r="N196" s="22"/>
      <c r="O196" s="22"/>
      <c r="P196" s="22"/>
      <c r="Q196" s="22"/>
      <c r="R196" s="22"/>
    </row>
    <row r="197" spans="2:18" ht="15" customHeight="1">
      <c r="B197" s="61" t="s">
        <v>224</v>
      </c>
      <c r="C197" s="62"/>
      <c r="D197" s="62"/>
      <c r="E197" s="62"/>
      <c r="F197" s="62"/>
      <c r="G197" s="62"/>
      <c r="H197" s="62"/>
      <c r="I197" s="62"/>
      <c r="J197" s="62"/>
      <c r="K197" s="62"/>
      <c r="L197" s="62"/>
      <c r="M197" s="62"/>
      <c r="N197" s="62"/>
      <c r="O197" s="62"/>
      <c r="P197" s="62"/>
      <c r="Q197" s="62"/>
      <c r="R197" s="22" t="s">
        <v>225</v>
      </c>
    </row>
    <row r="198" spans="2:18" ht="15" customHeight="1">
      <c r="B198" s="20" t="s">
        <v>21</v>
      </c>
      <c r="C198" s="22"/>
      <c r="D198" s="22"/>
      <c r="E198" s="22"/>
      <c r="F198" s="22"/>
      <c r="G198" s="22"/>
      <c r="H198" s="22"/>
      <c r="I198" s="22"/>
      <c r="J198" s="22"/>
      <c r="K198" s="22"/>
      <c r="L198" s="22"/>
      <c r="M198" s="440">
        <v>2026</v>
      </c>
      <c r="N198" s="440">
        <v>2027</v>
      </c>
      <c r="O198" s="440">
        <v>2028</v>
      </c>
      <c r="P198" s="440">
        <v>2029</v>
      </c>
      <c r="Q198" s="440">
        <v>2030</v>
      </c>
      <c r="R198" s="22"/>
    </row>
    <row r="199" spans="2:18" ht="15" customHeight="1">
      <c r="B199" s="22"/>
      <c r="C199" s="22"/>
      <c r="D199" s="22"/>
      <c r="E199" s="22"/>
      <c r="F199" s="22"/>
      <c r="G199" s="22"/>
      <c r="H199" s="22"/>
      <c r="I199" s="22"/>
      <c r="J199" s="22"/>
      <c r="K199" s="22"/>
      <c r="L199" s="22"/>
      <c r="M199" s="22"/>
      <c r="N199" s="22"/>
      <c r="O199" s="22"/>
      <c r="P199" s="22"/>
      <c r="Q199" s="22"/>
      <c r="R199" s="22" t="s">
        <v>226</v>
      </c>
    </row>
    <row r="200" spans="2:18" ht="15" customHeight="1">
      <c r="B200" s="63" t="s">
        <v>66</v>
      </c>
      <c r="C200" s="64"/>
      <c r="D200" s="64"/>
      <c r="E200" s="64"/>
      <c r="F200" s="64"/>
      <c r="G200" s="64"/>
      <c r="H200" s="64"/>
      <c r="I200" s="64"/>
      <c r="J200" s="64"/>
      <c r="K200" s="64"/>
      <c r="L200" s="64"/>
      <c r="M200" s="64"/>
      <c r="N200" s="64"/>
      <c r="O200" s="64"/>
      <c r="P200" s="64"/>
      <c r="Q200" s="64"/>
      <c r="R200" s="22"/>
    </row>
    <row r="201" spans="2:18" ht="15" customHeight="1">
      <c r="B201" s="22" t="s">
        <v>227</v>
      </c>
      <c r="C201" s="22"/>
      <c r="D201" s="22"/>
      <c r="E201" s="22"/>
      <c r="F201" s="22"/>
      <c r="G201" s="22"/>
      <c r="H201" s="22"/>
      <c r="I201" s="22"/>
      <c r="J201" s="22"/>
      <c r="K201" s="22"/>
      <c r="L201" s="22"/>
      <c r="M201" s="26">
        <v>1000</v>
      </c>
      <c r="N201" s="26">
        <v>1500</v>
      </c>
      <c r="O201" s="26">
        <v>2500</v>
      </c>
      <c r="P201" s="26">
        <v>3800</v>
      </c>
      <c r="Q201" s="26">
        <v>6500</v>
      </c>
      <c r="R201" s="22" t="s">
        <v>228</v>
      </c>
    </row>
    <row r="202" spans="2:18" ht="15" customHeight="1">
      <c r="B202" s="67" t="s">
        <v>68</v>
      </c>
      <c r="C202" s="64"/>
      <c r="D202" s="64"/>
      <c r="E202" s="64"/>
      <c r="F202" s="64"/>
      <c r="G202" s="64"/>
      <c r="H202" s="64"/>
      <c r="I202" s="64"/>
      <c r="J202" s="64"/>
      <c r="K202" s="64"/>
      <c r="L202" s="64"/>
      <c r="M202" s="64"/>
      <c r="N202" s="64"/>
      <c r="O202" s="64"/>
      <c r="P202" s="64"/>
      <c r="Q202" s="64"/>
      <c r="R202" s="22"/>
    </row>
    <row r="203" spans="2:18" ht="15" customHeight="1">
      <c r="B203" s="54" t="s">
        <v>229</v>
      </c>
      <c r="C203" s="22"/>
      <c r="D203" s="22"/>
      <c r="E203" s="22"/>
      <c r="F203" s="22"/>
      <c r="G203" s="22"/>
      <c r="H203" s="22"/>
      <c r="I203" s="22"/>
      <c r="J203" s="22"/>
      <c r="K203" s="22"/>
      <c r="L203" s="22"/>
      <c r="M203" s="26">
        <v>200</v>
      </c>
      <c r="N203" s="26">
        <v>600</v>
      </c>
      <c r="O203" s="26">
        <v>1500</v>
      </c>
      <c r="P203" s="26">
        <v>2800</v>
      </c>
      <c r="Q203" s="26">
        <v>5500</v>
      </c>
      <c r="R203" s="22" t="s">
        <v>230</v>
      </c>
    </row>
    <row r="204" spans="2:18" ht="15" customHeight="1">
      <c r="B204" s="67" t="s">
        <v>69</v>
      </c>
      <c r="C204" s="64"/>
      <c r="D204" s="64"/>
      <c r="E204" s="64"/>
      <c r="F204" s="64"/>
      <c r="G204" s="64"/>
      <c r="H204" s="64"/>
      <c r="I204" s="64"/>
      <c r="J204" s="64"/>
      <c r="K204" s="64"/>
      <c r="L204" s="64"/>
      <c r="M204" s="64"/>
      <c r="N204" s="64"/>
      <c r="O204" s="64"/>
      <c r="P204" s="64"/>
      <c r="Q204" s="64"/>
      <c r="R204" s="22"/>
    </row>
    <row r="205" spans="2:18" ht="15" customHeight="1">
      <c r="B205" s="54" t="s">
        <v>231</v>
      </c>
      <c r="C205" s="22"/>
      <c r="D205" s="22"/>
      <c r="E205" s="22"/>
      <c r="F205" s="22"/>
      <c r="G205" s="22"/>
      <c r="H205" s="22"/>
      <c r="I205" s="22"/>
      <c r="J205" s="22"/>
      <c r="K205" s="22"/>
      <c r="L205" s="22"/>
      <c r="M205" s="26">
        <v>500</v>
      </c>
      <c r="N205" s="26">
        <v>1000</v>
      </c>
      <c r="O205" s="26">
        <v>1500</v>
      </c>
      <c r="P205" s="26">
        <v>2300</v>
      </c>
      <c r="Q205" s="26">
        <v>4200</v>
      </c>
      <c r="R205" s="22" t="s">
        <v>232</v>
      </c>
    </row>
    <row r="206" spans="2:18" ht="15" customHeight="1">
      <c r="B206" s="67" t="s">
        <v>70</v>
      </c>
      <c r="C206" s="64"/>
      <c r="D206" s="64"/>
      <c r="E206" s="64"/>
      <c r="F206" s="64"/>
      <c r="G206" s="64"/>
      <c r="H206" s="64"/>
      <c r="I206" s="64"/>
      <c r="J206" s="64"/>
      <c r="K206" s="64"/>
      <c r="L206" s="64"/>
      <c r="M206" s="64"/>
      <c r="N206" s="64"/>
      <c r="O206" s="64"/>
      <c r="P206" s="64"/>
      <c r="Q206" s="64"/>
      <c r="R206" s="22"/>
    </row>
    <row r="207" spans="2:18" ht="15" customHeight="1">
      <c r="B207" s="54" t="s">
        <v>233</v>
      </c>
      <c r="C207" s="22"/>
      <c r="D207" s="22"/>
      <c r="E207" s="22"/>
      <c r="F207" s="22"/>
      <c r="G207" s="22"/>
      <c r="H207" s="22"/>
      <c r="I207" s="22"/>
      <c r="J207" s="22"/>
      <c r="K207" s="22"/>
      <c r="L207" s="22"/>
      <c r="M207" s="26">
        <v>400</v>
      </c>
      <c r="N207" s="26">
        <v>800</v>
      </c>
      <c r="O207" s="26">
        <v>1200</v>
      </c>
      <c r="P207" s="26">
        <v>2200</v>
      </c>
      <c r="Q207" s="26">
        <v>4500</v>
      </c>
      <c r="R207" s="22"/>
    </row>
    <row r="208" spans="2:18" ht="12.75">
      <c r="B208" s="22"/>
      <c r="C208" s="22"/>
      <c r="D208" s="22"/>
      <c r="E208" s="22"/>
      <c r="F208" s="22"/>
      <c r="G208" s="22"/>
      <c r="H208" s="22"/>
      <c r="I208" s="22"/>
      <c r="J208" s="22"/>
      <c r="K208" s="22"/>
      <c r="L208" s="22"/>
      <c r="M208" s="22"/>
      <c r="N208" s="22"/>
      <c r="O208" s="22"/>
      <c r="P208" s="22"/>
      <c r="Q208" s="22"/>
      <c r="R208" s="22"/>
    </row>
    <row r="209" spans="2:18" ht="15" customHeight="1">
      <c r="B209" s="20" t="s">
        <v>4834</v>
      </c>
      <c r="C209" s="22"/>
      <c r="D209" s="22"/>
      <c r="E209" s="22"/>
      <c r="F209" s="22"/>
      <c r="G209" s="22"/>
      <c r="H209" s="22"/>
      <c r="I209" s="22"/>
      <c r="J209" s="22"/>
      <c r="K209" s="22"/>
      <c r="L209" s="22"/>
      <c r="M209" s="66">
        <f>M201+M203+M205+M207</f>
        <v>2100</v>
      </c>
      <c r="N209" s="66">
        <f>N201+N203+N205+N207</f>
        <v>3900</v>
      </c>
      <c r="O209" s="66">
        <f>O201+O203+O205+O207</f>
        <v>6700</v>
      </c>
      <c r="P209" s="66">
        <f>P201+P203+P205+P207</f>
        <v>11100</v>
      </c>
      <c r="Q209" s="66">
        <f>Q201+Q203+Q205+Q207</f>
        <v>20700</v>
      </c>
      <c r="R209" s="22"/>
    </row>
    <row r="210" spans="2:18" ht="15" customHeight="1">
      <c r="B210" s="54" t="s">
        <v>234</v>
      </c>
      <c r="C210" s="22"/>
      <c r="D210" s="22"/>
      <c r="E210" s="22"/>
      <c r="F210" s="22"/>
      <c r="G210" s="22"/>
      <c r="H210" s="22"/>
      <c r="I210" s="22"/>
      <c r="J210" s="22"/>
      <c r="K210" s="22"/>
      <c r="L210" s="22"/>
      <c r="M210" s="32">
        <v>0.41</v>
      </c>
      <c r="N210" s="32">
        <v>0.35</v>
      </c>
      <c r="O210" s="32">
        <v>0.34</v>
      </c>
      <c r="P210" s="32">
        <v>0.32</v>
      </c>
      <c r="Q210" s="32">
        <v>0.3</v>
      </c>
      <c r="R210" s="22" t="s">
        <v>235</v>
      </c>
    </row>
    <row r="211" spans="2:18" ht="15" customHeight="1">
      <c r="B211" s="54" t="s">
        <v>214</v>
      </c>
      <c r="C211" s="22"/>
      <c r="D211" s="22"/>
      <c r="E211" s="22"/>
      <c r="F211" s="22"/>
      <c r="G211" s="22"/>
      <c r="H211" s="22"/>
      <c r="I211" s="22"/>
      <c r="J211" s="22"/>
      <c r="K211" s="22"/>
      <c r="L211" s="22"/>
      <c r="M211" s="26">
        <f>M209*M210</f>
        <v>861</v>
      </c>
      <c r="N211" s="26">
        <f>N209*N210</f>
        <v>1365</v>
      </c>
      <c r="O211" s="26">
        <f>O209*O210</f>
        <v>2278</v>
      </c>
      <c r="P211" s="26">
        <f>P209*P210</f>
        <v>3552</v>
      </c>
      <c r="Q211" s="26">
        <f>Q209*Q210</f>
        <v>6210</v>
      </c>
      <c r="R211" s="54" t="s">
        <v>236</v>
      </c>
    </row>
    <row r="212" spans="2:18" ht="15" customHeight="1">
      <c r="B212" s="54" t="s">
        <v>217</v>
      </c>
      <c r="C212" s="22"/>
      <c r="D212" s="22"/>
      <c r="E212" s="22"/>
      <c r="F212" s="22"/>
      <c r="G212" s="22"/>
      <c r="H212" s="22"/>
      <c r="I212" s="22"/>
      <c r="J212" s="22"/>
      <c r="K212" s="22"/>
      <c r="L212" s="22"/>
      <c r="M212" s="26">
        <f>M209*0.3</f>
        <v>630</v>
      </c>
      <c r="N212" s="26">
        <f>N209*0.3</f>
        <v>1170</v>
      </c>
      <c r="O212" s="26">
        <f>O209*0.3</f>
        <v>2010</v>
      </c>
      <c r="P212" s="26">
        <f>P209*0.3</f>
        <v>3330</v>
      </c>
      <c r="Q212" s="26">
        <f>Q209*0.3</f>
        <v>6210</v>
      </c>
      <c r="R212" s="22"/>
    </row>
    <row r="213" spans="2:18" ht="15" customHeight="1">
      <c r="B213" s="20" t="s">
        <v>4835</v>
      </c>
      <c r="C213" s="22"/>
      <c r="D213" s="22"/>
      <c r="E213" s="22"/>
      <c r="F213" s="22"/>
      <c r="G213" s="22"/>
      <c r="H213" s="22"/>
      <c r="I213" s="22"/>
      <c r="J213" s="22"/>
      <c r="K213" s="22"/>
      <c r="L213" s="22"/>
      <c r="M213" s="66">
        <f>M211+M212</f>
        <v>1491</v>
      </c>
      <c r="N213" s="66">
        <f>N211+N212</f>
        <v>2535</v>
      </c>
      <c r="O213" s="66">
        <f>O211+O212</f>
        <v>4288</v>
      </c>
      <c r="P213" s="66">
        <f>P211+P212</f>
        <v>6882</v>
      </c>
      <c r="Q213" s="66">
        <f>Q211+Q212</f>
        <v>12420</v>
      </c>
      <c r="R213" s="54" t="s">
        <v>223</v>
      </c>
    </row>
    <row r="214" spans="2:18" ht="12.75">
      <c r="B214" s="22"/>
      <c r="C214" s="22"/>
      <c r="D214" s="22"/>
      <c r="E214" s="22"/>
      <c r="F214" s="22"/>
      <c r="G214" s="22"/>
      <c r="H214" s="22"/>
      <c r="I214" s="22"/>
      <c r="J214" s="22"/>
      <c r="K214" s="22"/>
      <c r="L214" s="22"/>
      <c r="M214" s="22"/>
      <c r="N214" s="22"/>
      <c r="O214" s="22"/>
      <c r="P214" s="22"/>
      <c r="Q214" s="22"/>
      <c r="R214" s="22"/>
    </row>
    <row r="215" spans="2:18" ht="12.75">
      <c r="B215" s="22"/>
      <c r="C215" s="22"/>
      <c r="D215" s="22"/>
      <c r="E215" s="22"/>
      <c r="F215" s="22"/>
      <c r="G215" s="22"/>
      <c r="H215" s="22"/>
      <c r="I215" s="22"/>
      <c r="J215" s="22"/>
      <c r="K215" s="22"/>
      <c r="L215" s="22"/>
      <c r="M215" s="22"/>
      <c r="N215" s="22"/>
      <c r="O215" s="22"/>
      <c r="P215" s="22"/>
      <c r="Q215" s="22"/>
      <c r="R215" s="22"/>
    </row>
    <row r="216" spans="2:18" ht="15" customHeight="1">
      <c r="B216" s="61" t="s">
        <v>237</v>
      </c>
      <c r="C216" s="62"/>
      <c r="D216" s="62"/>
      <c r="E216" s="62"/>
      <c r="F216" s="62"/>
      <c r="G216" s="62"/>
      <c r="H216" s="62"/>
      <c r="I216" s="62"/>
      <c r="J216" s="62"/>
      <c r="K216" s="62"/>
      <c r="L216" s="62"/>
      <c r="M216" s="62"/>
      <c r="N216" s="62"/>
      <c r="O216" s="62"/>
      <c r="P216" s="62"/>
      <c r="Q216" s="62"/>
      <c r="R216" s="22"/>
    </row>
    <row r="217" spans="2:18" ht="15" customHeight="1">
      <c r="B217" s="20" t="s">
        <v>21</v>
      </c>
      <c r="C217" s="22"/>
      <c r="D217" s="22"/>
      <c r="E217" s="22"/>
      <c r="F217" s="22"/>
      <c r="G217" s="22"/>
      <c r="H217" s="22"/>
      <c r="I217" s="22"/>
      <c r="J217" s="22"/>
      <c r="K217" s="22"/>
      <c r="L217" s="22"/>
      <c r="M217" s="440">
        <v>2026</v>
      </c>
      <c r="N217" s="440">
        <v>2027</v>
      </c>
      <c r="O217" s="440">
        <v>2028</v>
      </c>
      <c r="P217" s="440">
        <v>2029</v>
      </c>
      <c r="Q217" s="440">
        <v>2030</v>
      </c>
      <c r="R217" s="22"/>
    </row>
    <row r="218" spans="2:18" ht="15" customHeight="1">
      <c r="B218" s="22"/>
      <c r="C218" s="22"/>
      <c r="D218" s="22"/>
      <c r="E218" s="22"/>
      <c r="F218" s="22"/>
      <c r="G218" s="22"/>
      <c r="H218" s="22"/>
      <c r="I218" s="22"/>
      <c r="J218" s="22"/>
      <c r="K218" s="22"/>
      <c r="L218" s="22"/>
      <c r="M218" s="22"/>
      <c r="N218" s="22"/>
      <c r="O218" s="22"/>
      <c r="P218" s="22"/>
      <c r="Q218" s="22"/>
      <c r="R218" s="22" t="s">
        <v>238</v>
      </c>
    </row>
    <row r="219" spans="2:18" ht="15" customHeight="1">
      <c r="B219" s="67" t="s">
        <v>72</v>
      </c>
      <c r="C219" s="64"/>
      <c r="D219" s="64"/>
      <c r="E219" s="64"/>
      <c r="F219" s="64"/>
      <c r="G219" s="64"/>
      <c r="H219" s="64"/>
      <c r="I219" s="64"/>
      <c r="J219" s="64"/>
      <c r="K219" s="64"/>
      <c r="L219" s="64"/>
      <c r="M219" s="64"/>
      <c r="N219" s="64"/>
      <c r="O219" s="64"/>
      <c r="P219" s="64"/>
      <c r="Q219" s="64"/>
      <c r="R219" s="22"/>
    </row>
    <row r="220" spans="2:18" ht="15" customHeight="1">
      <c r="B220" s="54" t="s">
        <v>209</v>
      </c>
      <c r="C220" s="22"/>
      <c r="D220" s="22"/>
      <c r="E220" s="22"/>
      <c r="F220" s="22"/>
      <c r="G220" s="22"/>
      <c r="H220" s="22"/>
      <c r="I220" s="22"/>
      <c r="J220" s="22"/>
      <c r="K220" s="22"/>
      <c r="L220" s="22"/>
      <c r="M220" s="26">
        <v>400</v>
      </c>
      <c r="N220" s="26">
        <v>900</v>
      </c>
      <c r="O220" s="26">
        <v>1800</v>
      </c>
      <c r="P220" s="26">
        <v>3000</v>
      </c>
      <c r="Q220" s="26">
        <v>5500</v>
      </c>
      <c r="R220" s="22" t="s">
        <v>239</v>
      </c>
    </row>
    <row r="221" spans="2:18" ht="15" customHeight="1">
      <c r="B221" s="67" t="s">
        <v>73</v>
      </c>
      <c r="C221" s="64"/>
      <c r="D221" s="64"/>
      <c r="E221" s="64"/>
      <c r="F221" s="64"/>
      <c r="G221" s="64"/>
      <c r="H221" s="64"/>
      <c r="I221" s="64"/>
      <c r="J221" s="64"/>
      <c r="K221" s="64"/>
      <c r="L221" s="64"/>
      <c r="M221" s="64"/>
      <c r="N221" s="64"/>
      <c r="O221" s="64"/>
      <c r="P221" s="64"/>
      <c r="Q221" s="64"/>
      <c r="R221" s="22"/>
    </row>
    <row r="222" spans="2:18" ht="15" customHeight="1">
      <c r="B222" s="54" t="s">
        <v>240</v>
      </c>
      <c r="C222" s="22"/>
      <c r="D222" s="22"/>
      <c r="E222" s="22"/>
      <c r="F222" s="22"/>
      <c r="G222" s="22"/>
      <c r="H222" s="22"/>
      <c r="I222" s="22"/>
      <c r="J222" s="22"/>
      <c r="K222" s="22"/>
      <c r="L222" s="22"/>
      <c r="M222" s="26">
        <v>800</v>
      </c>
      <c r="N222" s="26">
        <v>1400</v>
      </c>
      <c r="O222" s="26">
        <v>2500</v>
      </c>
      <c r="P222" s="26">
        <v>4200</v>
      </c>
      <c r="Q222" s="26">
        <v>7500</v>
      </c>
      <c r="R222" s="22" t="s">
        <v>241</v>
      </c>
    </row>
    <row r="223" spans="2:18" ht="15" customHeight="1">
      <c r="B223" s="67" t="s">
        <v>74</v>
      </c>
      <c r="C223" s="64"/>
      <c r="D223" s="64"/>
      <c r="E223" s="64"/>
      <c r="F223" s="64"/>
      <c r="G223" s="64"/>
      <c r="H223" s="64"/>
      <c r="I223" s="64"/>
      <c r="J223" s="64"/>
      <c r="K223" s="64"/>
      <c r="L223" s="64"/>
      <c r="M223" s="64"/>
      <c r="N223" s="64"/>
      <c r="O223" s="64"/>
      <c r="P223" s="64"/>
      <c r="Q223" s="64"/>
      <c r="R223" s="22"/>
    </row>
    <row r="224" spans="2:18" ht="15" customHeight="1">
      <c r="B224" s="54" t="s">
        <v>242</v>
      </c>
      <c r="C224" s="22"/>
      <c r="D224" s="22"/>
      <c r="E224" s="22"/>
      <c r="F224" s="22"/>
      <c r="G224" s="22"/>
      <c r="H224" s="22"/>
      <c r="I224" s="22"/>
      <c r="J224" s="22"/>
      <c r="K224" s="22"/>
      <c r="L224" s="22"/>
      <c r="M224" s="26">
        <v>500</v>
      </c>
      <c r="N224" s="26">
        <v>1200</v>
      </c>
      <c r="O224" s="26">
        <v>2500</v>
      </c>
      <c r="P224" s="26">
        <v>4500</v>
      </c>
      <c r="Q224" s="26">
        <v>9500</v>
      </c>
      <c r="R224" s="22" t="s">
        <v>243</v>
      </c>
    </row>
    <row r="225" spans="2:18" ht="12.75">
      <c r="B225" s="22"/>
      <c r="C225" s="22"/>
      <c r="D225" s="22"/>
      <c r="E225" s="22"/>
      <c r="F225" s="22"/>
      <c r="G225" s="22"/>
      <c r="H225" s="22"/>
      <c r="I225" s="22"/>
      <c r="J225" s="22"/>
      <c r="K225" s="22"/>
      <c r="L225" s="22"/>
      <c r="M225" s="22"/>
      <c r="N225" s="22"/>
      <c r="O225" s="22"/>
      <c r="P225" s="22"/>
      <c r="Q225" s="22"/>
      <c r="R225" s="22"/>
    </row>
    <row r="226" spans="2:18" ht="15" customHeight="1">
      <c r="B226" s="20" t="s">
        <v>4836</v>
      </c>
      <c r="C226" s="22"/>
      <c r="D226" s="22"/>
      <c r="E226" s="22"/>
      <c r="F226" s="22"/>
      <c r="G226" s="22"/>
      <c r="H226" s="22"/>
      <c r="I226" s="22"/>
      <c r="J226" s="22"/>
      <c r="K226" s="22"/>
      <c r="L226" s="22"/>
      <c r="M226" s="66">
        <f>M220+M222+M224</f>
        <v>1700</v>
      </c>
      <c r="N226" s="66">
        <f>N220+N222+N224</f>
        <v>3500</v>
      </c>
      <c r="O226" s="66">
        <f>O220+O222+O224</f>
        <v>6800</v>
      </c>
      <c r="P226" s="66">
        <f>P220+P222+P224</f>
        <v>11700</v>
      </c>
      <c r="Q226" s="66">
        <f>Q220+Q222+Q224</f>
        <v>22500</v>
      </c>
      <c r="R226" s="22"/>
    </row>
    <row r="227" spans="2:18" ht="15" customHeight="1">
      <c r="B227" s="54" t="s">
        <v>234</v>
      </c>
      <c r="C227" s="22"/>
      <c r="D227" s="22"/>
      <c r="E227" s="22"/>
      <c r="F227" s="22"/>
      <c r="G227" s="22"/>
      <c r="H227" s="22"/>
      <c r="I227" s="22"/>
      <c r="J227" s="22"/>
      <c r="K227" s="22"/>
      <c r="L227" s="22"/>
      <c r="M227" s="32">
        <v>0.4</v>
      </c>
      <c r="N227" s="32">
        <v>0.38</v>
      </c>
      <c r="O227" s="32">
        <v>0.36</v>
      </c>
      <c r="P227" s="32">
        <v>0.34</v>
      </c>
      <c r="Q227" s="32">
        <v>0.32</v>
      </c>
      <c r="R227" s="22"/>
    </row>
    <row r="228" spans="2:18" ht="15" customHeight="1">
      <c r="B228" s="54" t="s">
        <v>214</v>
      </c>
      <c r="C228" s="22"/>
      <c r="D228" s="22"/>
      <c r="E228" s="22"/>
      <c r="F228" s="22"/>
      <c r="G228" s="22"/>
      <c r="H228" s="22"/>
      <c r="I228" s="22"/>
      <c r="J228" s="22"/>
      <c r="K228" s="22"/>
      <c r="L228" s="22"/>
      <c r="M228" s="26">
        <f>M226*M227</f>
        <v>680</v>
      </c>
      <c r="N228" s="26">
        <f>N226*N227</f>
        <v>1330</v>
      </c>
      <c r="O228" s="26">
        <f>O226*O227</f>
        <v>2448</v>
      </c>
      <c r="P228" s="26">
        <f>P226*P227</f>
        <v>3978.0000000000005</v>
      </c>
      <c r="Q228" s="26">
        <f>Q226*Q227</f>
        <v>7200</v>
      </c>
      <c r="R228" s="54" t="s">
        <v>244</v>
      </c>
    </row>
    <row r="229" spans="2:18" ht="15" customHeight="1">
      <c r="B229" s="54" t="s">
        <v>217</v>
      </c>
      <c r="C229" s="22"/>
      <c r="D229" s="22"/>
      <c r="E229" s="22"/>
      <c r="F229" s="22"/>
      <c r="G229" s="22"/>
      <c r="H229" s="22"/>
      <c r="I229" s="22"/>
      <c r="J229" s="22"/>
      <c r="K229" s="22"/>
      <c r="L229" s="22"/>
      <c r="M229" s="26">
        <f>M226*0.3</f>
        <v>510</v>
      </c>
      <c r="N229" s="26">
        <f>N226*0.3</f>
        <v>1050</v>
      </c>
      <c r="O229" s="26">
        <f>O226*0.3</f>
        <v>2040</v>
      </c>
      <c r="P229" s="26">
        <f>P226*0.3</f>
        <v>3510</v>
      </c>
      <c r="Q229" s="26">
        <f>Q226*0.3</f>
        <v>6750</v>
      </c>
      <c r="R229" s="22"/>
    </row>
    <row r="230" spans="2:18" ht="15" customHeight="1">
      <c r="B230" s="20" t="s">
        <v>4837</v>
      </c>
      <c r="C230" s="22"/>
      <c r="D230" s="22"/>
      <c r="E230" s="22"/>
      <c r="F230" s="22"/>
      <c r="G230" s="22"/>
      <c r="H230" s="22"/>
      <c r="I230" s="22"/>
      <c r="J230" s="22"/>
      <c r="K230" s="22"/>
      <c r="L230" s="22"/>
      <c r="M230" s="66">
        <f>M228+M229</f>
        <v>1190</v>
      </c>
      <c r="N230" s="66">
        <f>N228+N229</f>
        <v>2380</v>
      </c>
      <c r="O230" s="66">
        <f>O228+O229</f>
        <v>4488</v>
      </c>
      <c r="P230" s="66">
        <f>P228+P229</f>
        <v>7488</v>
      </c>
      <c r="Q230" s="66">
        <f>Q228+Q229</f>
        <v>13950</v>
      </c>
      <c r="R230" s="54" t="s">
        <v>223</v>
      </c>
    </row>
    <row r="231" spans="2:18" ht="12.75">
      <c r="B231" s="22"/>
      <c r="C231" s="22"/>
      <c r="D231" s="22"/>
      <c r="E231" s="22"/>
      <c r="F231" s="22"/>
      <c r="G231" s="22"/>
      <c r="H231" s="22"/>
      <c r="I231" s="22"/>
      <c r="J231" s="22"/>
      <c r="K231" s="22"/>
      <c r="L231" s="22"/>
      <c r="M231" s="22"/>
      <c r="N231" s="22"/>
      <c r="O231" s="22"/>
      <c r="P231" s="22"/>
      <c r="Q231" s="22"/>
      <c r="R231" s="22"/>
    </row>
    <row r="232" spans="2:18" ht="12.75">
      <c r="B232" s="22"/>
      <c r="C232" s="22"/>
      <c r="D232" s="22"/>
      <c r="E232" s="22"/>
      <c r="F232" s="22"/>
      <c r="G232" s="22"/>
      <c r="H232" s="22"/>
      <c r="I232" s="22"/>
      <c r="J232" s="22"/>
      <c r="K232" s="22"/>
      <c r="L232" s="22"/>
      <c r="M232" s="22"/>
      <c r="N232" s="22"/>
      <c r="O232" s="22"/>
      <c r="P232" s="22"/>
      <c r="Q232" s="22"/>
      <c r="R232" s="22"/>
    </row>
    <row r="233" spans="2:18" ht="15" customHeight="1">
      <c r="B233" s="61" t="s">
        <v>245</v>
      </c>
      <c r="C233" s="62"/>
      <c r="D233" s="62"/>
      <c r="E233" s="62"/>
      <c r="F233" s="62"/>
      <c r="G233" s="62"/>
      <c r="H233" s="62"/>
      <c r="I233" s="62"/>
      <c r="J233" s="62"/>
      <c r="K233" s="62"/>
      <c r="L233" s="62"/>
      <c r="M233" s="62"/>
      <c r="N233" s="62"/>
      <c r="O233" s="62"/>
      <c r="P233" s="62"/>
      <c r="Q233" s="62"/>
      <c r="R233" s="22"/>
    </row>
    <row r="234" spans="2:18" ht="15" customHeight="1">
      <c r="B234" s="20" t="s">
        <v>21</v>
      </c>
      <c r="C234" s="22"/>
      <c r="D234" s="22"/>
      <c r="E234" s="22"/>
      <c r="F234" s="22"/>
      <c r="G234" s="22"/>
      <c r="H234" s="22"/>
      <c r="I234" s="22"/>
      <c r="J234" s="22"/>
      <c r="K234" s="22"/>
      <c r="L234" s="22"/>
      <c r="M234" s="440">
        <v>2026</v>
      </c>
      <c r="N234" s="440">
        <v>2027</v>
      </c>
      <c r="O234" s="440">
        <v>2028</v>
      </c>
      <c r="P234" s="440">
        <v>2029</v>
      </c>
      <c r="Q234" s="440">
        <v>2030</v>
      </c>
      <c r="R234" s="22" t="s">
        <v>246</v>
      </c>
    </row>
    <row r="235" spans="2:18" ht="12.75">
      <c r="B235" s="22"/>
      <c r="C235" s="22"/>
      <c r="D235" s="22"/>
      <c r="E235" s="22"/>
      <c r="F235" s="22"/>
      <c r="G235" s="22"/>
      <c r="H235" s="22"/>
      <c r="I235" s="22"/>
      <c r="J235" s="22"/>
      <c r="K235" s="22"/>
      <c r="L235" s="22"/>
      <c r="M235" s="22"/>
      <c r="N235" s="22"/>
      <c r="O235" s="22"/>
      <c r="P235" s="22"/>
      <c r="Q235" s="22"/>
      <c r="R235" s="22"/>
    </row>
    <row r="236" spans="2:18" ht="15" customHeight="1">
      <c r="B236" s="67" t="s">
        <v>247</v>
      </c>
      <c r="C236" s="64"/>
      <c r="D236" s="64"/>
      <c r="E236" s="64"/>
      <c r="F236" s="64"/>
      <c r="G236" s="64"/>
      <c r="H236" s="64"/>
      <c r="I236" s="64"/>
      <c r="J236" s="64"/>
      <c r="K236" s="64"/>
      <c r="L236" s="64"/>
      <c r="M236" s="64"/>
      <c r="N236" s="64"/>
      <c r="O236" s="64"/>
      <c r="P236" s="64"/>
      <c r="Q236" s="64"/>
      <c r="R236" s="22"/>
    </row>
    <row r="237" spans="2:18" ht="15" customHeight="1">
      <c r="B237" s="443" t="s">
        <v>248</v>
      </c>
      <c r="C237" s="437"/>
      <c r="D237" s="437"/>
      <c r="E237" s="437"/>
      <c r="F237" s="437"/>
      <c r="G237" s="437"/>
      <c r="H237" s="437"/>
      <c r="I237" s="437"/>
      <c r="J237" s="437"/>
      <c r="K237" s="437"/>
      <c r="L237" s="437"/>
      <c r="M237" s="444">
        <f>M7</f>
        <v>14148.6</v>
      </c>
      <c r="N237" s="444">
        <f>N7</f>
        <v>35740.284999999996</v>
      </c>
      <c r="O237" s="444">
        <f>O7</f>
        <v>67959.626729999989</v>
      </c>
      <c r="P237" s="444">
        <f>P7</f>
        <v>114419.38019719999</v>
      </c>
      <c r="Q237" s="444">
        <f>Q7</f>
        <v>178981.65504763639</v>
      </c>
      <c r="R237" s="22" t="s">
        <v>249</v>
      </c>
    </row>
    <row r="238" spans="2:18" ht="15" customHeight="1">
      <c r="B238" s="54" t="s">
        <v>250</v>
      </c>
      <c r="C238" s="22"/>
      <c r="D238" s="22"/>
      <c r="E238" s="22"/>
      <c r="F238" s="68">
        <v>1135</v>
      </c>
      <c r="G238" s="22"/>
      <c r="H238" s="22"/>
      <c r="I238" s="22"/>
      <c r="J238" s="22"/>
      <c r="K238" s="22"/>
      <c r="L238" s="22"/>
      <c r="M238" s="26">
        <v>1135</v>
      </c>
      <c r="N238" s="26">
        <v>1135</v>
      </c>
      <c r="O238" s="26">
        <v>1135</v>
      </c>
      <c r="P238" s="26">
        <v>1135</v>
      </c>
      <c r="Q238" s="26">
        <v>1135</v>
      </c>
      <c r="R238" s="54" t="s">
        <v>251</v>
      </c>
    </row>
    <row r="239" spans="2:18" ht="15" customHeight="1">
      <c r="B239" s="54" t="s">
        <v>252</v>
      </c>
      <c r="C239" s="22"/>
      <c r="D239" s="22"/>
      <c r="E239" s="22"/>
      <c r="F239" s="22"/>
      <c r="G239" s="22"/>
      <c r="H239" s="22"/>
      <c r="I239" s="22"/>
      <c r="J239" s="22"/>
      <c r="K239" s="22"/>
      <c r="L239" s="22"/>
      <c r="M239" s="26">
        <f>MAX(ROUND(M237/M238,0),9)</f>
        <v>12</v>
      </c>
      <c r="N239" s="26">
        <f>MAX(ROUND(N237/N238,0),9)</f>
        <v>31</v>
      </c>
      <c r="O239" s="26">
        <f>MAX(ROUND(O237/O238,0),9)</f>
        <v>60</v>
      </c>
      <c r="P239" s="26">
        <f>MAX(ROUND(P237/P238,0),9)</f>
        <v>101</v>
      </c>
      <c r="Q239" s="26">
        <f>MAX(ROUND(Q237/Q238,0),9)</f>
        <v>158</v>
      </c>
      <c r="R239" s="22"/>
    </row>
    <row r="240" spans="2:18" ht="15" customHeight="1">
      <c r="B240" s="54" t="s">
        <v>253</v>
      </c>
      <c r="C240" s="22"/>
      <c r="D240" s="22"/>
      <c r="E240" s="22"/>
      <c r="F240" s="22"/>
      <c r="G240" s="22"/>
      <c r="H240" s="22"/>
      <c r="I240" s="22"/>
      <c r="J240" s="22"/>
      <c r="K240" s="22"/>
      <c r="L240" s="22"/>
      <c r="M240" s="26">
        <v>0</v>
      </c>
      <c r="N240" s="26">
        <v>21</v>
      </c>
      <c r="O240" s="26">
        <v>21</v>
      </c>
      <c r="P240" s="26">
        <v>21</v>
      </c>
      <c r="Q240" s="26">
        <v>21</v>
      </c>
      <c r="R240" s="22" t="s">
        <v>254</v>
      </c>
    </row>
    <row r="241" spans="2:18" ht="15" customHeight="1">
      <c r="B241" s="54" t="s">
        <v>255</v>
      </c>
      <c r="C241" s="22"/>
      <c r="D241" s="22"/>
      <c r="E241" s="22"/>
      <c r="F241" s="445">
        <v>68.78</v>
      </c>
      <c r="G241" s="22"/>
      <c r="H241" s="22"/>
      <c r="I241" s="22"/>
      <c r="J241" s="22"/>
      <c r="K241" s="22"/>
      <c r="L241" s="22"/>
      <c r="M241" s="26">
        <v>68.78</v>
      </c>
      <c r="N241" s="26">
        <f>M241*(1+N20)</f>
        <v>71.256079999999997</v>
      </c>
      <c r="O241" s="26">
        <f>N241*(1+O20)</f>
        <v>73.750042799999989</v>
      </c>
      <c r="P241" s="26">
        <f>O241*(1+P20)</f>
        <v>76.331294297999989</v>
      </c>
      <c r="Q241" s="26">
        <f>P241*(1+Q20)</f>
        <v>79.002889598429988</v>
      </c>
      <c r="R241" s="22"/>
    </row>
    <row r="242" spans="2:18" ht="15" customHeight="1">
      <c r="B242" s="54" t="s">
        <v>256</v>
      </c>
      <c r="C242" s="22"/>
      <c r="D242" s="22"/>
      <c r="E242" s="22"/>
      <c r="F242" s="22"/>
      <c r="G242" s="22"/>
      <c r="H242" s="22"/>
      <c r="I242" s="22"/>
      <c r="J242" s="22"/>
      <c r="K242" s="22"/>
      <c r="L242" s="22"/>
      <c r="M242" s="26">
        <f>M239*M241</f>
        <v>825.36</v>
      </c>
      <c r="N242" s="26">
        <f>N239*N241</f>
        <v>2208.9384799999998</v>
      </c>
      <c r="O242" s="26">
        <f>O239*O241</f>
        <v>4425.002567999999</v>
      </c>
      <c r="P242" s="26">
        <f>P239*P241</f>
        <v>7709.4607240979985</v>
      </c>
      <c r="Q242" s="26">
        <f>Q239*Q241</f>
        <v>12482.456556551939</v>
      </c>
      <c r="R242" s="22" t="s">
        <v>257</v>
      </c>
    </row>
    <row r="243" spans="2:18" ht="15" customHeight="1">
      <c r="B243" s="54" t="s">
        <v>258</v>
      </c>
      <c r="C243" s="22"/>
      <c r="D243" s="22"/>
      <c r="E243" s="22"/>
      <c r="F243" s="22"/>
      <c r="G243" s="22"/>
      <c r="H243" s="22"/>
      <c r="I243" s="22"/>
      <c r="J243" s="22"/>
      <c r="K243" s="22"/>
      <c r="L243" s="22"/>
      <c r="M243" s="26">
        <f>M242*0.083</f>
        <v>68.50488</v>
      </c>
      <c r="N243" s="26">
        <f>N242*0.083</f>
        <v>183.34189383999998</v>
      </c>
      <c r="O243" s="26">
        <f>O242*0.083</f>
        <v>367.27521314399991</v>
      </c>
      <c r="P243" s="26">
        <f>P242*0.083</f>
        <v>639.88524010013396</v>
      </c>
      <c r="Q243" s="26">
        <f>Q242*0.083</f>
        <v>1036.043894193811</v>
      </c>
      <c r="R243" s="22"/>
    </row>
    <row r="244" spans="2:18" ht="15" customHeight="1">
      <c r="B244" s="442" t="s">
        <v>259</v>
      </c>
      <c r="C244" s="438"/>
      <c r="D244" s="438"/>
      <c r="E244" s="438"/>
      <c r="F244" s="438"/>
      <c r="G244" s="438"/>
      <c r="H244" s="438"/>
      <c r="I244" s="438"/>
      <c r="J244" s="438"/>
      <c r="K244" s="438"/>
      <c r="L244" s="438"/>
      <c r="M244" s="69">
        <f>M242*0.123</f>
        <v>101.51927999999999</v>
      </c>
      <c r="N244" s="69">
        <f>N242*0.123</f>
        <v>271.69943303999997</v>
      </c>
      <c r="O244" s="69">
        <f>O242*0.123</f>
        <v>544.27531586399982</v>
      </c>
      <c r="P244" s="69">
        <f>P242*0.123</f>
        <v>948.26366906405383</v>
      </c>
      <c r="Q244" s="69">
        <f>Q242*0.123</f>
        <v>1535.3421564558885</v>
      </c>
      <c r="R244" s="22"/>
    </row>
    <row r="245" spans="2:18" ht="15" customHeight="1">
      <c r="B245" s="44" t="s">
        <v>260</v>
      </c>
      <c r="C245" s="22"/>
      <c r="D245" s="22"/>
      <c r="E245" s="22"/>
      <c r="F245" s="22"/>
      <c r="G245" s="22"/>
      <c r="H245" s="22"/>
      <c r="I245" s="22"/>
      <c r="J245" s="22"/>
      <c r="K245" s="22"/>
      <c r="L245" s="22"/>
      <c r="M245" s="70">
        <f>M242+M243+M244</f>
        <v>995.38415999999995</v>
      </c>
      <c r="N245" s="70">
        <f>N242+N243+N244</f>
        <v>2663.9798068799996</v>
      </c>
      <c r="O245" s="70">
        <f>O242+O243+O244</f>
        <v>5336.553097007999</v>
      </c>
      <c r="P245" s="70">
        <f>P242+P243+P244</f>
        <v>9297.6096332621855</v>
      </c>
      <c r="Q245" s="70">
        <f>Q242+Q243+Q244</f>
        <v>15053.842607201637</v>
      </c>
      <c r="R245" s="54" t="s">
        <v>261</v>
      </c>
    </row>
    <row r="246" spans="2:18" ht="15" customHeight="1">
      <c r="B246" s="22"/>
      <c r="C246" s="22"/>
      <c r="D246" s="22"/>
      <c r="E246" s="22"/>
      <c r="F246" s="22"/>
      <c r="G246" s="22"/>
      <c r="H246" s="22"/>
      <c r="I246" s="22"/>
      <c r="J246" s="22"/>
      <c r="K246" s="22"/>
      <c r="L246" s="22"/>
      <c r="M246" s="22"/>
      <c r="N246" s="22"/>
      <c r="O246" s="22"/>
      <c r="P246" s="22"/>
      <c r="Q246" s="22"/>
      <c r="R246" s="22" t="s">
        <v>262</v>
      </c>
    </row>
    <row r="247" spans="2:18" ht="15" customHeight="1">
      <c r="B247" s="67" t="s">
        <v>263</v>
      </c>
      <c r="C247" s="64"/>
      <c r="D247" s="64"/>
      <c r="E247" s="64"/>
      <c r="F247" s="64"/>
      <c r="G247" s="64"/>
      <c r="H247" s="64"/>
      <c r="I247" s="64"/>
      <c r="J247" s="64"/>
      <c r="K247" s="64"/>
      <c r="L247" s="64"/>
      <c r="M247" s="64"/>
      <c r="N247" s="64"/>
      <c r="O247" s="64"/>
      <c r="P247" s="64"/>
      <c r="Q247" s="64"/>
      <c r="R247" s="22"/>
    </row>
    <row r="248" spans="2:18" ht="15" customHeight="1">
      <c r="B248" s="443" t="s">
        <v>264</v>
      </c>
      <c r="C248" s="437"/>
      <c r="D248" s="437"/>
      <c r="E248" s="437"/>
      <c r="F248" s="437" t="s">
        <v>4847</v>
      </c>
      <c r="G248" s="437"/>
      <c r="H248" s="437"/>
      <c r="I248" s="437"/>
      <c r="J248" s="437"/>
      <c r="K248" s="437"/>
      <c r="L248" s="437"/>
      <c r="M248" s="444">
        <f>M239*6</f>
        <v>72</v>
      </c>
      <c r="N248" s="444">
        <f t="shared" ref="N248:Q248" si="0">N239*6</f>
        <v>186</v>
      </c>
      <c r="O248" s="444">
        <f t="shared" si="0"/>
        <v>360</v>
      </c>
      <c r="P248" s="444">
        <f t="shared" si="0"/>
        <v>606</v>
      </c>
      <c r="Q248" s="444">
        <f t="shared" si="0"/>
        <v>948</v>
      </c>
      <c r="R248" s="22"/>
    </row>
    <row r="249" spans="2:18" ht="15" customHeight="1">
      <c r="B249" s="54" t="s">
        <v>265</v>
      </c>
      <c r="C249" s="22"/>
      <c r="D249" s="22"/>
      <c r="E249" s="22"/>
      <c r="F249" s="54" t="s">
        <v>266</v>
      </c>
      <c r="G249" s="22"/>
      <c r="H249" s="22"/>
      <c r="I249" s="22"/>
      <c r="J249" s="22"/>
      <c r="K249" s="22"/>
      <c r="L249" s="22"/>
      <c r="M249" s="26">
        <f>M248*0.1</f>
        <v>7.2</v>
      </c>
      <c r="N249" s="26">
        <f>N248*0.1</f>
        <v>18.600000000000001</v>
      </c>
      <c r="O249" s="26">
        <f>O248*0.1</f>
        <v>36</v>
      </c>
      <c r="P249" s="26">
        <f>P248*0.1</f>
        <v>60.6</v>
      </c>
      <c r="Q249" s="26">
        <f>Q248*0.1</f>
        <v>94.800000000000011</v>
      </c>
      <c r="R249" s="22"/>
    </row>
    <row r="250" spans="2:18" ht="15" customHeight="1">
      <c r="B250" s="54" t="s">
        <v>267</v>
      </c>
      <c r="C250" s="22"/>
      <c r="D250" s="22"/>
      <c r="E250" s="22"/>
      <c r="F250" s="54" t="s">
        <v>268</v>
      </c>
      <c r="G250" s="22"/>
      <c r="H250" s="22"/>
      <c r="I250" s="22"/>
      <c r="J250" s="22"/>
      <c r="K250" s="22"/>
      <c r="L250" s="22"/>
      <c r="M250" s="26">
        <f>M242*0.01</f>
        <v>8.2536000000000005</v>
      </c>
      <c r="N250" s="26">
        <f>N242*0.01</f>
        <v>22.089384799999998</v>
      </c>
      <c r="O250" s="26">
        <f>O242*0.01</f>
        <v>44.250025679999993</v>
      </c>
      <c r="P250" s="26">
        <f>P242*0.01</f>
        <v>77.094607240979983</v>
      </c>
      <c r="Q250" s="26">
        <f>Q242*0.01</f>
        <v>124.82456556551939</v>
      </c>
      <c r="R250" s="22"/>
    </row>
    <row r="251" spans="2:18" ht="15" customHeight="1">
      <c r="B251" s="54" t="s">
        <v>269</v>
      </c>
      <c r="C251" s="22"/>
      <c r="D251" s="22"/>
      <c r="E251" s="22"/>
      <c r="F251" s="54" t="s">
        <v>268</v>
      </c>
      <c r="G251" s="22"/>
      <c r="H251" s="22"/>
      <c r="I251" s="22"/>
      <c r="J251" s="22"/>
      <c r="K251" s="22"/>
      <c r="L251" s="22"/>
      <c r="M251" s="26">
        <f>M242*0.01</f>
        <v>8.2536000000000005</v>
      </c>
      <c r="N251" s="26">
        <f>N242*0.01</f>
        <v>22.089384799999998</v>
      </c>
      <c r="O251" s="26">
        <f>O242*0.01</f>
        <v>44.250025679999993</v>
      </c>
      <c r="P251" s="26">
        <f>P242*0.01</f>
        <v>77.094607240979983</v>
      </c>
      <c r="Q251" s="26">
        <f>Q242*0.01</f>
        <v>124.82456556551939</v>
      </c>
      <c r="R251" s="22"/>
    </row>
    <row r="252" spans="2:18" ht="15" customHeight="1">
      <c r="B252" s="54" t="s">
        <v>270</v>
      </c>
      <c r="C252" s="22"/>
      <c r="D252" s="22"/>
      <c r="E252" s="22"/>
      <c r="F252" s="54" t="s">
        <v>271</v>
      </c>
      <c r="G252" s="22"/>
      <c r="H252" s="22"/>
      <c r="I252" s="22"/>
      <c r="J252" s="22"/>
      <c r="K252" s="22"/>
      <c r="L252" s="22"/>
      <c r="M252" s="26">
        <v>30</v>
      </c>
      <c r="N252" s="26">
        <v>50</v>
      </c>
      <c r="O252" s="26">
        <v>70</v>
      </c>
      <c r="P252" s="26">
        <v>80</v>
      </c>
      <c r="Q252" s="26">
        <v>90</v>
      </c>
      <c r="R252" s="22"/>
    </row>
    <row r="253" spans="2:18" ht="15" customHeight="1">
      <c r="B253" s="442" t="s">
        <v>272</v>
      </c>
      <c r="C253" s="438"/>
      <c r="D253" s="438"/>
      <c r="E253" s="438"/>
      <c r="F253" s="442" t="s">
        <v>273</v>
      </c>
      <c r="G253" s="438"/>
      <c r="H253" s="438"/>
      <c r="I253" s="438"/>
      <c r="J253" s="438"/>
      <c r="K253" s="438"/>
      <c r="L253" s="438"/>
      <c r="M253" s="69">
        <f>M7*0.03</f>
        <v>424.45799999999997</v>
      </c>
      <c r="N253" s="69">
        <f>N7*0.03</f>
        <v>1072.2085499999998</v>
      </c>
      <c r="O253" s="69">
        <f>O7*0.03</f>
        <v>2038.7888018999995</v>
      </c>
      <c r="P253" s="69">
        <f>P7*0.03</f>
        <v>3432.5814059159998</v>
      </c>
      <c r="Q253" s="69">
        <f>Q7*0.03</f>
        <v>5369.4496514290913</v>
      </c>
      <c r="R253" s="22" t="s">
        <v>274</v>
      </c>
    </row>
    <row r="254" spans="2:18" ht="15" customHeight="1">
      <c r="B254" s="44" t="s">
        <v>275</v>
      </c>
      <c r="C254" s="22"/>
      <c r="D254" s="22"/>
      <c r="E254" s="22"/>
      <c r="F254" s="22"/>
      <c r="G254" s="22"/>
      <c r="H254" s="22"/>
      <c r="I254" s="22"/>
      <c r="J254" s="22"/>
      <c r="K254" s="22"/>
      <c r="L254" s="22"/>
      <c r="M254" s="70">
        <f>SUM(M248:M253)</f>
        <v>550.16520000000003</v>
      </c>
      <c r="N254" s="70">
        <f>SUM(N248:N253)</f>
        <v>1370.9873195999999</v>
      </c>
      <c r="O254" s="70">
        <f>SUM(O248:O253)</f>
        <v>2593.2888532599995</v>
      </c>
      <c r="P254" s="70">
        <f>SUM(P248:P253)</f>
        <v>4333.37062039796</v>
      </c>
      <c r="Q254" s="70">
        <f>SUM(Q248:Q253)</f>
        <v>6751.8987825601298</v>
      </c>
      <c r="R254" s="22"/>
    </row>
    <row r="255" spans="2:18" ht="12.75">
      <c r="B255" s="22"/>
      <c r="C255" s="22"/>
      <c r="D255" s="22"/>
      <c r="E255" s="22"/>
      <c r="F255" s="22"/>
      <c r="G255" s="22"/>
      <c r="H255" s="22"/>
      <c r="I255" s="22"/>
      <c r="J255" s="22"/>
      <c r="K255" s="22"/>
      <c r="L255" s="22"/>
      <c r="M255" s="22"/>
      <c r="N255" s="22"/>
      <c r="O255" s="22"/>
      <c r="P255" s="22"/>
      <c r="Q255" s="22"/>
      <c r="R255" s="22"/>
    </row>
    <row r="256" spans="2:18" ht="15" customHeight="1">
      <c r="B256" s="455" t="s">
        <v>4838</v>
      </c>
      <c r="C256" s="22"/>
      <c r="D256" s="22"/>
      <c r="E256" s="22"/>
      <c r="F256" s="22"/>
      <c r="G256" s="22"/>
      <c r="H256" s="22"/>
      <c r="I256" s="22"/>
      <c r="J256" s="22"/>
      <c r="K256" s="22"/>
      <c r="L256" s="22"/>
      <c r="M256" s="66">
        <f>M245+M254</f>
        <v>1545.54936</v>
      </c>
      <c r="N256" s="66">
        <f>N245+N254</f>
        <v>4034.9671264799995</v>
      </c>
      <c r="O256" s="66">
        <f>O245+O254</f>
        <v>7929.841950267999</v>
      </c>
      <c r="P256" s="66">
        <f>P245+P254</f>
        <v>13630.980253660146</v>
      </c>
      <c r="Q256" s="66">
        <f>Q245+Q254</f>
        <v>21805.741389761766</v>
      </c>
      <c r="R256" s="22"/>
    </row>
    <row r="257" spans="2:18" ht="12.75">
      <c r="B257" s="22"/>
      <c r="C257" s="22"/>
      <c r="D257" s="22"/>
      <c r="E257" s="22"/>
      <c r="F257" s="22"/>
      <c r="G257" s="22"/>
      <c r="H257" s="22"/>
      <c r="I257" s="22"/>
      <c r="J257" s="22"/>
      <c r="K257" s="22"/>
      <c r="L257" s="22"/>
      <c r="M257" s="22"/>
      <c r="N257" s="22"/>
      <c r="O257" s="22"/>
      <c r="P257" s="22"/>
      <c r="Q257" s="22"/>
      <c r="R257" s="22"/>
    </row>
    <row r="258" spans="2:18" ht="12.75">
      <c r="B258" s="22"/>
      <c r="C258" s="22"/>
      <c r="D258" s="22"/>
      <c r="E258" s="22"/>
      <c r="F258" s="22"/>
      <c r="G258" s="22"/>
      <c r="H258" s="22"/>
      <c r="I258" s="22"/>
      <c r="J258" s="22"/>
      <c r="K258" s="22"/>
      <c r="L258" s="22"/>
      <c r="M258" s="22"/>
      <c r="N258" s="22"/>
      <c r="O258" s="22"/>
      <c r="P258" s="22"/>
      <c r="Q258" s="22"/>
      <c r="R258" s="22"/>
    </row>
    <row r="259" spans="2:18" ht="12.75">
      <c r="B259" s="22"/>
      <c r="C259" s="22"/>
      <c r="D259" s="22"/>
      <c r="E259" s="22"/>
      <c r="F259" s="22"/>
      <c r="G259" s="22"/>
      <c r="H259" s="22"/>
      <c r="I259" s="22"/>
      <c r="J259" s="22"/>
      <c r="K259" s="22"/>
      <c r="L259" s="22"/>
      <c r="M259" s="22"/>
      <c r="N259" s="22"/>
      <c r="O259" s="22"/>
      <c r="P259" s="22"/>
      <c r="Q259" s="22"/>
      <c r="R259" s="22"/>
    </row>
    <row r="260" spans="2:18" ht="15" customHeight="1">
      <c r="B260" s="61" t="s">
        <v>276</v>
      </c>
      <c r="C260" s="62"/>
      <c r="D260" s="62"/>
      <c r="E260" s="62"/>
      <c r="F260" s="62"/>
      <c r="G260" s="62"/>
      <c r="H260" s="62"/>
      <c r="I260" s="62"/>
      <c r="J260" s="62"/>
      <c r="K260" s="62"/>
      <c r="L260" s="62"/>
      <c r="M260" s="62"/>
      <c r="N260" s="62"/>
      <c r="O260" s="62"/>
      <c r="P260" s="62"/>
      <c r="Q260" s="62"/>
      <c r="R260" s="22"/>
    </row>
    <row r="261" spans="2:18" ht="15" customHeight="1">
      <c r="B261" s="20" t="s">
        <v>21</v>
      </c>
      <c r="C261" s="22"/>
      <c r="D261" s="22"/>
      <c r="E261" s="22"/>
      <c r="F261" s="22"/>
      <c r="G261" s="22"/>
      <c r="H261" s="22"/>
      <c r="I261" s="22"/>
      <c r="J261" s="22"/>
      <c r="K261" s="22"/>
      <c r="L261" s="22"/>
      <c r="M261" s="65">
        <v>2026</v>
      </c>
      <c r="N261" s="65">
        <v>2027</v>
      </c>
      <c r="O261" s="65">
        <v>2028</v>
      </c>
      <c r="P261" s="65">
        <v>2029</v>
      </c>
      <c r="Q261" s="65">
        <v>2030</v>
      </c>
      <c r="R261" s="22"/>
    </row>
    <row r="262" spans="2:18" ht="12.75">
      <c r="B262" s="22"/>
      <c r="C262" s="22"/>
      <c r="D262" s="22"/>
      <c r="E262" s="22"/>
      <c r="F262" s="22"/>
      <c r="G262" s="22"/>
      <c r="H262" s="22"/>
      <c r="I262" s="22"/>
      <c r="J262" s="22"/>
      <c r="K262" s="22"/>
      <c r="L262" s="22"/>
      <c r="M262" s="22"/>
      <c r="N262" s="22"/>
      <c r="O262" s="22"/>
      <c r="P262" s="22"/>
      <c r="Q262" s="22"/>
      <c r="R262" s="22"/>
    </row>
    <row r="263" spans="2:18" ht="15" customHeight="1">
      <c r="B263" s="54" t="s">
        <v>277</v>
      </c>
      <c r="C263" s="22"/>
      <c r="D263" s="22"/>
      <c r="E263" s="22"/>
      <c r="F263" s="54"/>
      <c r="G263" s="22"/>
      <c r="H263" s="22"/>
      <c r="I263" s="22"/>
      <c r="J263" s="22"/>
      <c r="K263" s="22"/>
      <c r="L263" s="22"/>
      <c r="M263" s="26">
        <v>200</v>
      </c>
      <c r="N263" s="26">
        <v>300</v>
      </c>
      <c r="O263" s="26">
        <v>400</v>
      </c>
      <c r="P263" s="26">
        <v>500</v>
      </c>
      <c r="Q263" s="26">
        <f>P263</f>
        <v>500</v>
      </c>
      <c r="R263" s="54"/>
    </row>
    <row r="264" spans="2:18" ht="15" customHeight="1">
      <c r="B264" s="54" t="s">
        <v>278</v>
      </c>
      <c r="C264" s="22"/>
      <c r="D264" s="22"/>
      <c r="E264" s="22"/>
      <c r="F264" s="54" t="s">
        <v>4857</v>
      </c>
      <c r="G264" s="22"/>
      <c r="H264" s="22"/>
      <c r="I264" s="22"/>
      <c r="J264" s="22"/>
      <c r="K264" s="22"/>
      <c r="L264" s="22"/>
      <c r="M264" s="26">
        <v>500</v>
      </c>
      <c r="N264" s="26">
        <v>500</v>
      </c>
      <c r="O264" s="26">
        <v>500</v>
      </c>
      <c r="P264" s="26">
        <v>500</v>
      </c>
      <c r="Q264" s="26">
        <v>500</v>
      </c>
      <c r="R264" s="54"/>
    </row>
  </sheetData>
  <mergeCells count="1">
    <mergeCell ref="I5:L5"/>
  </mergeCells>
  <phoneticPr fontId="66"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3"/>
  <sheetViews>
    <sheetView showGridLines="0" zoomScale="85" zoomScaleNormal="85" workbookViewId="0">
      <selection activeCell="D19" sqref="D19"/>
    </sheetView>
  </sheetViews>
  <sheetFormatPr defaultColWidth="8.765625" defaultRowHeight="15" customHeight="1"/>
  <cols>
    <col min="1" max="1" width="3" style="4" customWidth="1"/>
    <col min="2" max="2" width="32" style="4" customWidth="1"/>
    <col min="3" max="3" width="18" style="4" customWidth="1"/>
    <col min="4" max="8" width="16" style="4" customWidth="1"/>
  </cols>
  <sheetData>
    <row r="1" spans="1:8" ht="34.9" customHeight="1">
      <c r="A1" s="5"/>
      <c r="B1" s="71" t="s">
        <v>279</v>
      </c>
      <c r="C1" s="5"/>
      <c r="D1" s="5"/>
      <c r="E1" s="5"/>
      <c r="F1" s="5"/>
      <c r="G1" s="5"/>
      <c r="H1" s="5"/>
    </row>
    <row r="2" spans="1:8" ht="15" customHeight="1">
      <c r="A2" s="5"/>
      <c r="B2" s="5" t="s">
        <v>21</v>
      </c>
      <c r="C2" s="5"/>
      <c r="D2" s="5"/>
      <c r="E2" s="5"/>
      <c r="F2" s="5"/>
      <c r="G2" s="5"/>
      <c r="H2" s="5"/>
    </row>
    <row r="3" spans="1:8" ht="15" customHeight="1">
      <c r="A3" s="17"/>
      <c r="B3" s="37" t="s">
        <v>39</v>
      </c>
      <c r="C3" s="17"/>
      <c r="D3" s="36">
        <v>2026</v>
      </c>
      <c r="E3" s="36">
        <v>2027</v>
      </c>
      <c r="F3" s="36">
        <v>2028</v>
      </c>
      <c r="G3" s="36">
        <v>2029</v>
      </c>
      <c r="H3" s="36">
        <v>2030</v>
      </c>
    </row>
    <row r="4" spans="1:8" ht="15" customHeight="1">
      <c r="B4" s="44" t="s">
        <v>280</v>
      </c>
      <c r="C4" s="20"/>
      <c r="D4" s="59">
        <f>Model!M7</f>
        <v>14148.6</v>
      </c>
      <c r="E4" s="59">
        <f>Model!N7</f>
        <v>35740.284999999996</v>
      </c>
      <c r="F4" s="59">
        <f>Model!O7</f>
        <v>67959.626729999989</v>
      </c>
      <c r="G4" s="59">
        <f>Model!P7</f>
        <v>114419.38019719999</v>
      </c>
      <c r="H4" s="59">
        <f>Model!Q7</f>
        <v>178981.65504763639</v>
      </c>
    </row>
    <row r="5" spans="1:8" s="495" customFormat="1" ht="15" customHeight="1">
      <c r="A5" s="493"/>
      <c r="B5" s="54" t="s">
        <v>4852</v>
      </c>
      <c r="C5" s="22"/>
      <c r="D5" s="494">
        <f>Model!M31</f>
        <v>8373.6</v>
      </c>
      <c r="E5" s="494">
        <f>Model!N31</f>
        <v>17358.96</v>
      </c>
      <c r="F5" s="494">
        <f>Model!O31</f>
        <v>27677.864599999994</v>
      </c>
      <c r="G5" s="494">
        <f>Model!P31</f>
        <v>49345.84106585</v>
      </c>
      <c r="H5" s="494">
        <f>Model!Q31</f>
        <v>67091.058821114697</v>
      </c>
    </row>
    <row r="6" spans="1:8" s="495" customFormat="1" ht="15" customHeight="1">
      <c r="A6" s="493"/>
      <c r="B6" s="54" t="s">
        <v>4853</v>
      </c>
      <c r="C6" s="22"/>
      <c r="D6" s="494">
        <f>Model!M32</f>
        <v>1050</v>
      </c>
      <c r="E6" s="494">
        <f>Model!N32</f>
        <v>5837.74</v>
      </c>
      <c r="F6" s="494">
        <f>Model!O32</f>
        <v>14015.204749999997</v>
      </c>
      <c r="G6" s="494">
        <f>Model!P32</f>
        <v>22183.202321999997</v>
      </c>
      <c r="H6" s="494">
        <f>Model!Q32</f>
        <v>35459.125361903192</v>
      </c>
    </row>
    <row r="7" spans="1:8" s="495" customFormat="1" ht="15" customHeight="1">
      <c r="A7" s="493"/>
      <c r="B7" s="54" t="s">
        <v>4854</v>
      </c>
      <c r="C7" s="22"/>
      <c r="D7" s="494">
        <f>Model!M33</f>
        <v>925</v>
      </c>
      <c r="E7" s="494">
        <f>Model!N33</f>
        <v>5143.585</v>
      </c>
      <c r="F7" s="494">
        <f>Model!O33</f>
        <v>12766.557379999998</v>
      </c>
      <c r="G7" s="494">
        <f>Model!P33</f>
        <v>20090.336809349996</v>
      </c>
      <c r="H7" s="494">
        <f>Model!Q33</f>
        <v>33231.470864618495</v>
      </c>
    </row>
    <row r="8" spans="1:8" s="495" customFormat="1" ht="15" customHeight="1">
      <c r="A8" s="493"/>
      <c r="B8" s="54" t="s">
        <v>4855</v>
      </c>
      <c r="C8" s="22"/>
      <c r="D8" s="494">
        <f>Model!M34</f>
        <v>2100</v>
      </c>
      <c r="E8" s="494">
        <f>Model!N34</f>
        <v>3900</v>
      </c>
      <c r="F8" s="494">
        <f>Model!O34</f>
        <v>6700</v>
      </c>
      <c r="G8" s="494">
        <f>Model!P34</f>
        <v>11100</v>
      </c>
      <c r="H8" s="494">
        <f>Model!Q34</f>
        <v>20700</v>
      </c>
    </row>
    <row r="9" spans="1:8" s="495" customFormat="1" ht="15" customHeight="1">
      <c r="A9" s="493"/>
      <c r="B9" s="54" t="s">
        <v>4839</v>
      </c>
      <c r="C9" s="460"/>
      <c r="D9" s="428">
        <f>Model!M35</f>
        <v>1700</v>
      </c>
      <c r="E9" s="428">
        <f>Model!N35</f>
        <v>3500</v>
      </c>
      <c r="F9" s="428">
        <f>Model!O35</f>
        <v>6800</v>
      </c>
      <c r="G9" s="428">
        <f>Model!P35</f>
        <v>11700</v>
      </c>
      <c r="H9" s="428">
        <f>Model!Q35</f>
        <v>22500</v>
      </c>
    </row>
    <row r="10" spans="1:8" ht="15" customHeight="1">
      <c r="B10" s="462" t="s">
        <v>4840</v>
      </c>
      <c r="C10" s="463"/>
      <c r="D10" s="464">
        <f>Model!M8</f>
        <v>10586.8</v>
      </c>
      <c r="E10" s="464">
        <f>Model!N8</f>
        <v>25809.510000000002</v>
      </c>
      <c r="F10" s="464">
        <f>Model!O8</f>
        <v>49511.60281009999</v>
      </c>
      <c r="G10" s="464">
        <f>Model!P8</f>
        <v>81896.336112306992</v>
      </c>
      <c r="H10" s="464">
        <f>Model!Q8</f>
        <v>124804.06159900286</v>
      </c>
    </row>
    <row r="11" spans="1:8" ht="15" customHeight="1">
      <c r="B11" s="465" t="s">
        <v>4841</v>
      </c>
      <c r="C11" s="466"/>
      <c r="D11" s="458">
        <f>Model!M9</f>
        <v>3561.8000000000011</v>
      </c>
      <c r="E11" s="458">
        <f>Model!N9</f>
        <v>9930.7749999999942</v>
      </c>
      <c r="F11" s="458">
        <f>Model!O9</f>
        <v>18448.023919899999</v>
      </c>
      <c r="G11" s="458">
        <f>Model!P9</f>
        <v>32523.044084893001</v>
      </c>
      <c r="H11" s="458">
        <f>Model!Q9</f>
        <v>54177.593448633532</v>
      </c>
    </row>
    <row r="12" spans="1:8" ht="15" customHeight="1">
      <c r="B12" s="416" t="s">
        <v>281</v>
      </c>
      <c r="C12" s="416"/>
      <c r="D12" s="467">
        <f>IF(D4=0,0,D11/D4)</f>
        <v>0.25174222184527101</v>
      </c>
      <c r="E12" s="467">
        <f>IF(E4=0,0,E11/E4)</f>
        <v>0.27785942389659163</v>
      </c>
      <c r="F12" s="467">
        <f>IF(F4=0,0,F11/F4)</f>
        <v>0.27145563928997174</v>
      </c>
      <c r="G12" s="467">
        <f>IF(G4=0,0,G11/G4)</f>
        <v>0.2842441903534178</v>
      </c>
      <c r="H12" s="467">
        <f>IF(H4=0,0,H11/H4)</f>
        <v>0.30269914217864413</v>
      </c>
    </row>
    <row r="13" spans="1:8" ht="15" customHeight="1">
      <c r="B13" s="459" t="s">
        <v>4842</v>
      </c>
      <c r="C13" s="460"/>
      <c r="D13" s="428">
        <f>Model!M10</f>
        <v>1545.54936</v>
      </c>
      <c r="E13" s="428">
        <f>Model!N10</f>
        <v>4034.9671264799995</v>
      </c>
      <c r="F13" s="428">
        <f>Model!O10</f>
        <v>7929.841950267999</v>
      </c>
      <c r="G13" s="428">
        <f>Model!P10</f>
        <v>13630.980253660146</v>
      </c>
      <c r="H13" s="428">
        <f>Model!Q10</f>
        <v>21805.741389761766</v>
      </c>
    </row>
    <row r="14" spans="1:8" ht="15" customHeight="1">
      <c r="B14" s="460" t="s">
        <v>85</v>
      </c>
      <c r="C14" s="460"/>
      <c r="D14" s="461">
        <f>Model!M11</f>
        <v>2016.2506400000011</v>
      </c>
      <c r="E14" s="461">
        <f>Model!N11</f>
        <v>5895.8078735199942</v>
      </c>
      <c r="F14" s="461">
        <f>Model!O11</f>
        <v>10518.181969632</v>
      </c>
      <c r="G14" s="461">
        <f>Model!P11</f>
        <v>18892.063831232856</v>
      </c>
      <c r="H14" s="461">
        <f>Model!Q11</f>
        <v>32371.852058871766</v>
      </c>
    </row>
    <row r="15" spans="1:8" ht="15" customHeight="1">
      <c r="B15" s="460" t="s">
        <v>282</v>
      </c>
      <c r="C15" s="460"/>
      <c r="D15" s="468">
        <f>IF(D4=0,0,D14/D4)</f>
        <v>0.14250531077279738</v>
      </c>
      <c r="E15" s="468">
        <f>IF(E4=0,0,E14/E4)</f>
        <v>0.16496253103521685</v>
      </c>
      <c r="F15" s="468">
        <f>IF(F4=0,0,F14/F4)</f>
        <v>0.15477103797847774</v>
      </c>
      <c r="G15" s="468">
        <f>IF(G4=0,0,G14/G4)</f>
        <v>0.16511244684836329</v>
      </c>
      <c r="H15" s="468">
        <f>IF(H4=0,0,H14/H4)</f>
        <v>0.18086687180457639</v>
      </c>
    </row>
    <row r="16" spans="1:8" s="495" customFormat="1" ht="15" customHeight="1">
      <c r="A16" s="493"/>
      <c r="B16" s="459" t="s">
        <v>4856</v>
      </c>
      <c r="C16" s="460"/>
      <c r="D16" s="496">
        <f>Model!M12</f>
        <v>200</v>
      </c>
      <c r="E16" s="496">
        <f>Model!N12</f>
        <v>300</v>
      </c>
      <c r="F16" s="496">
        <f>Model!O12</f>
        <v>400</v>
      </c>
      <c r="G16" s="496">
        <f>Model!P12</f>
        <v>500</v>
      </c>
      <c r="H16" s="496">
        <f>Model!Q12</f>
        <v>500</v>
      </c>
    </row>
    <row r="17" spans="2:8" ht="15" customHeight="1">
      <c r="B17" s="457" t="s">
        <v>4843</v>
      </c>
      <c r="C17" s="425"/>
      <c r="D17" s="458">
        <f>Model!M13</f>
        <v>1816.2506400000011</v>
      </c>
      <c r="E17" s="458">
        <f>Model!N13</f>
        <v>5595.8078735199942</v>
      </c>
      <c r="F17" s="458">
        <f>Model!O13</f>
        <v>10118.181969632</v>
      </c>
      <c r="G17" s="458">
        <f>Model!P13</f>
        <v>18392.063831232856</v>
      </c>
      <c r="H17" s="458">
        <f>Model!Q13</f>
        <v>31871.852058871766</v>
      </c>
    </row>
    <row r="18" spans="2:8" ht="15" customHeight="1">
      <c r="B18" s="425" t="s">
        <v>283</v>
      </c>
      <c r="C18" s="425"/>
      <c r="D18" s="427">
        <f>IF(D4=0,0,D17/D4)</f>
        <v>0.12836963657181638</v>
      </c>
      <c r="E18" s="427">
        <f>IF(E4=0,0,E17/E4)</f>
        <v>0.15656864161883419</v>
      </c>
      <c r="F18" s="427">
        <f>IF(F4=0,0,F17/F4)</f>
        <v>0.14888519046508308</v>
      </c>
      <c r="G18" s="427">
        <f>IF(G4=0,0,G17/G4)</f>
        <v>0.16074255776892363</v>
      </c>
      <c r="H18" s="427">
        <f>IF(H4=0,0,H17/H4)</f>
        <v>0.17807328941275571</v>
      </c>
    </row>
    <row r="19" spans="2:8" ht="15" customHeight="1">
      <c r="B19" s="457" t="s">
        <v>284</v>
      </c>
      <c r="C19" s="425"/>
      <c r="D19" s="427">
        <v>0</v>
      </c>
      <c r="E19" s="427">
        <v>0</v>
      </c>
      <c r="F19" s="427">
        <v>0</v>
      </c>
      <c r="G19" s="427">
        <v>0</v>
      </c>
      <c r="H19" s="427">
        <v>0</v>
      </c>
    </row>
    <row r="20" spans="2:8" ht="15" customHeight="1">
      <c r="B20" s="459" t="s">
        <v>285</v>
      </c>
      <c r="C20" s="460"/>
      <c r="D20" s="428">
        <v>0</v>
      </c>
      <c r="E20" s="428">
        <v>0</v>
      </c>
      <c r="F20" s="428">
        <v>0</v>
      </c>
      <c r="G20" s="428">
        <v>0</v>
      </c>
      <c r="H20" s="428">
        <v>0</v>
      </c>
    </row>
    <row r="21" spans="2:8" ht="15" customHeight="1">
      <c r="B21" s="54" t="s">
        <v>286</v>
      </c>
      <c r="C21" s="22"/>
      <c r="D21" s="69">
        <f>D17+D19-D20</f>
        <v>1816.2506400000011</v>
      </c>
      <c r="E21" s="69">
        <f>E17+E19-E20</f>
        <v>5595.8078735199942</v>
      </c>
      <c r="F21" s="69">
        <f>F17+F19-F20</f>
        <v>10118.181969632</v>
      </c>
      <c r="G21" s="69">
        <f>G17+G19-G20</f>
        <v>18392.063831232856</v>
      </c>
      <c r="H21" s="69">
        <f>H17+H19-H20</f>
        <v>31871.852058871766</v>
      </c>
    </row>
    <row r="22" spans="2:8" ht="15" customHeight="1">
      <c r="B22" s="54" t="s">
        <v>22</v>
      </c>
      <c r="C22" s="22"/>
      <c r="D22" s="26">
        <f>IF(D21&lt;=0,0,IF(D21&lt;=200,D21*0.099,IF(D21&lt;=20000,200*0.099+(D21-200)*0.209,IF(D21&lt;=300000,200*0.099+19800*0.209+(D21-20000)*0.231,200*0.099+19800*0.209+280000*0.231+(D21-300000)*0.264))))</f>
        <v>357.59638376000021</v>
      </c>
      <c r="E22" s="26">
        <f>IF(E21&lt;=0,0,IF(E21&lt;=200,E21*0.099,IF(E21&lt;=20000,200*0.099+(E21-200)*0.209,IF(E21&lt;=300000,200*0.099+19800*0.209+(E21-20000)*0.231,200*0.099+19800*0.209+280000*0.231+(E21-300000)*0.264))))</f>
        <v>1147.5238455656788</v>
      </c>
      <c r="F22" s="26">
        <f>IF(F21&lt;=0,0,IF(F21&lt;=200,F21*0.099,IF(F21&lt;=20000,200*0.099+(F21-200)*0.209,IF(F21&lt;=300000,200*0.099+19800*0.209+(F21-20000)*0.231,200*0.099+19800*0.209+280000*0.231+(F21-300000)*0.264))))</f>
        <v>2092.700031653088</v>
      </c>
      <c r="G22" s="26">
        <f>IF(G21&lt;=0,0,IF(G21&lt;=200,G21*0.099,IF(G21&lt;=20000,200*0.099+(G21-200)*0.209,IF(G21&lt;=300000,200*0.099+19800*0.209+(G21-20000)*0.231,200*0.099+19800*0.209+280000*0.231+(G21-300000)*0.264))))</f>
        <v>3821.941340727667</v>
      </c>
      <c r="H22" s="26">
        <f>IF(H21&lt;=0,0,IF(H21&lt;=200,H21*0.099,IF(H21&lt;=20000,200*0.099+(H21-200)*0.209,IF(H21&lt;=300000,200*0.099+19800*0.209+(H21-20000)*0.231,200*0.099+19800*0.209+280000*0.231+(H21-300000)*0.264))))</f>
        <v>6900.3978255993779</v>
      </c>
    </row>
    <row r="23" spans="2:8" ht="15" customHeight="1">
      <c r="B23" s="72" t="s">
        <v>287</v>
      </c>
      <c r="C23" s="27"/>
      <c r="D23" s="58">
        <f>D21-D22</f>
        <v>1458.6542562400009</v>
      </c>
      <c r="E23" s="58">
        <f>E21-E22</f>
        <v>4448.2840279543152</v>
      </c>
      <c r="F23" s="58">
        <f>F21-F22</f>
        <v>8025.4819379789114</v>
      </c>
      <c r="G23" s="58">
        <f>G21-G22</f>
        <v>14570.122490505189</v>
      </c>
      <c r="H23" s="58">
        <f>H21-H22</f>
        <v>24971.454233272387</v>
      </c>
    </row>
  </sheetData>
  <phoneticPr fontId="66"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3"/>
  <sheetViews>
    <sheetView showGridLines="0" zoomScale="85" zoomScaleNormal="85" workbookViewId="0">
      <selection activeCell="E21" sqref="E21"/>
    </sheetView>
  </sheetViews>
  <sheetFormatPr defaultColWidth="8.765625" defaultRowHeight="15" customHeight="1"/>
  <cols>
    <col min="1" max="1" width="3" style="4" customWidth="1"/>
    <col min="2" max="2" width="32" style="4" customWidth="1"/>
    <col min="3" max="3" width="18" style="4" customWidth="1"/>
    <col min="4" max="8" width="16" style="4" customWidth="1"/>
  </cols>
  <sheetData>
    <row r="1" spans="1:8" ht="30.75" customHeight="1">
      <c r="A1" s="5"/>
      <c r="B1" s="71" t="s">
        <v>288</v>
      </c>
      <c r="C1" s="5"/>
      <c r="D1" s="5"/>
      <c r="E1" s="5"/>
      <c r="F1" s="5"/>
      <c r="G1" s="5"/>
      <c r="H1" s="5"/>
    </row>
    <row r="2" spans="1:8" ht="15" customHeight="1">
      <c r="A2" s="5"/>
      <c r="B2" s="5" t="s">
        <v>21</v>
      </c>
      <c r="C2" s="5"/>
      <c r="D2" s="5"/>
      <c r="E2" s="5"/>
      <c r="F2" s="5"/>
      <c r="G2" s="5"/>
      <c r="H2" s="5"/>
    </row>
    <row r="3" spans="1:8" ht="15" customHeight="1">
      <c r="A3" s="17"/>
      <c r="B3" s="37" t="s">
        <v>39</v>
      </c>
      <c r="C3" s="17"/>
      <c r="D3" s="36">
        <v>2026</v>
      </c>
      <c r="E3" s="36">
        <v>2027</v>
      </c>
      <c r="F3" s="36">
        <v>2028</v>
      </c>
      <c r="G3" s="36">
        <v>2029</v>
      </c>
      <c r="H3" s="36">
        <v>2030</v>
      </c>
    </row>
    <row r="4" spans="1:8" ht="15" customHeight="1">
      <c r="A4" s="5"/>
      <c r="B4" s="73" t="s">
        <v>289</v>
      </c>
      <c r="C4" s="5"/>
      <c r="D4" s="5"/>
      <c r="E4" s="5"/>
      <c r="F4" s="5"/>
      <c r="G4" s="5"/>
      <c r="H4" s="5"/>
    </row>
    <row r="5" spans="1:8" ht="15" customHeight="1">
      <c r="B5" s="54" t="s">
        <v>290</v>
      </c>
      <c r="C5" s="22"/>
      <c r="D5" s="26">
        <f>CF!D27</f>
        <v>3823.9042562400009</v>
      </c>
      <c r="E5" s="26">
        <f>CF!E27</f>
        <v>6376.4128675276506</v>
      </c>
      <c r="F5" s="26">
        <f>CF!F27</f>
        <v>11894.766118435728</v>
      </c>
      <c r="G5" s="26">
        <f>CF!G27</f>
        <v>22769.68802718346</v>
      </c>
      <c r="H5" s="26">
        <f>CF!H27</f>
        <v>42344.22880455343</v>
      </c>
    </row>
    <row r="6" spans="1:8" ht="15" customHeight="1">
      <c r="B6" s="54" t="s">
        <v>291</v>
      </c>
      <c r="C6" s="22"/>
      <c r="D6" s="26">
        <f>IS!D4/12*2</f>
        <v>2358.1</v>
      </c>
      <c r="E6" s="26">
        <f>IS!E4/12*2</f>
        <v>5956.7141666666657</v>
      </c>
      <c r="F6" s="26">
        <f>IS!F4/12*2</f>
        <v>11326.604454999999</v>
      </c>
      <c r="G6" s="26">
        <f>IS!G4/12*2</f>
        <v>19069.896699533332</v>
      </c>
      <c r="H6" s="26">
        <f>IS!H4/12*2</f>
        <v>29830.275841272731</v>
      </c>
    </row>
    <row r="7" spans="1:8" ht="15" customHeight="1">
      <c r="B7" s="54" t="s">
        <v>292</v>
      </c>
      <c r="C7" s="22"/>
      <c r="D7" s="26">
        <v>500</v>
      </c>
      <c r="E7" s="26">
        <v>500</v>
      </c>
      <c r="F7" s="26">
        <v>500</v>
      </c>
      <c r="G7" s="26">
        <v>500</v>
      </c>
      <c r="H7" s="26">
        <v>500</v>
      </c>
    </row>
    <row r="8" spans="1:8" ht="15" customHeight="1">
      <c r="B8" s="44" t="s">
        <v>293</v>
      </c>
      <c r="C8" s="20"/>
      <c r="D8" s="70">
        <f>D5+D6+D7</f>
        <v>6682.0042562400013</v>
      </c>
      <c r="E8" s="70">
        <f>E5+E6+E7</f>
        <v>12833.127034194316</v>
      </c>
      <c r="F8" s="70">
        <f>F5+F6+F7</f>
        <v>23721.370573435728</v>
      </c>
      <c r="G8" s="70">
        <f>G5+G6+G7</f>
        <v>42339.584726716792</v>
      </c>
      <c r="H8" s="70">
        <f>H5+H6+H7</f>
        <v>72674.504645826164</v>
      </c>
    </row>
    <row r="9" spans="1:8" ht="12.75">
      <c r="B9" s="22"/>
      <c r="C9" s="22"/>
      <c r="D9" s="22"/>
      <c r="E9" s="22"/>
      <c r="F9" s="22"/>
      <c r="G9" s="22"/>
      <c r="H9" s="22"/>
    </row>
    <row r="10" spans="1:8" ht="15" customHeight="1">
      <c r="B10" s="54" t="s">
        <v>294</v>
      </c>
      <c r="C10" s="22"/>
      <c r="D10" s="26">
        <v>1000</v>
      </c>
      <c r="E10" s="26">
        <v>1000</v>
      </c>
      <c r="F10" s="26">
        <v>1000</v>
      </c>
      <c r="G10" s="26">
        <v>1000</v>
      </c>
      <c r="H10" s="26">
        <v>1000</v>
      </c>
    </row>
    <row r="11" spans="1:8" ht="15" customHeight="1">
      <c r="A11" s="469"/>
      <c r="B11" s="459" t="s">
        <v>4844</v>
      </c>
      <c r="C11" s="460"/>
      <c r="D11" s="428">
        <v>0</v>
      </c>
      <c r="E11" s="428">
        <v>0</v>
      </c>
      <c r="F11" s="428">
        <v>0</v>
      </c>
      <c r="G11" s="428">
        <v>0</v>
      </c>
      <c r="H11" s="428">
        <v>0</v>
      </c>
    </row>
    <row r="12" spans="1:8" ht="15" customHeight="1">
      <c r="A12" s="469"/>
      <c r="B12" s="459" t="s">
        <v>295</v>
      </c>
      <c r="C12" s="460"/>
      <c r="D12" s="428">
        <v>200</v>
      </c>
      <c r="E12" s="428">
        <v>200</v>
      </c>
      <c r="F12" s="428">
        <v>200</v>
      </c>
      <c r="G12" s="428">
        <v>200</v>
      </c>
      <c r="H12" s="428">
        <v>200</v>
      </c>
    </row>
    <row r="13" spans="1:8" ht="15" customHeight="1">
      <c r="A13" s="469"/>
      <c r="B13" s="456" t="s">
        <v>296</v>
      </c>
      <c r="C13" s="416"/>
      <c r="D13" s="426">
        <f>D10+D11+D12</f>
        <v>1200</v>
      </c>
      <c r="E13" s="426">
        <f>E10+E11+E12</f>
        <v>1200</v>
      </c>
      <c r="F13" s="426">
        <f>F10+F11+F12</f>
        <v>1200</v>
      </c>
      <c r="G13" s="426">
        <f>G10+G11+G12</f>
        <v>1200</v>
      </c>
      <c r="H13" s="426">
        <f>H10+H11+H12</f>
        <v>1200</v>
      </c>
    </row>
    <row r="14" spans="1:8" ht="13.15">
      <c r="A14" s="425"/>
      <c r="B14" s="425"/>
      <c r="C14" s="425"/>
      <c r="D14" s="425"/>
      <c r="E14" s="425"/>
      <c r="F14" s="425"/>
      <c r="G14" s="425"/>
      <c r="H14" s="425"/>
    </row>
    <row r="15" spans="1:8" ht="15" customHeight="1">
      <c r="A15" s="469"/>
      <c r="B15" s="459" t="s">
        <v>297</v>
      </c>
      <c r="C15" s="460"/>
      <c r="D15" s="470">
        <f>D8+D13</f>
        <v>7882.0042562400013</v>
      </c>
      <c r="E15" s="470">
        <f>E8+E13</f>
        <v>14033.127034194316</v>
      </c>
      <c r="F15" s="470">
        <f>F8+F13</f>
        <v>24921.370573435728</v>
      </c>
      <c r="G15" s="470">
        <f>G8+G13</f>
        <v>43539.584726716792</v>
      </c>
      <c r="H15" s="470">
        <f>H8+H13</f>
        <v>73874.504645826164</v>
      </c>
    </row>
    <row r="16" spans="1:8" ht="12.75">
      <c r="A16" s="469"/>
      <c r="B16" s="460"/>
      <c r="C16" s="460"/>
      <c r="D16" s="460"/>
      <c r="E16" s="460"/>
      <c r="F16" s="460"/>
      <c r="G16" s="460"/>
      <c r="H16" s="460"/>
    </row>
    <row r="17" spans="1:8" ht="15" customHeight="1">
      <c r="A17" s="469"/>
      <c r="B17" s="457" t="s">
        <v>4845</v>
      </c>
      <c r="C17" s="469"/>
      <c r="D17" s="469"/>
      <c r="E17" s="469"/>
      <c r="F17" s="469"/>
      <c r="G17" s="469"/>
      <c r="H17" s="469"/>
    </row>
    <row r="18" spans="1:8" ht="15" customHeight="1">
      <c r="A18" s="469"/>
      <c r="B18" s="459" t="s">
        <v>298</v>
      </c>
      <c r="C18" s="460"/>
      <c r="D18" s="428">
        <f>Model!M8/12*1.5</f>
        <v>1323.35</v>
      </c>
      <c r="E18" s="428">
        <f>Model!N8/12*1.5</f>
        <v>3226.1887500000003</v>
      </c>
      <c r="F18" s="428">
        <f>Model!O8/12*1.5</f>
        <v>6188.9503512624988</v>
      </c>
      <c r="G18" s="428">
        <f>Model!P8/12*1.5</f>
        <v>10237.042014038374</v>
      </c>
      <c r="H18" s="428">
        <f>Model!Q8/12*1.5</f>
        <v>15600.507699875358</v>
      </c>
    </row>
    <row r="19" spans="1:8" ht="15" customHeight="1">
      <c r="A19" s="469"/>
      <c r="B19" s="459" t="s">
        <v>299</v>
      </c>
      <c r="C19" s="460"/>
      <c r="D19" s="428">
        <v>300</v>
      </c>
      <c r="E19" s="428">
        <v>300</v>
      </c>
      <c r="F19" s="428">
        <v>300</v>
      </c>
      <c r="G19" s="428">
        <v>300</v>
      </c>
      <c r="H19" s="428">
        <v>300</v>
      </c>
    </row>
    <row r="20" spans="1:8" ht="15" customHeight="1">
      <c r="A20" s="469"/>
      <c r="B20" s="456" t="s">
        <v>300</v>
      </c>
      <c r="C20" s="416"/>
      <c r="D20" s="426">
        <f>D18+D19</f>
        <v>1623.35</v>
      </c>
      <c r="E20" s="426">
        <f>E18+E19</f>
        <v>3526.1887500000003</v>
      </c>
      <c r="F20" s="426">
        <f>F18+F19</f>
        <v>6488.9503512624988</v>
      </c>
      <c r="G20" s="426">
        <f>G18+G19</f>
        <v>10537.042014038374</v>
      </c>
      <c r="H20" s="426">
        <f>H18+H19</f>
        <v>15900.507699875358</v>
      </c>
    </row>
    <row r="21" spans="1:8" ht="12.75">
      <c r="A21" s="469"/>
      <c r="B21" s="460"/>
      <c r="C21" s="460"/>
      <c r="D21" s="460"/>
      <c r="E21" s="460"/>
      <c r="F21" s="460"/>
      <c r="G21" s="460"/>
      <c r="H21" s="460"/>
    </row>
    <row r="22" spans="1:8" ht="15" customHeight="1">
      <c r="A22" s="469"/>
      <c r="B22" s="459" t="s">
        <v>301</v>
      </c>
      <c r="C22" s="460"/>
      <c r="D22" s="428">
        <v>0</v>
      </c>
      <c r="E22" s="428">
        <v>0</v>
      </c>
      <c r="F22" s="428">
        <v>0</v>
      </c>
      <c r="G22" s="428">
        <v>0</v>
      </c>
      <c r="H22" s="428">
        <v>0</v>
      </c>
    </row>
    <row r="23" spans="1:8" ht="15" customHeight="1">
      <c r="A23" s="469"/>
      <c r="B23" s="459" t="s">
        <v>302</v>
      </c>
      <c r="C23" s="460"/>
      <c r="D23" s="428">
        <v>100</v>
      </c>
      <c r="E23" s="428">
        <v>100</v>
      </c>
      <c r="F23" s="428">
        <v>100</v>
      </c>
      <c r="G23" s="428">
        <v>100</v>
      </c>
      <c r="H23" s="428">
        <v>100</v>
      </c>
    </row>
    <row r="24" spans="1:8" ht="15" customHeight="1">
      <c r="A24" s="425"/>
      <c r="B24" s="457" t="s">
        <v>303</v>
      </c>
      <c r="C24" s="425"/>
      <c r="D24" s="458">
        <f>D22+D23</f>
        <v>100</v>
      </c>
      <c r="E24" s="458">
        <f>E22+E23</f>
        <v>100</v>
      </c>
      <c r="F24" s="458">
        <f>F22+F23</f>
        <v>100</v>
      </c>
      <c r="G24" s="458">
        <f>G22+G23</f>
        <v>100</v>
      </c>
      <c r="H24" s="458">
        <f>H22+H23</f>
        <v>100</v>
      </c>
    </row>
    <row r="25" spans="1:8" ht="13.15">
      <c r="A25" s="469"/>
      <c r="B25" s="425"/>
      <c r="C25" s="425"/>
      <c r="D25" s="425"/>
      <c r="E25" s="425"/>
      <c r="F25" s="425"/>
      <c r="G25" s="425"/>
      <c r="H25" s="425"/>
    </row>
    <row r="26" spans="1:8" ht="15" customHeight="1">
      <c r="A26" s="469"/>
      <c r="B26" s="459" t="s">
        <v>304</v>
      </c>
      <c r="C26" s="460"/>
      <c r="D26" s="461">
        <f>D20+D24</f>
        <v>1723.35</v>
      </c>
      <c r="E26" s="461">
        <f>E20+E24</f>
        <v>3626.1887500000003</v>
      </c>
      <c r="F26" s="461">
        <f>F20+F24</f>
        <v>6588.9503512624988</v>
      </c>
      <c r="G26" s="461">
        <f>G20+G24</f>
        <v>10637.042014038374</v>
      </c>
      <c r="H26" s="461">
        <f>H20+H24</f>
        <v>16000.507699875358</v>
      </c>
    </row>
    <row r="27" spans="1:8" ht="12.75">
      <c r="A27" s="469"/>
      <c r="B27" s="460"/>
      <c r="C27" s="460"/>
      <c r="D27" s="460"/>
      <c r="E27" s="460"/>
      <c r="F27" s="460"/>
      <c r="G27" s="460"/>
      <c r="H27" s="460"/>
    </row>
    <row r="28" spans="1:8" ht="15" customHeight="1">
      <c r="A28" s="469"/>
      <c r="B28" s="456" t="s">
        <v>305</v>
      </c>
      <c r="C28" s="416"/>
      <c r="D28" s="426">
        <v>5000</v>
      </c>
      <c r="E28" s="426">
        <v>5000</v>
      </c>
      <c r="F28" s="426">
        <v>5000</v>
      </c>
      <c r="G28" s="426">
        <v>5000</v>
      </c>
      <c r="H28" s="426">
        <v>5000</v>
      </c>
    </row>
    <row r="29" spans="1:8" ht="15" customHeight="1">
      <c r="A29" s="469"/>
      <c r="B29" s="459" t="s">
        <v>306</v>
      </c>
      <c r="C29" s="460"/>
      <c r="D29" s="428">
        <f>IS!D23</f>
        <v>1458.6542562400009</v>
      </c>
      <c r="E29" s="428">
        <f>D29+IS!E23</f>
        <v>5906.9382841943161</v>
      </c>
      <c r="F29" s="428">
        <f>E29+IS!F23</f>
        <v>13932.420222173227</v>
      </c>
      <c r="G29" s="428">
        <f>F29+IS!G23</f>
        <v>28502.542712678416</v>
      </c>
      <c r="H29" s="428">
        <f>G29+IS!H23</f>
        <v>53473.996945950799</v>
      </c>
    </row>
    <row r="30" spans="1:8" ht="15" customHeight="1">
      <c r="A30" s="469"/>
      <c r="B30" s="459" t="s">
        <v>307</v>
      </c>
      <c r="C30" s="460"/>
      <c r="D30" s="461">
        <f>D28+D29</f>
        <v>6458.6542562400009</v>
      </c>
      <c r="E30" s="461">
        <f>E28+E29</f>
        <v>10906.938284194315</v>
      </c>
      <c r="F30" s="461">
        <f>F28+F29</f>
        <v>18932.420222173227</v>
      </c>
      <c r="G30" s="461">
        <f>G28+G29</f>
        <v>33502.54271267842</v>
      </c>
      <c r="H30" s="461">
        <f>H28+H29</f>
        <v>58473.996945950799</v>
      </c>
    </row>
    <row r="31" spans="1:8" ht="12.75">
      <c r="A31" s="469"/>
      <c r="B31" s="460"/>
      <c r="C31" s="460"/>
      <c r="D31" s="460"/>
      <c r="E31" s="460"/>
      <c r="F31" s="460"/>
      <c r="G31" s="460"/>
      <c r="H31" s="460"/>
    </row>
    <row r="32" spans="1:8" ht="15" customHeight="1">
      <c r="A32" s="469"/>
      <c r="B32" s="456" t="s">
        <v>4846</v>
      </c>
      <c r="C32" s="416"/>
      <c r="D32" s="426">
        <f>D26+D30</f>
        <v>8182.0042562400013</v>
      </c>
      <c r="E32" s="426">
        <f>E26+E30</f>
        <v>14533.127034194316</v>
      </c>
      <c r="F32" s="426">
        <f>F26+F30</f>
        <v>25521.370573435725</v>
      </c>
      <c r="G32" s="426">
        <f>G26+G30</f>
        <v>44139.584726716792</v>
      </c>
      <c r="H32" s="426">
        <f>H26+H30</f>
        <v>74474.504645826149</v>
      </c>
    </row>
    <row r="33" spans="1:8" ht="15" customHeight="1">
      <c r="A33" s="469"/>
      <c r="B33" s="469"/>
      <c r="C33" s="469"/>
      <c r="D33" s="469"/>
      <c r="E33" s="469"/>
      <c r="F33" s="469"/>
      <c r="G33" s="469"/>
      <c r="H33" s="469"/>
    </row>
  </sheetData>
  <phoneticPr fontId="66"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7"/>
  <sheetViews>
    <sheetView showGridLines="0" zoomScale="85" zoomScaleNormal="85" workbookViewId="0">
      <selection activeCell="D25" sqref="D25"/>
    </sheetView>
  </sheetViews>
  <sheetFormatPr defaultColWidth="8.765625" defaultRowHeight="15" customHeight="1"/>
  <cols>
    <col min="1" max="1" width="3" style="4" customWidth="1"/>
    <col min="2" max="2" width="35" style="4" customWidth="1"/>
    <col min="3" max="8" width="16" style="4" customWidth="1"/>
  </cols>
  <sheetData>
    <row r="1" spans="1:8" ht="33" customHeight="1">
      <c r="A1" s="5"/>
      <c r="B1" s="71" t="s">
        <v>308</v>
      </c>
      <c r="C1" s="5"/>
      <c r="D1" s="5"/>
      <c r="E1" s="5"/>
      <c r="F1" s="5"/>
      <c r="G1" s="5"/>
      <c r="H1" s="5"/>
    </row>
    <row r="2" spans="1:8" ht="15" customHeight="1">
      <c r="A2" s="5"/>
      <c r="B2" s="5" t="s">
        <v>21</v>
      </c>
      <c r="C2" s="5"/>
      <c r="D2" s="5"/>
      <c r="E2" s="5"/>
      <c r="F2" s="5"/>
      <c r="G2" s="5"/>
      <c r="H2" s="5"/>
    </row>
    <row r="3" spans="1:8" ht="15" customHeight="1">
      <c r="A3" s="17"/>
      <c r="B3" s="37" t="s">
        <v>39</v>
      </c>
      <c r="C3" s="17"/>
      <c r="D3" s="36">
        <v>2026</v>
      </c>
      <c r="E3" s="36">
        <v>2027</v>
      </c>
      <c r="F3" s="36">
        <v>2028</v>
      </c>
      <c r="G3" s="36">
        <v>2029</v>
      </c>
      <c r="H3" s="36">
        <v>2030</v>
      </c>
    </row>
    <row r="4" spans="1:8" ht="15" customHeight="1">
      <c r="A4" s="5"/>
      <c r="B4" s="5" t="s">
        <v>309</v>
      </c>
      <c r="C4" s="5"/>
      <c r="D4" s="5"/>
      <c r="E4" s="5"/>
      <c r="F4" s="5"/>
      <c r="G4" s="5"/>
      <c r="H4" s="5"/>
    </row>
    <row r="5" spans="1:8" ht="15" customHeight="1">
      <c r="B5" s="54" t="s">
        <v>310</v>
      </c>
      <c r="C5" s="22"/>
      <c r="D5" s="26">
        <f>IS!D23</f>
        <v>1458.6542562400009</v>
      </c>
      <c r="E5" s="26">
        <f>IS!E23</f>
        <v>4448.2840279543152</v>
      </c>
      <c r="F5" s="26">
        <f>IS!F23</f>
        <v>8025.4819379789114</v>
      </c>
      <c r="G5" s="26">
        <f>IS!G23</f>
        <v>14570.122490505189</v>
      </c>
      <c r="H5" s="26">
        <f>IS!H23</f>
        <v>24971.454233272387</v>
      </c>
    </row>
    <row r="6" spans="1:8" ht="15" customHeight="1">
      <c r="B6" s="54" t="s">
        <v>311</v>
      </c>
      <c r="C6" s="22"/>
      <c r="D6" s="26">
        <f>Model!M12</f>
        <v>200</v>
      </c>
      <c r="E6" s="26">
        <f>Model!N12</f>
        <v>300</v>
      </c>
      <c r="F6" s="26">
        <f>Model!O12</f>
        <v>400</v>
      </c>
      <c r="G6" s="26">
        <f>Model!P12</f>
        <v>500</v>
      </c>
      <c r="H6" s="26">
        <f>Model!Q12</f>
        <v>500</v>
      </c>
    </row>
    <row r="7" spans="1:8" ht="15" customHeight="1">
      <c r="B7" s="54" t="s">
        <v>312</v>
      </c>
      <c r="C7" s="22"/>
      <c r="D7" s="26">
        <f>-BS!D6</f>
        <v>-2358.1</v>
      </c>
      <c r="E7" s="26">
        <f>-(BS!E6-BS!D6)</f>
        <v>-3598.6141666666658</v>
      </c>
      <c r="F7" s="26">
        <f>-(BS!F6-BS!E6)</f>
        <v>-5369.890288333333</v>
      </c>
      <c r="G7" s="26">
        <f>-(BS!G6-BS!F6)</f>
        <v>-7743.2922445333334</v>
      </c>
      <c r="H7" s="26">
        <f>-(BS!H6-BS!G6)</f>
        <v>-10760.379141739399</v>
      </c>
    </row>
    <row r="8" spans="1:8" ht="15" customHeight="1">
      <c r="B8" s="54" t="s">
        <v>313</v>
      </c>
      <c r="C8" s="22"/>
      <c r="D8" s="26">
        <f>BS!D18</f>
        <v>1323.35</v>
      </c>
      <c r="E8" s="26">
        <f>BS!E18-BS!D18</f>
        <v>1902.8387500000003</v>
      </c>
      <c r="F8" s="26">
        <f>BS!F18-BS!E18</f>
        <v>2962.7616012624985</v>
      </c>
      <c r="G8" s="26">
        <f>BS!G18-BS!F18</f>
        <v>4048.0916627758752</v>
      </c>
      <c r="H8" s="26">
        <f>BS!H18-BS!G18</f>
        <v>5363.4656858369835</v>
      </c>
    </row>
    <row r="9" spans="1:8" ht="15" customHeight="1">
      <c r="A9" s="469"/>
      <c r="B9" s="459" t="s">
        <v>314</v>
      </c>
      <c r="C9" s="460"/>
      <c r="D9" s="428">
        <f>-BS!D7</f>
        <v>-500</v>
      </c>
      <c r="E9" s="428">
        <f>-(BS!E7-BS!D7)</f>
        <v>0</v>
      </c>
      <c r="F9" s="428">
        <f>-(BS!F7-BS!E7)</f>
        <v>0</v>
      </c>
      <c r="G9" s="428">
        <f>-(BS!G7-BS!F7)</f>
        <v>0</v>
      </c>
      <c r="H9" s="428">
        <f>-(BS!H7-BS!G7)</f>
        <v>0</v>
      </c>
    </row>
    <row r="10" spans="1:8" ht="15" customHeight="1">
      <c r="A10" s="469"/>
      <c r="B10" s="459" t="s">
        <v>315</v>
      </c>
      <c r="C10" s="460"/>
      <c r="D10" s="428">
        <f>BS!D19</f>
        <v>300</v>
      </c>
      <c r="E10" s="428">
        <f>BS!E19-BS!D19</f>
        <v>0</v>
      </c>
      <c r="F10" s="428">
        <f>BS!F19-BS!E19</f>
        <v>0</v>
      </c>
      <c r="G10" s="428">
        <f>BS!G19-BS!F19</f>
        <v>0</v>
      </c>
      <c r="H10" s="428">
        <f>BS!H19-BS!G19</f>
        <v>0</v>
      </c>
    </row>
    <row r="11" spans="1:8" ht="15" customHeight="1">
      <c r="A11" s="469"/>
      <c r="B11" s="456" t="s">
        <v>316</v>
      </c>
      <c r="C11" s="416"/>
      <c r="D11" s="426">
        <f>SUM(D5:D10)</f>
        <v>423.9042562400009</v>
      </c>
      <c r="E11" s="426">
        <f>SUM(E5:E10)</f>
        <v>3052.5086112876497</v>
      </c>
      <c r="F11" s="426">
        <f>SUM(F5:F10)</f>
        <v>6018.3532509080769</v>
      </c>
      <c r="G11" s="426">
        <f>SUM(G5:G10)</f>
        <v>11374.921908747732</v>
      </c>
      <c r="H11" s="426">
        <f>SUM(H5:H10)</f>
        <v>20074.54077736997</v>
      </c>
    </row>
    <row r="12" spans="1:8" ht="15" customHeight="1">
      <c r="A12" s="469"/>
      <c r="B12" s="460"/>
      <c r="C12" s="460"/>
      <c r="D12" s="471"/>
      <c r="E12" s="471"/>
      <c r="F12" s="471"/>
      <c r="G12" s="471"/>
      <c r="H12" s="471"/>
    </row>
    <row r="13" spans="1:8" ht="15" customHeight="1">
      <c r="A13" s="5"/>
      <c r="B13" s="5" t="s">
        <v>317</v>
      </c>
      <c r="C13" s="5"/>
      <c r="D13" s="74"/>
      <c r="E13" s="74"/>
      <c r="F13" s="74"/>
      <c r="G13" s="74"/>
      <c r="H13" s="74"/>
    </row>
    <row r="14" spans="1:8" ht="15" customHeight="1">
      <c r="B14" s="22" t="s">
        <v>82</v>
      </c>
      <c r="C14" s="22"/>
      <c r="D14" s="26">
        <f>-Model!M264</f>
        <v>-500</v>
      </c>
      <c r="E14" s="26">
        <f>-Model!N264</f>
        <v>-500</v>
      </c>
      <c r="F14" s="26">
        <f>-Model!O264</f>
        <v>-500</v>
      </c>
      <c r="G14" s="26">
        <f>-Model!P264</f>
        <v>-500</v>
      </c>
      <c r="H14" s="26">
        <f>-Model!Q264</f>
        <v>-500</v>
      </c>
    </row>
    <row r="15" spans="1:8" ht="15" customHeight="1">
      <c r="B15" s="459" t="s">
        <v>318</v>
      </c>
      <c r="C15" s="460"/>
      <c r="D15" s="428">
        <f>-BS!D10</f>
        <v>-1000</v>
      </c>
      <c r="E15" s="428">
        <f>-(BS!E10-BS!D10)</f>
        <v>0</v>
      </c>
      <c r="F15" s="428">
        <f>-(BS!F10-BS!E10)</f>
        <v>0</v>
      </c>
      <c r="G15" s="428">
        <f>-(BS!G10-BS!F10)</f>
        <v>0</v>
      </c>
      <c r="H15" s="428">
        <f>-(BS!H10-BS!G10)</f>
        <v>0</v>
      </c>
    </row>
    <row r="16" spans="1:8" ht="15" customHeight="1">
      <c r="B16" s="459" t="s">
        <v>319</v>
      </c>
      <c r="C16" s="460"/>
      <c r="D16" s="428">
        <f>-BS!D12</f>
        <v>-200</v>
      </c>
      <c r="E16" s="428">
        <f>-(BS!E12-BS!D12)</f>
        <v>0</v>
      </c>
      <c r="F16" s="428">
        <f>-(BS!F12-BS!E12)</f>
        <v>0</v>
      </c>
      <c r="G16" s="428">
        <f>-(BS!G12-BS!F12)</f>
        <v>0</v>
      </c>
      <c r="H16" s="428">
        <f>-(BS!H12-BS!G12)</f>
        <v>0</v>
      </c>
    </row>
    <row r="17" spans="1:8" ht="15" customHeight="1">
      <c r="B17" s="456" t="s">
        <v>320</v>
      </c>
      <c r="C17" s="416"/>
      <c r="D17" s="426">
        <f>SUM(D14:D16)</f>
        <v>-1700</v>
      </c>
      <c r="E17" s="426">
        <f>SUM(E14:E16)</f>
        <v>-500</v>
      </c>
      <c r="F17" s="426">
        <f>SUM(F14:F16)</f>
        <v>-500</v>
      </c>
      <c r="G17" s="426">
        <f>SUM(G14:G16)</f>
        <v>-500</v>
      </c>
      <c r="H17" s="426">
        <f>SUM(H14:H16)</f>
        <v>-500</v>
      </c>
    </row>
    <row r="18" spans="1:8" ht="15" customHeight="1">
      <c r="B18" s="22"/>
      <c r="C18" s="22"/>
      <c r="D18" s="75"/>
      <c r="E18" s="75"/>
      <c r="F18" s="75"/>
      <c r="G18" s="75"/>
      <c r="H18" s="75"/>
    </row>
    <row r="19" spans="1:8" ht="15" customHeight="1">
      <c r="A19" s="5"/>
      <c r="B19" s="5" t="s">
        <v>321</v>
      </c>
      <c r="C19" s="5"/>
      <c r="D19" s="5"/>
      <c r="E19" s="5"/>
      <c r="F19" s="5"/>
      <c r="G19" s="5"/>
      <c r="H19" s="5"/>
    </row>
    <row r="20" spans="1:8" ht="15" customHeight="1">
      <c r="B20" s="54" t="s">
        <v>322</v>
      </c>
      <c r="C20" s="22"/>
      <c r="D20" s="26">
        <v>5000</v>
      </c>
      <c r="E20" s="26">
        <v>0</v>
      </c>
      <c r="F20" s="26">
        <v>0</v>
      </c>
      <c r="G20" s="26">
        <v>0</v>
      </c>
      <c r="H20" s="26">
        <v>0</v>
      </c>
    </row>
    <row r="21" spans="1:8" ht="15" customHeight="1">
      <c r="B21" s="459" t="s">
        <v>323</v>
      </c>
      <c r="C21" s="460"/>
      <c r="D21" s="428">
        <v>0</v>
      </c>
      <c r="E21" s="428">
        <v>0</v>
      </c>
      <c r="F21" s="428">
        <v>0</v>
      </c>
      <c r="G21" s="428">
        <v>0</v>
      </c>
      <c r="H21" s="428">
        <v>0</v>
      </c>
    </row>
    <row r="22" spans="1:8" ht="15" customHeight="1">
      <c r="B22" s="459" t="s">
        <v>324</v>
      </c>
      <c r="C22" s="460"/>
      <c r="D22" s="428">
        <f>BS!D23</f>
        <v>100</v>
      </c>
      <c r="E22" s="428">
        <f>BS!E23-BS!D23</f>
        <v>0</v>
      </c>
      <c r="F22" s="428">
        <f>BS!F23-BS!E23</f>
        <v>0</v>
      </c>
      <c r="G22" s="428">
        <f>BS!G23-BS!F23</f>
        <v>0</v>
      </c>
      <c r="H22" s="428">
        <f>BS!H23-BS!G23</f>
        <v>0</v>
      </c>
    </row>
    <row r="23" spans="1:8" ht="15" customHeight="1">
      <c r="B23" s="456" t="s">
        <v>325</v>
      </c>
      <c r="C23" s="416"/>
      <c r="D23" s="426">
        <f>SUM(D20:D22)</f>
        <v>5100</v>
      </c>
      <c r="E23" s="426">
        <f>SUM(E20:E22)</f>
        <v>0</v>
      </c>
      <c r="F23" s="426">
        <f>SUM(F20:F22)</f>
        <v>0</v>
      </c>
      <c r="G23" s="426">
        <f>SUM(G20:G22)</f>
        <v>0</v>
      </c>
      <c r="H23" s="426">
        <f>SUM(H20:H22)</f>
        <v>0</v>
      </c>
    </row>
    <row r="24" spans="1:8" ht="12.75">
      <c r="B24" s="460"/>
      <c r="C24" s="460"/>
      <c r="D24" s="460"/>
      <c r="E24" s="460"/>
      <c r="F24" s="460"/>
      <c r="G24" s="460"/>
      <c r="H24" s="460"/>
    </row>
    <row r="25" spans="1:8" ht="15" customHeight="1">
      <c r="B25" s="459" t="s">
        <v>326</v>
      </c>
      <c r="C25" s="460"/>
      <c r="D25" s="461">
        <f>D11+D17+D23</f>
        <v>3823.9042562400009</v>
      </c>
      <c r="E25" s="461">
        <f>E11+E17+E23</f>
        <v>2552.5086112876497</v>
      </c>
      <c r="F25" s="461">
        <f>F11+F17+F23</f>
        <v>5518.3532509080769</v>
      </c>
      <c r="G25" s="461">
        <f>G11+G17+G23</f>
        <v>10874.921908747732</v>
      </c>
      <c r="H25" s="461">
        <f>H11+H17+H23</f>
        <v>19574.54077736997</v>
      </c>
    </row>
    <row r="26" spans="1:8" ht="15" customHeight="1">
      <c r="B26" s="459" t="s">
        <v>327</v>
      </c>
      <c r="C26" s="460"/>
      <c r="D26" s="428">
        <v>0</v>
      </c>
      <c r="E26" s="428">
        <f>D27</f>
        <v>3823.9042562400009</v>
      </c>
      <c r="F26" s="428">
        <f>E27</f>
        <v>6376.4128675276506</v>
      </c>
      <c r="G26" s="428">
        <f>F27</f>
        <v>11894.766118435728</v>
      </c>
      <c r="H26" s="428">
        <f>G27</f>
        <v>22769.68802718346</v>
      </c>
    </row>
    <row r="27" spans="1:8" ht="15" customHeight="1">
      <c r="B27" s="456" t="s">
        <v>328</v>
      </c>
      <c r="C27" s="416"/>
      <c r="D27" s="426">
        <f>D26+D25</f>
        <v>3823.9042562400009</v>
      </c>
      <c r="E27" s="426">
        <f>E26+E25</f>
        <v>6376.4128675276506</v>
      </c>
      <c r="F27" s="426">
        <f>F26+F25</f>
        <v>11894.766118435728</v>
      </c>
      <c r="G27" s="426">
        <f>G26+G25</f>
        <v>22769.68802718346</v>
      </c>
      <c r="H27" s="426">
        <f>H26+H25</f>
        <v>42344.22880455343</v>
      </c>
    </row>
  </sheetData>
  <phoneticPr fontId="66"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8"/>
  <sheetViews>
    <sheetView showGridLines="0" zoomScale="85" zoomScaleNormal="85" workbookViewId="0">
      <selection activeCell="D29" sqref="D29"/>
    </sheetView>
  </sheetViews>
  <sheetFormatPr defaultColWidth="8.765625" defaultRowHeight="15" customHeight="1"/>
  <cols>
    <col min="1" max="1" width="3" style="4" customWidth="1"/>
    <col min="2" max="2" width="35" style="4" customWidth="1"/>
    <col min="3" max="8" width="16" style="4" customWidth="1"/>
  </cols>
  <sheetData>
    <row r="1" spans="1:8" ht="31.9" customHeight="1">
      <c r="A1" s="5"/>
      <c r="B1" s="71" t="s">
        <v>329</v>
      </c>
      <c r="C1" s="5"/>
      <c r="D1" s="5"/>
      <c r="E1" s="5"/>
      <c r="F1" s="5"/>
      <c r="G1" s="5"/>
      <c r="H1" s="5"/>
    </row>
    <row r="2" spans="1:8" ht="15" customHeight="1">
      <c r="A2" s="5"/>
      <c r="B2" s="5" t="s">
        <v>21</v>
      </c>
      <c r="C2" s="5"/>
      <c r="D2" s="5"/>
      <c r="E2" s="5"/>
      <c r="F2" s="5"/>
      <c r="G2" s="5"/>
      <c r="H2" s="5"/>
    </row>
    <row r="3" spans="1:8" ht="15" customHeight="1">
      <c r="A3" s="17"/>
      <c r="B3" s="37" t="s">
        <v>39</v>
      </c>
      <c r="C3" s="17"/>
      <c r="D3" s="36">
        <v>2026</v>
      </c>
      <c r="E3" s="36">
        <v>2027</v>
      </c>
      <c r="F3" s="36">
        <v>2028</v>
      </c>
      <c r="G3" s="36">
        <v>2029</v>
      </c>
      <c r="H3" s="36">
        <v>2030</v>
      </c>
    </row>
    <row r="4" spans="1:8" ht="15" customHeight="1">
      <c r="A4" s="5"/>
      <c r="B4" s="5" t="s">
        <v>330</v>
      </c>
      <c r="C4" s="5"/>
      <c r="D4" s="5"/>
      <c r="E4" s="5"/>
      <c r="F4" s="5"/>
      <c r="G4" s="5"/>
      <c r="H4" s="5"/>
    </row>
    <row r="5" spans="1:8" ht="15" customHeight="1">
      <c r="B5" s="54" t="s">
        <v>331</v>
      </c>
      <c r="C5" s="22"/>
      <c r="D5" s="26">
        <v>5000</v>
      </c>
      <c r="E5" s="26">
        <v>0</v>
      </c>
      <c r="F5" s="26">
        <v>0</v>
      </c>
      <c r="G5" s="26">
        <v>0</v>
      </c>
      <c r="H5" s="26">
        <v>0</v>
      </c>
    </row>
    <row r="6" spans="1:8" ht="12.75">
      <c r="B6" s="22"/>
      <c r="C6" s="22"/>
      <c r="D6" s="22"/>
      <c r="E6" s="22"/>
      <c r="F6" s="22"/>
      <c r="G6" s="22"/>
      <c r="H6" s="22"/>
    </row>
    <row r="7" spans="1:8" ht="15" customHeight="1">
      <c r="B7" s="54" t="s">
        <v>332</v>
      </c>
      <c r="C7" s="22"/>
      <c r="D7" s="22"/>
      <c r="E7" s="22"/>
      <c r="F7" s="22"/>
      <c r="G7" s="22"/>
      <c r="H7" s="22"/>
    </row>
    <row r="8" spans="1:8" ht="15" customHeight="1">
      <c r="B8" s="54" t="s">
        <v>333</v>
      </c>
      <c r="C8" s="22"/>
      <c r="D8" s="26">
        <v>1800</v>
      </c>
      <c r="E8" s="26">
        <v>0</v>
      </c>
      <c r="F8" s="26">
        <v>0</v>
      </c>
      <c r="G8" s="26">
        <v>0</v>
      </c>
      <c r="H8" s="26">
        <v>0</v>
      </c>
    </row>
    <row r="9" spans="1:8" ht="15" customHeight="1">
      <c r="B9" s="54" t="s">
        <v>334</v>
      </c>
      <c r="C9" s="22"/>
      <c r="D9" s="26">
        <v>600</v>
      </c>
      <c r="E9" s="26">
        <v>0</v>
      </c>
      <c r="F9" s="26">
        <v>0</v>
      </c>
      <c r="G9" s="26">
        <v>0</v>
      </c>
      <c r="H9" s="26">
        <v>0</v>
      </c>
    </row>
    <row r="10" spans="1:8" ht="15" customHeight="1">
      <c r="B10" s="54" t="s">
        <v>335</v>
      </c>
      <c r="C10" s="22"/>
      <c r="D10" s="26">
        <v>1200</v>
      </c>
      <c r="E10" s="26">
        <v>0</v>
      </c>
      <c r="F10" s="26">
        <v>0</v>
      </c>
      <c r="G10" s="26">
        <v>0</v>
      </c>
      <c r="H10" s="26">
        <v>0</v>
      </c>
    </row>
    <row r="11" spans="1:8" ht="15" customHeight="1">
      <c r="B11" s="54" t="s">
        <v>336</v>
      </c>
      <c r="C11" s="22"/>
      <c r="D11" s="26">
        <v>800</v>
      </c>
      <c r="E11" s="26">
        <v>0</v>
      </c>
      <c r="F11" s="26">
        <v>0</v>
      </c>
      <c r="G11" s="26">
        <v>0</v>
      </c>
      <c r="H11" s="26">
        <v>0</v>
      </c>
    </row>
    <row r="12" spans="1:8" ht="15" customHeight="1">
      <c r="B12" s="54" t="s">
        <v>337</v>
      </c>
      <c r="C12" s="22"/>
      <c r="D12" s="26">
        <v>600</v>
      </c>
      <c r="E12" s="26">
        <v>0</v>
      </c>
      <c r="F12" s="26">
        <v>0</v>
      </c>
      <c r="G12" s="26">
        <v>0</v>
      </c>
      <c r="H12" s="26">
        <v>0</v>
      </c>
    </row>
    <row r="13" spans="1:8" ht="15" customHeight="1">
      <c r="B13" s="72" t="s">
        <v>338</v>
      </c>
      <c r="C13" s="27"/>
      <c r="D13" s="58">
        <f>D8+D9+D10+D11+D12</f>
        <v>5000</v>
      </c>
      <c r="E13" s="58">
        <f>E8+E9+E10+E11+E12</f>
        <v>0</v>
      </c>
      <c r="F13" s="58">
        <f>F8+F9+F10+F11+F12</f>
        <v>0</v>
      </c>
      <c r="G13" s="58">
        <f>G8+G9+G10+G11+G12</f>
        <v>0</v>
      </c>
      <c r="H13" s="58">
        <f>H8+H9+H10+H11+H12</f>
        <v>0</v>
      </c>
    </row>
    <row r="14" spans="1:8" ht="15" customHeight="1">
      <c r="B14" s="72" t="s">
        <v>339</v>
      </c>
      <c r="C14" s="27"/>
      <c r="D14" s="58">
        <f>D5-D13</f>
        <v>0</v>
      </c>
      <c r="E14" s="58">
        <f>E5-E13</f>
        <v>0</v>
      </c>
      <c r="F14" s="58">
        <f>F5-F13</f>
        <v>0</v>
      </c>
      <c r="G14" s="58">
        <f>G5-G13</f>
        <v>0</v>
      </c>
      <c r="H14" s="58">
        <f>H5-H13</f>
        <v>0</v>
      </c>
    </row>
    <row r="15" spans="1:8" ht="12.75">
      <c r="B15" s="22"/>
      <c r="C15" s="22"/>
      <c r="D15" s="22"/>
      <c r="E15" s="22"/>
      <c r="F15" s="22"/>
      <c r="G15" s="22"/>
      <c r="H15" s="22"/>
    </row>
    <row r="16" spans="1:8" ht="15" customHeight="1">
      <c r="A16" s="5"/>
      <c r="B16" s="5" t="s">
        <v>340</v>
      </c>
      <c r="C16" s="5"/>
      <c r="D16" s="5"/>
      <c r="E16" s="5"/>
      <c r="F16" s="5"/>
      <c r="G16" s="5"/>
      <c r="H16" s="5"/>
    </row>
    <row r="17" spans="1:8" ht="15" customHeight="1">
      <c r="B17" s="54" t="s">
        <v>248</v>
      </c>
      <c r="C17" s="22"/>
      <c r="D17" s="26">
        <f>Model!M7</f>
        <v>14148.6</v>
      </c>
      <c r="E17" s="26">
        <f>Model!N7</f>
        <v>35740.284999999996</v>
      </c>
      <c r="F17" s="26">
        <f>Model!O7</f>
        <v>67959.626729999989</v>
      </c>
      <c r="G17" s="26">
        <f>Model!P7</f>
        <v>114419.38019719999</v>
      </c>
      <c r="H17" s="26">
        <f>Model!Q7</f>
        <v>178981.65504763639</v>
      </c>
    </row>
    <row r="18" spans="1:8" ht="15" customHeight="1">
      <c r="B18" s="54" t="s">
        <v>341</v>
      </c>
      <c r="C18" s="22"/>
      <c r="D18" s="26">
        <f>Model!M13</f>
        <v>1816.2506400000011</v>
      </c>
      <c r="E18" s="26">
        <f>Model!N13</f>
        <v>5595.8078735199942</v>
      </c>
      <c r="F18" s="26">
        <f>Model!O13</f>
        <v>10118.181969632</v>
      </c>
      <c r="G18" s="26">
        <f>Model!P13</f>
        <v>18392.063831232856</v>
      </c>
      <c r="H18" s="26">
        <f>Model!Q13</f>
        <v>31871.852058871766</v>
      </c>
    </row>
    <row r="19" spans="1:8" ht="15" customHeight="1">
      <c r="B19" s="54" t="s">
        <v>310</v>
      </c>
      <c r="C19" s="22"/>
      <c r="D19" s="26">
        <f>IS!D23</f>
        <v>1458.6542562400009</v>
      </c>
      <c r="E19" s="26">
        <f>IS!E23</f>
        <v>4448.2840279543152</v>
      </c>
      <c r="F19" s="26">
        <f>IS!F23</f>
        <v>8025.4819379789114</v>
      </c>
      <c r="G19" s="26">
        <f>IS!G23</f>
        <v>14570.122490505189</v>
      </c>
      <c r="H19" s="26">
        <f>IS!H23</f>
        <v>24971.454233272387</v>
      </c>
    </row>
    <row r="20" spans="1:8" ht="15" customHeight="1">
      <c r="B20" s="54" t="s">
        <v>342</v>
      </c>
      <c r="C20" s="22"/>
      <c r="D20" s="69">
        <f>D19</f>
        <v>1458.6542562400009</v>
      </c>
      <c r="E20" s="69">
        <f>D20+E19</f>
        <v>5906.9382841943161</v>
      </c>
      <c r="F20" s="69">
        <f>E20+F19</f>
        <v>13932.420222173227</v>
      </c>
      <c r="G20" s="69">
        <f>F20+G19</f>
        <v>28502.542712678416</v>
      </c>
      <c r="H20" s="69">
        <f>G20+H19</f>
        <v>53473.996945950799</v>
      </c>
    </row>
    <row r="21" spans="1:8" ht="15" customHeight="1">
      <c r="B21" s="54" t="s">
        <v>343</v>
      </c>
      <c r="C21" s="22"/>
      <c r="D21" s="32">
        <f>D20/5000</f>
        <v>0.29173085124800019</v>
      </c>
      <c r="E21" s="32">
        <f>E20/5000</f>
        <v>1.1813876568388633</v>
      </c>
      <c r="F21" s="32">
        <f>F20/5000</f>
        <v>2.7864840444346455</v>
      </c>
      <c r="G21" s="32">
        <f>G20/5000</f>
        <v>5.7005085425356832</v>
      </c>
      <c r="H21" s="32">
        <f>H20/5000</f>
        <v>10.694799389190161</v>
      </c>
    </row>
    <row r="22" spans="1:8" ht="12.75">
      <c r="B22" s="22"/>
      <c r="C22" s="22"/>
      <c r="D22" s="22"/>
      <c r="E22" s="22"/>
      <c r="F22" s="22"/>
      <c r="G22" s="22"/>
      <c r="H22" s="22"/>
    </row>
    <row r="23" spans="1:8" ht="15" customHeight="1">
      <c r="B23" s="22" t="s">
        <v>344</v>
      </c>
      <c r="C23" s="22"/>
      <c r="D23" s="26" t="e">
        <f>#REF!</f>
        <v>#REF!</v>
      </c>
      <c r="E23" s="26" t="e">
        <f>#REF!</f>
        <v>#REF!</v>
      </c>
      <c r="F23" s="26" t="e">
        <f>#REF!</f>
        <v>#REF!</v>
      </c>
      <c r="G23" s="26" t="e">
        <f>#REF!</f>
        <v>#REF!</v>
      </c>
      <c r="H23" s="26" t="e">
        <f>#REF!</f>
        <v>#REF!</v>
      </c>
    </row>
    <row r="24" spans="1:8" ht="15" customHeight="1">
      <c r="B24" s="54" t="s">
        <v>345</v>
      </c>
      <c r="C24" s="22"/>
      <c r="D24" s="69" t="e">
        <f>D23</f>
        <v>#REF!</v>
      </c>
      <c r="E24" s="69" t="e">
        <f>D24+E23</f>
        <v>#REF!</v>
      </c>
      <c r="F24" s="69" t="e">
        <f>E24+F23</f>
        <v>#REF!</v>
      </c>
      <c r="G24" s="69" t="e">
        <f>F24+G23</f>
        <v>#REF!</v>
      </c>
      <c r="H24" s="69" t="e">
        <f>G24+H23</f>
        <v>#REF!</v>
      </c>
    </row>
    <row r="25" spans="1:8" ht="15" customHeight="1">
      <c r="B25" s="54" t="s">
        <v>346</v>
      </c>
      <c r="C25" s="22"/>
      <c r="D25" s="32" t="e">
        <f>D24*0.25/5000</f>
        <v>#REF!</v>
      </c>
      <c r="E25" s="32" t="e">
        <f>E24*0.25/5000</f>
        <v>#REF!</v>
      </c>
      <c r="F25" s="32" t="e">
        <f t="shared" ref="F25:H25" si="0">F24*0.25/5000</f>
        <v>#REF!</v>
      </c>
      <c r="G25" s="32" t="e">
        <f t="shared" si="0"/>
        <v>#REF!</v>
      </c>
      <c r="H25" s="32" t="e">
        <f t="shared" si="0"/>
        <v>#REF!</v>
      </c>
    </row>
    <row r="26" spans="1:8" ht="12.75">
      <c r="B26" s="22"/>
      <c r="C26" s="22"/>
      <c r="D26" s="22"/>
      <c r="E26" s="22"/>
      <c r="F26" s="22"/>
      <c r="G26" s="22"/>
      <c r="H26" s="22"/>
    </row>
    <row r="27" spans="1:8" ht="12.75">
      <c r="B27" s="22"/>
      <c r="C27" s="22"/>
      <c r="D27" s="22"/>
      <c r="E27" s="22"/>
      <c r="F27" s="22"/>
      <c r="G27" s="22"/>
      <c r="H27" s="22"/>
    </row>
    <row r="28" spans="1:8" ht="15" customHeight="1">
      <c r="A28" s="5"/>
      <c r="B28" s="5" t="s">
        <v>347</v>
      </c>
      <c r="C28" s="5"/>
      <c r="D28" s="5"/>
      <c r="E28" s="5"/>
      <c r="F28" s="5"/>
      <c r="G28" s="5"/>
      <c r="H28" s="5"/>
    </row>
    <row r="29" spans="1:8" ht="15" customHeight="1">
      <c r="B29" s="54" t="s">
        <v>348</v>
      </c>
      <c r="C29" s="22"/>
      <c r="D29" s="68" t="s">
        <v>349</v>
      </c>
      <c r="E29" s="22"/>
      <c r="F29" s="22"/>
      <c r="G29" s="22"/>
      <c r="H29" s="22"/>
    </row>
    <row r="30" spans="1:8" ht="15" customHeight="1">
      <c r="B30" s="54" t="s">
        <v>350</v>
      </c>
      <c r="C30" s="22"/>
      <c r="D30" s="22" t="s">
        <v>351</v>
      </c>
      <c r="E30" s="22"/>
      <c r="F30" s="22"/>
      <c r="G30" s="22"/>
      <c r="H30" s="22"/>
    </row>
    <row r="31" spans="1:8" ht="15" customHeight="1">
      <c r="B31" s="54" t="s">
        <v>352</v>
      </c>
      <c r="C31" s="22"/>
      <c r="D31" s="54" t="s">
        <v>353</v>
      </c>
      <c r="E31" s="22"/>
      <c r="F31" s="22"/>
      <c r="G31" s="22"/>
      <c r="H31" s="22"/>
    </row>
    <row r="32" spans="1:8" ht="15" customHeight="1">
      <c r="B32" s="22" t="s">
        <v>354</v>
      </c>
      <c r="C32" s="22"/>
      <c r="D32" s="22" t="s">
        <v>355</v>
      </c>
      <c r="E32" s="22"/>
      <c r="F32" s="22"/>
      <c r="G32" s="22"/>
      <c r="H32" s="22"/>
    </row>
    <row r="33" spans="2:8" ht="15" customHeight="1">
      <c r="B33" s="22" t="s">
        <v>356</v>
      </c>
      <c r="C33" s="22"/>
      <c r="D33" s="26" t="e">
        <f>D23+E23+F23+G23+H23</f>
        <v>#REF!</v>
      </c>
      <c r="E33" s="22"/>
      <c r="F33" s="22"/>
      <c r="G33" s="22"/>
      <c r="H33" s="22"/>
    </row>
    <row r="34" spans="2:8" ht="15" customHeight="1">
      <c r="B34" s="54" t="s">
        <v>357</v>
      </c>
      <c r="C34" s="22"/>
      <c r="D34" s="32" t="e">
        <f>H24*0.25/5000</f>
        <v>#REF!</v>
      </c>
      <c r="E34" s="22"/>
      <c r="F34" s="22"/>
      <c r="G34" s="22"/>
      <c r="H34" s="22"/>
    </row>
    <row r="35" spans="2:8" ht="11.25" customHeight="1">
      <c r="B35" s="76" t="s">
        <v>358</v>
      </c>
      <c r="C35" s="22"/>
      <c r="D35" s="24" t="s">
        <v>359</v>
      </c>
      <c r="E35" s="22"/>
      <c r="F35" s="22"/>
      <c r="G35" s="22"/>
      <c r="H35" s="22"/>
    </row>
    <row r="36" spans="2:8" ht="11.25" customHeight="1">
      <c r="B36" s="24"/>
      <c r="C36" s="22"/>
      <c r="D36" s="26"/>
      <c r="E36" s="22"/>
      <c r="F36" s="22"/>
      <c r="G36" s="22"/>
      <c r="H36" s="22"/>
    </row>
    <row r="37" spans="2:8" ht="11.25" customHeight="1"/>
    <row r="38" spans="2:8" ht="11.25" customHeight="1"/>
    <row r="39" spans="2:8" ht="11.25" customHeight="1"/>
    <row r="40" spans="2:8" ht="11.25" customHeight="1"/>
    <row r="41" spans="2:8" ht="11.25" customHeight="1"/>
    <row r="42" spans="2:8" ht="11.25" customHeight="1"/>
    <row r="43" spans="2:8" ht="11.25" customHeight="1"/>
    <row r="44" spans="2:8" ht="11.25" customHeight="1"/>
    <row r="45" spans="2:8" ht="11.25" customHeight="1"/>
    <row r="46" spans="2:8" ht="11.25" customHeight="1"/>
    <row r="47" spans="2:8" ht="11.25" customHeight="1"/>
    <row r="48" spans="2:8" ht="11.25" customHeight="1"/>
  </sheetData>
  <phoneticPr fontId="66" type="noConversion"/>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18"/>
  <sheetViews>
    <sheetView showGridLines="0" zoomScaleNormal="100" workbookViewId="0">
      <selection activeCell="H17" sqref="H17"/>
    </sheetView>
  </sheetViews>
  <sheetFormatPr defaultColWidth="9.15234375" defaultRowHeight="12.75" customHeight="1"/>
  <cols>
    <col min="1" max="1" width="1.921875" style="8" customWidth="1"/>
    <col min="2" max="2" width="21.84375" style="8" customWidth="1"/>
    <col min="3" max="4" width="6.3046875" style="8" customWidth="1"/>
    <col min="5" max="8" width="17.69140625" style="8" customWidth="1"/>
    <col min="9" max="9" width="17.69140625" style="8" hidden="1" customWidth="1"/>
    <col min="10" max="10" width="1.765625" style="8" customWidth="1"/>
    <col min="11" max="16384" width="9.15234375" style="8"/>
  </cols>
  <sheetData>
    <row r="1" spans="1:9" ht="25.9" customHeight="1">
      <c r="A1" s="5"/>
      <c r="B1" s="13" t="s">
        <v>360</v>
      </c>
      <c r="C1" s="5"/>
      <c r="D1" s="5"/>
      <c r="E1" s="5"/>
      <c r="F1" s="5"/>
      <c r="G1" s="5"/>
      <c r="H1" s="5"/>
      <c r="I1" s="5"/>
    </row>
    <row r="2" spans="1:9" ht="12.75" customHeight="1">
      <c r="A2" s="5"/>
      <c r="B2" s="14"/>
      <c r="C2" s="5"/>
      <c r="D2" s="5"/>
      <c r="E2" s="5"/>
      <c r="F2" s="5"/>
      <c r="G2" s="5"/>
      <c r="H2" s="5"/>
      <c r="I2" s="5"/>
    </row>
    <row r="3" spans="1:9" ht="12.75" customHeight="1">
      <c r="A3" s="5"/>
      <c r="B3" s="14" t="s">
        <v>21</v>
      </c>
      <c r="C3" s="5"/>
      <c r="D3" s="5"/>
      <c r="E3" s="5"/>
      <c r="F3" s="5"/>
      <c r="G3" s="5"/>
      <c r="H3" s="5"/>
      <c r="I3" s="5"/>
    </row>
    <row r="4" spans="1:9" ht="12.75" customHeight="1">
      <c r="B4" s="15"/>
      <c r="C4" s="15"/>
    </row>
    <row r="6" spans="1:9" ht="15" customHeight="1">
      <c r="A6" s="77"/>
      <c r="B6" s="77"/>
      <c r="C6" s="77"/>
      <c r="D6" s="77"/>
      <c r="E6" s="482" t="s">
        <v>361</v>
      </c>
      <c r="F6" s="482"/>
      <c r="G6" s="482"/>
      <c r="H6" s="482"/>
      <c r="I6" s="482"/>
    </row>
    <row r="7" spans="1:9" ht="14.25" customHeight="1">
      <c r="A7" s="17"/>
      <c r="B7" s="472" t="s">
        <v>39</v>
      </c>
      <c r="C7" s="472"/>
      <c r="D7" s="473"/>
      <c r="E7" s="474">
        <v>2026</v>
      </c>
      <c r="F7" s="474">
        <v>2027</v>
      </c>
      <c r="G7" s="474">
        <v>2028</v>
      </c>
      <c r="H7" s="474">
        <v>2029</v>
      </c>
      <c r="I7" s="473">
        <v>2030</v>
      </c>
    </row>
    <row r="8" spans="1:9" ht="15" customHeight="1">
      <c r="B8" s="76" t="s">
        <v>362</v>
      </c>
      <c r="C8" s="22"/>
      <c r="D8" s="68"/>
      <c r="E8" s="26">
        <f>Model!M52+Model!M129+Model!M165</f>
        <v>1</v>
      </c>
      <c r="F8" s="26">
        <f>Model!N52+Model!N129+Model!N165</f>
        <v>4</v>
      </c>
      <c r="G8" s="26">
        <f>Model!O52+Model!O129+Model!O165</f>
        <v>6</v>
      </c>
      <c r="H8" s="26">
        <f>Model!P52+Model!P129+Model!P165</f>
        <v>7</v>
      </c>
      <c r="I8" s="26">
        <f>Model!Q52+Model!Q129+Model!Q165</f>
        <v>9</v>
      </c>
    </row>
    <row r="9" spans="1:9" ht="15" customHeight="1">
      <c r="B9" s="76" t="s">
        <v>363</v>
      </c>
      <c r="C9" s="22"/>
      <c r="D9" s="68"/>
      <c r="E9" s="26">
        <f>Model!M52*Model!M53+Model!M129*Model!M130+Model!M165*Model!M166</f>
        <v>130000</v>
      </c>
      <c r="F9" s="26">
        <f>Model!N52*Model!N53+Model!N129*Model!N130+Model!N165*Model!N166</f>
        <v>465000</v>
      </c>
      <c r="G9" s="26">
        <f>Model!O52*Model!O53+Model!O129*Model!O130+Model!O165*Model!O166</f>
        <v>810000</v>
      </c>
      <c r="H9" s="26">
        <f>Model!P52*Model!P53+Model!P129*Model!P130+Model!P165*Model!P166</f>
        <v>1260000</v>
      </c>
      <c r="I9" s="26">
        <f>Model!Q52*Model!Q53+Model!Q129*Model!Q130+Model!Q165*Model!Q166</f>
        <v>1755000</v>
      </c>
    </row>
    <row r="10" spans="1:9" ht="15" customHeight="1">
      <c r="B10" s="76" t="s">
        <v>364</v>
      </c>
      <c r="C10" s="22"/>
      <c r="D10" s="68"/>
      <c r="E10" s="26">
        <f>Model!M59+Model!M133+Model!M169</f>
        <v>80</v>
      </c>
      <c r="F10" s="26">
        <f>Model!N59+Model!N133+Model!N169</f>
        <v>235</v>
      </c>
      <c r="G10" s="26">
        <f>Model!O59+Model!O133+Model!O169</f>
        <v>340</v>
      </c>
      <c r="H10" s="26">
        <f>Model!P59+Model!P133+Model!P169</f>
        <v>440</v>
      </c>
      <c r="I10" s="26">
        <f>Model!Q59+Model!Q133+Model!Q169</f>
        <v>540</v>
      </c>
    </row>
    <row r="11" spans="1:9" ht="15" customHeight="1">
      <c r="B11" s="76" t="s">
        <v>365</v>
      </c>
      <c r="C11" s="22"/>
      <c r="D11" s="68"/>
      <c r="E11" s="26">
        <f>Model!M68+Model!M138+Model!M174</f>
        <v>0</v>
      </c>
      <c r="F11" s="26">
        <f>Model!N68+Model!N138+Model!N174</f>
        <v>27000</v>
      </c>
      <c r="G11" s="26">
        <f>Model!O68+Model!O138+Model!O174</f>
        <v>87000</v>
      </c>
      <c r="H11" s="26">
        <f>Model!P68+Model!P138+Model!P174</f>
        <v>190000</v>
      </c>
      <c r="I11" s="26">
        <f>Model!Q68+Model!Q138+Model!Q174</f>
        <v>310000</v>
      </c>
    </row>
    <row r="12" spans="1:9" ht="15" customHeight="1">
      <c r="B12" s="76" t="s">
        <v>366</v>
      </c>
      <c r="C12" s="22"/>
      <c r="D12" s="68"/>
      <c r="E12" s="26">
        <f>Model!M74</f>
        <v>1</v>
      </c>
      <c r="F12" s="26">
        <f>Model!N74</f>
        <v>1.5</v>
      </c>
      <c r="G12" s="26">
        <f>Model!O74</f>
        <v>2</v>
      </c>
      <c r="H12" s="26">
        <f>Model!P74</f>
        <v>2.5</v>
      </c>
      <c r="I12" s="26">
        <f>Model!Q74</f>
        <v>3</v>
      </c>
    </row>
    <row r="13" spans="1:9" ht="15" customHeight="1">
      <c r="B13" s="76" t="s">
        <v>367</v>
      </c>
      <c r="C13" s="22"/>
      <c r="D13" s="68"/>
      <c r="E13" s="26">
        <f>Model!M86</f>
        <v>30</v>
      </c>
      <c r="F13" s="26">
        <f>Model!N86</f>
        <v>35</v>
      </c>
      <c r="G13" s="26">
        <f>Model!O86</f>
        <v>38</v>
      </c>
      <c r="H13" s="26">
        <f>Model!P86</f>
        <v>40</v>
      </c>
      <c r="I13" s="26">
        <f>Model!Q86</f>
        <v>45</v>
      </c>
    </row>
    <row r="14" spans="1:9" ht="15" customHeight="1">
      <c r="B14" s="76" t="s">
        <v>368</v>
      </c>
      <c r="C14" s="22"/>
      <c r="D14" s="68"/>
      <c r="E14" s="492">
        <f>Model!M100+Model!M148+Model!M184</f>
        <v>115000</v>
      </c>
      <c r="F14" s="492">
        <f>Model!N100+Model!N148+Model!N184</f>
        <v>250000</v>
      </c>
      <c r="G14" s="492">
        <f>Model!O100+Model!O148+Model!O184</f>
        <v>430000</v>
      </c>
      <c r="H14" s="492">
        <f>Model!P100+Model!P148+Model!P184</f>
        <v>630000</v>
      </c>
      <c r="I14" s="475">
        <f>Model!Q100+Model!Q148+Model!Q184</f>
        <v>830000</v>
      </c>
    </row>
    <row r="15" spans="1:9" ht="15" customHeight="1">
      <c r="B15" s="76" t="s">
        <v>369</v>
      </c>
      <c r="C15" s="22"/>
      <c r="D15" s="68"/>
      <c r="E15" s="26">
        <f>Model!M239</f>
        <v>12</v>
      </c>
      <c r="F15" s="26">
        <f>Model!N239</f>
        <v>31</v>
      </c>
      <c r="G15" s="26">
        <f>Model!O239</f>
        <v>60</v>
      </c>
      <c r="H15" s="26">
        <f>Model!P239</f>
        <v>101</v>
      </c>
      <c r="I15" s="26">
        <f>Model!Q239</f>
        <v>158</v>
      </c>
    </row>
    <row r="16" spans="1:9" ht="15" customHeight="1">
      <c r="B16" s="29" t="s">
        <v>370</v>
      </c>
      <c r="C16" s="20"/>
      <c r="D16" s="476"/>
      <c r="E16" s="21">
        <f>Model!M7</f>
        <v>14148.6</v>
      </c>
      <c r="F16" s="21">
        <f>Model!N7</f>
        <v>35740.284999999996</v>
      </c>
      <c r="G16" s="21">
        <f>Model!O7</f>
        <v>67959.626729999989</v>
      </c>
      <c r="H16" s="21">
        <f>Model!P7</f>
        <v>114419.38019719999</v>
      </c>
      <c r="I16" s="21">
        <f>Model!Q7</f>
        <v>178981.65504763639</v>
      </c>
    </row>
    <row r="17" spans="2:9" ht="15" customHeight="1">
      <c r="B17" s="29" t="s">
        <v>371</v>
      </c>
      <c r="C17" s="20"/>
      <c r="D17" s="476"/>
      <c r="E17" s="21">
        <f>Model!M13</f>
        <v>1816.2506400000011</v>
      </c>
      <c r="F17" s="21">
        <f>Model!N13</f>
        <v>5595.8078735199942</v>
      </c>
      <c r="G17" s="21">
        <f>Model!O13</f>
        <v>10118.181969632</v>
      </c>
      <c r="H17" s="21">
        <f>Model!P13</f>
        <v>18392.063831232856</v>
      </c>
      <c r="I17" s="21">
        <f>Model!Q13</f>
        <v>31871.852058871766</v>
      </c>
    </row>
    <row r="18" spans="2:9" ht="15" customHeight="1">
      <c r="B18" s="477" t="s">
        <v>30</v>
      </c>
      <c r="C18" s="478"/>
      <c r="D18" s="479"/>
      <c r="E18" s="479">
        <f>Model!M17</f>
        <v>0.12836963657181638</v>
      </c>
      <c r="F18" s="479">
        <f>Model!N17</f>
        <v>0.15656864161883419</v>
      </c>
      <c r="G18" s="479">
        <f>Model!O17</f>
        <v>0.14888519046508308</v>
      </c>
      <c r="H18" s="479">
        <f>Model!P17</f>
        <v>0.16074255776892363</v>
      </c>
      <c r="I18" s="479">
        <f>Model!Q17</f>
        <v>0.17807328941275571</v>
      </c>
    </row>
  </sheetData>
  <mergeCells count="1">
    <mergeCell ref="E6:I6"/>
  </mergeCells>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64646"/>
    <pageSetUpPr fitToPage="1"/>
  </sheetPr>
  <dimension ref="A1:B9"/>
  <sheetViews>
    <sheetView showGridLines="0" zoomScaleNormal="100" workbookViewId="0">
      <selection activeCell="B55" sqref="B55"/>
    </sheetView>
  </sheetViews>
  <sheetFormatPr defaultColWidth="9" defaultRowHeight="12" customHeight="1"/>
  <cols>
    <col min="1" max="1" width="1.921875" style="4" customWidth="1"/>
    <col min="2" max="2" width="107.69140625" style="4" customWidth="1"/>
  </cols>
  <sheetData>
    <row r="1" spans="1:2" ht="17.649999999999999">
      <c r="A1" s="5"/>
      <c r="B1" s="6"/>
    </row>
    <row r="8" spans="1:2" ht="39.75" customHeight="1">
      <c r="B8" s="7" t="s">
        <v>4851</v>
      </c>
    </row>
    <row r="9" spans="1:2" ht="39.75" customHeight="1">
      <c r="B9" s="7" t="s">
        <v>372</v>
      </c>
    </row>
  </sheetData>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pageSetUpPr fitToPage="1"/>
  </sheetPr>
  <dimension ref="A1:N167"/>
  <sheetViews>
    <sheetView showGridLines="0" topLeftCell="A33" zoomScaleNormal="100" workbookViewId="0">
      <selection activeCell="A2" sqref="A2"/>
    </sheetView>
  </sheetViews>
  <sheetFormatPr defaultColWidth="9.15234375" defaultRowHeight="12.75" customHeight="1"/>
  <cols>
    <col min="1" max="1" width="1.921875" style="8" customWidth="1"/>
    <col min="2" max="2" width="13.921875" style="8" customWidth="1"/>
    <col min="3" max="3" width="19.15234375" style="8" customWidth="1"/>
    <col min="4" max="8" width="15.69140625" style="8" customWidth="1"/>
    <col min="9" max="9" width="17.53515625" style="8" customWidth="1"/>
    <col min="10" max="10" width="18.15234375" style="8" customWidth="1"/>
    <col min="11" max="12" width="13.15234375" style="8" customWidth="1"/>
    <col min="13" max="13" width="12.3046875" style="8" customWidth="1"/>
    <col min="14" max="14" width="12.61328125" style="8" customWidth="1"/>
    <col min="15" max="16384" width="9.15234375" style="8"/>
  </cols>
  <sheetData>
    <row r="1" spans="1:14" ht="15" customHeight="1">
      <c r="A1" s="5"/>
      <c r="B1" s="71" t="s">
        <v>373</v>
      </c>
      <c r="C1" s="5"/>
      <c r="D1" s="5"/>
      <c r="E1" s="5"/>
      <c r="F1" s="5"/>
      <c r="G1" s="5"/>
      <c r="H1" s="5"/>
      <c r="I1" s="5"/>
      <c r="J1" s="5"/>
      <c r="K1" s="5"/>
      <c r="L1" s="5"/>
      <c r="M1" s="5"/>
      <c r="N1" s="5"/>
    </row>
    <row r="2" spans="1:14" ht="12.75" customHeight="1">
      <c r="A2" s="5"/>
      <c r="B2" s="14" t="s">
        <v>20</v>
      </c>
      <c r="C2" s="5"/>
      <c r="D2" s="5"/>
      <c r="E2" s="5"/>
      <c r="F2" s="5"/>
      <c r="G2" s="5"/>
      <c r="H2" s="5"/>
      <c r="I2" s="5"/>
      <c r="J2" s="5"/>
      <c r="K2" s="5"/>
      <c r="L2" s="5"/>
      <c r="M2" s="5"/>
      <c r="N2" s="5"/>
    </row>
    <row r="3" spans="1:14" ht="12.75" customHeight="1">
      <c r="A3" s="5"/>
      <c r="B3" s="14" t="s">
        <v>21</v>
      </c>
      <c r="C3" s="5"/>
      <c r="D3" s="5"/>
      <c r="E3" s="5"/>
      <c r="F3" s="5"/>
      <c r="G3" s="5"/>
      <c r="H3" s="5"/>
      <c r="I3" s="5"/>
      <c r="J3" s="5"/>
      <c r="K3" s="5"/>
      <c r="L3" s="5"/>
      <c r="M3" s="5"/>
      <c r="N3" s="5"/>
    </row>
    <row r="4" spans="1:14" ht="12.75" customHeight="1">
      <c r="E4" s="11">
        <v>4</v>
      </c>
      <c r="F4" s="11">
        <v>5</v>
      </c>
    </row>
    <row r="5" spans="1:14" ht="12.75" customHeight="1">
      <c r="B5" s="78"/>
    </row>
    <row r="7" spans="1:14" ht="12.75" customHeight="1">
      <c r="B7" s="29" t="s">
        <v>374</v>
      </c>
    </row>
    <row r="9" spans="1:14" s="79" customFormat="1" ht="12.75" customHeight="1">
      <c r="B9" s="1" t="s">
        <v>1</v>
      </c>
      <c r="C9" s="80"/>
      <c r="D9" s="80">
        <v>2021</v>
      </c>
      <c r="E9" s="80">
        <v>2022</v>
      </c>
      <c r="F9" s="80">
        <v>2023</v>
      </c>
      <c r="G9" s="80">
        <v>2024</v>
      </c>
      <c r="H9" s="1" t="s">
        <v>24</v>
      </c>
      <c r="I9" s="1" t="s">
        <v>375</v>
      </c>
      <c r="J9" s="1" t="s">
        <v>376</v>
      </c>
      <c r="K9" s="1" t="s">
        <v>39</v>
      </c>
      <c r="M9" s="1" t="s">
        <v>39</v>
      </c>
      <c r="N9" s="1" t="s">
        <v>377</v>
      </c>
    </row>
    <row r="10" spans="1:14" ht="12.75" customHeight="1">
      <c r="B10" s="81" t="s">
        <v>378</v>
      </c>
      <c r="C10" s="82"/>
      <c r="D10" s="82">
        <f>COUNTA(D26:D31)</f>
        <v>1</v>
      </c>
      <c r="E10" s="82">
        <f>COUNTA(E26:E31)</f>
        <v>2</v>
      </c>
      <c r="F10" s="82">
        <f>COUNTA(F26:F31)</f>
        <v>2</v>
      </c>
      <c r="G10" s="82">
        <f>COUNTA(G26:G31)</f>
        <v>1</v>
      </c>
      <c r="H10" s="82">
        <f t="shared" ref="H10:H17" si="0">SUM(D10:G10)</f>
        <v>6</v>
      </c>
      <c r="I10" s="82">
        <f>SUM(D26:G31)</f>
        <v>8957249</v>
      </c>
      <c r="J10" s="82">
        <f t="shared" ref="J10:J17" si="1">I10/H10</f>
        <v>1492874.8333333333</v>
      </c>
      <c r="K10" s="83" t="s">
        <v>379</v>
      </c>
      <c r="M10" s="79" t="s">
        <v>379</v>
      </c>
      <c r="N10" s="8">
        <f>AVERAGEIF($K$10:$K$17,M10,$J$10:$J$17)</f>
        <v>1565413.4444444443</v>
      </c>
    </row>
    <row r="11" spans="1:14" ht="12.75" customHeight="1">
      <c r="B11" s="84" t="s">
        <v>380</v>
      </c>
      <c r="D11" s="8">
        <f>COUNTA(D33:D38)</f>
        <v>1</v>
      </c>
      <c r="E11" s="8">
        <f>COUNTA(E33:E38)</f>
        <v>1</v>
      </c>
      <c r="F11" s="8">
        <f>COUNTA(F33:F38)</f>
        <v>2</v>
      </c>
      <c r="G11" s="8">
        <f>COUNTA(G33:G38)</f>
        <v>2</v>
      </c>
      <c r="H11" s="8">
        <f t="shared" si="0"/>
        <v>6</v>
      </c>
      <c r="I11" s="8">
        <f>SUM(D33:G38)</f>
        <v>8744139</v>
      </c>
      <c r="J11" s="8">
        <f t="shared" si="1"/>
        <v>1457356.5</v>
      </c>
      <c r="K11" s="79" t="s">
        <v>379</v>
      </c>
      <c r="M11" s="79" t="s">
        <v>381</v>
      </c>
      <c r="N11" s="8">
        <f>AVERAGEIF($K$10:$K$17,M11,$J$10:$J$17)</f>
        <v>647810</v>
      </c>
    </row>
    <row r="12" spans="1:14" ht="12.75" customHeight="1">
      <c r="B12" s="84" t="s">
        <v>382</v>
      </c>
      <c r="D12" s="8">
        <f>COUNTA(D40:D43)</f>
        <v>0</v>
      </c>
      <c r="E12" s="8">
        <f>COUNTA(E40:E43)</f>
        <v>1</v>
      </c>
      <c r="F12" s="8">
        <f>COUNTA(F40:F43)</f>
        <v>2</v>
      </c>
      <c r="G12" s="8">
        <f>COUNTA(G40:G43)</f>
        <v>1</v>
      </c>
      <c r="H12" s="8">
        <f t="shared" si="0"/>
        <v>4</v>
      </c>
      <c r="I12" s="8">
        <f>SUM(D40:G43)</f>
        <v>6984036</v>
      </c>
      <c r="J12" s="8">
        <f t="shared" si="1"/>
        <v>1746009</v>
      </c>
      <c r="K12" s="79" t="s">
        <v>379</v>
      </c>
      <c r="M12" s="85" t="s">
        <v>383</v>
      </c>
      <c r="N12" s="86">
        <f>AVERAGEIF($K$10:$K$17,M12,$J$10:$J$17)</f>
        <v>140503.01190476192</v>
      </c>
    </row>
    <row r="13" spans="1:14" ht="12.75" customHeight="1">
      <c r="B13" s="84" t="s">
        <v>384</v>
      </c>
      <c r="D13" s="8">
        <f>COUNTA(D45:D50)</f>
        <v>0</v>
      </c>
      <c r="E13" s="8">
        <f>COUNTA(E45:E50)</f>
        <v>2</v>
      </c>
      <c r="F13" s="8">
        <f>COUNTA(F45:F50)</f>
        <v>2</v>
      </c>
      <c r="G13" s="8">
        <f>COUNTA(G45:G50)</f>
        <v>2</v>
      </c>
      <c r="H13" s="8">
        <f t="shared" si="0"/>
        <v>6</v>
      </c>
      <c r="I13" s="8">
        <f>SUM(D45:G50)</f>
        <v>4317723</v>
      </c>
      <c r="J13" s="8">
        <f t="shared" si="1"/>
        <v>719620.5</v>
      </c>
      <c r="K13" s="79" t="s">
        <v>381</v>
      </c>
    </row>
    <row r="14" spans="1:14" ht="12.75" customHeight="1">
      <c r="B14" s="84" t="s">
        <v>385</v>
      </c>
      <c r="D14" s="8">
        <f>COUNTA(D52:D53)</f>
        <v>0</v>
      </c>
      <c r="E14" s="8">
        <f>COUNTA(E52:E53)</f>
        <v>0</v>
      </c>
      <c r="F14" s="8">
        <f>COUNTA(F52:F53)</f>
        <v>0</v>
      </c>
      <c r="G14" s="8">
        <f>COUNTA(G52:G53)</f>
        <v>2</v>
      </c>
      <c r="H14" s="8">
        <f t="shared" si="0"/>
        <v>2</v>
      </c>
      <c r="I14" s="8">
        <f>SUM(D52:G53)</f>
        <v>1151999</v>
      </c>
      <c r="J14" s="8">
        <f t="shared" si="1"/>
        <v>575999.5</v>
      </c>
      <c r="K14" s="79" t="s">
        <v>381</v>
      </c>
    </row>
    <row r="15" spans="1:14" ht="12.75" customHeight="1">
      <c r="B15" s="84" t="s">
        <v>386</v>
      </c>
      <c r="D15" s="8">
        <f>COUNTA(D55:D61)</f>
        <v>0</v>
      </c>
      <c r="E15" s="8">
        <f>COUNTA(E55:E61)</f>
        <v>3</v>
      </c>
      <c r="F15" s="8">
        <f>COUNTA(F55:F61)</f>
        <v>2</v>
      </c>
      <c r="G15" s="8">
        <f>COUNTA(G55:G61)</f>
        <v>2</v>
      </c>
      <c r="H15" s="8">
        <f t="shared" si="0"/>
        <v>7</v>
      </c>
      <c r="I15" s="8">
        <f>SUM(D55:G61)</f>
        <v>1651555</v>
      </c>
      <c r="J15" s="8">
        <f t="shared" si="1"/>
        <v>235936.42857142858</v>
      </c>
      <c r="K15" s="79" t="s">
        <v>383</v>
      </c>
    </row>
    <row r="16" spans="1:14" ht="12.75" customHeight="1">
      <c r="B16" s="84" t="s">
        <v>387</v>
      </c>
      <c r="D16" s="8">
        <f>COUNTA(D63:D69)</f>
        <v>0</v>
      </c>
      <c r="E16" s="8">
        <f>COUNTA(E63:E69)</f>
        <v>1</v>
      </c>
      <c r="F16" s="8">
        <f>COUNTA(F63:F69)</f>
        <v>4</v>
      </c>
      <c r="G16" s="8">
        <f>COUNTA(G63:G69)</f>
        <v>2</v>
      </c>
      <c r="H16" s="8">
        <f t="shared" si="0"/>
        <v>7</v>
      </c>
      <c r="I16" s="8">
        <f>SUM(D63:G69)</f>
        <v>729546</v>
      </c>
      <c r="J16" s="8">
        <f t="shared" si="1"/>
        <v>104220.85714285714</v>
      </c>
      <c r="K16" s="79" t="s">
        <v>383</v>
      </c>
    </row>
    <row r="17" spans="2:11" ht="12.75" customHeight="1">
      <c r="B17" s="84" t="s">
        <v>388</v>
      </c>
      <c r="D17" s="8">
        <f>COUNTA(D71:D74)</f>
        <v>0</v>
      </c>
      <c r="E17" s="8">
        <f>COUNTA(E71:E74)</f>
        <v>0</v>
      </c>
      <c r="F17" s="8">
        <f>COUNTA(F71:F74)</f>
        <v>2</v>
      </c>
      <c r="G17" s="8">
        <f>COUNTA(G71:G74)</f>
        <v>2</v>
      </c>
      <c r="H17" s="8">
        <f t="shared" si="0"/>
        <v>4</v>
      </c>
      <c r="I17" s="8">
        <f>SUM(D71:G74)</f>
        <v>325407</v>
      </c>
      <c r="J17" s="8">
        <f t="shared" si="1"/>
        <v>81351.75</v>
      </c>
      <c r="K17" s="79" t="s">
        <v>383</v>
      </c>
    </row>
    <row r="18" spans="2:11" ht="12.75" customHeight="1">
      <c r="B18" s="87" t="s">
        <v>119</v>
      </c>
      <c r="C18" s="87"/>
      <c r="D18" s="87">
        <f>SUBTOTAL(9,D10:D17)</f>
        <v>2</v>
      </c>
      <c r="E18" s="87">
        <f>SUBTOTAL(9,E10:E17)</f>
        <v>10</v>
      </c>
      <c r="F18" s="87">
        <f>SUBTOTAL(9,F10:F17)</f>
        <v>16</v>
      </c>
      <c r="G18" s="87">
        <f>SUBTOTAL(9,G10:G17)</f>
        <v>14</v>
      </c>
      <c r="H18" s="87">
        <f>SUBTOTAL(9,H10:H17)</f>
        <v>42</v>
      </c>
      <c r="I18" s="87"/>
      <c r="J18" s="87"/>
      <c r="K18" s="87"/>
    </row>
    <row r="20" spans="2:11" ht="12.75" customHeight="1">
      <c r="B20" s="10" t="s">
        <v>389</v>
      </c>
    </row>
    <row r="22" spans="2:11" ht="12.75" customHeight="1">
      <c r="B22" s="29" t="s">
        <v>390</v>
      </c>
    </row>
    <row r="24" spans="2:11" s="79" customFormat="1" ht="12.75" customHeight="1">
      <c r="B24" s="1" t="s">
        <v>39</v>
      </c>
      <c r="C24" s="80"/>
      <c r="D24" s="80">
        <v>2021</v>
      </c>
      <c r="E24" s="80">
        <v>2022</v>
      </c>
      <c r="F24" s="80">
        <v>2023</v>
      </c>
      <c r="G24" s="80">
        <v>2024</v>
      </c>
    </row>
    <row r="25" spans="2:11" ht="12.75" customHeight="1">
      <c r="B25" s="88" t="s">
        <v>378</v>
      </c>
      <c r="C25" s="89"/>
      <c r="D25" s="89"/>
      <c r="E25" s="89"/>
      <c r="F25" s="89"/>
      <c r="G25" s="89"/>
    </row>
    <row r="26" spans="2:11" ht="12.75" customHeight="1">
      <c r="B26" s="8" t="s">
        <v>391</v>
      </c>
      <c r="D26" s="8">
        <v>574061</v>
      </c>
    </row>
    <row r="27" spans="2:11" ht="12.75" customHeight="1">
      <c r="B27" s="8" t="s">
        <v>392</v>
      </c>
      <c r="E27" s="8">
        <v>1041801</v>
      </c>
    </row>
    <row r="28" spans="2:11" ht="12.75" customHeight="1">
      <c r="B28" s="8" t="s">
        <v>393</v>
      </c>
      <c r="F28" s="8">
        <v>1720057</v>
      </c>
    </row>
    <row r="29" spans="2:11" ht="12.75" customHeight="1">
      <c r="B29" s="8" t="s">
        <v>394</v>
      </c>
      <c r="G29" s="8">
        <v>1745222</v>
      </c>
    </row>
    <row r="30" spans="2:11" ht="12.75" customHeight="1">
      <c r="B30" s="8" t="s">
        <v>395</v>
      </c>
      <c r="E30" s="8">
        <v>1768220</v>
      </c>
    </row>
    <row r="31" spans="2:11" ht="12.75" customHeight="1">
      <c r="B31" s="8" t="s">
        <v>396</v>
      </c>
      <c r="F31" s="8">
        <v>2107888</v>
      </c>
    </row>
    <row r="32" spans="2:11" ht="12.75" customHeight="1">
      <c r="B32" s="88" t="s">
        <v>380</v>
      </c>
      <c r="C32" s="89"/>
      <c r="D32" s="89"/>
      <c r="E32" s="89"/>
      <c r="F32" s="89"/>
      <c r="G32" s="89"/>
    </row>
    <row r="33" spans="2:7" ht="12.75" customHeight="1">
      <c r="B33" s="8" t="s">
        <v>397</v>
      </c>
      <c r="D33" s="8">
        <v>822655</v>
      </c>
    </row>
    <row r="34" spans="2:7" ht="12.75" customHeight="1">
      <c r="B34" s="8" t="s">
        <v>398</v>
      </c>
      <c r="E34" s="8">
        <v>1880677</v>
      </c>
    </row>
    <row r="35" spans="2:7" ht="12.75" customHeight="1">
      <c r="B35" s="8" t="s">
        <v>399</v>
      </c>
      <c r="F35" s="8">
        <v>1355469</v>
      </c>
    </row>
    <row r="36" spans="2:7" ht="12.75" customHeight="1">
      <c r="B36" s="8" t="s">
        <v>400</v>
      </c>
      <c r="F36" s="8">
        <v>2172570</v>
      </c>
    </row>
    <row r="37" spans="2:7" ht="12.75" customHeight="1">
      <c r="B37" s="8" t="s">
        <v>401</v>
      </c>
      <c r="G37" s="8">
        <v>1103799</v>
      </c>
    </row>
    <row r="38" spans="2:7" ht="12.75" customHeight="1">
      <c r="B38" s="8" t="s">
        <v>402</v>
      </c>
      <c r="G38" s="8">
        <v>1408969</v>
      </c>
    </row>
    <row r="39" spans="2:7" ht="12.75" customHeight="1">
      <c r="B39" s="88" t="s">
        <v>382</v>
      </c>
      <c r="C39" s="89"/>
      <c r="D39" s="89"/>
      <c r="E39" s="89"/>
      <c r="F39" s="89"/>
      <c r="G39" s="89"/>
    </row>
    <row r="40" spans="2:7" ht="12.75" customHeight="1">
      <c r="B40" s="8" t="s">
        <v>403</v>
      </c>
      <c r="E40" s="8">
        <v>1732952</v>
      </c>
    </row>
    <row r="41" spans="2:7" ht="12.75" customHeight="1">
      <c r="B41" s="8" t="s">
        <v>404</v>
      </c>
      <c r="F41" s="8">
        <v>1774798</v>
      </c>
    </row>
    <row r="42" spans="2:7" ht="12.75" customHeight="1">
      <c r="B42" s="8" t="s">
        <v>405</v>
      </c>
      <c r="F42" s="8">
        <v>2232598</v>
      </c>
    </row>
    <row r="43" spans="2:7" ht="12.75" customHeight="1">
      <c r="B43" s="8" t="s">
        <v>406</v>
      </c>
      <c r="G43" s="8">
        <v>1243688</v>
      </c>
    </row>
    <row r="44" spans="2:7" ht="12.75" customHeight="1">
      <c r="B44" s="88" t="s">
        <v>384</v>
      </c>
      <c r="C44" s="89"/>
      <c r="D44" s="89"/>
      <c r="E44" s="89"/>
      <c r="F44" s="89"/>
      <c r="G44" s="89"/>
    </row>
    <row r="45" spans="2:7" ht="12.75" customHeight="1">
      <c r="B45" s="8" t="s">
        <v>407</v>
      </c>
      <c r="E45" s="8">
        <v>500543</v>
      </c>
    </row>
    <row r="46" spans="2:7" ht="12.75" customHeight="1">
      <c r="B46" s="8" t="s">
        <v>408</v>
      </c>
      <c r="E46" s="8">
        <v>569763</v>
      </c>
    </row>
    <row r="47" spans="2:7" ht="12.75" customHeight="1">
      <c r="B47" s="8" t="s">
        <v>409</v>
      </c>
      <c r="F47" s="8">
        <v>953087</v>
      </c>
    </row>
    <row r="48" spans="2:7" ht="12.75" customHeight="1">
      <c r="B48" s="8" t="s">
        <v>410</v>
      </c>
      <c r="F48" s="8">
        <v>850607</v>
      </c>
    </row>
    <row r="49" spans="2:7" ht="12.75" customHeight="1">
      <c r="B49" s="8" t="s">
        <v>411</v>
      </c>
      <c r="G49" s="8">
        <v>652024</v>
      </c>
    </row>
    <row r="50" spans="2:7" ht="12.75" customHeight="1">
      <c r="B50" s="8" t="s">
        <v>412</v>
      </c>
      <c r="G50" s="8">
        <v>791699</v>
      </c>
    </row>
    <row r="51" spans="2:7" ht="12.75" customHeight="1">
      <c r="B51" s="88" t="s">
        <v>385</v>
      </c>
      <c r="C51" s="89"/>
      <c r="D51" s="89"/>
      <c r="E51" s="89"/>
      <c r="F51" s="89"/>
      <c r="G51" s="89"/>
    </row>
    <row r="52" spans="2:7" ht="12.75" customHeight="1">
      <c r="B52" s="8" t="s">
        <v>413</v>
      </c>
      <c r="G52" s="8">
        <v>458702</v>
      </c>
    </row>
    <row r="53" spans="2:7" ht="12.75" customHeight="1">
      <c r="B53" s="8" t="s">
        <v>414</v>
      </c>
      <c r="G53" s="8">
        <v>693297</v>
      </c>
    </row>
    <row r="54" spans="2:7" ht="12.75" customHeight="1">
      <c r="B54" s="88" t="s">
        <v>386</v>
      </c>
      <c r="C54" s="89"/>
      <c r="D54" s="89"/>
      <c r="E54" s="89"/>
      <c r="F54" s="89"/>
      <c r="G54" s="89"/>
    </row>
    <row r="55" spans="2:7" ht="12.75" customHeight="1">
      <c r="B55" s="8" t="s">
        <v>415</v>
      </c>
      <c r="G55" s="8">
        <v>118737</v>
      </c>
    </row>
    <row r="56" spans="2:7" ht="12.75" customHeight="1">
      <c r="B56" s="8" t="s">
        <v>416</v>
      </c>
      <c r="F56" s="8">
        <v>144425</v>
      </c>
    </row>
    <row r="57" spans="2:7" ht="12.75" customHeight="1">
      <c r="B57" s="8" t="s">
        <v>417</v>
      </c>
      <c r="G57" s="8">
        <v>177684</v>
      </c>
    </row>
    <row r="58" spans="2:7" ht="12.75" customHeight="1">
      <c r="B58" s="8" t="s">
        <v>418</v>
      </c>
      <c r="F58" s="8">
        <v>193730</v>
      </c>
    </row>
    <row r="59" spans="2:7" ht="12.75" customHeight="1">
      <c r="B59" s="8" t="s">
        <v>419</v>
      </c>
      <c r="E59" s="8">
        <v>267476</v>
      </c>
    </row>
    <row r="60" spans="2:7" ht="12.75" customHeight="1">
      <c r="B60" s="8" t="s">
        <v>420</v>
      </c>
      <c r="E60" s="8">
        <v>353401</v>
      </c>
    </row>
    <row r="61" spans="2:7" ht="12.75" customHeight="1">
      <c r="B61" s="8" t="s">
        <v>421</v>
      </c>
      <c r="E61" s="8">
        <v>396102</v>
      </c>
    </row>
    <row r="62" spans="2:7" ht="12.75" customHeight="1">
      <c r="B62" s="88" t="s">
        <v>387</v>
      </c>
      <c r="C62" s="89"/>
      <c r="D62" s="89"/>
      <c r="E62" s="89"/>
      <c r="F62" s="89"/>
      <c r="G62" s="89"/>
    </row>
    <row r="63" spans="2:7" ht="12.75" customHeight="1">
      <c r="B63" s="8" t="s">
        <v>422</v>
      </c>
      <c r="E63" s="8">
        <v>26274</v>
      </c>
    </row>
    <row r="64" spans="2:7" ht="12.75" customHeight="1">
      <c r="B64" s="8" t="s">
        <v>423</v>
      </c>
      <c r="F64" s="8">
        <v>31101</v>
      </c>
    </row>
    <row r="65" spans="2:7" ht="12.75" customHeight="1">
      <c r="B65" s="8" t="s">
        <v>424</v>
      </c>
      <c r="F65" s="8">
        <v>33629</v>
      </c>
    </row>
    <row r="66" spans="2:7" ht="12.75" customHeight="1">
      <c r="B66" s="8" t="s">
        <v>425</v>
      </c>
      <c r="F66" s="8">
        <v>49361</v>
      </c>
    </row>
    <row r="67" spans="2:7" ht="12.75" customHeight="1">
      <c r="B67" s="8" t="s">
        <v>426</v>
      </c>
      <c r="F67" s="8">
        <v>51972</v>
      </c>
    </row>
    <row r="68" spans="2:7" ht="12.75" customHeight="1">
      <c r="B68" s="8" t="s">
        <v>427</v>
      </c>
      <c r="G68" s="8">
        <v>202650</v>
      </c>
    </row>
    <row r="69" spans="2:7" ht="12.75" customHeight="1">
      <c r="B69" s="8" t="s">
        <v>428</v>
      </c>
      <c r="G69" s="8">
        <v>334559</v>
      </c>
    </row>
    <row r="70" spans="2:7" ht="12.75" customHeight="1">
      <c r="B70" s="88" t="s">
        <v>388</v>
      </c>
      <c r="C70" s="89"/>
      <c r="D70" s="89"/>
      <c r="E70" s="89"/>
      <c r="F70" s="89"/>
      <c r="G70" s="89"/>
    </row>
    <row r="71" spans="2:7" ht="12.75" customHeight="1">
      <c r="B71" s="8" t="s">
        <v>429</v>
      </c>
      <c r="F71" s="8">
        <v>28371</v>
      </c>
    </row>
    <row r="72" spans="2:7" ht="12.75" customHeight="1">
      <c r="B72" s="8" t="s">
        <v>430</v>
      </c>
      <c r="F72" s="8">
        <v>76408</v>
      </c>
    </row>
    <row r="73" spans="2:7" ht="12.75" customHeight="1">
      <c r="B73" s="8" t="s">
        <v>431</v>
      </c>
      <c r="G73" s="8">
        <v>100904</v>
      </c>
    </row>
    <row r="74" spans="2:7" ht="12.75" customHeight="1">
      <c r="B74" s="90" t="s">
        <v>432</v>
      </c>
      <c r="C74" s="90"/>
      <c r="D74" s="90"/>
      <c r="E74" s="90"/>
      <c r="F74" s="90"/>
      <c r="G74" s="90">
        <v>119724</v>
      </c>
    </row>
    <row r="76" spans="2:7" ht="12.75" customHeight="1">
      <c r="B76" s="10" t="s">
        <v>389</v>
      </c>
    </row>
    <row r="79" spans="2:7" ht="12.75" customHeight="1">
      <c r="B79" s="29" t="s">
        <v>433</v>
      </c>
    </row>
    <row r="81" spans="2:7" ht="12.75" customHeight="1">
      <c r="B81" s="91" t="s">
        <v>39</v>
      </c>
      <c r="C81" s="92" t="s">
        <v>434</v>
      </c>
    </row>
    <row r="82" spans="2:7" ht="12.75" customHeight="1">
      <c r="B82" s="84" t="s">
        <v>435</v>
      </c>
      <c r="C82" s="93">
        <v>0.32</v>
      </c>
    </row>
    <row r="83" spans="2:7" ht="12.75" customHeight="1">
      <c r="B83" s="84" t="s">
        <v>436</v>
      </c>
      <c r="C83" s="93">
        <v>0.14000000000000001</v>
      </c>
    </row>
    <row r="84" spans="2:7" ht="12.75" customHeight="1">
      <c r="B84" s="84" t="s">
        <v>437</v>
      </c>
      <c r="C84" s="93">
        <v>0.13</v>
      </c>
    </row>
    <row r="85" spans="2:7" ht="12.75" customHeight="1">
      <c r="B85" s="84" t="s">
        <v>438</v>
      </c>
      <c r="C85" s="93">
        <v>0.11</v>
      </c>
    </row>
    <row r="86" spans="2:7" ht="12.75" customHeight="1">
      <c r="B86" s="84" t="s">
        <v>439</v>
      </c>
      <c r="C86" s="93">
        <v>0.1</v>
      </c>
    </row>
    <row r="87" spans="2:7" ht="12.75" customHeight="1">
      <c r="B87" s="94" t="s">
        <v>440</v>
      </c>
      <c r="C87" s="95">
        <v>0.2</v>
      </c>
    </row>
    <row r="89" spans="2:7" ht="12.75" customHeight="1">
      <c r="B89" s="10" t="s">
        <v>441</v>
      </c>
    </row>
    <row r="92" spans="2:7" ht="12.75" customHeight="1">
      <c r="B92" s="29" t="s">
        <v>442</v>
      </c>
    </row>
    <row r="94" spans="2:7" ht="12.75" customHeight="1">
      <c r="B94" s="91" t="s">
        <v>39</v>
      </c>
      <c r="C94" s="92" t="s">
        <v>443</v>
      </c>
      <c r="D94" s="96" t="s">
        <v>444</v>
      </c>
      <c r="F94" s="483" t="s">
        <v>445</v>
      </c>
      <c r="G94" s="483"/>
    </row>
    <row r="95" spans="2:7" ht="12.75" customHeight="1">
      <c r="B95" s="84" t="s">
        <v>435</v>
      </c>
      <c r="C95" s="97">
        <v>4.0000000000000001E-3</v>
      </c>
      <c r="D95" s="8">
        <f>C95*$F$95</f>
        <v>5.88</v>
      </c>
      <c r="F95" s="98">
        <v>1470</v>
      </c>
      <c r="G95" s="99" t="s">
        <v>446</v>
      </c>
    </row>
    <row r="96" spans="2:7" ht="12.75" customHeight="1">
      <c r="B96" s="84" t="s">
        <v>437</v>
      </c>
      <c r="C96" s="97">
        <v>7.7999999999999996E-3</v>
      </c>
      <c r="D96" s="8">
        <f>C96*$F$95</f>
        <v>11.465999999999999</v>
      </c>
    </row>
    <row r="97" spans="2:12" ht="12.75" customHeight="1">
      <c r="B97" s="84" t="s">
        <v>439</v>
      </c>
      <c r="C97" s="97">
        <v>8.0000000000000002E-3</v>
      </c>
      <c r="D97" s="8">
        <f>C97*$F$95</f>
        <v>11.76</v>
      </c>
    </row>
    <row r="98" spans="2:12" ht="12.75" customHeight="1">
      <c r="B98" s="100" t="s">
        <v>447</v>
      </c>
      <c r="C98" s="101">
        <f>AVERAGE(C95:C97)</f>
        <v>6.5999999999999991E-3</v>
      </c>
      <c r="D98" s="87">
        <f>ROUND(AVERAGE(D95:D97),)</f>
        <v>10</v>
      </c>
    </row>
    <row r="100" spans="2:12" ht="12.75" customHeight="1">
      <c r="B100" s="10" t="s">
        <v>448</v>
      </c>
    </row>
    <row r="103" spans="2:12" ht="12.75" customHeight="1">
      <c r="B103" s="15" t="s">
        <v>449</v>
      </c>
    </row>
    <row r="104" spans="2:12" ht="12.75" customHeight="1">
      <c r="G104" s="102">
        <v>45657</v>
      </c>
    </row>
    <row r="105" spans="2:12" s="79" customFormat="1" ht="12.75" customHeight="1">
      <c r="B105" s="1" t="s">
        <v>39</v>
      </c>
      <c r="C105" s="1" t="s">
        <v>450</v>
      </c>
      <c r="D105" s="1" t="s">
        <v>451</v>
      </c>
      <c r="E105" s="1" t="s">
        <v>452</v>
      </c>
      <c r="F105" s="1" t="s">
        <v>453</v>
      </c>
      <c r="G105" s="1" t="s">
        <v>454</v>
      </c>
      <c r="H105" s="1" t="s">
        <v>455</v>
      </c>
      <c r="I105" s="1" t="s">
        <v>39</v>
      </c>
    </row>
    <row r="106" spans="2:12" ht="12.75" hidden="1" customHeight="1">
      <c r="B106" s="84" t="s">
        <v>385</v>
      </c>
      <c r="C106" s="8" t="s">
        <v>456</v>
      </c>
      <c r="D106" s="102">
        <v>45352</v>
      </c>
      <c r="E106" s="8">
        <v>493047000</v>
      </c>
      <c r="F106" s="103" t="s">
        <v>457</v>
      </c>
      <c r="G106" s="8">
        <f t="shared" ref="G106:G152" si="2">DATEDIF(D106,$G$104,"m")</f>
        <v>9</v>
      </c>
      <c r="H106" s="8">
        <f t="shared" ref="H106:H152" si="3">E106/G106</f>
        <v>54783000</v>
      </c>
      <c r="I106" s="103" t="s">
        <v>458</v>
      </c>
      <c r="K106" s="104" t="s">
        <v>459</v>
      </c>
      <c r="L106" s="105">
        <f>AVERAGEIF($I$106:$I$152,K106,$H$106:$H$152)</f>
        <v>21638034.852394391</v>
      </c>
    </row>
    <row r="107" spans="2:12" ht="12.75" hidden="1" customHeight="1">
      <c r="B107" s="84" t="s">
        <v>380</v>
      </c>
      <c r="C107" s="8" t="s">
        <v>401</v>
      </c>
      <c r="D107" s="102">
        <v>45566</v>
      </c>
      <c r="E107" s="8">
        <v>102251000</v>
      </c>
      <c r="F107" s="103" t="s">
        <v>460</v>
      </c>
      <c r="G107" s="8">
        <f t="shared" si="2"/>
        <v>2</v>
      </c>
      <c r="H107" s="8">
        <f t="shared" si="3"/>
        <v>51125500</v>
      </c>
      <c r="I107" s="103" t="s">
        <v>459</v>
      </c>
      <c r="K107" s="106" t="s">
        <v>458</v>
      </c>
      <c r="L107" s="107">
        <f>AVERAGEIF($I$106:$I$152,K107,$H$106:$H$152)</f>
        <v>14385323.710494298</v>
      </c>
    </row>
    <row r="108" spans="2:12" ht="12.75" customHeight="1">
      <c r="B108" s="84" t="s">
        <v>461</v>
      </c>
      <c r="C108" s="8" t="s">
        <v>462</v>
      </c>
      <c r="D108" s="102">
        <v>44958</v>
      </c>
      <c r="E108" s="8">
        <v>939269000</v>
      </c>
      <c r="F108" s="103" t="s">
        <v>457</v>
      </c>
      <c r="G108" s="8">
        <f t="shared" si="2"/>
        <v>22</v>
      </c>
      <c r="H108" s="8">
        <f t="shared" si="3"/>
        <v>42694045.454545453</v>
      </c>
      <c r="I108" s="103" t="s">
        <v>459</v>
      </c>
      <c r="K108" s="108" t="s">
        <v>463</v>
      </c>
      <c r="L108" s="109">
        <f>AVERAGEIF($I$106:$I$152,K108,$H$106:$H$152)</f>
        <v>2654318.4022326879</v>
      </c>
    </row>
    <row r="109" spans="2:12" ht="12.75" hidden="1" customHeight="1">
      <c r="B109" s="84" t="s">
        <v>382</v>
      </c>
      <c r="C109" s="8" t="s">
        <v>464</v>
      </c>
      <c r="D109" s="102">
        <v>45108</v>
      </c>
      <c r="E109" s="8">
        <v>658157000</v>
      </c>
      <c r="F109" s="103" t="s">
        <v>457</v>
      </c>
      <c r="G109" s="8">
        <f t="shared" si="2"/>
        <v>17</v>
      </c>
      <c r="H109" s="8">
        <f t="shared" si="3"/>
        <v>38715117.647058822</v>
      </c>
      <c r="I109" s="103" t="s">
        <v>459</v>
      </c>
    </row>
    <row r="110" spans="2:12" ht="12.75" hidden="1" customHeight="1">
      <c r="B110" s="84" t="s">
        <v>465</v>
      </c>
      <c r="C110" s="8" t="s">
        <v>466</v>
      </c>
      <c r="D110" s="102">
        <v>45505</v>
      </c>
      <c r="E110" s="8">
        <v>147011000</v>
      </c>
      <c r="F110" s="103" t="s">
        <v>460</v>
      </c>
      <c r="G110" s="8">
        <f t="shared" si="2"/>
        <v>4</v>
      </c>
      <c r="H110" s="8">
        <f t="shared" si="3"/>
        <v>36752750</v>
      </c>
      <c r="I110" s="103" t="s">
        <v>459</v>
      </c>
    </row>
    <row r="111" spans="2:12" ht="12.75" hidden="1" customHeight="1">
      <c r="B111" s="84" t="s">
        <v>380</v>
      </c>
      <c r="C111" s="8" t="s">
        <v>467</v>
      </c>
      <c r="D111" s="102">
        <v>45413</v>
      </c>
      <c r="E111" s="8">
        <v>234288000</v>
      </c>
      <c r="F111" s="103" t="s">
        <v>468</v>
      </c>
      <c r="G111" s="8">
        <f t="shared" si="2"/>
        <v>7</v>
      </c>
      <c r="H111" s="8">
        <f t="shared" si="3"/>
        <v>33469714.285714287</v>
      </c>
      <c r="I111" s="103" t="s">
        <v>459</v>
      </c>
    </row>
    <row r="112" spans="2:12" ht="12.75" hidden="1" customHeight="1">
      <c r="B112" s="84" t="s">
        <v>382</v>
      </c>
      <c r="C112" s="8" t="s">
        <v>404</v>
      </c>
      <c r="D112" s="102">
        <v>44927</v>
      </c>
      <c r="E112" s="8">
        <v>761183000</v>
      </c>
      <c r="F112" s="103" t="s">
        <v>457</v>
      </c>
      <c r="G112" s="8">
        <f t="shared" si="2"/>
        <v>23</v>
      </c>
      <c r="H112" s="8">
        <f t="shared" si="3"/>
        <v>33094913.043478262</v>
      </c>
      <c r="I112" s="103" t="s">
        <v>459</v>
      </c>
    </row>
    <row r="113" spans="2:9" ht="12.75" customHeight="1">
      <c r="B113" s="84" t="s">
        <v>469</v>
      </c>
      <c r="C113" s="8" t="s">
        <v>470</v>
      </c>
      <c r="D113" s="102">
        <v>45566</v>
      </c>
      <c r="E113" s="8">
        <v>62007000</v>
      </c>
      <c r="F113" s="103" t="s">
        <v>471</v>
      </c>
      <c r="G113" s="8">
        <f t="shared" si="2"/>
        <v>2</v>
      </c>
      <c r="H113" s="8">
        <f t="shared" si="3"/>
        <v>31003500</v>
      </c>
      <c r="I113" s="103" t="s">
        <v>458</v>
      </c>
    </row>
    <row r="114" spans="2:9" ht="12.75" hidden="1" customHeight="1">
      <c r="B114" s="84" t="s">
        <v>382</v>
      </c>
      <c r="C114" s="8" t="s">
        <v>472</v>
      </c>
      <c r="D114" s="102">
        <v>44896</v>
      </c>
      <c r="E114" s="8">
        <v>702736000</v>
      </c>
      <c r="F114" s="103" t="s">
        <v>457</v>
      </c>
      <c r="G114" s="8">
        <f t="shared" si="2"/>
        <v>24</v>
      </c>
      <c r="H114" s="8">
        <f t="shared" si="3"/>
        <v>29280666.666666668</v>
      </c>
      <c r="I114" s="103" t="s">
        <v>459</v>
      </c>
    </row>
    <row r="115" spans="2:9" ht="12.75" hidden="1" customHeight="1">
      <c r="B115" s="84" t="s">
        <v>465</v>
      </c>
      <c r="C115" s="8" t="s">
        <v>473</v>
      </c>
      <c r="D115" s="102">
        <v>45200</v>
      </c>
      <c r="E115" s="8">
        <v>379761000</v>
      </c>
      <c r="F115" s="103" t="s">
        <v>468</v>
      </c>
      <c r="G115" s="8">
        <f t="shared" si="2"/>
        <v>14</v>
      </c>
      <c r="H115" s="8">
        <f t="shared" si="3"/>
        <v>27125785.714285713</v>
      </c>
      <c r="I115" s="103" t="s">
        <v>459</v>
      </c>
    </row>
    <row r="116" spans="2:9" ht="12.75" hidden="1" customHeight="1">
      <c r="B116" s="84" t="s">
        <v>465</v>
      </c>
      <c r="C116" s="8" t="s">
        <v>474</v>
      </c>
      <c r="D116" s="102">
        <v>45323</v>
      </c>
      <c r="E116" s="8">
        <v>270190000</v>
      </c>
      <c r="F116" s="103" t="s">
        <v>468</v>
      </c>
      <c r="G116" s="8">
        <f t="shared" si="2"/>
        <v>10</v>
      </c>
      <c r="H116" s="8">
        <f t="shared" si="3"/>
        <v>27019000</v>
      </c>
      <c r="I116" s="103" t="s">
        <v>459</v>
      </c>
    </row>
    <row r="117" spans="2:9" ht="12.75" hidden="1" customHeight="1">
      <c r="B117" s="84" t="s">
        <v>380</v>
      </c>
      <c r="C117" s="8" t="s">
        <v>402</v>
      </c>
      <c r="D117" s="102">
        <v>45413</v>
      </c>
      <c r="E117" s="8">
        <v>180523000</v>
      </c>
      <c r="F117" s="103" t="s">
        <v>460</v>
      </c>
      <c r="G117" s="8">
        <f t="shared" si="2"/>
        <v>7</v>
      </c>
      <c r="H117" s="8">
        <f t="shared" si="3"/>
        <v>25789000</v>
      </c>
      <c r="I117" s="103" t="s">
        <v>459</v>
      </c>
    </row>
    <row r="118" spans="2:9" ht="12.75" hidden="1" customHeight="1">
      <c r="B118" s="84" t="s">
        <v>380</v>
      </c>
      <c r="C118" s="8" t="s">
        <v>399</v>
      </c>
      <c r="D118" s="102">
        <v>45231</v>
      </c>
      <c r="E118" s="8">
        <v>314496000</v>
      </c>
      <c r="F118" s="103" t="s">
        <v>468</v>
      </c>
      <c r="G118" s="8">
        <f t="shared" si="2"/>
        <v>13</v>
      </c>
      <c r="H118" s="8">
        <f t="shared" si="3"/>
        <v>24192000</v>
      </c>
      <c r="I118" s="103" t="s">
        <v>459</v>
      </c>
    </row>
    <row r="119" spans="2:9" ht="12.75" hidden="1" customHeight="1">
      <c r="B119" s="84" t="s">
        <v>465</v>
      </c>
      <c r="C119" s="8" t="s">
        <v>475</v>
      </c>
      <c r="D119" s="102">
        <v>45323</v>
      </c>
      <c r="E119" s="8">
        <v>221652000</v>
      </c>
      <c r="F119" s="103" t="s">
        <v>468</v>
      </c>
      <c r="G119" s="8">
        <f t="shared" si="2"/>
        <v>10</v>
      </c>
      <c r="H119" s="8">
        <f t="shared" si="3"/>
        <v>22165200</v>
      </c>
      <c r="I119" s="103" t="s">
        <v>459</v>
      </c>
    </row>
    <row r="120" spans="2:9" ht="12.75" hidden="1" customHeight="1">
      <c r="B120" s="84" t="s">
        <v>382</v>
      </c>
      <c r="C120" s="8" t="s">
        <v>476</v>
      </c>
      <c r="D120" s="102">
        <v>45413</v>
      </c>
      <c r="E120" s="8">
        <v>154701000</v>
      </c>
      <c r="F120" s="103" t="s">
        <v>460</v>
      </c>
      <c r="G120" s="8">
        <f t="shared" si="2"/>
        <v>7</v>
      </c>
      <c r="H120" s="8">
        <f t="shared" si="3"/>
        <v>22100142.857142858</v>
      </c>
      <c r="I120" s="103" t="s">
        <v>459</v>
      </c>
    </row>
    <row r="121" spans="2:9" ht="12.75" hidden="1" customHeight="1">
      <c r="B121" s="84" t="s">
        <v>382</v>
      </c>
      <c r="C121" s="8" t="s">
        <v>477</v>
      </c>
      <c r="D121" s="102">
        <v>44774</v>
      </c>
      <c r="E121" s="8">
        <v>618040000</v>
      </c>
      <c r="F121" s="103" t="s">
        <v>457</v>
      </c>
      <c r="G121" s="8">
        <f t="shared" si="2"/>
        <v>28</v>
      </c>
      <c r="H121" s="8">
        <f t="shared" si="3"/>
        <v>22072857.142857142</v>
      </c>
      <c r="I121" s="103" t="s">
        <v>459</v>
      </c>
    </row>
    <row r="122" spans="2:9" ht="12.75" customHeight="1">
      <c r="B122" s="84" t="s">
        <v>469</v>
      </c>
      <c r="C122" s="8" t="s">
        <v>478</v>
      </c>
      <c r="D122" s="102">
        <v>45474</v>
      </c>
      <c r="E122" s="8">
        <v>105539000</v>
      </c>
      <c r="F122" s="103" t="s">
        <v>460</v>
      </c>
      <c r="G122" s="8">
        <f t="shared" si="2"/>
        <v>5</v>
      </c>
      <c r="H122" s="8">
        <f t="shared" si="3"/>
        <v>21107800</v>
      </c>
      <c r="I122" s="103" t="s">
        <v>458</v>
      </c>
    </row>
    <row r="123" spans="2:9" ht="12.75" hidden="1" customHeight="1">
      <c r="B123" s="84" t="s">
        <v>382</v>
      </c>
      <c r="C123" s="8" t="s">
        <v>403</v>
      </c>
      <c r="D123" s="102">
        <v>45108</v>
      </c>
      <c r="E123" s="8">
        <v>334019000</v>
      </c>
      <c r="F123" s="103" t="s">
        <v>468</v>
      </c>
      <c r="G123" s="8">
        <f t="shared" si="2"/>
        <v>17</v>
      </c>
      <c r="H123" s="8">
        <f t="shared" si="3"/>
        <v>19648176.470588237</v>
      </c>
      <c r="I123" s="103" t="s">
        <v>459</v>
      </c>
    </row>
    <row r="124" spans="2:9" ht="12.75" hidden="1" customHeight="1">
      <c r="B124" s="84" t="s">
        <v>382</v>
      </c>
      <c r="C124" s="8" t="s">
        <v>479</v>
      </c>
      <c r="D124" s="102">
        <v>45444</v>
      </c>
      <c r="E124" s="8">
        <v>114126000</v>
      </c>
      <c r="F124" s="103" t="s">
        <v>460</v>
      </c>
      <c r="G124" s="8">
        <f t="shared" si="2"/>
        <v>6</v>
      </c>
      <c r="H124" s="8">
        <f t="shared" si="3"/>
        <v>19021000</v>
      </c>
      <c r="I124" s="103" t="s">
        <v>459</v>
      </c>
    </row>
    <row r="125" spans="2:9" ht="12.75" hidden="1" customHeight="1">
      <c r="B125" s="84" t="s">
        <v>382</v>
      </c>
      <c r="C125" s="8" t="s">
        <v>480</v>
      </c>
      <c r="D125" s="102">
        <v>45108</v>
      </c>
      <c r="E125" s="8">
        <v>316262000</v>
      </c>
      <c r="F125" s="103" t="s">
        <v>468</v>
      </c>
      <c r="G125" s="8">
        <f t="shared" si="2"/>
        <v>17</v>
      </c>
      <c r="H125" s="8">
        <f t="shared" si="3"/>
        <v>18603647.05882353</v>
      </c>
      <c r="I125" s="103" t="s">
        <v>459</v>
      </c>
    </row>
    <row r="126" spans="2:9" ht="12.75" hidden="1" customHeight="1">
      <c r="B126" s="84" t="s">
        <v>378</v>
      </c>
      <c r="C126" s="8" t="s">
        <v>481</v>
      </c>
      <c r="D126" s="102">
        <v>45017</v>
      </c>
      <c r="E126" s="8">
        <v>314371000</v>
      </c>
      <c r="F126" s="103" t="s">
        <v>468</v>
      </c>
      <c r="G126" s="8">
        <f t="shared" si="2"/>
        <v>20</v>
      </c>
      <c r="H126" s="8">
        <f t="shared" si="3"/>
        <v>15718550</v>
      </c>
      <c r="I126" s="103" t="s">
        <v>459</v>
      </c>
    </row>
    <row r="127" spans="2:9" ht="12.75" hidden="1" customHeight="1">
      <c r="B127" s="84" t="s">
        <v>382</v>
      </c>
      <c r="C127" s="8" t="s">
        <v>482</v>
      </c>
      <c r="D127" s="102">
        <v>44774</v>
      </c>
      <c r="E127" s="8">
        <v>437256000</v>
      </c>
      <c r="F127" s="103" t="s">
        <v>457</v>
      </c>
      <c r="G127" s="8">
        <f t="shared" si="2"/>
        <v>28</v>
      </c>
      <c r="H127" s="8">
        <f t="shared" si="3"/>
        <v>15616285.714285715</v>
      </c>
      <c r="I127" s="103" t="s">
        <v>459</v>
      </c>
    </row>
    <row r="128" spans="2:9" ht="12.75" hidden="1" customHeight="1">
      <c r="B128" s="84" t="s">
        <v>378</v>
      </c>
      <c r="C128" s="8" t="s">
        <v>483</v>
      </c>
      <c r="D128" s="102">
        <v>44774</v>
      </c>
      <c r="E128" s="8">
        <v>400656000</v>
      </c>
      <c r="F128" s="103" t="s">
        <v>457</v>
      </c>
      <c r="G128" s="8">
        <f t="shared" si="2"/>
        <v>28</v>
      </c>
      <c r="H128" s="8">
        <f t="shared" si="3"/>
        <v>14309142.857142856</v>
      </c>
      <c r="I128" s="103" t="s">
        <v>459</v>
      </c>
    </row>
    <row r="129" spans="2:9" ht="12.75" customHeight="1">
      <c r="B129" s="84" t="s">
        <v>469</v>
      </c>
      <c r="C129" s="8" t="s">
        <v>484</v>
      </c>
      <c r="D129" s="102">
        <v>45383</v>
      </c>
      <c r="E129" s="8">
        <v>110336000</v>
      </c>
      <c r="F129" s="103" t="s">
        <v>460</v>
      </c>
      <c r="G129" s="8">
        <f t="shared" si="2"/>
        <v>8</v>
      </c>
      <c r="H129" s="8">
        <f t="shared" si="3"/>
        <v>13792000</v>
      </c>
      <c r="I129" s="103" t="s">
        <v>458</v>
      </c>
    </row>
    <row r="130" spans="2:9" ht="12.75" hidden="1" customHeight="1">
      <c r="B130" s="84" t="s">
        <v>465</v>
      </c>
      <c r="C130" s="8" t="s">
        <v>485</v>
      </c>
      <c r="D130" s="102">
        <v>45047</v>
      </c>
      <c r="E130" s="8">
        <v>258004000</v>
      </c>
      <c r="F130" s="103" t="s">
        <v>468</v>
      </c>
      <c r="G130" s="8">
        <f t="shared" si="2"/>
        <v>19</v>
      </c>
      <c r="H130" s="8">
        <f t="shared" si="3"/>
        <v>13579157.894736841</v>
      </c>
      <c r="I130" s="103" t="s">
        <v>459</v>
      </c>
    </row>
    <row r="131" spans="2:9" ht="12.75" hidden="1" customHeight="1">
      <c r="B131" s="84" t="s">
        <v>378</v>
      </c>
      <c r="C131" s="8" t="s">
        <v>486</v>
      </c>
      <c r="D131" s="102">
        <v>44652</v>
      </c>
      <c r="E131" s="8">
        <v>432782000</v>
      </c>
      <c r="F131" s="103" t="s">
        <v>457</v>
      </c>
      <c r="G131" s="8">
        <f t="shared" si="2"/>
        <v>32</v>
      </c>
      <c r="H131" s="8">
        <f t="shared" si="3"/>
        <v>13524437.5</v>
      </c>
      <c r="I131" s="103" t="s">
        <v>459</v>
      </c>
    </row>
    <row r="132" spans="2:9" ht="12.75" hidden="1" customHeight="1">
      <c r="B132" s="84" t="s">
        <v>382</v>
      </c>
      <c r="C132" s="8" t="s">
        <v>487</v>
      </c>
      <c r="D132" s="102">
        <v>45200</v>
      </c>
      <c r="E132" s="8">
        <v>189112000</v>
      </c>
      <c r="F132" s="103" t="s">
        <v>460</v>
      </c>
      <c r="G132" s="8">
        <f t="shared" si="2"/>
        <v>14</v>
      </c>
      <c r="H132" s="8">
        <f t="shared" si="3"/>
        <v>13508000</v>
      </c>
      <c r="I132" s="103" t="s">
        <v>459</v>
      </c>
    </row>
    <row r="133" spans="2:9" ht="12.75" hidden="1" customHeight="1">
      <c r="B133" s="84" t="s">
        <v>382</v>
      </c>
      <c r="C133" s="8" t="s">
        <v>488</v>
      </c>
      <c r="D133" s="102">
        <v>45413</v>
      </c>
      <c r="E133" s="8">
        <v>82332000</v>
      </c>
      <c r="F133" s="103" t="s">
        <v>471</v>
      </c>
      <c r="G133" s="8">
        <f t="shared" si="2"/>
        <v>7</v>
      </c>
      <c r="H133" s="8">
        <f t="shared" si="3"/>
        <v>11761714.285714285</v>
      </c>
      <c r="I133" s="103" t="s">
        <v>459</v>
      </c>
    </row>
    <row r="134" spans="2:9" ht="12.75" hidden="1" customHeight="1">
      <c r="B134" s="84" t="s">
        <v>465</v>
      </c>
      <c r="C134" s="8" t="s">
        <v>489</v>
      </c>
      <c r="D134" s="102">
        <v>44682</v>
      </c>
      <c r="E134" s="8">
        <v>347421000</v>
      </c>
      <c r="F134" s="103" t="s">
        <v>468</v>
      </c>
      <c r="G134" s="8">
        <f t="shared" si="2"/>
        <v>31</v>
      </c>
      <c r="H134" s="8">
        <f t="shared" si="3"/>
        <v>11207129.032258065</v>
      </c>
      <c r="I134" s="103" t="s">
        <v>459</v>
      </c>
    </row>
    <row r="135" spans="2:9" ht="12.75" hidden="1" customHeight="1">
      <c r="B135" s="84" t="s">
        <v>465</v>
      </c>
      <c r="C135" s="84" t="s">
        <v>490</v>
      </c>
      <c r="D135" s="102">
        <v>45047</v>
      </c>
      <c r="E135" s="8">
        <v>210650000</v>
      </c>
      <c r="F135" s="103" t="s">
        <v>468</v>
      </c>
      <c r="G135" s="8">
        <f t="shared" si="2"/>
        <v>19</v>
      </c>
      <c r="H135" s="8">
        <f t="shared" si="3"/>
        <v>11086842.105263159</v>
      </c>
      <c r="I135" s="103" t="s">
        <v>459</v>
      </c>
    </row>
    <row r="136" spans="2:9" ht="12.75" hidden="1" customHeight="1">
      <c r="B136" s="84" t="s">
        <v>382</v>
      </c>
      <c r="C136" s="8" t="s">
        <v>491</v>
      </c>
      <c r="D136" s="102">
        <v>44774</v>
      </c>
      <c r="E136" s="8">
        <v>257175000</v>
      </c>
      <c r="F136" s="103" t="s">
        <v>468</v>
      </c>
      <c r="G136" s="8">
        <f t="shared" si="2"/>
        <v>28</v>
      </c>
      <c r="H136" s="8">
        <f t="shared" si="3"/>
        <v>9184821.4285714291</v>
      </c>
      <c r="I136" s="103" t="s">
        <v>459</v>
      </c>
    </row>
    <row r="137" spans="2:9" ht="12.75" hidden="1" customHeight="1">
      <c r="B137" s="84" t="s">
        <v>378</v>
      </c>
      <c r="C137" s="8" t="s">
        <v>492</v>
      </c>
      <c r="D137" s="102">
        <v>44531</v>
      </c>
      <c r="E137" s="8">
        <v>330014000</v>
      </c>
      <c r="F137" s="103" t="s">
        <v>468</v>
      </c>
      <c r="G137" s="8">
        <f t="shared" si="2"/>
        <v>36</v>
      </c>
      <c r="H137" s="8">
        <f t="shared" si="3"/>
        <v>9167055.555555556</v>
      </c>
      <c r="I137" s="103" t="s">
        <v>459</v>
      </c>
    </row>
    <row r="138" spans="2:9" ht="12.75" hidden="1" customHeight="1">
      <c r="B138" s="84" t="s">
        <v>378</v>
      </c>
      <c r="C138" s="84" t="s">
        <v>493</v>
      </c>
      <c r="D138" s="102">
        <v>45383</v>
      </c>
      <c r="E138" s="8">
        <v>71742000</v>
      </c>
      <c r="F138" s="103" t="s">
        <v>471</v>
      </c>
      <c r="G138" s="8">
        <f t="shared" si="2"/>
        <v>8</v>
      </c>
      <c r="H138" s="8">
        <f t="shared" si="3"/>
        <v>8967750</v>
      </c>
      <c r="I138" s="103" t="s">
        <v>459</v>
      </c>
    </row>
    <row r="139" spans="2:9" ht="12.75" hidden="1" customHeight="1">
      <c r="B139" s="84" t="s">
        <v>378</v>
      </c>
      <c r="C139" s="8" t="s">
        <v>494</v>
      </c>
      <c r="D139" s="102">
        <v>45200</v>
      </c>
      <c r="E139" s="8">
        <v>120969000</v>
      </c>
      <c r="F139" s="103" t="s">
        <v>460</v>
      </c>
      <c r="G139" s="8">
        <f t="shared" si="2"/>
        <v>14</v>
      </c>
      <c r="H139" s="8">
        <f t="shared" si="3"/>
        <v>8640642.8571428563</v>
      </c>
      <c r="I139" s="103" t="s">
        <v>459</v>
      </c>
    </row>
    <row r="140" spans="2:9" ht="12.75" hidden="1" customHeight="1">
      <c r="B140" s="84" t="s">
        <v>385</v>
      </c>
      <c r="C140" s="8" t="s">
        <v>495</v>
      </c>
      <c r="D140" s="102">
        <v>45352</v>
      </c>
      <c r="E140" s="8">
        <v>77146000</v>
      </c>
      <c r="F140" s="103" t="s">
        <v>471</v>
      </c>
      <c r="G140" s="8">
        <f t="shared" si="2"/>
        <v>9</v>
      </c>
      <c r="H140" s="8">
        <f t="shared" si="3"/>
        <v>8571777.777777778</v>
      </c>
      <c r="I140" s="103" t="s">
        <v>458</v>
      </c>
    </row>
    <row r="141" spans="2:9" ht="12.75" hidden="1" customHeight="1">
      <c r="B141" s="84" t="s">
        <v>384</v>
      </c>
      <c r="C141" s="8" t="s">
        <v>496</v>
      </c>
      <c r="D141" s="102">
        <v>44805</v>
      </c>
      <c r="E141" s="8">
        <v>177500000</v>
      </c>
      <c r="F141" s="103" t="s">
        <v>460</v>
      </c>
      <c r="G141" s="8">
        <f t="shared" si="2"/>
        <v>27</v>
      </c>
      <c r="H141" s="8">
        <f t="shared" si="3"/>
        <v>6574074.0740740737</v>
      </c>
      <c r="I141" s="103" t="s">
        <v>458</v>
      </c>
    </row>
    <row r="142" spans="2:9" ht="12.75" hidden="1" customHeight="1">
      <c r="B142" s="84" t="s">
        <v>384</v>
      </c>
      <c r="C142" s="8" t="s">
        <v>497</v>
      </c>
      <c r="D142" s="102">
        <v>44986</v>
      </c>
      <c r="E142" s="8">
        <v>117700000</v>
      </c>
      <c r="F142" s="103" t="s">
        <v>460</v>
      </c>
      <c r="G142" s="8">
        <f t="shared" si="2"/>
        <v>21</v>
      </c>
      <c r="H142" s="8">
        <f t="shared" si="3"/>
        <v>5604761.9047619049</v>
      </c>
      <c r="I142" s="103" t="s">
        <v>458</v>
      </c>
    </row>
    <row r="143" spans="2:9" ht="12.75" hidden="1" customHeight="1">
      <c r="B143" s="84" t="s">
        <v>384</v>
      </c>
      <c r="C143" s="8" t="s">
        <v>498</v>
      </c>
      <c r="D143" s="102">
        <v>45292</v>
      </c>
      <c r="E143" s="8">
        <v>59510000</v>
      </c>
      <c r="F143" s="103" t="s">
        <v>471</v>
      </c>
      <c r="G143" s="8">
        <f t="shared" si="2"/>
        <v>11</v>
      </c>
      <c r="H143" s="8">
        <f t="shared" si="3"/>
        <v>5410000</v>
      </c>
      <c r="I143" s="103" t="s">
        <v>458</v>
      </c>
    </row>
    <row r="144" spans="2:9" ht="12.75" hidden="1" customHeight="1">
      <c r="B144" s="84" t="s">
        <v>384</v>
      </c>
      <c r="C144" s="8" t="s">
        <v>499</v>
      </c>
      <c r="D144" s="102">
        <v>44594</v>
      </c>
      <c r="E144" s="8">
        <v>180440000</v>
      </c>
      <c r="F144" s="103" t="s">
        <v>460</v>
      </c>
      <c r="G144" s="8">
        <f t="shared" si="2"/>
        <v>34</v>
      </c>
      <c r="H144" s="8">
        <f t="shared" si="3"/>
        <v>5307058.823529412</v>
      </c>
      <c r="I144" s="103" t="s">
        <v>458</v>
      </c>
    </row>
    <row r="145" spans="2:9" ht="12.75" customHeight="1">
      <c r="B145" s="84" t="s">
        <v>386</v>
      </c>
      <c r="C145" s="8" t="s">
        <v>421</v>
      </c>
      <c r="D145" s="102">
        <v>44562</v>
      </c>
      <c r="E145" s="8">
        <v>180774000</v>
      </c>
      <c r="F145" s="103" t="s">
        <v>460</v>
      </c>
      <c r="G145" s="8">
        <f t="shared" si="2"/>
        <v>35</v>
      </c>
      <c r="H145" s="8">
        <f t="shared" si="3"/>
        <v>5164971.4285714282</v>
      </c>
      <c r="I145" s="103" t="s">
        <v>463</v>
      </c>
    </row>
    <row r="146" spans="2:9" ht="12.75" customHeight="1">
      <c r="B146" s="84" t="s">
        <v>469</v>
      </c>
      <c r="C146" s="8" t="s">
        <v>429</v>
      </c>
      <c r="D146" s="102">
        <v>45108</v>
      </c>
      <c r="E146" s="8">
        <v>73182000</v>
      </c>
      <c r="F146" s="103" t="s">
        <v>471</v>
      </c>
      <c r="G146" s="8">
        <f t="shared" si="2"/>
        <v>17</v>
      </c>
      <c r="H146" s="8">
        <f t="shared" si="3"/>
        <v>4304823.5294117648</v>
      </c>
      <c r="I146" s="103" t="s">
        <v>458</v>
      </c>
    </row>
    <row r="147" spans="2:9" ht="12.75" customHeight="1">
      <c r="B147" s="84" t="s">
        <v>387</v>
      </c>
      <c r="C147" s="8" t="s">
        <v>500</v>
      </c>
      <c r="D147" s="102">
        <v>45413</v>
      </c>
      <c r="E147" s="8">
        <v>30041000</v>
      </c>
      <c r="F147" s="103" t="s">
        <v>501</v>
      </c>
      <c r="G147" s="8">
        <f t="shared" si="2"/>
        <v>7</v>
      </c>
      <c r="H147" s="8">
        <f t="shared" si="3"/>
        <v>4291571.4285714282</v>
      </c>
      <c r="I147" s="103" t="s">
        <v>463</v>
      </c>
    </row>
    <row r="148" spans="2:9" ht="12.75" customHeight="1">
      <c r="B148" s="84" t="s">
        <v>386</v>
      </c>
      <c r="C148" s="8" t="s">
        <v>420</v>
      </c>
      <c r="D148" s="102">
        <v>44713</v>
      </c>
      <c r="E148" s="8">
        <v>58252000</v>
      </c>
      <c r="F148" s="103" t="s">
        <v>471</v>
      </c>
      <c r="G148" s="8">
        <f t="shared" si="2"/>
        <v>30</v>
      </c>
      <c r="H148" s="8">
        <f t="shared" si="3"/>
        <v>1941733.3333333333</v>
      </c>
      <c r="I148" s="103" t="s">
        <v>463</v>
      </c>
    </row>
    <row r="149" spans="2:9" ht="12.75" customHeight="1">
      <c r="B149" s="84" t="s">
        <v>387</v>
      </c>
      <c r="C149" s="8" t="s">
        <v>502</v>
      </c>
      <c r="D149" s="102">
        <v>44835</v>
      </c>
      <c r="E149" s="8">
        <v>47302000</v>
      </c>
      <c r="F149" s="103" t="s">
        <v>501</v>
      </c>
      <c r="G149" s="8">
        <f t="shared" si="2"/>
        <v>26</v>
      </c>
      <c r="H149" s="8">
        <f t="shared" si="3"/>
        <v>1819307.6923076923</v>
      </c>
      <c r="I149" s="103" t="s">
        <v>463</v>
      </c>
    </row>
    <row r="150" spans="2:9" ht="12.75" hidden="1" customHeight="1">
      <c r="B150" s="84" t="s">
        <v>384</v>
      </c>
      <c r="C150" s="8" t="s">
        <v>503</v>
      </c>
      <c r="D150" s="102">
        <v>44593</v>
      </c>
      <c r="E150" s="8">
        <v>60512000</v>
      </c>
      <c r="F150" s="103" t="s">
        <v>471</v>
      </c>
      <c r="G150" s="8">
        <f t="shared" si="2"/>
        <v>34</v>
      </c>
      <c r="H150" s="8">
        <f t="shared" si="3"/>
        <v>1779764.705882353</v>
      </c>
      <c r="I150" s="103" t="s">
        <v>458</v>
      </c>
    </row>
    <row r="151" spans="2:9" ht="12.75" customHeight="1">
      <c r="B151" s="84" t="s">
        <v>504</v>
      </c>
      <c r="C151" s="8" t="s">
        <v>505</v>
      </c>
      <c r="D151" s="102">
        <v>44136</v>
      </c>
      <c r="E151" s="8">
        <v>71899000</v>
      </c>
      <c r="F151" s="103" t="s">
        <v>471</v>
      </c>
      <c r="G151" s="8">
        <f t="shared" si="2"/>
        <v>49</v>
      </c>
      <c r="H151" s="8">
        <f t="shared" si="3"/>
        <v>1467326.530612245</v>
      </c>
      <c r="I151" s="103" t="s">
        <v>463</v>
      </c>
    </row>
    <row r="152" spans="2:9" ht="12.75" customHeight="1">
      <c r="B152" s="94" t="s">
        <v>387</v>
      </c>
      <c r="C152" s="110" t="s">
        <v>506</v>
      </c>
      <c r="D152" s="111">
        <v>44958</v>
      </c>
      <c r="E152" s="110">
        <v>27302000</v>
      </c>
      <c r="F152" s="112" t="s">
        <v>501</v>
      </c>
      <c r="G152" s="110">
        <f t="shared" si="2"/>
        <v>22</v>
      </c>
      <c r="H152" s="110">
        <f t="shared" si="3"/>
        <v>1241000</v>
      </c>
      <c r="I152" s="112" t="s">
        <v>463</v>
      </c>
    </row>
    <row r="154" spans="2:9" ht="12.75" customHeight="1">
      <c r="B154" s="10" t="s">
        <v>389</v>
      </c>
    </row>
    <row r="157" spans="2:9" ht="12.75" customHeight="1">
      <c r="B157" s="29" t="s">
        <v>507</v>
      </c>
    </row>
    <row r="159" spans="2:9" s="79" customFormat="1" ht="12.75" customHeight="1">
      <c r="B159" s="1" t="s">
        <v>508</v>
      </c>
      <c r="C159" s="1" t="s">
        <v>509</v>
      </c>
      <c r="D159" s="1" t="s">
        <v>510</v>
      </c>
      <c r="E159" s="1" t="s">
        <v>511</v>
      </c>
      <c r="F159" s="1" t="s">
        <v>24</v>
      </c>
      <c r="G159" s="1" t="s">
        <v>512</v>
      </c>
    </row>
    <row r="160" spans="2:9" ht="12.75" customHeight="1">
      <c r="B160" s="113" t="s">
        <v>382</v>
      </c>
      <c r="C160" s="114" t="s">
        <v>405</v>
      </c>
      <c r="D160" s="115">
        <v>4.5</v>
      </c>
      <c r="E160" s="115">
        <v>3</v>
      </c>
      <c r="F160" s="116">
        <f t="shared" ref="F160:F166" si="4">D160+E160</f>
        <v>7.5</v>
      </c>
      <c r="G160" s="117">
        <f t="shared" ref="G160:G166" si="5">D160/F160</f>
        <v>0.6</v>
      </c>
    </row>
    <row r="161" spans="2:7" ht="12.75" customHeight="1">
      <c r="B161" s="113" t="s">
        <v>513</v>
      </c>
      <c r="C161" s="114" t="s">
        <v>514</v>
      </c>
      <c r="D161" s="115">
        <v>3</v>
      </c>
      <c r="E161" s="115">
        <v>2</v>
      </c>
      <c r="F161" s="116">
        <f t="shared" si="4"/>
        <v>5</v>
      </c>
      <c r="G161" s="117">
        <f t="shared" si="5"/>
        <v>0.6</v>
      </c>
    </row>
    <row r="162" spans="2:7" ht="12.75" customHeight="1">
      <c r="B162" s="113" t="s">
        <v>378</v>
      </c>
      <c r="C162" s="114" t="s">
        <v>392</v>
      </c>
      <c r="D162" s="115">
        <v>2.5</v>
      </c>
      <c r="E162" s="115">
        <v>1</v>
      </c>
      <c r="F162" s="116">
        <f t="shared" si="4"/>
        <v>3.5</v>
      </c>
      <c r="G162" s="117">
        <f t="shared" si="5"/>
        <v>0.7142857142857143</v>
      </c>
    </row>
    <row r="163" spans="2:7" ht="12.75" customHeight="1">
      <c r="B163" s="113" t="s">
        <v>380</v>
      </c>
      <c r="C163" s="114" t="s">
        <v>397</v>
      </c>
      <c r="D163" s="115">
        <v>1.8</v>
      </c>
      <c r="E163" s="115">
        <v>0.7</v>
      </c>
      <c r="F163" s="116">
        <f t="shared" si="4"/>
        <v>2.5</v>
      </c>
      <c r="G163" s="117">
        <f t="shared" si="5"/>
        <v>0.72</v>
      </c>
    </row>
    <row r="164" spans="2:7" ht="12.75" customHeight="1">
      <c r="B164" s="113" t="s">
        <v>515</v>
      </c>
      <c r="C164" s="114" t="s">
        <v>516</v>
      </c>
      <c r="D164" s="115">
        <v>1.2</v>
      </c>
      <c r="E164" s="115">
        <v>0.5</v>
      </c>
      <c r="F164" s="116">
        <f t="shared" si="4"/>
        <v>1.7</v>
      </c>
      <c r="G164" s="117">
        <f t="shared" si="5"/>
        <v>0.70588235294117652</v>
      </c>
    </row>
    <row r="165" spans="2:7" ht="12.75" customHeight="1">
      <c r="B165" s="113" t="s">
        <v>465</v>
      </c>
      <c r="C165" s="114" t="s">
        <v>517</v>
      </c>
      <c r="D165" s="115">
        <v>1.5</v>
      </c>
      <c r="E165" s="115">
        <v>0.8</v>
      </c>
      <c r="F165" s="116">
        <f t="shared" si="4"/>
        <v>2.2999999999999998</v>
      </c>
      <c r="G165" s="117">
        <f t="shared" si="5"/>
        <v>0.65217391304347827</v>
      </c>
    </row>
    <row r="166" spans="2:7" ht="12.75" customHeight="1">
      <c r="B166" s="113" t="s">
        <v>518</v>
      </c>
      <c r="C166" s="114" t="s">
        <v>519</v>
      </c>
      <c r="D166" s="115">
        <v>0.8</v>
      </c>
      <c r="E166" s="115">
        <v>0.4</v>
      </c>
      <c r="F166" s="116">
        <f t="shared" si="4"/>
        <v>1.2000000000000002</v>
      </c>
      <c r="G166" s="117">
        <f t="shared" si="5"/>
        <v>0.66666666666666663</v>
      </c>
    </row>
    <row r="167" spans="2:7" ht="12.75" customHeight="1">
      <c r="B167" s="118" t="s">
        <v>447</v>
      </c>
      <c r="C167" s="87"/>
      <c r="D167" s="87"/>
      <c r="E167" s="87"/>
      <c r="F167" s="87"/>
      <c r="G167" s="119">
        <f>AVERAGE(G160:G166)</f>
        <v>0.66557266384814806</v>
      </c>
    </row>
  </sheetData>
  <autoFilter ref="B105:I152" xr:uid="{00000000-0009-0000-0000-00000D000000}">
    <filterColumn colId="0">
      <filters>
        <filter val="스테이시"/>
        <filter val="케플러"/>
        <filter val="키오라"/>
        <filter val="트리플에스"/>
        <filter val="피프티피프티"/>
      </filters>
    </filterColumn>
    <sortState xmlns:xlrd2="http://schemas.microsoft.com/office/spreadsheetml/2017/richdata2" ref="B106:I152">
      <sortCondition descending="1" ref="B106:B152"/>
    </sortState>
  </autoFilter>
  <mergeCells count="1">
    <mergeCell ref="F94:G94"/>
  </mergeCells>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J54"/>
  <sheetViews>
    <sheetView showGridLines="0" zoomScale="80" zoomScaleNormal="80" workbookViewId="0">
      <selection activeCell="A2" sqref="A2"/>
    </sheetView>
  </sheetViews>
  <sheetFormatPr defaultColWidth="9.15234375" defaultRowHeight="12.75" customHeight="1"/>
  <cols>
    <col min="1" max="1" width="1.921875" style="8" customWidth="1"/>
    <col min="2" max="2" width="15.69140625" style="8" customWidth="1"/>
    <col min="3" max="3" width="29.921875" style="8" customWidth="1"/>
    <col min="4" max="4" width="22" style="8" customWidth="1"/>
    <col min="5" max="36" width="11.53515625" style="8" customWidth="1"/>
    <col min="37" max="16384" width="9.15234375" style="8"/>
  </cols>
  <sheetData>
    <row r="1" spans="1:36" ht="15" customHeight="1">
      <c r="A1" s="5"/>
      <c r="B1" s="71" t="s">
        <v>520</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row>
    <row r="2" spans="1:36" ht="12.75" customHeight="1">
      <c r="A2" s="5"/>
      <c r="B2" s="14" t="s">
        <v>20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row>
    <row r="3" spans="1:36" ht="12.75" customHeight="1">
      <c r="A3" s="5"/>
      <c r="B3" s="14" t="s">
        <v>21</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row>
    <row r="4" spans="1:36" ht="12.75" customHeight="1">
      <c r="E4" s="11">
        <v>4</v>
      </c>
      <c r="F4" s="11">
        <v>5</v>
      </c>
    </row>
    <row r="5" spans="1:36" ht="15" customHeight="1">
      <c r="B5" s="29"/>
    </row>
    <row r="6" spans="1:36" ht="12.75" customHeight="1">
      <c r="B6" s="15"/>
      <c r="E6" s="484" t="s">
        <v>521</v>
      </c>
      <c r="F6" s="484"/>
      <c r="G6" s="484"/>
      <c r="H6" s="484"/>
      <c r="I6" s="484"/>
      <c r="J6" s="484"/>
      <c r="K6" s="484"/>
      <c r="L6" s="484"/>
      <c r="M6" s="484"/>
      <c r="N6" s="484"/>
      <c r="O6" s="120"/>
      <c r="P6" s="485" t="s">
        <v>522</v>
      </c>
      <c r="Q6" s="485"/>
      <c r="R6" s="485"/>
      <c r="S6" s="485"/>
      <c r="T6" s="485"/>
      <c r="U6" s="485"/>
      <c r="V6" s="485"/>
      <c r="W6" s="485"/>
      <c r="X6" s="485"/>
      <c r="Y6" s="485"/>
      <c r="AA6" s="486" t="s">
        <v>523</v>
      </c>
      <c r="AB6" s="486"/>
      <c r="AC6" s="486"/>
      <c r="AD6" s="486"/>
      <c r="AE6" s="486"/>
      <c r="AF6" s="486"/>
      <c r="AG6" s="486"/>
      <c r="AH6" s="486"/>
      <c r="AI6" s="486"/>
      <c r="AJ6" s="486"/>
    </row>
    <row r="7" spans="1:36" ht="17.25" customHeight="1">
      <c r="E7" s="487" t="s">
        <v>524</v>
      </c>
      <c r="F7" s="487"/>
      <c r="G7" s="487"/>
      <c r="H7" s="487"/>
      <c r="I7" s="487"/>
      <c r="J7" s="487" t="s">
        <v>525</v>
      </c>
      <c r="K7" s="487"/>
      <c r="L7" s="487"/>
      <c r="M7" s="487"/>
      <c r="N7" s="487"/>
      <c r="P7" s="487" t="s">
        <v>526</v>
      </c>
      <c r="Q7" s="487"/>
      <c r="R7" s="487"/>
      <c r="S7" s="487"/>
      <c r="T7" s="487"/>
      <c r="U7" s="487" t="s">
        <v>525</v>
      </c>
      <c r="V7" s="487"/>
      <c r="W7" s="487"/>
      <c r="X7" s="487"/>
      <c r="Y7" s="487"/>
      <c r="AA7" s="487" t="s">
        <v>527</v>
      </c>
      <c r="AB7" s="487"/>
      <c r="AC7" s="487"/>
      <c r="AD7" s="487"/>
      <c r="AE7" s="487"/>
      <c r="AF7" s="487" t="s">
        <v>525</v>
      </c>
      <c r="AG7" s="487"/>
      <c r="AH7" s="487"/>
      <c r="AI7" s="487"/>
      <c r="AJ7" s="487"/>
    </row>
    <row r="8" spans="1:36" ht="14.25" customHeight="1">
      <c r="B8" s="91" t="s">
        <v>39</v>
      </c>
      <c r="C8" s="91" t="s">
        <v>528</v>
      </c>
      <c r="D8" s="91" t="s">
        <v>529</v>
      </c>
      <c r="E8" s="80">
        <v>2026</v>
      </c>
      <c r="F8" s="80">
        <v>2027</v>
      </c>
      <c r="G8" s="80">
        <v>2028</v>
      </c>
      <c r="H8" s="80">
        <v>2029</v>
      </c>
      <c r="I8" s="80">
        <v>2030</v>
      </c>
      <c r="J8" s="80">
        <v>2026</v>
      </c>
      <c r="K8" s="80">
        <v>2027</v>
      </c>
      <c r="L8" s="80">
        <v>2028</v>
      </c>
      <c r="M8" s="80">
        <v>2029</v>
      </c>
      <c r="N8" s="80">
        <v>2030</v>
      </c>
      <c r="O8" s="120"/>
      <c r="P8" s="80">
        <v>2026</v>
      </c>
      <c r="Q8" s="80">
        <v>2027</v>
      </c>
      <c r="R8" s="80">
        <v>2028</v>
      </c>
      <c r="S8" s="80">
        <v>2029</v>
      </c>
      <c r="T8" s="80">
        <v>2030</v>
      </c>
      <c r="U8" s="80">
        <v>2026</v>
      </c>
      <c r="V8" s="80">
        <v>2027</v>
      </c>
      <c r="W8" s="80">
        <v>2028</v>
      </c>
      <c r="X8" s="80">
        <v>2029</v>
      </c>
      <c r="Y8" s="80">
        <v>2030</v>
      </c>
      <c r="AA8" s="80">
        <v>2026</v>
      </c>
      <c r="AB8" s="80">
        <v>2027</v>
      </c>
      <c r="AC8" s="80">
        <v>2028</v>
      </c>
      <c r="AD8" s="80">
        <v>2029</v>
      </c>
      <c r="AE8" s="80">
        <v>2030</v>
      </c>
      <c r="AF8" s="80">
        <v>2026</v>
      </c>
      <c r="AG8" s="80">
        <v>2027</v>
      </c>
      <c r="AH8" s="80">
        <v>2028</v>
      </c>
      <c r="AI8" s="80">
        <v>2029</v>
      </c>
      <c r="AJ8" s="80">
        <v>2030</v>
      </c>
    </row>
    <row r="9" spans="1:36" ht="15" customHeight="1">
      <c r="B9" s="8" t="s">
        <v>530</v>
      </c>
      <c r="C9" s="84" t="s">
        <v>531</v>
      </c>
      <c r="D9" s="8">
        <v>5000</v>
      </c>
      <c r="E9" s="8">
        <v>0</v>
      </c>
      <c r="F9" s="8">
        <v>1</v>
      </c>
      <c r="G9" s="8">
        <v>1</v>
      </c>
      <c r="H9" s="8">
        <v>3</v>
      </c>
      <c r="I9" s="8">
        <v>20</v>
      </c>
      <c r="J9" s="8">
        <f t="shared" ref="J9:J40" si="0">SUMPRODUCT($D9,E9)</f>
        <v>0</v>
      </c>
      <c r="K9" s="8">
        <f t="shared" ref="K9:K40" si="1">SUMPRODUCT($D9,F9)</f>
        <v>5000</v>
      </c>
      <c r="L9" s="8">
        <f t="shared" ref="L9:L40" si="2">SUMPRODUCT($D9,G9)</f>
        <v>5000</v>
      </c>
      <c r="M9" s="8">
        <f t="shared" ref="M9:M40" si="3">SUMPRODUCT($D9,H9)</f>
        <v>15000</v>
      </c>
      <c r="N9" s="8">
        <f t="shared" ref="N9:N40" si="4">SUMPRODUCT($D9,I9)</f>
        <v>100000</v>
      </c>
      <c r="P9" s="8">
        <f t="shared" ref="P9:P40" si="5">ROUND(E9/2,)</f>
        <v>0</v>
      </c>
      <c r="Q9" s="8">
        <f t="shared" ref="Q9:Q40" si="6">ROUND(F9/2,)</f>
        <v>1</v>
      </c>
      <c r="R9" s="8">
        <f t="shared" ref="R9:R40" si="7">ROUND(G9/2,)</f>
        <v>1</v>
      </c>
      <c r="S9" s="8">
        <f t="shared" ref="S9:S40" si="8">ROUND(H9/2,)</f>
        <v>2</v>
      </c>
      <c r="T9" s="8">
        <f t="shared" ref="T9:T40" si="9">ROUND(I9/2,)</f>
        <v>10</v>
      </c>
      <c r="U9" s="8">
        <f t="shared" ref="U9:U40" si="10">SUMPRODUCT($D9,P9)</f>
        <v>0</v>
      </c>
      <c r="V9" s="8">
        <f t="shared" ref="V9:V40" si="11">SUMPRODUCT($D9,Q9)</f>
        <v>5000</v>
      </c>
      <c r="W9" s="8">
        <f t="shared" ref="W9:W40" si="12">SUMPRODUCT($D9,R9)</f>
        <v>5000</v>
      </c>
      <c r="X9" s="8">
        <f t="shared" ref="X9:X40" si="13">SUMPRODUCT($D9,S9)</f>
        <v>10000</v>
      </c>
      <c r="Y9" s="8">
        <f t="shared" ref="Y9:Y40" si="14">SUMPRODUCT($D9,T9)</f>
        <v>50000</v>
      </c>
      <c r="AA9" s="8">
        <f t="shared" ref="AA9:AE11" si="15">IF(E9=0,0,IF(ROUND(E9*0.3,)&lt;1,1,ROUND(E9*0.3,)))</f>
        <v>0</v>
      </c>
      <c r="AB9" s="8">
        <f t="shared" si="15"/>
        <v>1</v>
      </c>
      <c r="AC9" s="8">
        <f t="shared" si="15"/>
        <v>1</v>
      </c>
      <c r="AD9" s="8">
        <f t="shared" si="15"/>
        <v>1</v>
      </c>
      <c r="AE9" s="8">
        <f t="shared" si="15"/>
        <v>6</v>
      </c>
      <c r="AF9" s="8">
        <f t="shared" ref="AF9:AF40" si="16">SUMPRODUCT($D9,AA9)</f>
        <v>0</v>
      </c>
      <c r="AG9" s="8">
        <f t="shared" ref="AG9:AG40" si="17">SUMPRODUCT($D9,AB9)</f>
        <v>5000</v>
      </c>
      <c r="AH9" s="8">
        <f t="shared" ref="AH9:AH40" si="18">SUMPRODUCT($D9,AC9)</f>
        <v>5000</v>
      </c>
      <c r="AI9" s="8">
        <f t="shared" ref="AI9:AI40" si="19">SUMPRODUCT($D9,AD9)</f>
        <v>5000</v>
      </c>
      <c r="AJ9" s="8">
        <f t="shared" ref="AJ9:AJ40" si="20">SUMPRODUCT($D9,AE9)</f>
        <v>30000</v>
      </c>
    </row>
    <row r="10" spans="1:36" ht="15" customHeight="1">
      <c r="B10" s="8" t="s">
        <v>530</v>
      </c>
      <c r="C10" s="84" t="s">
        <v>532</v>
      </c>
      <c r="D10" s="8">
        <v>15000</v>
      </c>
      <c r="E10" s="8">
        <v>0</v>
      </c>
      <c r="F10" s="8">
        <v>0</v>
      </c>
      <c r="G10" s="8">
        <v>2</v>
      </c>
      <c r="H10" s="8">
        <v>5</v>
      </c>
      <c r="I10" s="8">
        <v>10</v>
      </c>
      <c r="J10" s="8">
        <f t="shared" si="0"/>
        <v>0</v>
      </c>
      <c r="K10" s="8">
        <f t="shared" si="1"/>
        <v>0</v>
      </c>
      <c r="L10" s="8">
        <f t="shared" si="2"/>
        <v>30000</v>
      </c>
      <c r="M10" s="8">
        <f t="shared" si="3"/>
        <v>75000</v>
      </c>
      <c r="N10" s="8">
        <f t="shared" si="4"/>
        <v>150000</v>
      </c>
      <c r="P10" s="8">
        <f t="shared" si="5"/>
        <v>0</v>
      </c>
      <c r="Q10" s="8">
        <f t="shared" si="6"/>
        <v>0</v>
      </c>
      <c r="R10" s="8">
        <f t="shared" si="7"/>
        <v>1</v>
      </c>
      <c r="S10" s="8">
        <f t="shared" si="8"/>
        <v>3</v>
      </c>
      <c r="T10" s="8">
        <f t="shared" si="9"/>
        <v>5</v>
      </c>
      <c r="U10" s="8">
        <f t="shared" si="10"/>
        <v>0</v>
      </c>
      <c r="V10" s="8">
        <f t="shared" si="11"/>
        <v>0</v>
      </c>
      <c r="W10" s="8">
        <f t="shared" si="12"/>
        <v>15000</v>
      </c>
      <c r="X10" s="8">
        <f t="shared" si="13"/>
        <v>45000</v>
      </c>
      <c r="Y10" s="8">
        <f t="shared" si="14"/>
        <v>75000</v>
      </c>
      <c r="AA10" s="8">
        <f t="shared" si="15"/>
        <v>0</v>
      </c>
      <c r="AB10" s="8">
        <f t="shared" si="15"/>
        <v>0</v>
      </c>
      <c r="AC10" s="8">
        <f t="shared" si="15"/>
        <v>1</v>
      </c>
      <c r="AD10" s="8">
        <f t="shared" si="15"/>
        <v>2</v>
      </c>
      <c r="AE10" s="8">
        <f t="shared" si="15"/>
        <v>3</v>
      </c>
      <c r="AF10" s="8">
        <f t="shared" si="16"/>
        <v>0</v>
      </c>
      <c r="AG10" s="8">
        <f t="shared" si="17"/>
        <v>0</v>
      </c>
      <c r="AH10" s="8">
        <f t="shared" si="18"/>
        <v>15000</v>
      </c>
      <c r="AI10" s="8">
        <f t="shared" si="19"/>
        <v>30000</v>
      </c>
      <c r="AJ10" s="8">
        <f t="shared" si="20"/>
        <v>45000</v>
      </c>
    </row>
    <row r="11" spans="1:36" ht="15" customHeight="1">
      <c r="B11" s="8" t="s">
        <v>530</v>
      </c>
      <c r="C11" s="84" t="s">
        <v>533</v>
      </c>
      <c r="D11" s="8">
        <v>50000</v>
      </c>
      <c r="E11" s="8">
        <v>0</v>
      </c>
      <c r="F11" s="8">
        <v>0</v>
      </c>
      <c r="G11" s="8">
        <v>0</v>
      </c>
      <c r="H11" s="8">
        <v>5</v>
      </c>
      <c r="I11" s="8">
        <v>10</v>
      </c>
      <c r="J11" s="8">
        <f t="shared" si="0"/>
        <v>0</v>
      </c>
      <c r="K11" s="8">
        <f t="shared" si="1"/>
        <v>0</v>
      </c>
      <c r="L11" s="8">
        <f t="shared" si="2"/>
        <v>0</v>
      </c>
      <c r="M11" s="8">
        <f t="shared" si="3"/>
        <v>250000</v>
      </c>
      <c r="N11" s="8">
        <f t="shared" si="4"/>
        <v>500000</v>
      </c>
      <c r="P11" s="8">
        <f t="shared" si="5"/>
        <v>0</v>
      </c>
      <c r="Q11" s="8">
        <f t="shared" si="6"/>
        <v>0</v>
      </c>
      <c r="R11" s="8">
        <f t="shared" si="7"/>
        <v>0</v>
      </c>
      <c r="S11" s="8">
        <f t="shared" si="8"/>
        <v>3</v>
      </c>
      <c r="T11" s="8">
        <f t="shared" si="9"/>
        <v>5</v>
      </c>
      <c r="U11" s="8">
        <f t="shared" si="10"/>
        <v>0</v>
      </c>
      <c r="V11" s="8">
        <f t="shared" si="11"/>
        <v>0</v>
      </c>
      <c r="W11" s="8">
        <f t="shared" si="12"/>
        <v>0</v>
      </c>
      <c r="X11" s="8">
        <f t="shared" si="13"/>
        <v>150000</v>
      </c>
      <c r="Y11" s="8">
        <f t="shared" si="14"/>
        <v>250000</v>
      </c>
      <c r="AA11" s="8">
        <f t="shared" si="15"/>
        <v>0</v>
      </c>
      <c r="AB11" s="8">
        <f t="shared" si="15"/>
        <v>0</v>
      </c>
      <c r="AC11" s="8">
        <f t="shared" si="15"/>
        <v>0</v>
      </c>
      <c r="AD11" s="8">
        <f t="shared" si="15"/>
        <v>2</v>
      </c>
      <c r="AE11" s="8">
        <f t="shared" si="15"/>
        <v>3</v>
      </c>
      <c r="AF11" s="8">
        <f t="shared" si="16"/>
        <v>0</v>
      </c>
      <c r="AG11" s="8">
        <f t="shared" si="17"/>
        <v>0</v>
      </c>
      <c r="AH11" s="8">
        <f t="shared" si="18"/>
        <v>0</v>
      </c>
      <c r="AI11" s="8">
        <f t="shared" si="19"/>
        <v>100000</v>
      </c>
      <c r="AJ11" s="8">
        <f t="shared" si="20"/>
        <v>150000</v>
      </c>
    </row>
    <row r="12" spans="1:36" ht="15" customHeight="1">
      <c r="B12" s="8" t="s">
        <v>530</v>
      </c>
      <c r="C12" s="84" t="s">
        <v>534</v>
      </c>
      <c r="D12" s="8">
        <v>80000</v>
      </c>
      <c r="E12" s="8">
        <v>0</v>
      </c>
      <c r="F12" s="8">
        <v>0</v>
      </c>
      <c r="G12" s="8">
        <v>0</v>
      </c>
      <c r="H12" s="8">
        <v>0</v>
      </c>
      <c r="I12" s="8">
        <v>5</v>
      </c>
      <c r="J12" s="8">
        <f t="shared" si="0"/>
        <v>0</v>
      </c>
      <c r="K12" s="8">
        <f t="shared" si="1"/>
        <v>0</v>
      </c>
      <c r="L12" s="8">
        <f t="shared" si="2"/>
        <v>0</v>
      </c>
      <c r="M12" s="8">
        <f t="shared" si="3"/>
        <v>0</v>
      </c>
      <c r="N12" s="8">
        <f t="shared" si="4"/>
        <v>400000</v>
      </c>
      <c r="P12" s="8">
        <f t="shared" si="5"/>
        <v>0</v>
      </c>
      <c r="Q12" s="8">
        <f t="shared" si="6"/>
        <v>0</v>
      </c>
      <c r="R12" s="8">
        <f t="shared" si="7"/>
        <v>0</v>
      </c>
      <c r="S12" s="8">
        <f t="shared" si="8"/>
        <v>0</v>
      </c>
      <c r="T12" s="8">
        <f t="shared" si="9"/>
        <v>3</v>
      </c>
      <c r="U12" s="8">
        <f t="shared" si="10"/>
        <v>0</v>
      </c>
      <c r="V12" s="8">
        <f t="shared" si="11"/>
        <v>0</v>
      </c>
      <c r="W12" s="8">
        <f t="shared" si="12"/>
        <v>0</v>
      </c>
      <c r="X12" s="8">
        <f t="shared" si="13"/>
        <v>0</v>
      </c>
      <c r="Y12" s="8">
        <f t="shared" si="14"/>
        <v>240000</v>
      </c>
      <c r="AA12" s="8">
        <v>0</v>
      </c>
      <c r="AB12" s="8">
        <v>0</v>
      </c>
      <c r="AC12" s="8">
        <v>0</v>
      </c>
      <c r="AD12" s="8">
        <v>0</v>
      </c>
      <c r="AE12" s="8">
        <v>0</v>
      </c>
      <c r="AF12" s="8">
        <f t="shared" si="16"/>
        <v>0</v>
      </c>
      <c r="AG12" s="8">
        <f t="shared" si="17"/>
        <v>0</v>
      </c>
      <c r="AH12" s="8">
        <f t="shared" si="18"/>
        <v>0</v>
      </c>
      <c r="AI12" s="8">
        <f t="shared" si="19"/>
        <v>0</v>
      </c>
      <c r="AJ12" s="8">
        <f t="shared" si="20"/>
        <v>0</v>
      </c>
    </row>
    <row r="13" spans="1:36" ht="15" customHeight="1">
      <c r="B13" s="121" t="s">
        <v>535</v>
      </c>
      <c r="C13" s="121" t="s">
        <v>531</v>
      </c>
      <c r="D13" s="121">
        <v>5000</v>
      </c>
      <c r="E13" s="121">
        <v>0</v>
      </c>
      <c r="F13" s="121">
        <v>1</v>
      </c>
      <c r="G13" s="121">
        <v>0</v>
      </c>
      <c r="H13" s="121">
        <v>0</v>
      </c>
      <c r="I13" s="121">
        <v>0</v>
      </c>
      <c r="J13" s="121">
        <f t="shared" si="0"/>
        <v>0</v>
      </c>
      <c r="K13" s="121">
        <f t="shared" si="1"/>
        <v>5000</v>
      </c>
      <c r="L13" s="121">
        <f t="shared" si="2"/>
        <v>0</v>
      </c>
      <c r="M13" s="121">
        <f t="shared" si="3"/>
        <v>0</v>
      </c>
      <c r="N13" s="121">
        <f t="shared" si="4"/>
        <v>0</v>
      </c>
      <c r="P13" s="121">
        <f t="shared" si="5"/>
        <v>0</v>
      </c>
      <c r="Q13" s="121">
        <f t="shared" si="6"/>
        <v>1</v>
      </c>
      <c r="R13" s="121">
        <f t="shared" si="7"/>
        <v>0</v>
      </c>
      <c r="S13" s="121">
        <f t="shared" si="8"/>
        <v>0</v>
      </c>
      <c r="T13" s="121">
        <f t="shared" si="9"/>
        <v>0</v>
      </c>
      <c r="U13" s="121">
        <f t="shared" si="10"/>
        <v>0</v>
      </c>
      <c r="V13" s="121">
        <f t="shared" si="11"/>
        <v>5000</v>
      </c>
      <c r="W13" s="121">
        <f t="shared" si="12"/>
        <v>0</v>
      </c>
      <c r="X13" s="121">
        <f t="shared" si="13"/>
        <v>0</v>
      </c>
      <c r="Y13" s="121">
        <f t="shared" si="14"/>
        <v>0</v>
      </c>
      <c r="AA13" s="121">
        <f t="shared" ref="AA13:AE15" si="21">IF(E13=0,0,IF(ROUND(E13*0.3,)&lt;1,1,ROUND(E13*0.3,)))</f>
        <v>0</v>
      </c>
      <c r="AB13" s="121">
        <f t="shared" si="21"/>
        <v>1</v>
      </c>
      <c r="AC13" s="121">
        <f t="shared" si="21"/>
        <v>0</v>
      </c>
      <c r="AD13" s="121">
        <f t="shared" si="21"/>
        <v>0</v>
      </c>
      <c r="AE13" s="121">
        <f t="shared" si="21"/>
        <v>0</v>
      </c>
      <c r="AF13" s="121">
        <f t="shared" si="16"/>
        <v>0</v>
      </c>
      <c r="AG13" s="121">
        <f t="shared" si="17"/>
        <v>5000</v>
      </c>
      <c r="AH13" s="121">
        <f t="shared" si="18"/>
        <v>0</v>
      </c>
      <c r="AI13" s="121">
        <f t="shared" si="19"/>
        <v>0</v>
      </c>
      <c r="AJ13" s="121">
        <f t="shared" si="20"/>
        <v>0</v>
      </c>
    </row>
    <row r="14" spans="1:36" ht="15" customHeight="1">
      <c r="B14" s="84" t="s">
        <v>535</v>
      </c>
      <c r="C14" s="84" t="s">
        <v>532</v>
      </c>
      <c r="D14" s="8">
        <v>15000</v>
      </c>
      <c r="E14" s="8">
        <v>0</v>
      </c>
      <c r="F14" s="8">
        <v>0</v>
      </c>
      <c r="G14" s="8">
        <v>2</v>
      </c>
      <c r="H14" s="8">
        <v>2</v>
      </c>
      <c r="I14" s="8">
        <v>2</v>
      </c>
      <c r="J14" s="8">
        <f t="shared" si="0"/>
        <v>0</v>
      </c>
      <c r="K14" s="8">
        <f t="shared" si="1"/>
        <v>0</v>
      </c>
      <c r="L14" s="8">
        <f t="shared" si="2"/>
        <v>30000</v>
      </c>
      <c r="M14" s="8">
        <f t="shared" si="3"/>
        <v>30000</v>
      </c>
      <c r="N14" s="8">
        <f t="shared" si="4"/>
        <v>30000</v>
      </c>
      <c r="P14" s="8">
        <f t="shared" si="5"/>
        <v>0</v>
      </c>
      <c r="Q14" s="8">
        <f t="shared" si="6"/>
        <v>0</v>
      </c>
      <c r="R14" s="8">
        <f t="shared" si="7"/>
        <v>1</v>
      </c>
      <c r="S14" s="8">
        <f t="shared" si="8"/>
        <v>1</v>
      </c>
      <c r="T14" s="8">
        <f t="shared" si="9"/>
        <v>1</v>
      </c>
      <c r="U14" s="8">
        <f t="shared" si="10"/>
        <v>0</v>
      </c>
      <c r="V14" s="8">
        <f t="shared" si="11"/>
        <v>0</v>
      </c>
      <c r="W14" s="8">
        <f t="shared" si="12"/>
        <v>15000</v>
      </c>
      <c r="X14" s="8">
        <f t="shared" si="13"/>
        <v>15000</v>
      </c>
      <c r="Y14" s="8">
        <f t="shared" si="14"/>
        <v>15000</v>
      </c>
      <c r="AA14" s="8">
        <f t="shared" si="21"/>
        <v>0</v>
      </c>
      <c r="AB14" s="8">
        <f t="shared" si="21"/>
        <v>0</v>
      </c>
      <c r="AC14" s="8">
        <f t="shared" si="21"/>
        <v>1</v>
      </c>
      <c r="AD14" s="8">
        <f t="shared" si="21"/>
        <v>1</v>
      </c>
      <c r="AE14" s="8">
        <f t="shared" si="21"/>
        <v>1</v>
      </c>
      <c r="AF14" s="8">
        <f t="shared" si="16"/>
        <v>0</v>
      </c>
      <c r="AG14" s="8">
        <f t="shared" si="17"/>
        <v>0</v>
      </c>
      <c r="AH14" s="8">
        <f t="shared" si="18"/>
        <v>15000</v>
      </c>
      <c r="AI14" s="8">
        <f t="shared" si="19"/>
        <v>15000</v>
      </c>
      <c r="AJ14" s="8">
        <f t="shared" si="20"/>
        <v>15000</v>
      </c>
    </row>
    <row r="15" spans="1:36" ht="15" customHeight="1">
      <c r="B15" s="84" t="s">
        <v>535</v>
      </c>
      <c r="C15" s="84" t="s">
        <v>533</v>
      </c>
      <c r="D15" s="8">
        <v>50000</v>
      </c>
      <c r="E15" s="8">
        <v>0</v>
      </c>
      <c r="F15" s="8">
        <v>0</v>
      </c>
      <c r="G15" s="8">
        <v>0</v>
      </c>
      <c r="H15" s="8">
        <v>0</v>
      </c>
      <c r="I15" s="8">
        <v>1</v>
      </c>
      <c r="J15" s="8">
        <f t="shared" si="0"/>
        <v>0</v>
      </c>
      <c r="K15" s="8">
        <f t="shared" si="1"/>
        <v>0</v>
      </c>
      <c r="L15" s="8">
        <f t="shared" si="2"/>
        <v>0</v>
      </c>
      <c r="M15" s="8">
        <f t="shared" si="3"/>
        <v>0</v>
      </c>
      <c r="N15" s="8">
        <f t="shared" si="4"/>
        <v>50000</v>
      </c>
      <c r="P15" s="8">
        <f t="shared" si="5"/>
        <v>0</v>
      </c>
      <c r="Q15" s="8">
        <f t="shared" si="6"/>
        <v>0</v>
      </c>
      <c r="R15" s="8">
        <f t="shared" si="7"/>
        <v>0</v>
      </c>
      <c r="S15" s="8">
        <f t="shared" si="8"/>
        <v>0</v>
      </c>
      <c r="T15" s="8">
        <f t="shared" si="9"/>
        <v>1</v>
      </c>
      <c r="U15" s="8">
        <f t="shared" si="10"/>
        <v>0</v>
      </c>
      <c r="V15" s="8">
        <f t="shared" si="11"/>
        <v>0</v>
      </c>
      <c r="W15" s="8">
        <f t="shared" si="12"/>
        <v>0</v>
      </c>
      <c r="X15" s="8">
        <f t="shared" si="13"/>
        <v>0</v>
      </c>
      <c r="Y15" s="8">
        <f t="shared" si="14"/>
        <v>50000</v>
      </c>
      <c r="AA15" s="8">
        <f t="shared" si="21"/>
        <v>0</v>
      </c>
      <c r="AB15" s="8">
        <f t="shared" si="21"/>
        <v>0</v>
      </c>
      <c r="AC15" s="8">
        <f t="shared" si="21"/>
        <v>0</v>
      </c>
      <c r="AD15" s="8">
        <f t="shared" si="21"/>
        <v>0</v>
      </c>
      <c r="AE15" s="8">
        <f t="shared" si="21"/>
        <v>1</v>
      </c>
      <c r="AF15" s="8">
        <f t="shared" si="16"/>
        <v>0</v>
      </c>
      <c r="AG15" s="8">
        <f t="shared" si="17"/>
        <v>0</v>
      </c>
      <c r="AH15" s="8">
        <f t="shared" si="18"/>
        <v>0</v>
      </c>
      <c r="AI15" s="8">
        <f t="shared" si="19"/>
        <v>0</v>
      </c>
      <c r="AJ15" s="8">
        <f t="shared" si="20"/>
        <v>50000</v>
      </c>
    </row>
    <row r="16" spans="1:36" ht="15" customHeight="1">
      <c r="B16" s="122" t="s">
        <v>535</v>
      </c>
      <c r="C16" s="122" t="s">
        <v>534</v>
      </c>
      <c r="D16" s="122">
        <v>80000</v>
      </c>
      <c r="E16" s="122">
        <v>0</v>
      </c>
      <c r="F16" s="122">
        <v>0</v>
      </c>
      <c r="G16" s="122">
        <v>0</v>
      </c>
      <c r="H16" s="122">
        <v>0</v>
      </c>
      <c r="I16" s="122">
        <v>1</v>
      </c>
      <c r="J16" s="122">
        <f t="shared" si="0"/>
        <v>0</v>
      </c>
      <c r="K16" s="122">
        <f t="shared" si="1"/>
        <v>0</v>
      </c>
      <c r="L16" s="122">
        <f t="shared" si="2"/>
        <v>0</v>
      </c>
      <c r="M16" s="122">
        <f t="shared" si="3"/>
        <v>0</v>
      </c>
      <c r="N16" s="122">
        <f t="shared" si="4"/>
        <v>80000</v>
      </c>
      <c r="P16" s="122">
        <f t="shared" si="5"/>
        <v>0</v>
      </c>
      <c r="Q16" s="122">
        <f t="shared" si="6"/>
        <v>0</v>
      </c>
      <c r="R16" s="122">
        <f t="shared" si="7"/>
        <v>0</v>
      </c>
      <c r="S16" s="122">
        <f t="shared" si="8"/>
        <v>0</v>
      </c>
      <c r="T16" s="122">
        <f t="shared" si="9"/>
        <v>1</v>
      </c>
      <c r="U16" s="122">
        <f t="shared" si="10"/>
        <v>0</v>
      </c>
      <c r="V16" s="122">
        <f t="shared" si="11"/>
        <v>0</v>
      </c>
      <c r="W16" s="122">
        <f t="shared" si="12"/>
        <v>0</v>
      </c>
      <c r="X16" s="122">
        <f t="shared" si="13"/>
        <v>0</v>
      </c>
      <c r="Y16" s="122">
        <f t="shared" si="14"/>
        <v>80000</v>
      </c>
      <c r="AA16" s="122">
        <v>0</v>
      </c>
      <c r="AB16" s="122">
        <v>0</v>
      </c>
      <c r="AC16" s="122">
        <v>0</v>
      </c>
      <c r="AD16" s="122">
        <v>0</v>
      </c>
      <c r="AE16" s="122">
        <v>0</v>
      </c>
      <c r="AF16" s="122">
        <f t="shared" si="16"/>
        <v>0</v>
      </c>
      <c r="AG16" s="122">
        <f t="shared" si="17"/>
        <v>0</v>
      </c>
      <c r="AH16" s="122">
        <f t="shared" si="18"/>
        <v>0</v>
      </c>
      <c r="AI16" s="122">
        <f t="shared" si="19"/>
        <v>0</v>
      </c>
      <c r="AJ16" s="122">
        <f t="shared" si="20"/>
        <v>0</v>
      </c>
    </row>
    <row r="17" spans="2:36" ht="15" customHeight="1">
      <c r="B17" s="84" t="s">
        <v>536</v>
      </c>
      <c r="C17" s="84" t="s">
        <v>531</v>
      </c>
      <c r="D17" s="8">
        <v>5000</v>
      </c>
      <c r="E17" s="8">
        <v>0</v>
      </c>
      <c r="F17" s="8">
        <v>1</v>
      </c>
      <c r="G17" s="8">
        <v>3</v>
      </c>
      <c r="H17" s="8">
        <v>3</v>
      </c>
      <c r="I17" s="8">
        <v>3</v>
      </c>
      <c r="J17" s="8">
        <f t="shared" si="0"/>
        <v>0</v>
      </c>
      <c r="K17" s="8">
        <f t="shared" si="1"/>
        <v>5000</v>
      </c>
      <c r="L17" s="8">
        <f t="shared" si="2"/>
        <v>15000</v>
      </c>
      <c r="M17" s="8">
        <f t="shared" si="3"/>
        <v>15000</v>
      </c>
      <c r="N17" s="8">
        <f t="shared" si="4"/>
        <v>15000</v>
      </c>
      <c r="P17" s="8">
        <f t="shared" si="5"/>
        <v>0</v>
      </c>
      <c r="Q17" s="8">
        <f t="shared" si="6"/>
        <v>1</v>
      </c>
      <c r="R17" s="8">
        <f t="shared" si="7"/>
        <v>2</v>
      </c>
      <c r="S17" s="8">
        <f t="shared" si="8"/>
        <v>2</v>
      </c>
      <c r="T17" s="8">
        <f t="shared" si="9"/>
        <v>2</v>
      </c>
      <c r="U17" s="8">
        <f t="shared" si="10"/>
        <v>0</v>
      </c>
      <c r="V17" s="8">
        <f t="shared" si="11"/>
        <v>5000</v>
      </c>
      <c r="W17" s="8">
        <f t="shared" si="12"/>
        <v>10000</v>
      </c>
      <c r="X17" s="8">
        <f t="shared" si="13"/>
        <v>10000</v>
      </c>
      <c r="Y17" s="8">
        <f t="shared" si="14"/>
        <v>10000</v>
      </c>
      <c r="AA17" s="8">
        <f t="shared" ref="AA17:AA40" si="22">IF(E17=0,0,IF(ROUND(E17*0.3,)&lt;1,1,ROUND(E17*0.3,)))</f>
        <v>0</v>
      </c>
      <c r="AB17" s="8">
        <f t="shared" ref="AB17:AB40" si="23">IF(F17=0,0,IF(ROUND(F17*0.3,)&lt;1,1,ROUND(F17*0.3,)))</f>
        <v>1</v>
      </c>
      <c r="AC17" s="8">
        <f t="shared" ref="AC17:AC40" si="24">IF(G17=0,0,IF(ROUND(G17*0.3,)&lt;1,1,ROUND(G17*0.3,)))</f>
        <v>1</v>
      </c>
      <c r="AD17" s="8">
        <f t="shared" ref="AD17:AD40" si="25">IF(H17=0,0,IF(ROUND(H17*0.3,)&lt;1,1,ROUND(H17*0.3,)))</f>
        <v>1</v>
      </c>
      <c r="AE17" s="8">
        <f t="shared" ref="AE17:AE40" si="26">IF(I17=0,0,IF(ROUND(I17*0.3,)&lt;1,1,ROUND(I17*0.3,)))</f>
        <v>1</v>
      </c>
      <c r="AF17" s="8">
        <f t="shared" si="16"/>
        <v>0</v>
      </c>
      <c r="AG17" s="8">
        <f t="shared" si="17"/>
        <v>5000</v>
      </c>
      <c r="AH17" s="8">
        <f t="shared" si="18"/>
        <v>5000</v>
      </c>
      <c r="AI17" s="8">
        <f t="shared" si="19"/>
        <v>5000</v>
      </c>
      <c r="AJ17" s="8">
        <f t="shared" si="20"/>
        <v>5000</v>
      </c>
    </row>
    <row r="18" spans="2:36" ht="15" customHeight="1">
      <c r="B18" s="84" t="s">
        <v>536</v>
      </c>
      <c r="C18" s="84" t="s">
        <v>532</v>
      </c>
      <c r="D18" s="8">
        <v>15000</v>
      </c>
      <c r="E18" s="8">
        <v>0</v>
      </c>
      <c r="F18" s="8">
        <v>0</v>
      </c>
      <c r="G18" s="8">
        <v>2</v>
      </c>
      <c r="H18" s="8">
        <v>3</v>
      </c>
      <c r="I18" s="8">
        <v>5</v>
      </c>
      <c r="J18" s="8">
        <f t="shared" si="0"/>
        <v>0</v>
      </c>
      <c r="K18" s="8">
        <f t="shared" si="1"/>
        <v>0</v>
      </c>
      <c r="L18" s="8">
        <f t="shared" si="2"/>
        <v>30000</v>
      </c>
      <c r="M18" s="8">
        <f t="shared" si="3"/>
        <v>45000</v>
      </c>
      <c r="N18" s="8">
        <f t="shared" si="4"/>
        <v>75000</v>
      </c>
      <c r="P18" s="8">
        <f t="shared" si="5"/>
        <v>0</v>
      </c>
      <c r="Q18" s="8">
        <f t="shared" si="6"/>
        <v>0</v>
      </c>
      <c r="R18" s="8">
        <f t="shared" si="7"/>
        <v>1</v>
      </c>
      <c r="S18" s="8">
        <f t="shared" si="8"/>
        <v>2</v>
      </c>
      <c r="T18" s="8">
        <f t="shared" si="9"/>
        <v>3</v>
      </c>
      <c r="U18" s="8">
        <f t="shared" si="10"/>
        <v>0</v>
      </c>
      <c r="V18" s="8">
        <f t="shared" si="11"/>
        <v>0</v>
      </c>
      <c r="W18" s="8">
        <f t="shared" si="12"/>
        <v>15000</v>
      </c>
      <c r="X18" s="8">
        <f t="shared" si="13"/>
        <v>30000</v>
      </c>
      <c r="Y18" s="8">
        <f t="shared" si="14"/>
        <v>45000</v>
      </c>
      <c r="AA18" s="8">
        <f t="shared" si="22"/>
        <v>0</v>
      </c>
      <c r="AB18" s="8">
        <f t="shared" si="23"/>
        <v>0</v>
      </c>
      <c r="AC18" s="8">
        <f t="shared" si="24"/>
        <v>1</v>
      </c>
      <c r="AD18" s="8">
        <f t="shared" si="25"/>
        <v>1</v>
      </c>
      <c r="AE18" s="8">
        <f t="shared" si="26"/>
        <v>2</v>
      </c>
      <c r="AF18" s="8">
        <f t="shared" si="16"/>
        <v>0</v>
      </c>
      <c r="AG18" s="8">
        <f t="shared" si="17"/>
        <v>0</v>
      </c>
      <c r="AH18" s="8">
        <f t="shared" si="18"/>
        <v>15000</v>
      </c>
      <c r="AI18" s="8">
        <f t="shared" si="19"/>
        <v>15000</v>
      </c>
      <c r="AJ18" s="8">
        <f t="shared" si="20"/>
        <v>30000</v>
      </c>
    </row>
    <row r="19" spans="2:36" ht="15" customHeight="1">
      <c r="B19" s="84" t="s">
        <v>536</v>
      </c>
      <c r="C19" s="84" t="s">
        <v>533</v>
      </c>
      <c r="D19" s="8">
        <v>50000</v>
      </c>
      <c r="E19" s="8">
        <v>0</v>
      </c>
      <c r="F19" s="8">
        <v>0</v>
      </c>
      <c r="G19" s="8">
        <v>0</v>
      </c>
      <c r="H19" s="8">
        <v>0</v>
      </c>
      <c r="I19" s="8">
        <v>2</v>
      </c>
      <c r="J19" s="8">
        <f t="shared" si="0"/>
        <v>0</v>
      </c>
      <c r="K19" s="8">
        <f t="shared" si="1"/>
        <v>0</v>
      </c>
      <c r="L19" s="8">
        <f t="shared" si="2"/>
        <v>0</v>
      </c>
      <c r="M19" s="8">
        <f t="shared" si="3"/>
        <v>0</v>
      </c>
      <c r="N19" s="8">
        <f t="shared" si="4"/>
        <v>100000</v>
      </c>
      <c r="P19" s="8">
        <f t="shared" si="5"/>
        <v>0</v>
      </c>
      <c r="Q19" s="8">
        <f t="shared" si="6"/>
        <v>0</v>
      </c>
      <c r="R19" s="8">
        <f t="shared" si="7"/>
        <v>0</v>
      </c>
      <c r="S19" s="8">
        <f t="shared" si="8"/>
        <v>0</v>
      </c>
      <c r="T19" s="8">
        <f t="shared" si="9"/>
        <v>1</v>
      </c>
      <c r="U19" s="8">
        <f t="shared" si="10"/>
        <v>0</v>
      </c>
      <c r="V19" s="8">
        <f t="shared" si="11"/>
        <v>0</v>
      </c>
      <c r="W19" s="8">
        <f t="shared" si="12"/>
        <v>0</v>
      </c>
      <c r="X19" s="8">
        <f t="shared" si="13"/>
        <v>0</v>
      </c>
      <c r="Y19" s="8">
        <f t="shared" si="14"/>
        <v>50000</v>
      </c>
      <c r="AA19" s="8">
        <f t="shared" si="22"/>
        <v>0</v>
      </c>
      <c r="AB19" s="8">
        <f t="shared" si="23"/>
        <v>0</v>
      </c>
      <c r="AC19" s="8">
        <f t="shared" si="24"/>
        <v>0</v>
      </c>
      <c r="AD19" s="8">
        <f t="shared" si="25"/>
        <v>0</v>
      </c>
      <c r="AE19" s="8">
        <f t="shared" si="26"/>
        <v>1</v>
      </c>
      <c r="AF19" s="8">
        <f t="shared" si="16"/>
        <v>0</v>
      </c>
      <c r="AG19" s="8">
        <f t="shared" si="17"/>
        <v>0</v>
      </c>
      <c r="AH19" s="8">
        <f t="shared" si="18"/>
        <v>0</v>
      </c>
      <c r="AI19" s="8">
        <f t="shared" si="19"/>
        <v>0</v>
      </c>
      <c r="AJ19" s="8">
        <f t="shared" si="20"/>
        <v>50000</v>
      </c>
    </row>
    <row r="20" spans="2:36" ht="15" customHeight="1">
      <c r="B20" s="84" t="s">
        <v>536</v>
      </c>
      <c r="C20" s="84" t="s">
        <v>534</v>
      </c>
      <c r="D20" s="8">
        <v>80000</v>
      </c>
      <c r="E20" s="8">
        <v>0</v>
      </c>
      <c r="F20" s="8">
        <v>0</v>
      </c>
      <c r="G20" s="8">
        <v>0</v>
      </c>
      <c r="H20" s="8">
        <v>0</v>
      </c>
      <c r="I20" s="8">
        <v>0</v>
      </c>
      <c r="J20" s="8">
        <f t="shared" si="0"/>
        <v>0</v>
      </c>
      <c r="K20" s="8">
        <f t="shared" si="1"/>
        <v>0</v>
      </c>
      <c r="L20" s="8">
        <f t="shared" si="2"/>
        <v>0</v>
      </c>
      <c r="M20" s="8">
        <f t="shared" si="3"/>
        <v>0</v>
      </c>
      <c r="N20" s="8">
        <f t="shared" si="4"/>
        <v>0</v>
      </c>
      <c r="P20" s="8">
        <f t="shared" si="5"/>
        <v>0</v>
      </c>
      <c r="Q20" s="8">
        <f t="shared" si="6"/>
        <v>0</v>
      </c>
      <c r="R20" s="8">
        <f t="shared" si="7"/>
        <v>0</v>
      </c>
      <c r="S20" s="8">
        <f t="shared" si="8"/>
        <v>0</v>
      </c>
      <c r="T20" s="8">
        <f t="shared" si="9"/>
        <v>0</v>
      </c>
      <c r="U20" s="8">
        <f t="shared" si="10"/>
        <v>0</v>
      </c>
      <c r="V20" s="8">
        <f t="shared" si="11"/>
        <v>0</v>
      </c>
      <c r="W20" s="8">
        <f t="shared" si="12"/>
        <v>0</v>
      </c>
      <c r="X20" s="8">
        <f t="shared" si="13"/>
        <v>0</v>
      </c>
      <c r="Y20" s="8">
        <f t="shared" si="14"/>
        <v>0</v>
      </c>
      <c r="AA20" s="8">
        <f t="shared" si="22"/>
        <v>0</v>
      </c>
      <c r="AB20" s="8">
        <f t="shared" si="23"/>
        <v>0</v>
      </c>
      <c r="AC20" s="8">
        <f t="shared" si="24"/>
        <v>0</v>
      </c>
      <c r="AD20" s="8">
        <f t="shared" si="25"/>
        <v>0</v>
      </c>
      <c r="AE20" s="8">
        <f t="shared" si="26"/>
        <v>0</v>
      </c>
      <c r="AF20" s="8">
        <f t="shared" si="16"/>
        <v>0</v>
      </c>
      <c r="AG20" s="8">
        <f t="shared" si="17"/>
        <v>0</v>
      </c>
      <c r="AH20" s="8">
        <f t="shared" si="18"/>
        <v>0</v>
      </c>
      <c r="AI20" s="8">
        <f t="shared" si="19"/>
        <v>0</v>
      </c>
      <c r="AJ20" s="8">
        <f t="shared" si="20"/>
        <v>0</v>
      </c>
    </row>
    <row r="21" spans="2:36" ht="15" customHeight="1">
      <c r="B21" s="121" t="s">
        <v>537</v>
      </c>
      <c r="C21" s="121" t="s">
        <v>531</v>
      </c>
      <c r="D21" s="121">
        <v>5000</v>
      </c>
      <c r="E21" s="121">
        <v>0</v>
      </c>
      <c r="F21" s="121">
        <v>1</v>
      </c>
      <c r="G21" s="121">
        <v>5</v>
      </c>
      <c r="H21" s="121">
        <v>10</v>
      </c>
      <c r="I21" s="121">
        <v>10</v>
      </c>
      <c r="J21" s="121">
        <f t="shared" si="0"/>
        <v>0</v>
      </c>
      <c r="K21" s="121">
        <f t="shared" si="1"/>
        <v>5000</v>
      </c>
      <c r="L21" s="121">
        <f t="shared" si="2"/>
        <v>25000</v>
      </c>
      <c r="M21" s="121">
        <f t="shared" si="3"/>
        <v>50000</v>
      </c>
      <c r="N21" s="121">
        <f t="shared" si="4"/>
        <v>50000</v>
      </c>
      <c r="P21" s="121">
        <f t="shared" si="5"/>
        <v>0</v>
      </c>
      <c r="Q21" s="121">
        <f t="shared" si="6"/>
        <v>1</v>
      </c>
      <c r="R21" s="121">
        <f t="shared" si="7"/>
        <v>3</v>
      </c>
      <c r="S21" s="121">
        <f t="shared" si="8"/>
        <v>5</v>
      </c>
      <c r="T21" s="121">
        <f t="shared" si="9"/>
        <v>5</v>
      </c>
      <c r="U21" s="121">
        <f t="shared" si="10"/>
        <v>0</v>
      </c>
      <c r="V21" s="121">
        <f t="shared" si="11"/>
        <v>5000</v>
      </c>
      <c r="W21" s="121">
        <f t="shared" si="12"/>
        <v>15000</v>
      </c>
      <c r="X21" s="121">
        <f t="shared" si="13"/>
        <v>25000</v>
      </c>
      <c r="Y21" s="121">
        <f t="shared" si="14"/>
        <v>25000</v>
      </c>
      <c r="AA21" s="121">
        <f t="shared" si="22"/>
        <v>0</v>
      </c>
      <c r="AB21" s="121">
        <f t="shared" si="23"/>
        <v>1</v>
      </c>
      <c r="AC21" s="121">
        <f t="shared" si="24"/>
        <v>2</v>
      </c>
      <c r="AD21" s="121">
        <f t="shared" si="25"/>
        <v>3</v>
      </c>
      <c r="AE21" s="121">
        <f t="shared" si="26"/>
        <v>3</v>
      </c>
      <c r="AF21" s="121">
        <f t="shared" si="16"/>
        <v>0</v>
      </c>
      <c r="AG21" s="121">
        <f t="shared" si="17"/>
        <v>5000</v>
      </c>
      <c r="AH21" s="121">
        <f t="shared" si="18"/>
        <v>10000</v>
      </c>
      <c r="AI21" s="121">
        <f t="shared" si="19"/>
        <v>15000</v>
      </c>
      <c r="AJ21" s="121">
        <f t="shared" si="20"/>
        <v>15000</v>
      </c>
    </row>
    <row r="22" spans="2:36" ht="15" customHeight="1">
      <c r="B22" s="84" t="s">
        <v>537</v>
      </c>
      <c r="C22" s="84" t="s">
        <v>532</v>
      </c>
      <c r="D22" s="8">
        <v>15000</v>
      </c>
      <c r="E22" s="8">
        <v>0</v>
      </c>
      <c r="F22" s="8">
        <v>0</v>
      </c>
      <c r="G22" s="8">
        <v>0</v>
      </c>
      <c r="H22" s="8">
        <v>0</v>
      </c>
      <c r="I22" s="8">
        <v>5</v>
      </c>
      <c r="J22" s="8">
        <f t="shared" si="0"/>
        <v>0</v>
      </c>
      <c r="K22" s="8">
        <f t="shared" si="1"/>
        <v>0</v>
      </c>
      <c r="L22" s="8">
        <f t="shared" si="2"/>
        <v>0</v>
      </c>
      <c r="M22" s="8">
        <f t="shared" si="3"/>
        <v>0</v>
      </c>
      <c r="N22" s="8">
        <f t="shared" si="4"/>
        <v>75000</v>
      </c>
      <c r="P22" s="8">
        <f t="shared" si="5"/>
        <v>0</v>
      </c>
      <c r="Q22" s="8">
        <f t="shared" si="6"/>
        <v>0</v>
      </c>
      <c r="R22" s="8">
        <f t="shared" si="7"/>
        <v>0</v>
      </c>
      <c r="S22" s="8">
        <f t="shared" si="8"/>
        <v>0</v>
      </c>
      <c r="T22" s="8">
        <f t="shared" si="9"/>
        <v>3</v>
      </c>
      <c r="U22" s="8">
        <f t="shared" si="10"/>
        <v>0</v>
      </c>
      <c r="V22" s="8">
        <f t="shared" si="11"/>
        <v>0</v>
      </c>
      <c r="W22" s="8">
        <f t="shared" si="12"/>
        <v>0</v>
      </c>
      <c r="X22" s="8">
        <f t="shared" si="13"/>
        <v>0</v>
      </c>
      <c r="Y22" s="8">
        <f t="shared" si="14"/>
        <v>45000</v>
      </c>
      <c r="AA22" s="8">
        <f t="shared" si="22"/>
        <v>0</v>
      </c>
      <c r="AB22" s="8">
        <f t="shared" si="23"/>
        <v>0</v>
      </c>
      <c r="AC22" s="8">
        <f t="shared" si="24"/>
        <v>0</v>
      </c>
      <c r="AD22" s="8">
        <f t="shared" si="25"/>
        <v>0</v>
      </c>
      <c r="AE22" s="8">
        <f t="shared" si="26"/>
        <v>2</v>
      </c>
      <c r="AF22" s="8">
        <f t="shared" si="16"/>
        <v>0</v>
      </c>
      <c r="AG22" s="8">
        <f t="shared" si="17"/>
        <v>0</v>
      </c>
      <c r="AH22" s="8">
        <f t="shared" si="18"/>
        <v>0</v>
      </c>
      <c r="AI22" s="8">
        <f t="shared" si="19"/>
        <v>0</v>
      </c>
      <c r="AJ22" s="8">
        <f t="shared" si="20"/>
        <v>30000</v>
      </c>
    </row>
    <row r="23" spans="2:36" ht="15" customHeight="1">
      <c r="B23" s="84" t="s">
        <v>537</v>
      </c>
      <c r="C23" s="84" t="s">
        <v>533</v>
      </c>
      <c r="D23" s="8">
        <v>50000</v>
      </c>
      <c r="E23" s="8">
        <v>0</v>
      </c>
      <c r="F23" s="8">
        <v>0</v>
      </c>
      <c r="G23" s="8">
        <v>0</v>
      </c>
      <c r="H23" s="8">
        <v>0</v>
      </c>
      <c r="I23" s="8">
        <v>0</v>
      </c>
      <c r="J23" s="8">
        <f t="shared" si="0"/>
        <v>0</v>
      </c>
      <c r="K23" s="8">
        <f t="shared" si="1"/>
        <v>0</v>
      </c>
      <c r="L23" s="8">
        <f t="shared" si="2"/>
        <v>0</v>
      </c>
      <c r="M23" s="8">
        <f t="shared" si="3"/>
        <v>0</v>
      </c>
      <c r="N23" s="8">
        <f t="shared" si="4"/>
        <v>0</v>
      </c>
      <c r="P23" s="8">
        <f t="shared" si="5"/>
        <v>0</v>
      </c>
      <c r="Q23" s="8">
        <f t="shared" si="6"/>
        <v>0</v>
      </c>
      <c r="R23" s="8">
        <f t="shared" si="7"/>
        <v>0</v>
      </c>
      <c r="S23" s="8">
        <f t="shared" si="8"/>
        <v>0</v>
      </c>
      <c r="T23" s="8">
        <f t="shared" si="9"/>
        <v>0</v>
      </c>
      <c r="U23" s="8">
        <f t="shared" si="10"/>
        <v>0</v>
      </c>
      <c r="V23" s="8">
        <f t="shared" si="11"/>
        <v>0</v>
      </c>
      <c r="W23" s="8">
        <f t="shared" si="12"/>
        <v>0</v>
      </c>
      <c r="X23" s="8">
        <f t="shared" si="13"/>
        <v>0</v>
      </c>
      <c r="Y23" s="8">
        <f t="shared" si="14"/>
        <v>0</v>
      </c>
      <c r="AA23" s="8">
        <f t="shared" si="22"/>
        <v>0</v>
      </c>
      <c r="AB23" s="8">
        <f t="shared" si="23"/>
        <v>0</v>
      </c>
      <c r="AC23" s="8">
        <f t="shared" si="24"/>
        <v>0</v>
      </c>
      <c r="AD23" s="8">
        <f t="shared" si="25"/>
        <v>0</v>
      </c>
      <c r="AE23" s="8">
        <f t="shared" si="26"/>
        <v>0</v>
      </c>
      <c r="AF23" s="8">
        <f t="shared" si="16"/>
        <v>0</v>
      </c>
      <c r="AG23" s="8">
        <f t="shared" si="17"/>
        <v>0</v>
      </c>
      <c r="AH23" s="8">
        <f t="shared" si="18"/>
        <v>0</v>
      </c>
      <c r="AI23" s="8">
        <f t="shared" si="19"/>
        <v>0</v>
      </c>
      <c r="AJ23" s="8">
        <f t="shared" si="20"/>
        <v>0</v>
      </c>
    </row>
    <row r="24" spans="2:36" ht="15" customHeight="1">
      <c r="B24" s="122" t="s">
        <v>537</v>
      </c>
      <c r="C24" s="122" t="s">
        <v>534</v>
      </c>
      <c r="D24" s="122">
        <v>80000</v>
      </c>
      <c r="E24" s="122">
        <v>0</v>
      </c>
      <c r="F24" s="122">
        <v>0</v>
      </c>
      <c r="G24" s="122">
        <v>0</v>
      </c>
      <c r="H24" s="122">
        <v>0</v>
      </c>
      <c r="I24" s="122">
        <v>0</v>
      </c>
      <c r="J24" s="122">
        <f t="shared" si="0"/>
        <v>0</v>
      </c>
      <c r="K24" s="122">
        <f t="shared" si="1"/>
        <v>0</v>
      </c>
      <c r="L24" s="122">
        <f t="shared" si="2"/>
        <v>0</v>
      </c>
      <c r="M24" s="122">
        <f t="shared" si="3"/>
        <v>0</v>
      </c>
      <c r="N24" s="122">
        <f t="shared" si="4"/>
        <v>0</v>
      </c>
      <c r="P24" s="122">
        <f t="shared" si="5"/>
        <v>0</v>
      </c>
      <c r="Q24" s="122">
        <f t="shared" si="6"/>
        <v>0</v>
      </c>
      <c r="R24" s="122">
        <f t="shared" si="7"/>
        <v>0</v>
      </c>
      <c r="S24" s="122">
        <f t="shared" si="8"/>
        <v>0</v>
      </c>
      <c r="T24" s="122">
        <f t="shared" si="9"/>
        <v>0</v>
      </c>
      <c r="U24" s="122">
        <f t="shared" si="10"/>
        <v>0</v>
      </c>
      <c r="V24" s="122">
        <f t="shared" si="11"/>
        <v>0</v>
      </c>
      <c r="W24" s="122">
        <f t="shared" si="12"/>
        <v>0</v>
      </c>
      <c r="X24" s="122">
        <f t="shared" si="13"/>
        <v>0</v>
      </c>
      <c r="Y24" s="122">
        <f t="shared" si="14"/>
        <v>0</v>
      </c>
      <c r="AA24" s="122">
        <f t="shared" si="22"/>
        <v>0</v>
      </c>
      <c r="AB24" s="122">
        <f t="shared" si="23"/>
        <v>0</v>
      </c>
      <c r="AC24" s="122">
        <f t="shared" si="24"/>
        <v>0</v>
      </c>
      <c r="AD24" s="122">
        <f t="shared" si="25"/>
        <v>0</v>
      </c>
      <c r="AE24" s="122">
        <f t="shared" si="26"/>
        <v>0</v>
      </c>
      <c r="AF24" s="122">
        <f t="shared" si="16"/>
        <v>0</v>
      </c>
      <c r="AG24" s="122">
        <f t="shared" si="17"/>
        <v>0</v>
      </c>
      <c r="AH24" s="122">
        <f t="shared" si="18"/>
        <v>0</v>
      </c>
      <c r="AI24" s="122">
        <f t="shared" si="19"/>
        <v>0</v>
      </c>
      <c r="AJ24" s="122">
        <f t="shared" si="20"/>
        <v>0</v>
      </c>
    </row>
    <row r="25" spans="2:36" ht="15" customHeight="1">
      <c r="B25" s="84" t="s">
        <v>538</v>
      </c>
      <c r="C25" s="84" t="s">
        <v>531</v>
      </c>
      <c r="D25" s="8">
        <v>5000</v>
      </c>
      <c r="E25" s="8">
        <v>0</v>
      </c>
      <c r="F25" s="8">
        <v>1</v>
      </c>
      <c r="G25" s="8">
        <v>5</v>
      </c>
      <c r="H25" s="8">
        <v>10</v>
      </c>
      <c r="I25" s="8">
        <v>10</v>
      </c>
      <c r="J25" s="8">
        <f t="shared" si="0"/>
        <v>0</v>
      </c>
      <c r="K25" s="8">
        <f t="shared" si="1"/>
        <v>5000</v>
      </c>
      <c r="L25" s="8">
        <f t="shared" si="2"/>
        <v>25000</v>
      </c>
      <c r="M25" s="8">
        <f t="shared" si="3"/>
        <v>50000</v>
      </c>
      <c r="N25" s="8">
        <f t="shared" si="4"/>
        <v>50000</v>
      </c>
      <c r="P25" s="8">
        <f t="shared" si="5"/>
        <v>0</v>
      </c>
      <c r="Q25" s="8">
        <f t="shared" si="6"/>
        <v>1</v>
      </c>
      <c r="R25" s="8">
        <f t="shared" si="7"/>
        <v>3</v>
      </c>
      <c r="S25" s="8">
        <f t="shared" si="8"/>
        <v>5</v>
      </c>
      <c r="T25" s="8">
        <f t="shared" si="9"/>
        <v>5</v>
      </c>
      <c r="U25" s="8">
        <f t="shared" si="10"/>
        <v>0</v>
      </c>
      <c r="V25" s="8">
        <f t="shared" si="11"/>
        <v>5000</v>
      </c>
      <c r="W25" s="8">
        <f t="shared" si="12"/>
        <v>15000</v>
      </c>
      <c r="X25" s="8">
        <f t="shared" si="13"/>
        <v>25000</v>
      </c>
      <c r="Y25" s="8">
        <f t="shared" si="14"/>
        <v>25000</v>
      </c>
      <c r="AA25" s="8">
        <f t="shared" si="22"/>
        <v>0</v>
      </c>
      <c r="AB25" s="8">
        <f t="shared" si="23"/>
        <v>1</v>
      </c>
      <c r="AC25" s="8">
        <f t="shared" si="24"/>
        <v>2</v>
      </c>
      <c r="AD25" s="8">
        <f t="shared" si="25"/>
        <v>3</v>
      </c>
      <c r="AE25" s="8">
        <f t="shared" si="26"/>
        <v>3</v>
      </c>
      <c r="AF25" s="8">
        <f t="shared" si="16"/>
        <v>0</v>
      </c>
      <c r="AG25" s="8">
        <f t="shared" si="17"/>
        <v>5000</v>
      </c>
      <c r="AH25" s="8">
        <f t="shared" si="18"/>
        <v>10000</v>
      </c>
      <c r="AI25" s="8">
        <f t="shared" si="19"/>
        <v>15000</v>
      </c>
      <c r="AJ25" s="8">
        <f t="shared" si="20"/>
        <v>15000</v>
      </c>
    </row>
    <row r="26" spans="2:36" ht="15" customHeight="1">
      <c r="B26" s="84" t="s">
        <v>538</v>
      </c>
      <c r="C26" s="84" t="s">
        <v>532</v>
      </c>
      <c r="D26" s="8">
        <v>15000</v>
      </c>
      <c r="E26" s="8">
        <v>0</v>
      </c>
      <c r="F26" s="8">
        <v>0</v>
      </c>
      <c r="G26" s="8">
        <v>0</v>
      </c>
      <c r="H26" s="8">
        <v>0</v>
      </c>
      <c r="I26" s="8">
        <v>1</v>
      </c>
      <c r="J26" s="8">
        <f t="shared" si="0"/>
        <v>0</v>
      </c>
      <c r="K26" s="8">
        <f t="shared" si="1"/>
        <v>0</v>
      </c>
      <c r="L26" s="8">
        <f t="shared" si="2"/>
        <v>0</v>
      </c>
      <c r="M26" s="8">
        <f t="shared" si="3"/>
        <v>0</v>
      </c>
      <c r="N26" s="8">
        <f t="shared" si="4"/>
        <v>15000</v>
      </c>
      <c r="P26" s="8">
        <f t="shared" si="5"/>
        <v>0</v>
      </c>
      <c r="Q26" s="8">
        <f t="shared" si="6"/>
        <v>0</v>
      </c>
      <c r="R26" s="8">
        <f t="shared" si="7"/>
        <v>0</v>
      </c>
      <c r="S26" s="8">
        <f t="shared" si="8"/>
        <v>0</v>
      </c>
      <c r="T26" s="8">
        <f t="shared" si="9"/>
        <v>1</v>
      </c>
      <c r="U26" s="8">
        <f t="shared" si="10"/>
        <v>0</v>
      </c>
      <c r="V26" s="8">
        <f t="shared" si="11"/>
        <v>0</v>
      </c>
      <c r="W26" s="8">
        <f t="shared" si="12"/>
        <v>0</v>
      </c>
      <c r="X26" s="8">
        <f t="shared" si="13"/>
        <v>0</v>
      </c>
      <c r="Y26" s="8">
        <f t="shared" si="14"/>
        <v>15000</v>
      </c>
      <c r="AA26" s="8">
        <f t="shared" si="22"/>
        <v>0</v>
      </c>
      <c r="AB26" s="8">
        <f t="shared" si="23"/>
        <v>0</v>
      </c>
      <c r="AC26" s="8">
        <f t="shared" si="24"/>
        <v>0</v>
      </c>
      <c r="AD26" s="8">
        <f t="shared" si="25"/>
        <v>0</v>
      </c>
      <c r="AE26" s="8">
        <f t="shared" si="26"/>
        <v>1</v>
      </c>
      <c r="AF26" s="8">
        <f t="shared" si="16"/>
        <v>0</v>
      </c>
      <c r="AG26" s="8">
        <f t="shared" si="17"/>
        <v>0</v>
      </c>
      <c r="AH26" s="8">
        <f t="shared" si="18"/>
        <v>0</v>
      </c>
      <c r="AI26" s="8">
        <f t="shared" si="19"/>
        <v>0</v>
      </c>
      <c r="AJ26" s="8">
        <f t="shared" si="20"/>
        <v>15000</v>
      </c>
    </row>
    <row r="27" spans="2:36" ht="15" customHeight="1">
      <c r="B27" s="84" t="s">
        <v>538</v>
      </c>
      <c r="C27" s="84" t="s">
        <v>533</v>
      </c>
      <c r="D27" s="8">
        <v>50000</v>
      </c>
      <c r="E27" s="8">
        <v>0</v>
      </c>
      <c r="F27" s="8">
        <v>0</v>
      </c>
      <c r="G27" s="8">
        <v>0</v>
      </c>
      <c r="H27" s="8">
        <v>0</v>
      </c>
      <c r="I27" s="8">
        <v>0</v>
      </c>
      <c r="J27" s="8">
        <f t="shared" si="0"/>
        <v>0</v>
      </c>
      <c r="K27" s="8">
        <f t="shared" si="1"/>
        <v>0</v>
      </c>
      <c r="L27" s="8">
        <f t="shared" si="2"/>
        <v>0</v>
      </c>
      <c r="M27" s="8">
        <f t="shared" si="3"/>
        <v>0</v>
      </c>
      <c r="N27" s="8">
        <f t="shared" si="4"/>
        <v>0</v>
      </c>
      <c r="P27" s="8">
        <f t="shared" si="5"/>
        <v>0</v>
      </c>
      <c r="Q27" s="8">
        <f t="shared" si="6"/>
        <v>0</v>
      </c>
      <c r="R27" s="8">
        <f t="shared" si="7"/>
        <v>0</v>
      </c>
      <c r="S27" s="8">
        <f t="shared" si="8"/>
        <v>0</v>
      </c>
      <c r="T27" s="8">
        <f t="shared" si="9"/>
        <v>0</v>
      </c>
      <c r="U27" s="8">
        <f t="shared" si="10"/>
        <v>0</v>
      </c>
      <c r="V27" s="8">
        <f t="shared" si="11"/>
        <v>0</v>
      </c>
      <c r="W27" s="8">
        <f t="shared" si="12"/>
        <v>0</v>
      </c>
      <c r="X27" s="8">
        <f t="shared" si="13"/>
        <v>0</v>
      </c>
      <c r="Y27" s="8">
        <f t="shared" si="14"/>
        <v>0</v>
      </c>
      <c r="AA27" s="8">
        <f t="shared" si="22"/>
        <v>0</v>
      </c>
      <c r="AB27" s="8">
        <f t="shared" si="23"/>
        <v>0</v>
      </c>
      <c r="AC27" s="8">
        <f t="shared" si="24"/>
        <v>0</v>
      </c>
      <c r="AD27" s="8">
        <f t="shared" si="25"/>
        <v>0</v>
      </c>
      <c r="AE27" s="8">
        <f t="shared" si="26"/>
        <v>0</v>
      </c>
      <c r="AF27" s="8">
        <f t="shared" si="16"/>
        <v>0</v>
      </c>
      <c r="AG27" s="8">
        <f t="shared" si="17"/>
        <v>0</v>
      </c>
      <c r="AH27" s="8">
        <f t="shared" si="18"/>
        <v>0</v>
      </c>
      <c r="AI27" s="8">
        <f t="shared" si="19"/>
        <v>0</v>
      </c>
      <c r="AJ27" s="8">
        <f t="shared" si="20"/>
        <v>0</v>
      </c>
    </row>
    <row r="28" spans="2:36" ht="15" customHeight="1">
      <c r="B28" s="84" t="s">
        <v>538</v>
      </c>
      <c r="C28" s="84" t="s">
        <v>534</v>
      </c>
      <c r="D28" s="8">
        <v>80000</v>
      </c>
      <c r="E28" s="8">
        <v>0</v>
      </c>
      <c r="F28" s="8">
        <v>0</v>
      </c>
      <c r="G28" s="8">
        <v>0</v>
      </c>
      <c r="H28" s="8">
        <v>0</v>
      </c>
      <c r="I28" s="8">
        <v>0</v>
      </c>
      <c r="J28" s="8">
        <f t="shared" si="0"/>
        <v>0</v>
      </c>
      <c r="K28" s="8">
        <f t="shared" si="1"/>
        <v>0</v>
      </c>
      <c r="L28" s="8">
        <f t="shared" si="2"/>
        <v>0</v>
      </c>
      <c r="M28" s="8">
        <f t="shared" si="3"/>
        <v>0</v>
      </c>
      <c r="N28" s="8">
        <f t="shared" si="4"/>
        <v>0</v>
      </c>
      <c r="P28" s="8">
        <f t="shared" si="5"/>
        <v>0</v>
      </c>
      <c r="Q28" s="8">
        <f t="shared" si="6"/>
        <v>0</v>
      </c>
      <c r="R28" s="8">
        <f t="shared" si="7"/>
        <v>0</v>
      </c>
      <c r="S28" s="8">
        <f t="shared" si="8"/>
        <v>0</v>
      </c>
      <c r="T28" s="8">
        <f t="shared" si="9"/>
        <v>0</v>
      </c>
      <c r="U28" s="8">
        <f t="shared" si="10"/>
        <v>0</v>
      </c>
      <c r="V28" s="8">
        <f t="shared" si="11"/>
        <v>0</v>
      </c>
      <c r="W28" s="8">
        <f t="shared" si="12"/>
        <v>0</v>
      </c>
      <c r="X28" s="8">
        <f t="shared" si="13"/>
        <v>0</v>
      </c>
      <c r="Y28" s="8">
        <f t="shared" si="14"/>
        <v>0</v>
      </c>
      <c r="AA28" s="8">
        <f t="shared" si="22"/>
        <v>0</v>
      </c>
      <c r="AB28" s="8">
        <f t="shared" si="23"/>
        <v>0</v>
      </c>
      <c r="AC28" s="8">
        <f t="shared" si="24"/>
        <v>0</v>
      </c>
      <c r="AD28" s="8">
        <f t="shared" si="25"/>
        <v>0</v>
      </c>
      <c r="AE28" s="8">
        <f t="shared" si="26"/>
        <v>0</v>
      </c>
      <c r="AF28" s="8">
        <f t="shared" si="16"/>
        <v>0</v>
      </c>
      <c r="AG28" s="8">
        <f t="shared" si="17"/>
        <v>0</v>
      </c>
      <c r="AH28" s="8">
        <f t="shared" si="18"/>
        <v>0</v>
      </c>
      <c r="AI28" s="8">
        <f t="shared" si="19"/>
        <v>0</v>
      </c>
      <c r="AJ28" s="8">
        <f t="shared" si="20"/>
        <v>0</v>
      </c>
    </row>
    <row r="29" spans="2:36" ht="15" customHeight="1">
      <c r="B29" s="121" t="s">
        <v>539</v>
      </c>
      <c r="C29" s="121" t="s">
        <v>531</v>
      </c>
      <c r="D29" s="121">
        <v>5000</v>
      </c>
      <c r="E29" s="121">
        <v>0</v>
      </c>
      <c r="F29" s="121">
        <v>1</v>
      </c>
      <c r="G29" s="121">
        <v>5</v>
      </c>
      <c r="H29" s="121">
        <v>10</v>
      </c>
      <c r="I29" s="121">
        <v>10</v>
      </c>
      <c r="J29" s="121">
        <f t="shared" si="0"/>
        <v>0</v>
      </c>
      <c r="K29" s="121">
        <f t="shared" si="1"/>
        <v>5000</v>
      </c>
      <c r="L29" s="121">
        <f t="shared" si="2"/>
        <v>25000</v>
      </c>
      <c r="M29" s="121">
        <f t="shared" si="3"/>
        <v>50000</v>
      </c>
      <c r="N29" s="121">
        <f t="shared" si="4"/>
        <v>50000</v>
      </c>
      <c r="P29" s="121">
        <f t="shared" si="5"/>
        <v>0</v>
      </c>
      <c r="Q29" s="121">
        <f t="shared" si="6"/>
        <v>1</v>
      </c>
      <c r="R29" s="121">
        <f t="shared" si="7"/>
        <v>3</v>
      </c>
      <c r="S29" s="121">
        <f t="shared" si="8"/>
        <v>5</v>
      </c>
      <c r="T29" s="121">
        <f t="shared" si="9"/>
        <v>5</v>
      </c>
      <c r="U29" s="121">
        <f t="shared" si="10"/>
        <v>0</v>
      </c>
      <c r="V29" s="121">
        <f t="shared" si="11"/>
        <v>5000</v>
      </c>
      <c r="W29" s="121">
        <f t="shared" si="12"/>
        <v>15000</v>
      </c>
      <c r="X29" s="121">
        <f t="shared" si="13"/>
        <v>25000</v>
      </c>
      <c r="Y29" s="121">
        <f t="shared" si="14"/>
        <v>25000</v>
      </c>
      <c r="AA29" s="121">
        <f t="shared" si="22"/>
        <v>0</v>
      </c>
      <c r="AB29" s="121">
        <f t="shared" si="23"/>
        <v>1</v>
      </c>
      <c r="AC29" s="121">
        <f t="shared" si="24"/>
        <v>2</v>
      </c>
      <c r="AD29" s="121">
        <f t="shared" si="25"/>
        <v>3</v>
      </c>
      <c r="AE29" s="121">
        <f t="shared" si="26"/>
        <v>3</v>
      </c>
      <c r="AF29" s="121">
        <f t="shared" si="16"/>
        <v>0</v>
      </c>
      <c r="AG29" s="121">
        <f t="shared" si="17"/>
        <v>5000</v>
      </c>
      <c r="AH29" s="121">
        <f t="shared" si="18"/>
        <v>10000</v>
      </c>
      <c r="AI29" s="121">
        <f t="shared" si="19"/>
        <v>15000</v>
      </c>
      <c r="AJ29" s="121">
        <f t="shared" si="20"/>
        <v>15000</v>
      </c>
    </row>
    <row r="30" spans="2:36" ht="15" customHeight="1">
      <c r="B30" s="84" t="s">
        <v>539</v>
      </c>
      <c r="C30" s="84" t="s">
        <v>532</v>
      </c>
      <c r="D30" s="8">
        <v>15000</v>
      </c>
      <c r="E30" s="8">
        <v>0</v>
      </c>
      <c r="F30" s="8">
        <v>0</v>
      </c>
      <c r="G30" s="8">
        <v>0</v>
      </c>
      <c r="H30" s="8">
        <v>0</v>
      </c>
      <c r="I30" s="8">
        <v>1</v>
      </c>
      <c r="J30" s="8">
        <f t="shared" si="0"/>
        <v>0</v>
      </c>
      <c r="K30" s="8">
        <f t="shared" si="1"/>
        <v>0</v>
      </c>
      <c r="L30" s="8">
        <f t="shared" si="2"/>
        <v>0</v>
      </c>
      <c r="M30" s="8">
        <f t="shared" si="3"/>
        <v>0</v>
      </c>
      <c r="N30" s="8">
        <f t="shared" si="4"/>
        <v>15000</v>
      </c>
      <c r="P30" s="8">
        <f t="shared" si="5"/>
        <v>0</v>
      </c>
      <c r="Q30" s="8">
        <f t="shared" si="6"/>
        <v>0</v>
      </c>
      <c r="R30" s="8">
        <f t="shared" si="7"/>
        <v>0</v>
      </c>
      <c r="S30" s="8">
        <f t="shared" si="8"/>
        <v>0</v>
      </c>
      <c r="T30" s="8">
        <f t="shared" si="9"/>
        <v>1</v>
      </c>
      <c r="U30" s="8">
        <f t="shared" si="10"/>
        <v>0</v>
      </c>
      <c r="V30" s="8">
        <f t="shared" si="11"/>
        <v>0</v>
      </c>
      <c r="W30" s="8">
        <f t="shared" si="12"/>
        <v>0</v>
      </c>
      <c r="X30" s="8">
        <f t="shared" si="13"/>
        <v>0</v>
      </c>
      <c r="Y30" s="8">
        <f t="shared" si="14"/>
        <v>15000</v>
      </c>
      <c r="AA30" s="8">
        <f t="shared" si="22"/>
        <v>0</v>
      </c>
      <c r="AB30" s="8">
        <f t="shared" si="23"/>
        <v>0</v>
      </c>
      <c r="AC30" s="8">
        <f t="shared" si="24"/>
        <v>0</v>
      </c>
      <c r="AD30" s="8">
        <f t="shared" si="25"/>
        <v>0</v>
      </c>
      <c r="AE30" s="8">
        <f t="shared" si="26"/>
        <v>1</v>
      </c>
      <c r="AF30" s="8">
        <f t="shared" si="16"/>
        <v>0</v>
      </c>
      <c r="AG30" s="8">
        <f t="shared" si="17"/>
        <v>0</v>
      </c>
      <c r="AH30" s="8">
        <f t="shared" si="18"/>
        <v>0</v>
      </c>
      <c r="AI30" s="8">
        <f t="shared" si="19"/>
        <v>0</v>
      </c>
      <c r="AJ30" s="8">
        <f t="shared" si="20"/>
        <v>15000</v>
      </c>
    </row>
    <row r="31" spans="2:36" ht="15" customHeight="1">
      <c r="B31" s="84" t="s">
        <v>539</v>
      </c>
      <c r="C31" s="84" t="s">
        <v>533</v>
      </c>
      <c r="D31" s="8">
        <v>50000</v>
      </c>
      <c r="E31" s="8">
        <v>0</v>
      </c>
      <c r="F31" s="8">
        <v>0</v>
      </c>
      <c r="G31" s="8">
        <v>0</v>
      </c>
      <c r="H31" s="8">
        <v>0</v>
      </c>
      <c r="I31" s="8">
        <v>0</v>
      </c>
      <c r="J31" s="8">
        <f t="shared" si="0"/>
        <v>0</v>
      </c>
      <c r="K31" s="8">
        <f t="shared" si="1"/>
        <v>0</v>
      </c>
      <c r="L31" s="8">
        <f t="shared" si="2"/>
        <v>0</v>
      </c>
      <c r="M31" s="8">
        <f t="shared" si="3"/>
        <v>0</v>
      </c>
      <c r="N31" s="8">
        <f t="shared" si="4"/>
        <v>0</v>
      </c>
      <c r="P31" s="8">
        <f t="shared" si="5"/>
        <v>0</v>
      </c>
      <c r="Q31" s="8">
        <f t="shared" si="6"/>
        <v>0</v>
      </c>
      <c r="R31" s="8">
        <f t="shared" si="7"/>
        <v>0</v>
      </c>
      <c r="S31" s="8">
        <f t="shared" si="8"/>
        <v>0</v>
      </c>
      <c r="T31" s="8">
        <f t="shared" si="9"/>
        <v>0</v>
      </c>
      <c r="U31" s="8">
        <f t="shared" si="10"/>
        <v>0</v>
      </c>
      <c r="V31" s="8">
        <f t="shared" si="11"/>
        <v>0</v>
      </c>
      <c r="W31" s="8">
        <f t="shared" si="12"/>
        <v>0</v>
      </c>
      <c r="X31" s="8">
        <f t="shared" si="13"/>
        <v>0</v>
      </c>
      <c r="Y31" s="8">
        <f t="shared" si="14"/>
        <v>0</v>
      </c>
      <c r="AA31" s="8">
        <f t="shared" si="22"/>
        <v>0</v>
      </c>
      <c r="AB31" s="8">
        <f t="shared" si="23"/>
        <v>0</v>
      </c>
      <c r="AC31" s="8">
        <f t="shared" si="24"/>
        <v>0</v>
      </c>
      <c r="AD31" s="8">
        <f t="shared" si="25"/>
        <v>0</v>
      </c>
      <c r="AE31" s="8">
        <f t="shared" si="26"/>
        <v>0</v>
      </c>
      <c r="AF31" s="8">
        <f t="shared" si="16"/>
        <v>0</v>
      </c>
      <c r="AG31" s="8">
        <f t="shared" si="17"/>
        <v>0</v>
      </c>
      <c r="AH31" s="8">
        <f t="shared" si="18"/>
        <v>0</v>
      </c>
      <c r="AI31" s="8">
        <f t="shared" si="19"/>
        <v>0</v>
      </c>
      <c r="AJ31" s="8">
        <f t="shared" si="20"/>
        <v>0</v>
      </c>
    </row>
    <row r="32" spans="2:36" ht="15" customHeight="1">
      <c r="B32" s="122" t="s">
        <v>539</v>
      </c>
      <c r="C32" s="122" t="s">
        <v>534</v>
      </c>
      <c r="D32" s="122">
        <v>80000</v>
      </c>
      <c r="E32" s="122">
        <v>0</v>
      </c>
      <c r="F32" s="122">
        <v>0</v>
      </c>
      <c r="G32" s="122">
        <v>0</v>
      </c>
      <c r="H32" s="122">
        <v>0</v>
      </c>
      <c r="I32" s="122">
        <v>0</v>
      </c>
      <c r="J32" s="122">
        <f t="shared" si="0"/>
        <v>0</v>
      </c>
      <c r="K32" s="122">
        <f t="shared" si="1"/>
        <v>0</v>
      </c>
      <c r="L32" s="122">
        <f t="shared" si="2"/>
        <v>0</v>
      </c>
      <c r="M32" s="122">
        <f t="shared" si="3"/>
        <v>0</v>
      </c>
      <c r="N32" s="122">
        <f t="shared" si="4"/>
        <v>0</v>
      </c>
      <c r="P32" s="122">
        <f t="shared" si="5"/>
        <v>0</v>
      </c>
      <c r="Q32" s="122">
        <f t="shared" si="6"/>
        <v>0</v>
      </c>
      <c r="R32" s="122">
        <f t="shared" si="7"/>
        <v>0</v>
      </c>
      <c r="S32" s="122">
        <f t="shared" si="8"/>
        <v>0</v>
      </c>
      <c r="T32" s="122">
        <f t="shared" si="9"/>
        <v>0</v>
      </c>
      <c r="U32" s="122">
        <f t="shared" si="10"/>
        <v>0</v>
      </c>
      <c r="V32" s="122">
        <f t="shared" si="11"/>
        <v>0</v>
      </c>
      <c r="W32" s="122">
        <f t="shared" si="12"/>
        <v>0</v>
      </c>
      <c r="X32" s="122">
        <f t="shared" si="13"/>
        <v>0</v>
      </c>
      <c r="Y32" s="122">
        <f t="shared" si="14"/>
        <v>0</v>
      </c>
      <c r="AA32" s="122">
        <f t="shared" si="22"/>
        <v>0</v>
      </c>
      <c r="AB32" s="122">
        <f t="shared" si="23"/>
        <v>0</v>
      </c>
      <c r="AC32" s="122">
        <f t="shared" si="24"/>
        <v>0</v>
      </c>
      <c r="AD32" s="122">
        <f t="shared" si="25"/>
        <v>0</v>
      </c>
      <c r="AE32" s="122">
        <f t="shared" si="26"/>
        <v>0</v>
      </c>
      <c r="AF32" s="122">
        <f t="shared" si="16"/>
        <v>0</v>
      </c>
      <c r="AG32" s="122">
        <f t="shared" si="17"/>
        <v>0</v>
      </c>
      <c r="AH32" s="122">
        <f t="shared" si="18"/>
        <v>0</v>
      </c>
      <c r="AI32" s="122">
        <f t="shared" si="19"/>
        <v>0</v>
      </c>
      <c r="AJ32" s="122">
        <f t="shared" si="20"/>
        <v>0</v>
      </c>
    </row>
    <row r="33" spans="2:36" ht="15" customHeight="1">
      <c r="B33" s="84" t="s">
        <v>540</v>
      </c>
      <c r="C33" s="84" t="s">
        <v>531</v>
      </c>
      <c r="D33" s="8">
        <v>5000</v>
      </c>
      <c r="E33" s="8">
        <v>0</v>
      </c>
      <c r="F33" s="8">
        <v>1</v>
      </c>
      <c r="G33" s="8">
        <v>5</v>
      </c>
      <c r="H33" s="8">
        <v>10</v>
      </c>
      <c r="I33" s="8">
        <v>10</v>
      </c>
      <c r="J33" s="8">
        <f t="shared" si="0"/>
        <v>0</v>
      </c>
      <c r="K33" s="8">
        <f t="shared" si="1"/>
        <v>5000</v>
      </c>
      <c r="L33" s="8">
        <f t="shared" si="2"/>
        <v>25000</v>
      </c>
      <c r="M33" s="8">
        <f t="shared" si="3"/>
        <v>50000</v>
      </c>
      <c r="N33" s="8">
        <f t="shared" si="4"/>
        <v>50000</v>
      </c>
      <c r="P33" s="8">
        <f t="shared" si="5"/>
        <v>0</v>
      </c>
      <c r="Q33" s="8">
        <f t="shared" si="6"/>
        <v>1</v>
      </c>
      <c r="R33" s="8">
        <f t="shared" si="7"/>
        <v>3</v>
      </c>
      <c r="S33" s="8">
        <f t="shared" si="8"/>
        <v>5</v>
      </c>
      <c r="T33" s="8">
        <f t="shared" si="9"/>
        <v>5</v>
      </c>
      <c r="U33" s="8">
        <f t="shared" si="10"/>
        <v>0</v>
      </c>
      <c r="V33" s="8">
        <f t="shared" si="11"/>
        <v>5000</v>
      </c>
      <c r="W33" s="8">
        <f t="shared" si="12"/>
        <v>15000</v>
      </c>
      <c r="X33" s="8">
        <f t="shared" si="13"/>
        <v>25000</v>
      </c>
      <c r="Y33" s="8">
        <f t="shared" si="14"/>
        <v>25000</v>
      </c>
      <c r="AA33" s="8">
        <f t="shared" si="22"/>
        <v>0</v>
      </c>
      <c r="AB33" s="8">
        <f t="shared" si="23"/>
        <v>1</v>
      </c>
      <c r="AC33" s="8">
        <f t="shared" si="24"/>
        <v>2</v>
      </c>
      <c r="AD33" s="8">
        <f t="shared" si="25"/>
        <v>3</v>
      </c>
      <c r="AE33" s="8">
        <f t="shared" si="26"/>
        <v>3</v>
      </c>
      <c r="AF33" s="8">
        <f t="shared" si="16"/>
        <v>0</v>
      </c>
      <c r="AG33" s="8">
        <f t="shared" si="17"/>
        <v>5000</v>
      </c>
      <c r="AH33" s="8">
        <f t="shared" si="18"/>
        <v>10000</v>
      </c>
      <c r="AI33" s="8">
        <f t="shared" si="19"/>
        <v>15000</v>
      </c>
      <c r="AJ33" s="8">
        <f t="shared" si="20"/>
        <v>15000</v>
      </c>
    </row>
    <row r="34" spans="2:36" ht="15" customHeight="1">
      <c r="B34" s="84" t="s">
        <v>540</v>
      </c>
      <c r="C34" s="84" t="s">
        <v>532</v>
      </c>
      <c r="D34" s="8">
        <v>15000</v>
      </c>
      <c r="E34" s="8">
        <v>0</v>
      </c>
      <c r="F34" s="8">
        <v>0</v>
      </c>
      <c r="G34" s="8">
        <v>0</v>
      </c>
      <c r="H34" s="8">
        <v>0</v>
      </c>
      <c r="I34" s="8">
        <v>1</v>
      </c>
      <c r="J34" s="8">
        <f t="shared" si="0"/>
        <v>0</v>
      </c>
      <c r="K34" s="8">
        <f t="shared" si="1"/>
        <v>0</v>
      </c>
      <c r="L34" s="8">
        <f t="shared" si="2"/>
        <v>0</v>
      </c>
      <c r="M34" s="8">
        <f t="shared" si="3"/>
        <v>0</v>
      </c>
      <c r="N34" s="8">
        <f t="shared" si="4"/>
        <v>15000</v>
      </c>
      <c r="P34" s="8">
        <f t="shared" si="5"/>
        <v>0</v>
      </c>
      <c r="Q34" s="8">
        <f t="shared" si="6"/>
        <v>0</v>
      </c>
      <c r="R34" s="8">
        <f t="shared" si="7"/>
        <v>0</v>
      </c>
      <c r="S34" s="8">
        <f t="shared" si="8"/>
        <v>0</v>
      </c>
      <c r="T34" s="8">
        <f t="shared" si="9"/>
        <v>1</v>
      </c>
      <c r="U34" s="8">
        <f t="shared" si="10"/>
        <v>0</v>
      </c>
      <c r="V34" s="8">
        <f t="shared" si="11"/>
        <v>0</v>
      </c>
      <c r="W34" s="8">
        <f t="shared" si="12"/>
        <v>0</v>
      </c>
      <c r="X34" s="8">
        <f t="shared" si="13"/>
        <v>0</v>
      </c>
      <c r="Y34" s="8">
        <f t="shared" si="14"/>
        <v>15000</v>
      </c>
      <c r="AA34" s="8">
        <f t="shared" si="22"/>
        <v>0</v>
      </c>
      <c r="AB34" s="8">
        <f t="shared" si="23"/>
        <v>0</v>
      </c>
      <c r="AC34" s="8">
        <f t="shared" si="24"/>
        <v>0</v>
      </c>
      <c r="AD34" s="8">
        <f t="shared" si="25"/>
        <v>0</v>
      </c>
      <c r="AE34" s="8">
        <f t="shared" si="26"/>
        <v>1</v>
      </c>
      <c r="AF34" s="8">
        <f t="shared" si="16"/>
        <v>0</v>
      </c>
      <c r="AG34" s="8">
        <f t="shared" si="17"/>
        <v>0</v>
      </c>
      <c r="AH34" s="8">
        <f t="shared" si="18"/>
        <v>0</v>
      </c>
      <c r="AI34" s="8">
        <f t="shared" si="19"/>
        <v>0</v>
      </c>
      <c r="AJ34" s="8">
        <f t="shared" si="20"/>
        <v>15000</v>
      </c>
    </row>
    <row r="35" spans="2:36" ht="15" customHeight="1">
      <c r="B35" s="84" t="s">
        <v>540</v>
      </c>
      <c r="C35" s="84" t="s">
        <v>533</v>
      </c>
      <c r="D35" s="8">
        <v>50000</v>
      </c>
      <c r="E35" s="8">
        <v>0</v>
      </c>
      <c r="F35" s="8">
        <v>0</v>
      </c>
      <c r="G35" s="8">
        <v>0</v>
      </c>
      <c r="H35" s="8">
        <v>0</v>
      </c>
      <c r="I35" s="8">
        <v>0</v>
      </c>
      <c r="J35" s="8">
        <f t="shared" si="0"/>
        <v>0</v>
      </c>
      <c r="K35" s="8">
        <f t="shared" si="1"/>
        <v>0</v>
      </c>
      <c r="L35" s="8">
        <f t="shared" si="2"/>
        <v>0</v>
      </c>
      <c r="M35" s="8">
        <f t="shared" si="3"/>
        <v>0</v>
      </c>
      <c r="N35" s="8">
        <f t="shared" si="4"/>
        <v>0</v>
      </c>
      <c r="P35" s="8">
        <f t="shared" si="5"/>
        <v>0</v>
      </c>
      <c r="Q35" s="8">
        <f t="shared" si="6"/>
        <v>0</v>
      </c>
      <c r="R35" s="8">
        <f t="shared" si="7"/>
        <v>0</v>
      </c>
      <c r="S35" s="8">
        <f t="shared" si="8"/>
        <v>0</v>
      </c>
      <c r="T35" s="8">
        <f t="shared" si="9"/>
        <v>0</v>
      </c>
      <c r="U35" s="8">
        <f t="shared" si="10"/>
        <v>0</v>
      </c>
      <c r="V35" s="8">
        <f t="shared" si="11"/>
        <v>0</v>
      </c>
      <c r="W35" s="8">
        <f t="shared" si="12"/>
        <v>0</v>
      </c>
      <c r="X35" s="8">
        <f t="shared" si="13"/>
        <v>0</v>
      </c>
      <c r="Y35" s="8">
        <f t="shared" si="14"/>
        <v>0</v>
      </c>
      <c r="AA35" s="8">
        <f t="shared" si="22"/>
        <v>0</v>
      </c>
      <c r="AB35" s="8">
        <f t="shared" si="23"/>
        <v>0</v>
      </c>
      <c r="AC35" s="8">
        <f t="shared" si="24"/>
        <v>0</v>
      </c>
      <c r="AD35" s="8">
        <f t="shared" si="25"/>
        <v>0</v>
      </c>
      <c r="AE35" s="8">
        <f t="shared" si="26"/>
        <v>0</v>
      </c>
      <c r="AF35" s="8">
        <f t="shared" si="16"/>
        <v>0</v>
      </c>
      <c r="AG35" s="8">
        <f t="shared" si="17"/>
        <v>0</v>
      </c>
      <c r="AH35" s="8">
        <f t="shared" si="18"/>
        <v>0</v>
      </c>
      <c r="AI35" s="8">
        <f t="shared" si="19"/>
        <v>0</v>
      </c>
      <c r="AJ35" s="8">
        <f t="shared" si="20"/>
        <v>0</v>
      </c>
    </row>
    <row r="36" spans="2:36" ht="15" customHeight="1">
      <c r="B36" s="84" t="s">
        <v>540</v>
      </c>
      <c r="C36" s="84" t="s">
        <v>534</v>
      </c>
      <c r="D36" s="8">
        <v>80000</v>
      </c>
      <c r="E36" s="8">
        <v>0</v>
      </c>
      <c r="F36" s="8">
        <v>0</v>
      </c>
      <c r="G36" s="8">
        <v>0</v>
      </c>
      <c r="H36" s="8">
        <v>0</v>
      </c>
      <c r="I36" s="8">
        <v>0</v>
      </c>
      <c r="J36" s="8">
        <f t="shared" si="0"/>
        <v>0</v>
      </c>
      <c r="K36" s="8">
        <f t="shared" si="1"/>
        <v>0</v>
      </c>
      <c r="L36" s="8">
        <f t="shared" si="2"/>
        <v>0</v>
      </c>
      <c r="M36" s="8">
        <f t="shared" si="3"/>
        <v>0</v>
      </c>
      <c r="N36" s="8">
        <f t="shared" si="4"/>
        <v>0</v>
      </c>
      <c r="P36" s="8">
        <f t="shared" si="5"/>
        <v>0</v>
      </c>
      <c r="Q36" s="8">
        <f t="shared" si="6"/>
        <v>0</v>
      </c>
      <c r="R36" s="8">
        <f t="shared" si="7"/>
        <v>0</v>
      </c>
      <c r="S36" s="8">
        <f t="shared" si="8"/>
        <v>0</v>
      </c>
      <c r="T36" s="8">
        <f t="shared" si="9"/>
        <v>0</v>
      </c>
      <c r="U36" s="8">
        <f t="shared" si="10"/>
        <v>0</v>
      </c>
      <c r="V36" s="8">
        <f t="shared" si="11"/>
        <v>0</v>
      </c>
      <c r="W36" s="8">
        <f t="shared" si="12"/>
        <v>0</v>
      </c>
      <c r="X36" s="8">
        <f t="shared" si="13"/>
        <v>0</v>
      </c>
      <c r="Y36" s="8">
        <f t="shared" si="14"/>
        <v>0</v>
      </c>
      <c r="AA36" s="8">
        <f t="shared" si="22"/>
        <v>0</v>
      </c>
      <c r="AB36" s="8">
        <f t="shared" si="23"/>
        <v>0</v>
      </c>
      <c r="AC36" s="8">
        <f t="shared" si="24"/>
        <v>0</v>
      </c>
      <c r="AD36" s="8">
        <f t="shared" si="25"/>
        <v>0</v>
      </c>
      <c r="AE36" s="8">
        <f t="shared" si="26"/>
        <v>0</v>
      </c>
      <c r="AF36" s="8">
        <f t="shared" si="16"/>
        <v>0</v>
      </c>
      <c r="AG36" s="8">
        <f t="shared" si="17"/>
        <v>0</v>
      </c>
      <c r="AH36" s="8">
        <f t="shared" si="18"/>
        <v>0</v>
      </c>
      <c r="AI36" s="8">
        <f t="shared" si="19"/>
        <v>0</v>
      </c>
      <c r="AJ36" s="8">
        <f t="shared" si="20"/>
        <v>0</v>
      </c>
    </row>
    <row r="37" spans="2:36" ht="15" customHeight="1">
      <c r="B37" s="121" t="s">
        <v>541</v>
      </c>
      <c r="C37" s="121" t="s">
        <v>531</v>
      </c>
      <c r="D37" s="121">
        <v>5000</v>
      </c>
      <c r="E37" s="121">
        <v>0</v>
      </c>
      <c r="F37" s="121">
        <v>1</v>
      </c>
      <c r="G37" s="121">
        <v>5</v>
      </c>
      <c r="H37" s="121">
        <v>10</v>
      </c>
      <c r="I37" s="121">
        <v>10</v>
      </c>
      <c r="J37" s="121">
        <f t="shared" si="0"/>
        <v>0</v>
      </c>
      <c r="K37" s="121">
        <f t="shared" si="1"/>
        <v>5000</v>
      </c>
      <c r="L37" s="121">
        <f t="shared" si="2"/>
        <v>25000</v>
      </c>
      <c r="M37" s="121">
        <f t="shared" si="3"/>
        <v>50000</v>
      </c>
      <c r="N37" s="121">
        <f t="shared" si="4"/>
        <v>50000</v>
      </c>
      <c r="P37" s="121">
        <f t="shared" si="5"/>
        <v>0</v>
      </c>
      <c r="Q37" s="121">
        <f t="shared" si="6"/>
        <v>1</v>
      </c>
      <c r="R37" s="121">
        <f t="shared" si="7"/>
        <v>3</v>
      </c>
      <c r="S37" s="121">
        <f t="shared" si="8"/>
        <v>5</v>
      </c>
      <c r="T37" s="121">
        <f t="shared" si="9"/>
        <v>5</v>
      </c>
      <c r="U37" s="121">
        <f t="shared" si="10"/>
        <v>0</v>
      </c>
      <c r="V37" s="121">
        <f t="shared" si="11"/>
        <v>5000</v>
      </c>
      <c r="W37" s="121">
        <f t="shared" si="12"/>
        <v>15000</v>
      </c>
      <c r="X37" s="121">
        <f t="shared" si="13"/>
        <v>25000</v>
      </c>
      <c r="Y37" s="121">
        <f t="shared" si="14"/>
        <v>25000</v>
      </c>
      <c r="AA37" s="121">
        <f t="shared" si="22"/>
        <v>0</v>
      </c>
      <c r="AB37" s="121">
        <f t="shared" si="23"/>
        <v>1</v>
      </c>
      <c r="AC37" s="121">
        <f t="shared" si="24"/>
        <v>2</v>
      </c>
      <c r="AD37" s="121">
        <f t="shared" si="25"/>
        <v>3</v>
      </c>
      <c r="AE37" s="121">
        <f t="shared" si="26"/>
        <v>3</v>
      </c>
      <c r="AF37" s="121">
        <f t="shared" si="16"/>
        <v>0</v>
      </c>
      <c r="AG37" s="121">
        <f t="shared" si="17"/>
        <v>5000</v>
      </c>
      <c r="AH37" s="121">
        <f t="shared" si="18"/>
        <v>10000</v>
      </c>
      <c r="AI37" s="121">
        <f t="shared" si="19"/>
        <v>15000</v>
      </c>
      <c r="AJ37" s="121">
        <f t="shared" si="20"/>
        <v>15000</v>
      </c>
    </row>
    <row r="38" spans="2:36" ht="15" customHeight="1">
      <c r="B38" s="84" t="s">
        <v>541</v>
      </c>
      <c r="C38" s="84" t="s">
        <v>532</v>
      </c>
      <c r="D38" s="8">
        <v>15000</v>
      </c>
      <c r="E38" s="8">
        <v>0</v>
      </c>
      <c r="F38" s="8">
        <v>0</v>
      </c>
      <c r="G38" s="8">
        <v>0</v>
      </c>
      <c r="H38" s="8">
        <v>0</v>
      </c>
      <c r="I38" s="8">
        <v>1</v>
      </c>
      <c r="J38" s="8">
        <f t="shared" si="0"/>
        <v>0</v>
      </c>
      <c r="K38" s="8">
        <f t="shared" si="1"/>
        <v>0</v>
      </c>
      <c r="L38" s="8">
        <f t="shared" si="2"/>
        <v>0</v>
      </c>
      <c r="M38" s="8">
        <f t="shared" si="3"/>
        <v>0</v>
      </c>
      <c r="N38" s="8">
        <f t="shared" si="4"/>
        <v>15000</v>
      </c>
      <c r="P38" s="8">
        <f t="shared" si="5"/>
        <v>0</v>
      </c>
      <c r="Q38" s="8">
        <f t="shared" si="6"/>
        <v>0</v>
      </c>
      <c r="R38" s="8">
        <f t="shared" si="7"/>
        <v>0</v>
      </c>
      <c r="S38" s="8">
        <f t="shared" si="8"/>
        <v>0</v>
      </c>
      <c r="T38" s="8">
        <f t="shared" si="9"/>
        <v>1</v>
      </c>
      <c r="U38" s="8">
        <f t="shared" si="10"/>
        <v>0</v>
      </c>
      <c r="V38" s="8">
        <f t="shared" si="11"/>
        <v>0</v>
      </c>
      <c r="W38" s="8">
        <f t="shared" si="12"/>
        <v>0</v>
      </c>
      <c r="X38" s="8">
        <f t="shared" si="13"/>
        <v>0</v>
      </c>
      <c r="Y38" s="8">
        <f t="shared" si="14"/>
        <v>15000</v>
      </c>
      <c r="AA38" s="8">
        <f t="shared" si="22"/>
        <v>0</v>
      </c>
      <c r="AB38" s="8">
        <f t="shared" si="23"/>
        <v>0</v>
      </c>
      <c r="AC38" s="8">
        <f t="shared" si="24"/>
        <v>0</v>
      </c>
      <c r="AD38" s="8">
        <f t="shared" si="25"/>
        <v>0</v>
      </c>
      <c r="AE38" s="8">
        <f t="shared" si="26"/>
        <v>1</v>
      </c>
      <c r="AF38" s="8">
        <f t="shared" si="16"/>
        <v>0</v>
      </c>
      <c r="AG38" s="8">
        <f t="shared" si="17"/>
        <v>0</v>
      </c>
      <c r="AH38" s="8">
        <f t="shared" si="18"/>
        <v>0</v>
      </c>
      <c r="AI38" s="8">
        <f t="shared" si="19"/>
        <v>0</v>
      </c>
      <c r="AJ38" s="8">
        <f t="shared" si="20"/>
        <v>15000</v>
      </c>
    </row>
    <row r="39" spans="2:36" ht="15" customHeight="1">
      <c r="B39" s="84" t="s">
        <v>541</v>
      </c>
      <c r="C39" s="84" t="s">
        <v>533</v>
      </c>
      <c r="D39" s="8">
        <v>50000</v>
      </c>
      <c r="E39" s="8">
        <v>0</v>
      </c>
      <c r="F39" s="8">
        <v>0</v>
      </c>
      <c r="G39" s="8">
        <v>0</v>
      </c>
      <c r="H39" s="8">
        <v>0</v>
      </c>
      <c r="I39" s="8">
        <v>0</v>
      </c>
      <c r="J39" s="8">
        <f t="shared" si="0"/>
        <v>0</v>
      </c>
      <c r="K39" s="8">
        <f t="shared" si="1"/>
        <v>0</v>
      </c>
      <c r="L39" s="8">
        <f t="shared" si="2"/>
        <v>0</v>
      </c>
      <c r="M39" s="8">
        <f t="shared" si="3"/>
        <v>0</v>
      </c>
      <c r="N39" s="8">
        <f t="shared" si="4"/>
        <v>0</v>
      </c>
      <c r="P39" s="8">
        <f t="shared" si="5"/>
        <v>0</v>
      </c>
      <c r="Q39" s="8">
        <f t="shared" si="6"/>
        <v>0</v>
      </c>
      <c r="R39" s="8">
        <f t="shared" si="7"/>
        <v>0</v>
      </c>
      <c r="S39" s="8">
        <f t="shared" si="8"/>
        <v>0</v>
      </c>
      <c r="T39" s="8">
        <f t="shared" si="9"/>
        <v>0</v>
      </c>
      <c r="U39" s="8">
        <f t="shared" si="10"/>
        <v>0</v>
      </c>
      <c r="V39" s="8">
        <f t="shared" si="11"/>
        <v>0</v>
      </c>
      <c r="W39" s="8">
        <f t="shared" si="12"/>
        <v>0</v>
      </c>
      <c r="X39" s="8">
        <f t="shared" si="13"/>
        <v>0</v>
      </c>
      <c r="Y39" s="8">
        <f t="shared" si="14"/>
        <v>0</v>
      </c>
      <c r="AA39" s="8">
        <f t="shared" si="22"/>
        <v>0</v>
      </c>
      <c r="AB39" s="8">
        <f t="shared" si="23"/>
        <v>0</v>
      </c>
      <c r="AC39" s="8">
        <f t="shared" si="24"/>
        <v>0</v>
      </c>
      <c r="AD39" s="8">
        <f t="shared" si="25"/>
        <v>0</v>
      </c>
      <c r="AE39" s="8">
        <f t="shared" si="26"/>
        <v>0</v>
      </c>
      <c r="AF39" s="8">
        <f t="shared" si="16"/>
        <v>0</v>
      </c>
      <c r="AG39" s="8">
        <f t="shared" si="17"/>
        <v>0</v>
      </c>
      <c r="AH39" s="8">
        <f t="shared" si="18"/>
        <v>0</v>
      </c>
      <c r="AI39" s="8">
        <f t="shared" si="19"/>
        <v>0</v>
      </c>
      <c r="AJ39" s="8">
        <f t="shared" si="20"/>
        <v>0</v>
      </c>
    </row>
    <row r="40" spans="2:36" ht="15" customHeight="1">
      <c r="B40" s="122" t="s">
        <v>541</v>
      </c>
      <c r="C40" s="122" t="s">
        <v>534</v>
      </c>
      <c r="D40" s="122">
        <v>80000</v>
      </c>
      <c r="E40" s="122">
        <v>0</v>
      </c>
      <c r="F40" s="122">
        <v>0</v>
      </c>
      <c r="G40" s="122">
        <v>0</v>
      </c>
      <c r="H40" s="122">
        <v>0</v>
      </c>
      <c r="I40" s="122">
        <v>0</v>
      </c>
      <c r="J40" s="122">
        <f t="shared" si="0"/>
        <v>0</v>
      </c>
      <c r="K40" s="122">
        <f t="shared" si="1"/>
        <v>0</v>
      </c>
      <c r="L40" s="122">
        <f t="shared" si="2"/>
        <v>0</v>
      </c>
      <c r="M40" s="122">
        <f t="shared" si="3"/>
        <v>0</v>
      </c>
      <c r="N40" s="122">
        <f t="shared" si="4"/>
        <v>0</v>
      </c>
      <c r="P40" s="122">
        <f t="shared" si="5"/>
        <v>0</v>
      </c>
      <c r="Q40" s="122">
        <f t="shared" si="6"/>
        <v>0</v>
      </c>
      <c r="R40" s="122">
        <f t="shared" si="7"/>
        <v>0</v>
      </c>
      <c r="S40" s="122">
        <f t="shared" si="8"/>
        <v>0</v>
      </c>
      <c r="T40" s="122">
        <f t="shared" si="9"/>
        <v>0</v>
      </c>
      <c r="U40" s="122">
        <f t="shared" si="10"/>
        <v>0</v>
      </c>
      <c r="V40" s="122">
        <f t="shared" si="11"/>
        <v>0</v>
      </c>
      <c r="W40" s="122">
        <f t="shared" si="12"/>
        <v>0</v>
      </c>
      <c r="X40" s="122">
        <f t="shared" si="13"/>
        <v>0</v>
      </c>
      <c r="Y40" s="122">
        <f t="shared" si="14"/>
        <v>0</v>
      </c>
      <c r="AA40" s="122">
        <f t="shared" si="22"/>
        <v>0</v>
      </c>
      <c r="AB40" s="122">
        <f t="shared" si="23"/>
        <v>0</v>
      </c>
      <c r="AC40" s="122">
        <f t="shared" si="24"/>
        <v>0</v>
      </c>
      <c r="AD40" s="122">
        <f t="shared" si="25"/>
        <v>0</v>
      </c>
      <c r="AE40" s="122">
        <f t="shared" si="26"/>
        <v>0</v>
      </c>
      <c r="AF40" s="122">
        <f t="shared" si="16"/>
        <v>0</v>
      </c>
      <c r="AG40" s="122">
        <f t="shared" si="17"/>
        <v>0</v>
      </c>
      <c r="AH40" s="122">
        <f t="shared" si="18"/>
        <v>0</v>
      </c>
      <c r="AI40" s="122">
        <f t="shared" si="19"/>
        <v>0</v>
      </c>
      <c r="AJ40" s="122">
        <f t="shared" si="20"/>
        <v>0</v>
      </c>
    </row>
    <row r="41" spans="2:36" ht="15" customHeight="1">
      <c r="B41" s="100" t="s">
        <v>24</v>
      </c>
      <c r="C41" s="87"/>
      <c r="D41" s="87"/>
      <c r="E41" s="87">
        <f t="shared" ref="E41:N41" si="27">SUBTOTAL(9,E9:E40)</f>
        <v>0</v>
      </c>
      <c r="F41" s="87">
        <f t="shared" si="27"/>
        <v>8</v>
      </c>
      <c r="G41" s="87">
        <f t="shared" si="27"/>
        <v>35</v>
      </c>
      <c r="H41" s="87">
        <f t="shared" si="27"/>
        <v>71</v>
      </c>
      <c r="I41" s="87">
        <f t="shared" si="27"/>
        <v>118</v>
      </c>
      <c r="J41" s="87">
        <f t="shared" si="27"/>
        <v>0</v>
      </c>
      <c r="K41" s="87">
        <f t="shared" si="27"/>
        <v>40000</v>
      </c>
      <c r="L41" s="87">
        <f t="shared" si="27"/>
        <v>235000</v>
      </c>
      <c r="M41" s="87">
        <f t="shared" si="27"/>
        <v>680000</v>
      </c>
      <c r="N41" s="87">
        <f t="shared" si="27"/>
        <v>1885000</v>
      </c>
      <c r="O41" s="16"/>
      <c r="P41" s="87">
        <f t="shared" ref="P41:Y41" si="28">SUBTOTAL(9,P9:P40)</f>
        <v>0</v>
      </c>
      <c r="Q41" s="87">
        <f t="shared" si="28"/>
        <v>8</v>
      </c>
      <c r="R41" s="87">
        <f t="shared" si="28"/>
        <v>21</v>
      </c>
      <c r="S41" s="87">
        <f t="shared" si="28"/>
        <v>38</v>
      </c>
      <c r="T41" s="87">
        <f t="shared" si="28"/>
        <v>64</v>
      </c>
      <c r="U41" s="87">
        <f t="shared" si="28"/>
        <v>0</v>
      </c>
      <c r="V41" s="87">
        <f t="shared" si="28"/>
        <v>40000</v>
      </c>
      <c r="W41" s="87">
        <f t="shared" si="28"/>
        <v>135000</v>
      </c>
      <c r="X41" s="87">
        <f t="shared" si="28"/>
        <v>385000</v>
      </c>
      <c r="Y41" s="87">
        <f t="shared" si="28"/>
        <v>1095000</v>
      </c>
      <c r="AA41" s="87">
        <f t="shared" ref="AA41:AJ41" si="29">SUBTOTAL(9,AA9:AA40)</f>
        <v>0</v>
      </c>
      <c r="AB41" s="87">
        <f t="shared" si="29"/>
        <v>8</v>
      </c>
      <c r="AC41" s="87">
        <f t="shared" si="29"/>
        <v>15</v>
      </c>
      <c r="AD41" s="87">
        <f t="shared" si="29"/>
        <v>23</v>
      </c>
      <c r="AE41" s="87">
        <f t="shared" si="29"/>
        <v>39</v>
      </c>
      <c r="AF41" s="87">
        <f t="shared" si="29"/>
        <v>0</v>
      </c>
      <c r="AG41" s="87">
        <f t="shared" si="29"/>
        <v>40000</v>
      </c>
      <c r="AH41" s="87">
        <f t="shared" si="29"/>
        <v>105000</v>
      </c>
      <c r="AI41" s="87">
        <f t="shared" si="29"/>
        <v>245000</v>
      </c>
      <c r="AJ41" s="87">
        <f t="shared" si="29"/>
        <v>540000</v>
      </c>
    </row>
    <row r="42" spans="2:36" ht="15" customHeight="1">
      <c r="B42" s="100" t="s">
        <v>542</v>
      </c>
      <c r="C42" s="87"/>
      <c r="D42" s="87"/>
      <c r="E42" s="87"/>
      <c r="F42" s="87"/>
      <c r="G42" s="87"/>
      <c r="H42" s="87"/>
      <c r="I42" s="87"/>
      <c r="J42" s="87"/>
      <c r="K42" s="87">
        <f>K41/F41</f>
        <v>5000</v>
      </c>
      <c r="L42" s="87">
        <f>L41/G41</f>
        <v>6714.2857142857147</v>
      </c>
      <c r="M42" s="87">
        <f>M41/H41</f>
        <v>9577.4647887323936</v>
      </c>
      <c r="N42" s="87">
        <f>N41/I41</f>
        <v>15974.576271186441</v>
      </c>
      <c r="O42" s="16"/>
      <c r="P42" s="87"/>
      <c r="Q42" s="87"/>
      <c r="R42" s="87"/>
      <c r="S42" s="87"/>
      <c r="T42" s="87"/>
      <c r="U42" s="87"/>
      <c r="V42" s="87">
        <f>V41/Q41</f>
        <v>5000</v>
      </c>
      <c r="W42" s="87">
        <f>W41/R41</f>
        <v>6428.5714285714284</v>
      </c>
      <c r="X42" s="87">
        <f>X41/S41</f>
        <v>10131.578947368422</v>
      </c>
      <c r="Y42" s="87">
        <f>Y41/T41</f>
        <v>17109.375</v>
      </c>
      <c r="AA42" s="87"/>
      <c r="AB42" s="87"/>
      <c r="AC42" s="87"/>
      <c r="AD42" s="87"/>
      <c r="AE42" s="87"/>
      <c r="AF42" s="87"/>
      <c r="AG42" s="87">
        <f>AG41/AB41</f>
        <v>5000</v>
      </c>
      <c r="AH42" s="87">
        <f>AH41/AC41</f>
        <v>7000</v>
      </c>
      <c r="AI42" s="87">
        <f>AI41/AD41</f>
        <v>10652.173913043478</v>
      </c>
      <c r="AJ42" s="87">
        <f>AJ41/AE41</f>
        <v>13846.153846153846</v>
      </c>
    </row>
    <row r="45" spans="2:36" ht="15" customHeight="1">
      <c r="B45" s="29" t="s">
        <v>543</v>
      </c>
    </row>
    <row r="47" spans="2:36" s="79" customFormat="1" ht="14.25" customHeight="1">
      <c r="B47" s="1" t="s">
        <v>39</v>
      </c>
      <c r="C47" s="1" t="s">
        <v>544</v>
      </c>
      <c r="D47" s="1" t="s">
        <v>545</v>
      </c>
      <c r="E47" s="1" t="s">
        <v>546</v>
      </c>
      <c r="F47" s="1" t="s">
        <v>547</v>
      </c>
      <c r="G47" s="1" t="s">
        <v>548</v>
      </c>
    </row>
    <row r="48" spans="2:36" ht="15" customHeight="1">
      <c r="B48" s="84" t="s">
        <v>380</v>
      </c>
      <c r="C48" s="8" t="s">
        <v>549</v>
      </c>
      <c r="D48" s="8" t="s">
        <v>550</v>
      </c>
      <c r="E48" s="8">
        <v>43</v>
      </c>
      <c r="F48" s="8">
        <v>520000</v>
      </c>
      <c r="G48" s="8">
        <f>F48/E48</f>
        <v>12093.023255813954</v>
      </c>
    </row>
    <row r="49" spans="2:7" ht="15" customHeight="1">
      <c r="B49" s="84" t="s">
        <v>380</v>
      </c>
      <c r="C49" s="8" t="s">
        <v>551</v>
      </c>
      <c r="D49" s="8" t="s">
        <v>552</v>
      </c>
      <c r="E49" s="8">
        <v>31</v>
      </c>
      <c r="F49" s="8">
        <v>356000</v>
      </c>
      <c r="G49" s="8">
        <f>F49/E49</f>
        <v>11483.870967741936</v>
      </c>
    </row>
    <row r="50" spans="2:7" ht="15" customHeight="1">
      <c r="B50" s="84" t="s">
        <v>513</v>
      </c>
      <c r="C50" s="8" t="s">
        <v>514</v>
      </c>
      <c r="D50" s="8" t="s">
        <v>553</v>
      </c>
      <c r="E50" s="8">
        <v>38</v>
      </c>
      <c r="F50" s="8">
        <v>1815183</v>
      </c>
      <c r="G50" s="8">
        <f>F50/E50</f>
        <v>47767.973684210527</v>
      </c>
    </row>
    <row r="51" spans="2:7" ht="15" customHeight="1">
      <c r="B51" s="84" t="s">
        <v>554</v>
      </c>
      <c r="C51" s="8" t="s">
        <v>555</v>
      </c>
      <c r="D51" s="8" t="s">
        <v>556</v>
      </c>
      <c r="E51" s="8">
        <v>51</v>
      </c>
      <c r="F51" s="8">
        <v>1500000</v>
      </c>
      <c r="G51" s="8">
        <f>F51/E51</f>
        <v>29411.764705882353</v>
      </c>
    </row>
    <row r="52" spans="2:7" ht="15" customHeight="1">
      <c r="B52" s="123" t="s">
        <v>378</v>
      </c>
      <c r="C52" s="124" t="s">
        <v>557</v>
      </c>
      <c r="D52" s="124" t="s">
        <v>558</v>
      </c>
      <c r="E52" s="124">
        <v>29</v>
      </c>
      <c r="F52" s="124">
        <v>420000</v>
      </c>
      <c r="G52" s="124">
        <f>F52/E52</f>
        <v>14482.758620689656</v>
      </c>
    </row>
    <row r="54" spans="2:7" ht="12.75" customHeight="1">
      <c r="B54" s="10"/>
    </row>
  </sheetData>
  <mergeCells count="9">
    <mergeCell ref="E6:N6"/>
    <mergeCell ref="P6:Y6"/>
    <mergeCell ref="AA6:AJ6"/>
    <mergeCell ref="E7:I7"/>
    <mergeCell ref="J7:N7"/>
    <mergeCell ref="P7:T7"/>
    <mergeCell ref="U7:Y7"/>
    <mergeCell ref="AA7:AE7"/>
    <mergeCell ref="AF7:AJ7"/>
  </mergeCells>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A155"/>
  <sheetViews>
    <sheetView showGridLines="0" zoomScale="80" zoomScaleNormal="80" workbookViewId="0">
      <selection activeCell="A2" sqref="A2"/>
    </sheetView>
  </sheetViews>
  <sheetFormatPr defaultColWidth="9.15234375" defaultRowHeight="12.75" customHeight="1" outlineLevelRow="1"/>
  <cols>
    <col min="1" max="1" width="1.921875" style="8" customWidth="1"/>
    <col min="2" max="2" width="17.84375" style="8" customWidth="1"/>
    <col min="3" max="40" width="18.15234375" style="8" customWidth="1"/>
    <col min="41" max="53" width="12.84375" style="8" customWidth="1"/>
    <col min="54" max="16384" width="9.15234375" style="8"/>
  </cols>
  <sheetData>
    <row r="1" spans="1:53" ht="15" customHeight="1">
      <c r="A1" s="5"/>
      <c r="B1" s="71" t="s">
        <v>559</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row>
    <row r="2" spans="1:53" ht="12.75" customHeight="1">
      <c r="A2" s="5"/>
      <c r="B2" s="14" t="s">
        <v>20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row>
    <row r="3" spans="1:53" ht="12.75" customHeight="1">
      <c r="A3" s="5"/>
      <c r="B3" s="14" t="s">
        <v>21</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row>
    <row r="4" spans="1:53" ht="12.75" customHeight="1">
      <c r="E4" s="11">
        <v>4</v>
      </c>
      <c r="F4" s="11">
        <v>5</v>
      </c>
    </row>
    <row r="5" spans="1:53" ht="15" customHeight="1">
      <c r="B5" s="29"/>
    </row>
    <row r="6" spans="1:53" ht="12.75" customHeight="1" outlineLevel="1">
      <c r="B6" s="10" t="s">
        <v>560</v>
      </c>
    </row>
    <row r="8" spans="1:53" ht="15" customHeight="1">
      <c r="B8" s="29" t="s">
        <v>561</v>
      </c>
    </row>
    <row r="9" spans="1:53" ht="12.75" customHeight="1">
      <c r="B9" s="15"/>
    </row>
    <row r="10" spans="1:53" ht="15" customHeight="1">
      <c r="B10" s="125" t="s">
        <v>562</v>
      </c>
      <c r="C10" s="105">
        <v>705</v>
      </c>
    </row>
    <row r="11" spans="1:53" ht="15" customHeight="1">
      <c r="B11" s="126" t="s">
        <v>563</v>
      </c>
      <c r="C11" s="107">
        <f>C10/COUNTA(C14:AG14)</f>
        <v>22.741935483870968</v>
      </c>
    </row>
    <row r="12" spans="1:53" ht="15" customHeight="1">
      <c r="B12" s="127" t="s">
        <v>564</v>
      </c>
      <c r="C12" s="109">
        <f>AVERAGE(E17:AG17)</f>
        <v>40.577611684948629</v>
      </c>
    </row>
    <row r="14" spans="1:53" ht="14.25" customHeight="1">
      <c r="B14" s="91" t="s">
        <v>39</v>
      </c>
      <c r="C14" s="128">
        <v>44743</v>
      </c>
      <c r="D14" s="128">
        <v>44774</v>
      </c>
      <c r="E14" s="128">
        <f t="shared" ref="E14:AG14" si="0">EOMONTH(D14,1)</f>
        <v>44834</v>
      </c>
      <c r="F14" s="128">
        <f t="shared" si="0"/>
        <v>44865</v>
      </c>
      <c r="G14" s="128">
        <f t="shared" si="0"/>
        <v>44895</v>
      </c>
      <c r="H14" s="128">
        <f t="shared" si="0"/>
        <v>44926</v>
      </c>
      <c r="I14" s="128">
        <f t="shared" si="0"/>
        <v>44957</v>
      </c>
      <c r="J14" s="128">
        <f t="shared" si="0"/>
        <v>44985</v>
      </c>
      <c r="K14" s="128">
        <f t="shared" si="0"/>
        <v>45016</v>
      </c>
      <c r="L14" s="128">
        <f t="shared" si="0"/>
        <v>45046</v>
      </c>
      <c r="M14" s="128">
        <f t="shared" si="0"/>
        <v>45077</v>
      </c>
      <c r="N14" s="128">
        <f t="shared" si="0"/>
        <v>45107</v>
      </c>
      <c r="O14" s="128">
        <f t="shared" si="0"/>
        <v>45138</v>
      </c>
      <c r="P14" s="128">
        <f t="shared" si="0"/>
        <v>45169</v>
      </c>
      <c r="Q14" s="128">
        <f t="shared" si="0"/>
        <v>45199</v>
      </c>
      <c r="R14" s="128">
        <f t="shared" si="0"/>
        <v>45230</v>
      </c>
      <c r="S14" s="128">
        <f t="shared" si="0"/>
        <v>45260</v>
      </c>
      <c r="T14" s="128">
        <f t="shared" si="0"/>
        <v>45291</v>
      </c>
      <c r="U14" s="128">
        <f t="shared" si="0"/>
        <v>45322</v>
      </c>
      <c r="V14" s="128">
        <f t="shared" si="0"/>
        <v>45351</v>
      </c>
      <c r="W14" s="128">
        <f t="shared" si="0"/>
        <v>45382</v>
      </c>
      <c r="X14" s="128">
        <f t="shared" si="0"/>
        <v>45412</v>
      </c>
      <c r="Y14" s="128">
        <f t="shared" si="0"/>
        <v>45443</v>
      </c>
      <c r="Z14" s="128">
        <f t="shared" si="0"/>
        <v>45473</v>
      </c>
      <c r="AA14" s="128">
        <f t="shared" si="0"/>
        <v>45504</v>
      </c>
      <c r="AB14" s="128">
        <f t="shared" si="0"/>
        <v>45535</v>
      </c>
      <c r="AC14" s="128">
        <f t="shared" si="0"/>
        <v>45565</v>
      </c>
      <c r="AD14" s="128">
        <f t="shared" si="0"/>
        <v>45596</v>
      </c>
      <c r="AE14" s="128">
        <f t="shared" si="0"/>
        <v>45626</v>
      </c>
      <c r="AF14" s="128">
        <f t="shared" si="0"/>
        <v>45657</v>
      </c>
      <c r="AG14" s="128">
        <f t="shared" si="0"/>
        <v>45688</v>
      </c>
      <c r="AH14" s="128" t="s">
        <v>119</v>
      </c>
    </row>
    <row r="15" spans="1:53" ht="15" customHeight="1">
      <c r="B15" s="84" t="s">
        <v>565</v>
      </c>
      <c r="C15" s="8">
        <v>10000</v>
      </c>
      <c r="D15" s="129">
        <v>57000</v>
      </c>
      <c r="E15" s="129">
        <v>633000</v>
      </c>
      <c r="F15" s="129">
        <v>873000</v>
      </c>
      <c r="G15" s="129">
        <v>1080000</v>
      </c>
      <c r="H15" s="129">
        <v>1230000</v>
      </c>
      <c r="I15" s="129">
        <v>1710000</v>
      </c>
      <c r="J15" s="129">
        <v>2430000</v>
      </c>
      <c r="K15" s="129">
        <v>2870000</v>
      </c>
      <c r="L15" s="129">
        <v>3210000</v>
      </c>
      <c r="M15" s="129">
        <v>3540000</v>
      </c>
      <c r="N15" s="129">
        <v>3690000</v>
      </c>
      <c r="O15" s="129">
        <v>3840000</v>
      </c>
      <c r="P15" s="129">
        <v>5060000</v>
      </c>
      <c r="Q15" s="129">
        <v>5530000</v>
      </c>
      <c r="R15" s="129">
        <v>5800000</v>
      </c>
      <c r="S15" s="129">
        <v>6040000</v>
      </c>
      <c r="T15" s="129">
        <v>6190000</v>
      </c>
      <c r="U15" s="129">
        <v>6380000</v>
      </c>
      <c r="V15" s="129">
        <v>6550000</v>
      </c>
      <c r="W15" s="129">
        <v>6650000</v>
      </c>
      <c r="X15" s="129">
        <v>6750000</v>
      </c>
      <c r="Y15" s="129">
        <v>6910000</v>
      </c>
      <c r="Z15" s="129">
        <v>7100000</v>
      </c>
      <c r="AA15" s="129">
        <v>7360000</v>
      </c>
      <c r="AB15" s="129">
        <v>7530000</v>
      </c>
      <c r="AC15" s="129">
        <v>7640000</v>
      </c>
      <c r="AD15" s="129">
        <v>7750000</v>
      </c>
      <c r="AE15" s="129">
        <v>7810000</v>
      </c>
      <c r="AF15" s="129">
        <v>7890000</v>
      </c>
      <c r="AG15" s="129">
        <v>7930000</v>
      </c>
      <c r="AH15" s="130">
        <f>AG15</f>
        <v>7930000</v>
      </c>
    </row>
    <row r="16" spans="1:53" ht="15" customHeight="1">
      <c r="B16" s="122" t="s">
        <v>566</v>
      </c>
      <c r="C16" s="122"/>
      <c r="D16" s="131">
        <v>72868635</v>
      </c>
      <c r="E16" s="131">
        <v>72375161</v>
      </c>
      <c r="F16" s="131">
        <v>53655503</v>
      </c>
      <c r="G16" s="131">
        <v>60920309</v>
      </c>
      <c r="H16" s="131">
        <v>104830316</v>
      </c>
      <c r="I16" s="131">
        <v>240216450</v>
      </c>
      <c r="J16" s="131">
        <v>175292287</v>
      </c>
      <c r="K16" s="131">
        <v>147738401</v>
      </c>
      <c r="L16" s="131">
        <v>143013815</v>
      </c>
      <c r="M16" s="131">
        <v>100947342</v>
      </c>
      <c r="N16" s="131">
        <v>85979996</v>
      </c>
      <c r="O16" s="131">
        <v>453434834</v>
      </c>
      <c r="P16" s="131">
        <v>281060679</v>
      </c>
      <c r="Q16" s="131">
        <v>176909863</v>
      </c>
      <c r="R16" s="131">
        <v>171031247</v>
      </c>
      <c r="S16" s="131">
        <v>100327958</v>
      </c>
      <c r="T16" s="131">
        <v>132892288</v>
      </c>
      <c r="U16" s="131">
        <v>138375481</v>
      </c>
      <c r="V16" s="131">
        <v>88053478</v>
      </c>
      <c r="W16" s="131">
        <v>120575852</v>
      </c>
      <c r="X16" s="131">
        <v>92406177</v>
      </c>
      <c r="Y16" s="131">
        <v>173610613</v>
      </c>
      <c r="Z16" s="131">
        <v>212268281</v>
      </c>
      <c r="AA16" s="131">
        <v>192999650</v>
      </c>
      <c r="AB16" s="131">
        <v>154156549</v>
      </c>
      <c r="AC16" s="131">
        <v>115996030</v>
      </c>
      <c r="AD16" s="131">
        <v>80586976</v>
      </c>
      <c r="AE16" s="131">
        <v>79990932</v>
      </c>
      <c r="AF16" s="131">
        <v>82058363</v>
      </c>
      <c r="AG16" s="131">
        <v>85460435</v>
      </c>
      <c r="AH16" s="132">
        <f>SUBTOTAL(9,C16:AG16)</f>
        <v>4190033901</v>
      </c>
    </row>
    <row r="17" spans="2:40" ht="15" customHeight="1">
      <c r="B17" s="84" t="s">
        <v>567</v>
      </c>
      <c r="D17" s="8">
        <f t="shared" ref="D17:AH17" si="1">D16/D15</f>
        <v>1278.397105263158</v>
      </c>
      <c r="E17" s="8">
        <f t="shared" si="1"/>
        <v>114.33674723538705</v>
      </c>
      <c r="F17" s="8">
        <f t="shared" si="1"/>
        <v>61.461057273768617</v>
      </c>
      <c r="G17" s="8">
        <f t="shared" si="1"/>
        <v>56.407693518518521</v>
      </c>
      <c r="H17" s="8">
        <f t="shared" si="1"/>
        <v>85.227899186991877</v>
      </c>
      <c r="I17" s="8">
        <f t="shared" si="1"/>
        <v>140.47745614035088</v>
      </c>
      <c r="J17" s="8">
        <f t="shared" si="1"/>
        <v>72.136743621399177</v>
      </c>
      <c r="K17" s="8">
        <f t="shared" si="1"/>
        <v>51.476794773519167</v>
      </c>
      <c r="L17" s="8">
        <f t="shared" si="1"/>
        <v>44.552590342679125</v>
      </c>
      <c r="M17" s="8">
        <f t="shared" si="1"/>
        <v>28.516198305084746</v>
      </c>
      <c r="N17" s="8">
        <f t="shared" si="1"/>
        <v>23.300811924119241</v>
      </c>
      <c r="O17" s="8">
        <f t="shared" si="1"/>
        <v>118.08198802083334</v>
      </c>
      <c r="P17" s="8">
        <f t="shared" si="1"/>
        <v>55.545588735177866</v>
      </c>
      <c r="Q17" s="8">
        <f t="shared" si="1"/>
        <v>31.99093363471971</v>
      </c>
      <c r="R17" s="8">
        <f t="shared" si="1"/>
        <v>29.48814603448276</v>
      </c>
      <c r="S17" s="8">
        <f t="shared" si="1"/>
        <v>16.610589072847681</v>
      </c>
      <c r="T17" s="8">
        <f t="shared" si="1"/>
        <v>21.46886720516963</v>
      </c>
      <c r="U17" s="8">
        <f t="shared" si="1"/>
        <v>21.688946865203761</v>
      </c>
      <c r="V17" s="8">
        <f t="shared" si="1"/>
        <v>13.443279083969466</v>
      </c>
      <c r="W17" s="8">
        <f t="shared" si="1"/>
        <v>18.131707067669172</v>
      </c>
      <c r="X17" s="8">
        <f t="shared" si="1"/>
        <v>13.689804000000001</v>
      </c>
      <c r="Y17" s="8">
        <f t="shared" si="1"/>
        <v>25.124546020260492</v>
      </c>
      <c r="Z17" s="8">
        <f t="shared" si="1"/>
        <v>29.896940985915492</v>
      </c>
      <c r="AA17" s="8">
        <f t="shared" si="1"/>
        <v>26.222778532608697</v>
      </c>
      <c r="AB17" s="8">
        <f t="shared" si="1"/>
        <v>20.472317264276228</v>
      </c>
      <c r="AC17" s="8">
        <f t="shared" si="1"/>
        <v>15.182726439790576</v>
      </c>
      <c r="AD17" s="8">
        <f t="shared" si="1"/>
        <v>10.398319483870967</v>
      </c>
      <c r="AE17" s="8">
        <f t="shared" si="1"/>
        <v>10.242116773367478</v>
      </c>
      <c r="AF17" s="8">
        <f t="shared" si="1"/>
        <v>10.40029949302915</v>
      </c>
      <c r="AG17" s="8">
        <f t="shared" si="1"/>
        <v>10.776851828499369</v>
      </c>
      <c r="AH17" s="130">
        <f t="shared" si="1"/>
        <v>528.37754110970991</v>
      </c>
    </row>
    <row r="20" spans="2:40" ht="15" customHeight="1">
      <c r="B20" s="29" t="s">
        <v>568</v>
      </c>
    </row>
    <row r="21" spans="2:40" ht="12.75" customHeight="1">
      <c r="B21" s="15"/>
    </row>
    <row r="22" spans="2:40" ht="15" customHeight="1">
      <c r="B22" s="125" t="s">
        <v>562</v>
      </c>
      <c r="C22" s="105">
        <v>1100</v>
      </c>
    </row>
    <row r="23" spans="2:40" ht="15" customHeight="1">
      <c r="B23" s="126" t="s">
        <v>563</v>
      </c>
      <c r="C23" s="107">
        <f>C22/COUNTA(C26:AL26)</f>
        <v>30.555555555555557</v>
      </c>
    </row>
    <row r="24" spans="2:40" ht="15" customHeight="1">
      <c r="B24" s="127" t="s">
        <v>564</v>
      </c>
      <c r="C24" s="109">
        <f>AVERAGE(D30:AL30)</f>
        <v>19.240615208034662</v>
      </c>
    </row>
    <row r="26" spans="2:40" ht="14.25" customHeight="1">
      <c r="B26" s="91" t="s">
        <v>39</v>
      </c>
      <c r="C26" s="128">
        <v>44593</v>
      </c>
      <c r="D26" s="128">
        <v>44621</v>
      </c>
      <c r="E26" s="128">
        <f t="shared" ref="E26:AL26" si="2">EOMONTH(D26,1)</f>
        <v>44681</v>
      </c>
      <c r="F26" s="128">
        <f t="shared" si="2"/>
        <v>44712</v>
      </c>
      <c r="G26" s="128">
        <f t="shared" si="2"/>
        <v>44742</v>
      </c>
      <c r="H26" s="128">
        <f t="shared" si="2"/>
        <v>44773</v>
      </c>
      <c r="I26" s="128">
        <f t="shared" si="2"/>
        <v>44804</v>
      </c>
      <c r="J26" s="128">
        <f t="shared" si="2"/>
        <v>44834</v>
      </c>
      <c r="K26" s="128">
        <f t="shared" si="2"/>
        <v>44865</v>
      </c>
      <c r="L26" s="128">
        <f t="shared" si="2"/>
        <v>44895</v>
      </c>
      <c r="M26" s="128">
        <f t="shared" si="2"/>
        <v>44926</v>
      </c>
      <c r="N26" s="128">
        <f t="shared" si="2"/>
        <v>44957</v>
      </c>
      <c r="O26" s="128">
        <f t="shared" si="2"/>
        <v>44985</v>
      </c>
      <c r="P26" s="128">
        <f t="shared" si="2"/>
        <v>45016</v>
      </c>
      <c r="Q26" s="128">
        <f t="shared" si="2"/>
        <v>45046</v>
      </c>
      <c r="R26" s="128">
        <f t="shared" si="2"/>
        <v>45077</v>
      </c>
      <c r="S26" s="128">
        <f t="shared" si="2"/>
        <v>45107</v>
      </c>
      <c r="T26" s="128">
        <f t="shared" si="2"/>
        <v>45138</v>
      </c>
      <c r="U26" s="128">
        <f t="shared" si="2"/>
        <v>45169</v>
      </c>
      <c r="V26" s="128">
        <f t="shared" si="2"/>
        <v>45199</v>
      </c>
      <c r="W26" s="128">
        <f t="shared" si="2"/>
        <v>45230</v>
      </c>
      <c r="X26" s="128">
        <f t="shared" si="2"/>
        <v>45260</v>
      </c>
      <c r="Y26" s="128">
        <f t="shared" si="2"/>
        <v>45291</v>
      </c>
      <c r="Z26" s="128">
        <f t="shared" si="2"/>
        <v>45322</v>
      </c>
      <c r="AA26" s="128">
        <f t="shared" si="2"/>
        <v>45351</v>
      </c>
      <c r="AB26" s="128">
        <f t="shared" si="2"/>
        <v>45382</v>
      </c>
      <c r="AC26" s="128">
        <f t="shared" si="2"/>
        <v>45412</v>
      </c>
      <c r="AD26" s="128">
        <f t="shared" si="2"/>
        <v>45443</v>
      </c>
      <c r="AE26" s="128">
        <f t="shared" si="2"/>
        <v>45473</v>
      </c>
      <c r="AF26" s="128">
        <f t="shared" si="2"/>
        <v>45504</v>
      </c>
      <c r="AG26" s="128">
        <f t="shared" si="2"/>
        <v>45535</v>
      </c>
      <c r="AH26" s="128">
        <f t="shared" si="2"/>
        <v>45565</v>
      </c>
      <c r="AI26" s="128">
        <f t="shared" si="2"/>
        <v>45596</v>
      </c>
      <c r="AJ26" s="128">
        <f t="shared" si="2"/>
        <v>45626</v>
      </c>
      <c r="AK26" s="128">
        <f t="shared" si="2"/>
        <v>45657</v>
      </c>
      <c r="AL26" s="128">
        <f t="shared" si="2"/>
        <v>45688</v>
      </c>
      <c r="AM26" s="128">
        <v>45698</v>
      </c>
      <c r="AN26" s="128" t="s">
        <v>119</v>
      </c>
    </row>
    <row r="27" spans="2:40" ht="15" customHeight="1">
      <c r="B27" s="84" t="s">
        <v>569</v>
      </c>
      <c r="D27" s="133">
        <v>336000</v>
      </c>
      <c r="E27" s="133">
        <v>176000</v>
      </c>
      <c r="F27" s="133">
        <v>136000</v>
      </c>
      <c r="G27" s="133">
        <v>80000</v>
      </c>
      <c r="H27" s="133">
        <v>60000</v>
      </c>
      <c r="I27" s="133">
        <v>50000</v>
      </c>
      <c r="J27" s="133">
        <v>80000</v>
      </c>
      <c r="K27" s="133">
        <v>100000</v>
      </c>
      <c r="L27" s="133">
        <v>50000</v>
      </c>
      <c r="M27" s="133">
        <v>60000</v>
      </c>
      <c r="N27" s="133">
        <v>50000</v>
      </c>
      <c r="O27" s="133">
        <v>40000</v>
      </c>
      <c r="P27" s="133">
        <v>130000</v>
      </c>
      <c r="Q27" s="133">
        <v>90000</v>
      </c>
      <c r="R27" s="133">
        <v>60000</v>
      </c>
      <c r="S27" s="133">
        <v>50000</v>
      </c>
      <c r="T27" s="133">
        <v>90000</v>
      </c>
      <c r="U27" s="133">
        <v>60000</v>
      </c>
      <c r="V27" s="133">
        <v>30000</v>
      </c>
      <c r="W27" s="133">
        <v>30000</v>
      </c>
      <c r="X27" s="133">
        <v>30000</v>
      </c>
      <c r="Y27" s="133">
        <v>90000</v>
      </c>
      <c r="Z27" s="133">
        <v>100000</v>
      </c>
      <c r="AA27" s="133">
        <v>50000</v>
      </c>
      <c r="AB27" s="133">
        <v>40000</v>
      </c>
      <c r="AC27" s="133">
        <v>70000</v>
      </c>
      <c r="AD27" s="133">
        <v>40000</v>
      </c>
      <c r="AE27" s="133">
        <v>40000</v>
      </c>
      <c r="AF27" s="133">
        <v>30000</v>
      </c>
      <c r="AG27" s="133">
        <v>70000</v>
      </c>
      <c r="AH27" s="133">
        <v>70000</v>
      </c>
      <c r="AI27" s="133">
        <v>50000</v>
      </c>
      <c r="AJ27" s="133">
        <v>80000</v>
      </c>
      <c r="AK27" s="133">
        <v>70000</v>
      </c>
      <c r="AL27" s="133">
        <v>70000</v>
      </c>
    </row>
    <row r="28" spans="2:40" ht="15" customHeight="1">
      <c r="B28" s="84" t="s">
        <v>565</v>
      </c>
      <c r="C28" s="8">
        <v>10000</v>
      </c>
      <c r="D28" s="129">
        <v>482000</v>
      </c>
      <c r="E28" s="129">
        <v>818000</v>
      </c>
      <c r="F28" s="129">
        <v>994000</v>
      </c>
      <c r="G28" s="129">
        <v>1130000</v>
      </c>
      <c r="H28" s="129">
        <v>1210000</v>
      </c>
      <c r="I28" s="129">
        <v>1270000</v>
      </c>
      <c r="J28" s="129">
        <v>1320000</v>
      </c>
      <c r="K28" s="129">
        <v>1400000</v>
      </c>
      <c r="L28" s="129">
        <v>1500000</v>
      </c>
      <c r="M28" s="129">
        <v>1550000</v>
      </c>
      <c r="N28" s="129">
        <v>1610000</v>
      </c>
      <c r="O28" s="129">
        <v>1660000</v>
      </c>
      <c r="P28" s="129">
        <v>1700000</v>
      </c>
      <c r="Q28" s="129">
        <v>1830000</v>
      </c>
      <c r="R28" s="129">
        <v>1920000</v>
      </c>
      <c r="S28" s="129">
        <v>1980000</v>
      </c>
      <c r="T28" s="129">
        <v>2030000</v>
      </c>
      <c r="U28" s="129">
        <v>2120000</v>
      </c>
      <c r="V28" s="129">
        <v>2180000</v>
      </c>
      <c r="W28" s="129">
        <v>2210000</v>
      </c>
      <c r="X28" s="129">
        <v>2240000</v>
      </c>
      <c r="Y28" s="129">
        <v>2270000</v>
      </c>
      <c r="Z28" s="129">
        <v>2360000</v>
      </c>
      <c r="AA28" s="129">
        <v>2460000</v>
      </c>
      <c r="AB28" s="129">
        <v>2510000</v>
      </c>
      <c r="AC28" s="129">
        <v>2550000</v>
      </c>
      <c r="AD28" s="129">
        <v>2620000</v>
      </c>
      <c r="AE28" s="129">
        <v>2660000</v>
      </c>
      <c r="AF28" s="129">
        <v>2700000</v>
      </c>
      <c r="AG28" s="129">
        <v>2730000</v>
      </c>
      <c r="AH28" s="129">
        <v>2800000</v>
      </c>
      <c r="AI28" s="129">
        <v>2870000</v>
      </c>
      <c r="AJ28" s="129">
        <v>2920000</v>
      </c>
      <c r="AK28" s="129">
        <v>3000000</v>
      </c>
      <c r="AL28" s="129">
        <v>3070000</v>
      </c>
      <c r="AM28" s="134">
        <v>3140000</v>
      </c>
      <c r="AN28" s="130">
        <f>AM28</f>
        <v>3140000</v>
      </c>
    </row>
    <row r="29" spans="2:40" ht="15" customHeight="1">
      <c r="B29" s="122" t="s">
        <v>566</v>
      </c>
      <c r="C29" s="122"/>
      <c r="D29" s="131">
        <v>36185866</v>
      </c>
      <c r="E29" s="131">
        <v>30452602</v>
      </c>
      <c r="F29" s="131">
        <v>25480129</v>
      </c>
      <c r="G29" s="131">
        <v>20653970</v>
      </c>
      <c r="H29" s="131">
        <v>17107544</v>
      </c>
      <c r="I29" s="131">
        <v>14214375</v>
      </c>
      <c r="J29" s="131">
        <v>16792319</v>
      </c>
      <c r="K29" s="131">
        <v>45675174</v>
      </c>
      <c r="L29" s="131">
        <v>17085321</v>
      </c>
      <c r="M29" s="131">
        <v>24198450</v>
      </c>
      <c r="N29" s="131">
        <v>19319004</v>
      </c>
      <c r="O29" s="131">
        <v>15819918</v>
      </c>
      <c r="P29" s="131">
        <v>55698649</v>
      </c>
      <c r="Q29" s="131">
        <v>66606035</v>
      </c>
      <c r="R29" s="131">
        <v>34990436</v>
      </c>
      <c r="S29" s="131">
        <v>25055313</v>
      </c>
      <c r="T29" s="131">
        <v>60873877</v>
      </c>
      <c r="U29" s="131">
        <v>40039324</v>
      </c>
      <c r="V29" s="131">
        <v>22518440</v>
      </c>
      <c r="W29" s="131">
        <v>19808804</v>
      </c>
      <c r="X29" s="131">
        <v>13576429</v>
      </c>
      <c r="Y29" s="131">
        <v>75486271</v>
      </c>
      <c r="Z29" s="131">
        <v>70977929</v>
      </c>
      <c r="AA29" s="131">
        <v>53348519</v>
      </c>
      <c r="AB29" s="131">
        <v>36123377</v>
      </c>
      <c r="AC29" s="131">
        <v>29308305</v>
      </c>
      <c r="AD29" s="131">
        <v>40072644</v>
      </c>
      <c r="AE29" s="131">
        <v>30586039</v>
      </c>
      <c r="AF29" s="131">
        <v>31827833</v>
      </c>
      <c r="AG29" s="131">
        <v>45518330</v>
      </c>
      <c r="AH29" s="131">
        <v>46115890</v>
      </c>
      <c r="AI29" s="131">
        <v>35363602</v>
      </c>
      <c r="AJ29" s="131">
        <v>36313221</v>
      </c>
      <c r="AK29" s="131">
        <v>24788286</v>
      </c>
      <c r="AL29" s="131">
        <v>24822437</v>
      </c>
      <c r="AM29" s="135"/>
      <c r="AN29" s="132">
        <f>SUBTOTAL(9,I29:AM29)</f>
        <v>1072924551</v>
      </c>
    </row>
    <row r="30" spans="2:40" ht="15" customHeight="1">
      <c r="B30" s="84" t="s">
        <v>567</v>
      </c>
      <c r="D30" s="8">
        <f t="shared" ref="D30:AL30" si="3">D29/D28</f>
        <v>75.074410788381741</v>
      </c>
      <c r="E30" s="8">
        <f t="shared" si="3"/>
        <v>37.228119804400976</v>
      </c>
      <c r="F30" s="8">
        <f t="shared" si="3"/>
        <v>25.633932595573441</v>
      </c>
      <c r="G30" s="8">
        <f t="shared" si="3"/>
        <v>18.277849557522124</v>
      </c>
      <c r="H30" s="8">
        <f t="shared" si="3"/>
        <v>14.13846611570248</v>
      </c>
      <c r="I30" s="8">
        <f t="shared" si="3"/>
        <v>11.19242125984252</v>
      </c>
      <c r="J30" s="8">
        <f t="shared" si="3"/>
        <v>12.721453787878788</v>
      </c>
      <c r="K30" s="8">
        <f t="shared" si="3"/>
        <v>32.625124285714286</v>
      </c>
      <c r="L30" s="8">
        <f t="shared" si="3"/>
        <v>11.390214</v>
      </c>
      <c r="M30" s="8">
        <f t="shared" si="3"/>
        <v>15.611903225806451</v>
      </c>
      <c r="N30" s="8">
        <f t="shared" si="3"/>
        <v>11.999381366459627</v>
      </c>
      <c r="O30" s="8">
        <f t="shared" si="3"/>
        <v>9.5300710843373491</v>
      </c>
      <c r="P30" s="8">
        <f t="shared" si="3"/>
        <v>32.763911176470586</v>
      </c>
      <c r="Q30" s="8">
        <f t="shared" si="3"/>
        <v>36.396740437158471</v>
      </c>
      <c r="R30" s="8">
        <f t="shared" si="3"/>
        <v>18.224185416666668</v>
      </c>
      <c r="S30" s="8">
        <f t="shared" si="3"/>
        <v>12.654198484848484</v>
      </c>
      <c r="T30" s="8">
        <f t="shared" si="3"/>
        <v>29.987131527093595</v>
      </c>
      <c r="U30" s="8">
        <f t="shared" si="3"/>
        <v>18.886473584905659</v>
      </c>
      <c r="V30" s="8">
        <f t="shared" si="3"/>
        <v>10.329559633027523</v>
      </c>
      <c r="W30" s="8">
        <f t="shared" si="3"/>
        <v>8.9632597285067881</v>
      </c>
      <c r="X30" s="8">
        <f t="shared" si="3"/>
        <v>6.0609058035714289</v>
      </c>
      <c r="Y30" s="8">
        <f t="shared" si="3"/>
        <v>33.253863876651984</v>
      </c>
      <c r="Z30" s="8">
        <f t="shared" si="3"/>
        <v>30.075393644067798</v>
      </c>
      <c r="AA30" s="8">
        <f t="shared" si="3"/>
        <v>21.686389837398373</v>
      </c>
      <c r="AB30" s="8">
        <f t="shared" si="3"/>
        <v>14.391783665338645</v>
      </c>
      <c r="AC30" s="8">
        <f t="shared" si="3"/>
        <v>11.493452941176471</v>
      </c>
      <c r="AD30" s="8">
        <f t="shared" si="3"/>
        <v>15.294902290076337</v>
      </c>
      <c r="AE30" s="8">
        <f t="shared" si="3"/>
        <v>11.498510902255639</v>
      </c>
      <c r="AF30" s="8">
        <f t="shared" si="3"/>
        <v>11.788086296296296</v>
      </c>
      <c r="AG30" s="8">
        <f t="shared" si="3"/>
        <v>16.673380952380953</v>
      </c>
      <c r="AH30" s="8">
        <f t="shared" si="3"/>
        <v>16.469960714285715</v>
      </c>
      <c r="AI30" s="8">
        <f t="shared" si="3"/>
        <v>12.321812543554007</v>
      </c>
      <c r="AJ30" s="8">
        <f t="shared" si="3"/>
        <v>12.436034589041096</v>
      </c>
      <c r="AK30" s="8">
        <f t="shared" si="3"/>
        <v>8.2627620000000004</v>
      </c>
      <c r="AL30" s="8">
        <f t="shared" si="3"/>
        <v>8.0854843648208465</v>
      </c>
      <c r="AM30" s="134"/>
      <c r="AN30" s="130">
        <f>AN29/AN28</f>
        <v>341.69571687898087</v>
      </c>
    </row>
    <row r="32" spans="2:40" ht="15" customHeight="1">
      <c r="B32" s="29" t="s">
        <v>570</v>
      </c>
    </row>
    <row r="33" spans="2:34" ht="12.75" customHeight="1">
      <c r="B33" s="15"/>
    </row>
    <row r="34" spans="2:34" ht="15" customHeight="1">
      <c r="B34" s="125" t="s">
        <v>562</v>
      </c>
      <c r="C34" s="105">
        <v>2200</v>
      </c>
    </row>
    <row r="35" spans="2:34" ht="15" customHeight="1">
      <c r="B35" s="126" t="s">
        <v>563</v>
      </c>
      <c r="C35" s="107">
        <f>C34/COUNTA(C38:AF38)</f>
        <v>73.333333333333329</v>
      </c>
    </row>
    <row r="36" spans="2:34" ht="15" customHeight="1">
      <c r="B36" s="127" t="s">
        <v>564</v>
      </c>
      <c r="C36" s="109">
        <f>AVERAGE(D42:AF42)</f>
        <v>17.193231240080316</v>
      </c>
    </row>
    <row r="38" spans="2:34" ht="14.25" customHeight="1">
      <c r="B38" s="91" t="s">
        <v>39</v>
      </c>
      <c r="C38" s="128">
        <v>44774</v>
      </c>
      <c r="D38" s="128">
        <v>44805</v>
      </c>
      <c r="E38" s="128">
        <f t="shared" ref="E38:AF38" si="4">EOMONTH(D38,1)</f>
        <v>44865</v>
      </c>
      <c r="F38" s="128">
        <f t="shared" si="4"/>
        <v>44895</v>
      </c>
      <c r="G38" s="128">
        <f t="shared" si="4"/>
        <v>44926</v>
      </c>
      <c r="H38" s="128">
        <f t="shared" si="4"/>
        <v>44957</v>
      </c>
      <c r="I38" s="128">
        <f t="shared" si="4"/>
        <v>44985</v>
      </c>
      <c r="J38" s="128">
        <f t="shared" si="4"/>
        <v>45016</v>
      </c>
      <c r="K38" s="128">
        <f t="shared" si="4"/>
        <v>45046</v>
      </c>
      <c r="L38" s="128">
        <f t="shared" si="4"/>
        <v>45077</v>
      </c>
      <c r="M38" s="128">
        <f t="shared" si="4"/>
        <v>45107</v>
      </c>
      <c r="N38" s="128">
        <f t="shared" si="4"/>
        <v>45138</v>
      </c>
      <c r="O38" s="128">
        <f t="shared" si="4"/>
        <v>45169</v>
      </c>
      <c r="P38" s="128">
        <f t="shared" si="4"/>
        <v>45199</v>
      </c>
      <c r="Q38" s="128">
        <f t="shared" si="4"/>
        <v>45230</v>
      </c>
      <c r="R38" s="128">
        <f t="shared" si="4"/>
        <v>45260</v>
      </c>
      <c r="S38" s="128">
        <f t="shared" si="4"/>
        <v>45291</v>
      </c>
      <c r="T38" s="128">
        <f t="shared" si="4"/>
        <v>45322</v>
      </c>
      <c r="U38" s="128">
        <f t="shared" si="4"/>
        <v>45351</v>
      </c>
      <c r="V38" s="128">
        <f t="shared" si="4"/>
        <v>45382</v>
      </c>
      <c r="W38" s="128">
        <f t="shared" si="4"/>
        <v>45412</v>
      </c>
      <c r="X38" s="128">
        <f t="shared" si="4"/>
        <v>45443</v>
      </c>
      <c r="Y38" s="128">
        <f t="shared" si="4"/>
        <v>45473</v>
      </c>
      <c r="Z38" s="128">
        <f t="shared" si="4"/>
        <v>45504</v>
      </c>
      <c r="AA38" s="128">
        <f t="shared" si="4"/>
        <v>45535</v>
      </c>
      <c r="AB38" s="128">
        <f t="shared" si="4"/>
        <v>45565</v>
      </c>
      <c r="AC38" s="128">
        <f t="shared" si="4"/>
        <v>45596</v>
      </c>
      <c r="AD38" s="128">
        <f t="shared" si="4"/>
        <v>45626</v>
      </c>
      <c r="AE38" s="128">
        <f t="shared" si="4"/>
        <v>45657</v>
      </c>
      <c r="AF38" s="128">
        <f t="shared" si="4"/>
        <v>45688</v>
      </c>
      <c r="AG38" s="128">
        <v>45698</v>
      </c>
      <c r="AH38" s="128" t="s">
        <v>119</v>
      </c>
    </row>
    <row r="39" spans="2:34" ht="15" customHeight="1">
      <c r="B39" s="84" t="s">
        <v>569</v>
      </c>
      <c r="D39" s="133">
        <v>43000</v>
      </c>
      <c r="E39" s="133">
        <v>111000</v>
      </c>
      <c r="F39" s="133">
        <v>201000</v>
      </c>
      <c r="G39" s="133">
        <v>80000</v>
      </c>
      <c r="H39" s="133">
        <v>27000</v>
      </c>
      <c r="I39" s="133">
        <v>314000</v>
      </c>
      <c r="J39" s="133">
        <v>241000</v>
      </c>
      <c r="K39" s="133">
        <v>80000</v>
      </c>
      <c r="L39" s="133">
        <v>370000</v>
      </c>
      <c r="M39" s="133">
        <v>10000</v>
      </c>
      <c r="N39" s="133">
        <v>30000</v>
      </c>
      <c r="O39" s="133">
        <v>30000</v>
      </c>
      <c r="P39" s="133">
        <v>10000</v>
      </c>
      <c r="Q39" s="133">
        <v>20000</v>
      </c>
      <c r="R39" s="133">
        <v>50000</v>
      </c>
      <c r="S39" s="133">
        <v>90000</v>
      </c>
      <c r="T39" s="133">
        <v>320000</v>
      </c>
      <c r="U39" s="133">
        <v>80000</v>
      </c>
      <c r="V39" s="133">
        <v>10000</v>
      </c>
      <c r="W39" s="133">
        <v>0</v>
      </c>
      <c r="X39" s="133">
        <v>260000</v>
      </c>
      <c r="Y39" s="133">
        <v>20000</v>
      </c>
      <c r="Z39" s="133">
        <v>20000</v>
      </c>
      <c r="AA39" s="133">
        <v>10000</v>
      </c>
      <c r="AB39" s="133">
        <v>10000</v>
      </c>
      <c r="AC39" s="133">
        <v>150000</v>
      </c>
      <c r="AD39" s="133">
        <v>10000</v>
      </c>
      <c r="AE39" s="133">
        <v>0</v>
      </c>
      <c r="AF39" s="133">
        <v>0</v>
      </c>
    </row>
    <row r="40" spans="2:34" ht="15" customHeight="1">
      <c r="B40" s="84" t="s">
        <v>565</v>
      </c>
      <c r="C40" s="8">
        <v>10000</v>
      </c>
      <c r="D40" s="129">
        <f t="shared" ref="D40:AF40" si="5">E40-D39</f>
        <v>183000</v>
      </c>
      <c r="E40" s="129">
        <f t="shared" si="5"/>
        <v>226000</v>
      </c>
      <c r="F40" s="129">
        <f t="shared" si="5"/>
        <v>337000</v>
      </c>
      <c r="G40" s="129">
        <f t="shared" si="5"/>
        <v>538000</v>
      </c>
      <c r="H40" s="129">
        <f t="shared" si="5"/>
        <v>618000</v>
      </c>
      <c r="I40" s="129">
        <f t="shared" si="5"/>
        <v>645000</v>
      </c>
      <c r="J40" s="129">
        <f t="shared" si="5"/>
        <v>959000</v>
      </c>
      <c r="K40" s="129">
        <f t="shared" si="5"/>
        <v>1200000</v>
      </c>
      <c r="L40" s="129">
        <f t="shared" si="5"/>
        <v>1280000</v>
      </c>
      <c r="M40" s="129">
        <f t="shared" si="5"/>
        <v>1650000</v>
      </c>
      <c r="N40" s="129">
        <f t="shared" si="5"/>
        <v>1660000</v>
      </c>
      <c r="O40" s="129">
        <f t="shared" si="5"/>
        <v>1690000</v>
      </c>
      <c r="P40" s="129">
        <f t="shared" si="5"/>
        <v>1720000</v>
      </c>
      <c r="Q40" s="129">
        <f t="shared" si="5"/>
        <v>1730000</v>
      </c>
      <c r="R40" s="129">
        <f t="shared" si="5"/>
        <v>1750000</v>
      </c>
      <c r="S40" s="129">
        <f t="shared" si="5"/>
        <v>1800000</v>
      </c>
      <c r="T40" s="129">
        <f t="shared" si="5"/>
        <v>1890000</v>
      </c>
      <c r="U40" s="129">
        <f t="shared" si="5"/>
        <v>2210000</v>
      </c>
      <c r="V40" s="129">
        <f t="shared" si="5"/>
        <v>2290000</v>
      </c>
      <c r="W40" s="129">
        <f t="shared" si="5"/>
        <v>2300000</v>
      </c>
      <c r="X40" s="129">
        <f t="shared" si="5"/>
        <v>2300000</v>
      </c>
      <c r="Y40" s="129">
        <f t="shared" si="5"/>
        <v>2560000</v>
      </c>
      <c r="Z40" s="129">
        <f t="shared" si="5"/>
        <v>2580000</v>
      </c>
      <c r="AA40" s="129">
        <f t="shared" si="5"/>
        <v>2600000</v>
      </c>
      <c r="AB40" s="129">
        <f t="shared" si="5"/>
        <v>2610000</v>
      </c>
      <c r="AC40" s="129">
        <f t="shared" si="5"/>
        <v>2620000</v>
      </c>
      <c r="AD40" s="129">
        <f t="shared" si="5"/>
        <v>2770000</v>
      </c>
      <c r="AE40" s="129">
        <f t="shared" si="5"/>
        <v>2780000</v>
      </c>
      <c r="AF40" s="129">
        <f t="shared" si="5"/>
        <v>2780000</v>
      </c>
      <c r="AG40" s="133">
        <v>2780000</v>
      </c>
      <c r="AH40" s="130">
        <f>AG40</f>
        <v>2780000</v>
      </c>
    </row>
    <row r="41" spans="2:34" ht="15" customHeight="1">
      <c r="B41" s="122" t="s">
        <v>566</v>
      </c>
      <c r="C41" s="122"/>
      <c r="D41" s="131">
        <v>9097769</v>
      </c>
      <c r="E41" s="131">
        <v>15848370</v>
      </c>
      <c r="F41" s="131">
        <v>42422017</v>
      </c>
      <c r="G41" s="131">
        <v>8438597</v>
      </c>
      <c r="H41" s="131">
        <v>5057746</v>
      </c>
      <c r="I41" s="131">
        <v>24431034</v>
      </c>
      <c r="J41" s="131">
        <v>22959013</v>
      </c>
      <c r="K41" s="131">
        <v>9778878</v>
      </c>
      <c r="L41" s="131">
        <v>23113151</v>
      </c>
      <c r="M41" s="131">
        <v>10057544</v>
      </c>
      <c r="N41" s="131">
        <v>7277968</v>
      </c>
      <c r="O41" s="131">
        <v>20791553</v>
      </c>
      <c r="P41" s="131">
        <v>10837835</v>
      </c>
      <c r="Q41" s="131">
        <v>24317352</v>
      </c>
      <c r="R41" s="131">
        <v>5733998</v>
      </c>
      <c r="S41" s="131">
        <v>8769789</v>
      </c>
      <c r="T41" s="131">
        <v>9400413</v>
      </c>
      <c r="U41" s="131">
        <v>6037993</v>
      </c>
      <c r="V41" s="131">
        <v>6132122</v>
      </c>
      <c r="W41" s="131">
        <v>6208959</v>
      </c>
      <c r="X41" s="131">
        <v>34906749</v>
      </c>
      <c r="Y41" s="131">
        <v>23820183</v>
      </c>
      <c r="Z41" s="131">
        <v>20497834</v>
      </c>
      <c r="AA41" s="131">
        <v>17078012</v>
      </c>
      <c r="AB41" s="131">
        <v>13158222</v>
      </c>
      <c r="AC41" s="131">
        <v>31028650</v>
      </c>
      <c r="AD41" s="131">
        <v>32056178</v>
      </c>
      <c r="AE41" s="131">
        <v>9974762</v>
      </c>
      <c r="AF41" s="131">
        <v>15503685</v>
      </c>
      <c r="AG41" s="136"/>
      <c r="AH41" s="132">
        <f>SUBTOTAL(9,C41:AG41)</f>
        <v>474736376</v>
      </c>
    </row>
    <row r="42" spans="2:34" ht="15" customHeight="1">
      <c r="B42" s="84" t="s">
        <v>567</v>
      </c>
      <c r="D42" s="8">
        <f t="shared" ref="D42:AF42" si="6">D41/D40</f>
        <v>49.714584699453553</v>
      </c>
      <c r="E42" s="8">
        <f t="shared" si="6"/>
        <v>70.125530973451333</v>
      </c>
      <c r="F42" s="8">
        <f t="shared" si="6"/>
        <v>125.88135608308605</v>
      </c>
      <c r="G42" s="8">
        <f t="shared" si="6"/>
        <v>15.685124535315985</v>
      </c>
      <c r="H42" s="8">
        <f t="shared" si="6"/>
        <v>8.1840550161812295</v>
      </c>
      <c r="I42" s="8">
        <f t="shared" si="6"/>
        <v>37.877572093023254</v>
      </c>
      <c r="J42" s="8">
        <f t="shared" si="6"/>
        <v>23.940576642335767</v>
      </c>
      <c r="K42" s="8">
        <f t="shared" si="6"/>
        <v>8.1490650000000002</v>
      </c>
      <c r="L42" s="8">
        <f t="shared" si="6"/>
        <v>18.057149218749998</v>
      </c>
      <c r="M42" s="8">
        <f t="shared" si="6"/>
        <v>6.0954812121212125</v>
      </c>
      <c r="N42" s="8">
        <f t="shared" si="6"/>
        <v>4.3843180722891564</v>
      </c>
      <c r="O42" s="8">
        <f t="shared" si="6"/>
        <v>12.302694082840237</v>
      </c>
      <c r="P42" s="8">
        <f t="shared" si="6"/>
        <v>6.3010668604651165</v>
      </c>
      <c r="Q42" s="8">
        <f t="shared" si="6"/>
        <v>14.056272832369942</v>
      </c>
      <c r="R42" s="8">
        <f t="shared" si="6"/>
        <v>3.2765702857142855</v>
      </c>
      <c r="S42" s="8">
        <f t="shared" si="6"/>
        <v>4.8721050000000004</v>
      </c>
      <c r="T42" s="8">
        <f t="shared" si="6"/>
        <v>4.9737634920634921</v>
      </c>
      <c r="U42" s="8">
        <f t="shared" si="6"/>
        <v>2.7321235294117647</v>
      </c>
      <c r="V42" s="8">
        <f t="shared" si="6"/>
        <v>2.6777825327510918</v>
      </c>
      <c r="W42" s="8">
        <f t="shared" si="6"/>
        <v>2.699547391304348</v>
      </c>
      <c r="X42" s="8">
        <f t="shared" si="6"/>
        <v>15.176847391304348</v>
      </c>
      <c r="Y42" s="8">
        <f t="shared" si="6"/>
        <v>9.3047589843750007</v>
      </c>
      <c r="Z42" s="8">
        <f t="shared" si="6"/>
        <v>7.9448968992248066</v>
      </c>
      <c r="AA42" s="8">
        <f t="shared" si="6"/>
        <v>6.5684661538461535</v>
      </c>
      <c r="AB42" s="8">
        <f t="shared" si="6"/>
        <v>5.0414643678160918</v>
      </c>
      <c r="AC42" s="8">
        <f t="shared" si="6"/>
        <v>11.842996183206107</v>
      </c>
      <c r="AD42" s="8">
        <f t="shared" si="6"/>
        <v>11.572627436823105</v>
      </c>
      <c r="AE42" s="8">
        <f t="shared" si="6"/>
        <v>3.5880438848920861</v>
      </c>
      <c r="AF42" s="8">
        <f t="shared" si="6"/>
        <v>5.5768651079136689</v>
      </c>
      <c r="AG42" s="133"/>
      <c r="AH42" s="130">
        <f>AH41/AH40</f>
        <v>170.76848057553957</v>
      </c>
    </row>
    <row r="45" spans="2:34" ht="15" customHeight="1">
      <c r="B45" s="29" t="s">
        <v>571</v>
      </c>
    </row>
    <row r="47" spans="2:34" ht="15" customHeight="1">
      <c r="B47" s="125" t="s">
        <v>562</v>
      </c>
      <c r="C47" s="105">
        <v>276</v>
      </c>
    </row>
    <row r="48" spans="2:34" ht="15" customHeight="1">
      <c r="B48" s="127" t="s">
        <v>563</v>
      </c>
      <c r="C48" s="109">
        <f>C47/COUNTA(C50:AC50)</f>
        <v>10.222222222222221</v>
      </c>
    </row>
    <row r="50" spans="2:33" ht="14.25" customHeight="1">
      <c r="B50" s="91" t="s">
        <v>39</v>
      </c>
      <c r="C50" s="128">
        <v>44866</v>
      </c>
      <c r="D50" s="128">
        <v>44926</v>
      </c>
      <c r="E50" s="128">
        <v>44957</v>
      </c>
      <c r="F50" s="128">
        <v>44985</v>
      </c>
      <c r="G50" s="128">
        <v>45016</v>
      </c>
      <c r="H50" s="128">
        <v>45046</v>
      </c>
      <c r="I50" s="128">
        <v>45077</v>
      </c>
      <c r="J50" s="128">
        <v>45107</v>
      </c>
      <c r="K50" s="128">
        <v>45138</v>
      </c>
      <c r="L50" s="128">
        <v>45169</v>
      </c>
      <c r="M50" s="128">
        <v>45199</v>
      </c>
      <c r="N50" s="128">
        <v>45230</v>
      </c>
      <c r="O50" s="128">
        <v>45260</v>
      </c>
      <c r="P50" s="128">
        <v>45291</v>
      </c>
      <c r="Q50" s="128">
        <v>45322</v>
      </c>
      <c r="R50" s="128">
        <v>45351</v>
      </c>
      <c r="S50" s="128">
        <v>45382</v>
      </c>
      <c r="T50" s="128">
        <v>45412</v>
      </c>
      <c r="U50" s="128">
        <v>45443</v>
      </c>
      <c r="V50" s="128">
        <v>45473</v>
      </c>
      <c r="W50" s="128">
        <v>45504</v>
      </c>
      <c r="X50" s="128">
        <v>45535</v>
      </c>
      <c r="Y50" s="128">
        <v>45565</v>
      </c>
      <c r="Z50" s="128">
        <v>45596</v>
      </c>
      <c r="AA50" s="128">
        <v>45626</v>
      </c>
      <c r="AB50" s="128">
        <v>45657</v>
      </c>
      <c r="AC50" s="128">
        <v>45688</v>
      </c>
      <c r="AD50" s="128">
        <v>45716</v>
      </c>
    </row>
    <row r="51" spans="2:33" ht="15" customHeight="1">
      <c r="B51" s="84" t="s">
        <v>572</v>
      </c>
      <c r="C51" s="8">
        <v>10000</v>
      </c>
      <c r="D51" s="8">
        <v>52500</v>
      </c>
      <c r="I51" s="8">
        <v>785000</v>
      </c>
      <c r="P51" s="8">
        <v>1590000</v>
      </c>
      <c r="Q51" s="8">
        <v>1610000</v>
      </c>
      <c r="AB51" s="8">
        <v>1880000</v>
      </c>
      <c r="AC51" s="8">
        <v>1900000</v>
      </c>
    </row>
    <row r="54" spans="2:33" ht="15" customHeight="1">
      <c r="B54" s="29" t="s">
        <v>573</v>
      </c>
    </row>
    <row r="56" spans="2:33" ht="15" customHeight="1">
      <c r="B56" s="125" t="s">
        <v>562</v>
      </c>
      <c r="C56" s="105">
        <v>1047</v>
      </c>
    </row>
    <row r="57" spans="2:33" ht="15" customHeight="1">
      <c r="B57" s="127" t="s">
        <v>563</v>
      </c>
      <c r="C57" s="109">
        <f>C56/COUNTA(C59:V59)</f>
        <v>52.35</v>
      </c>
    </row>
    <row r="59" spans="2:33" ht="14.25" customHeight="1">
      <c r="B59" s="91" t="s">
        <v>39</v>
      </c>
      <c r="C59" s="128">
        <v>45078</v>
      </c>
      <c r="D59" s="128">
        <v>45108</v>
      </c>
      <c r="E59" s="128">
        <f t="shared" ref="E59:AG59" si="7">EOMONTH(D59,1)</f>
        <v>45169</v>
      </c>
      <c r="F59" s="128">
        <f t="shared" si="7"/>
        <v>45199</v>
      </c>
      <c r="G59" s="128">
        <f t="shared" si="7"/>
        <v>45230</v>
      </c>
      <c r="H59" s="128">
        <f t="shared" si="7"/>
        <v>45260</v>
      </c>
      <c r="I59" s="128">
        <f t="shared" si="7"/>
        <v>45291</v>
      </c>
      <c r="J59" s="128">
        <f t="shared" si="7"/>
        <v>45322</v>
      </c>
      <c r="K59" s="128">
        <f t="shared" si="7"/>
        <v>45351</v>
      </c>
      <c r="L59" s="128">
        <f t="shared" si="7"/>
        <v>45382</v>
      </c>
      <c r="M59" s="128">
        <f t="shared" si="7"/>
        <v>45412</v>
      </c>
      <c r="N59" s="128">
        <f t="shared" si="7"/>
        <v>45443</v>
      </c>
      <c r="O59" s="128">
        <f t="shared" si="7"/>
        <v>45473</v>
      </c>
      <c r="P59" s="128">
        <f t="shared" si="7"/>
        <v>45504</v>
      </c>
      <c r="Q59" s="128">
        <f t="shared" si="7"/>
        <v>45535</v>
      </c>
      <c r="R59" s="128">
        <f t="shared" si="7"/>
        <v>45565</v>
      </c>
      <c r="S59" s="128">
        <f t="shared" si="7"/>
        <v>45596</v>
      </c>
      <c r="T59" s="128">
        <f t="shared" si="7"/>
        <v>45626</v>
      </c>
      <c r="U59" s="128">
        <f t="shared" si="7"/>
        <v>45657</v>
      </c>
      <c r="V59" s="128">
        <f t="shared" si="7"/>
        <v>45688</v>
      </c>
      <c r="W59" s="128">
        <f t="shared" si="7"/>
        <v>45716</v>
      </c>
      <c r="X59" s="128">
        <f t="shared" si="7"/>
        <v>45747</v>
      </c>
      <c r="Y59" s="128">
        <f t="shared" si="7"/>
        <v>45777</v>
      </c>
      <c r="Z59" s="128">
        <f t="shared" si="7"/>
        <v>45808</v>
      </c>
      <c r="AA59" s="128">
        <f t="shared" si="7"/>
        <v>45838</v>
      </c>
      <c r="AB59" s="128">
        <f t="shared" si="7"/>
        <v>45869</v>
      </c>
      <c r="AC59" s="128">
        <f t="shared" si="7"/>
        <v>45900</v>
      </c>
      <c r="AD59" s="128">
        <f t="shared" si="7"/>
        <v>45930</v>
      </c>
      <c r="AE59" s="128">
        <f t="shared" si="7"/>
        <v>45961</v>
      </c>
      <c r="AF59" s="128">
        <f t="shared" si="7"/>
        <v>45991</v>
      </c>
      <c r="AG59" s="128">
        <f t="shared" si="7"/>
        <v>46022</v>
      </c>
    </row>
    <row r="60" spans="2:33" ht="15" customHeight="1">
      <c r="B60" s="84" t="s">
        <v>572</v>
      </c>
      <c r="C60" s="8">
        <v>10000</v>
      </c>
      <c r="D60" s="8">
        <v>102000</v>
      </c>
      <c r="I60" s="8">
        <v>594000</v>
      </c>
      <c r="J60" s="8">
        <v>669000</v>
      </c>
      <c r="P60" s="8">
        <v>1310000</v>
      </c>
      <c r="V60" s="8">
        <v>1850000</v>
      </c>
    </row>
    <row r="63" spans="2:33" ht="15" customHeight="1">
      <c r="B63" s="29" t="s">
        <v>574</v>
      </c>
    </row>
    <row r="65" spans="2:36" ht="15" customHeight="1">
      <c r="B65" s="125" t="s">
        <v>562</v>
      </c>
      <c r="C65" s="105">
        <v>1684</v>
      </c>
    </row>
    <row r="66" spans="2:36" ht="15" customHeight="1">
      <c r="B66" s="127" t="s">
        <v>563</v>
      </c>
      <c r="C66" s="109">
        <f>C65/COUNTA(C68:AJ68)</f>
        <v>49.529411764705884</v>
      </c>
    </row>
    <row r="68" spans="2:36" ht="14.25" customHeight="1">
      <c r="B68" s="91" t="s">
        <v>39</v>
      </c>
      <c r="C68" s="128">
        <v>44652</v>
      </c>
      <c r="D68" s="128">
        <f t="shared" ref="D68:AJ68" si="8">EOMONTH(C68,1)</f>
        <v>44712</v>
      </c>
      <c r="E68" s="128">
        <f t="shared" si="8"/>
        <v>44742</v>
      </c>
      <c r="F68" s="128">
        <f t="shared" si="8"/>
        <v>44773</v>
      </c>
      <c r="G68" s="128">
        <f t="shared" si="8"/>
        <v>44804</v>
      </c>
      <c r="H68" s="128">
        <f t="shared" si="8"/>
        <v>44834</v>
      </c>
      <c r="I68" s="128">
        <f t="shared" si="8"/>
        <v>44865</v>
      </c>
      <c r="J68" s="128">
        <f t="shared" si="8"/>
        <v>44895</v>
      </c>
      <c r="K68" s="128">
        <f t="shared" si="8"/>
        <v>44926</v>
      </c>
      <c r="L68" s="128">
        <f t="shared" si="8"/>
        <v>44957</v>
      </c>
      <c r="M68" s="128">
        <f t="shared" si="8"/>
        <v>44985</v>
      </c>
      <c r="N68" s="128">
        <f t="shared" si="8"/>
        <v>45016</v>
      </c>
      <c r="O68" s="128">
        <f t="shared" si="8"/>
        <v>45046</v>
      </c>
      <c r="P68" s="128">
        <f t="shared" si="8"/>
        <v>45077</v>
      </c>
      <c r="Q68" s="128">
        <f t="shared" si="8"/>
        <v>45107</v>
      </c>
      <c r="R68" s="128">
        <f t="shared" si="8"/>
        <v>45138</v>
      </c>
      <c r="S68" s="128">
        <f t="shared" si="8"/>
        <v>45169</v>
      </c>
      <c r="T68" s="128">
        <f t="shared" si="8"/>
        <v>45199</v>
      </c>
      <c r="U68" s="128">
        <f t="shared" si="8"/>
        <v>45230</v>
      </c>
      <c r="V68" s="128">
        <f t="shared" si="8"/>
        <v>45260</v>
      </c>
      <c r="W68" s="128">
        <f t="shared" si="8"/>
        <v>45291</v>
      </c>
      <c r="X68" s="128">
        <f t="shared" si="8"/>
        <v>45322</v>
      </c>
      <c r="Y68" s="128">
        <f t="shared" si="8"/>
        <v>45351</v>
      </c>
      <c r="Z68" s="128">
        <f t="shared" si="8"/>
        <v>45382</v>
      </c>
      <c r="AA68" s="128">
        <f t="shared" si="8"/>
        <v>45412</v>
      </c>
      <c r="AB68" s="128">
        <f t="shared" si="8"/>
        <v>45443</v>
      </c>
      <c r="AC68" s="128">
        <f t="shared" si="8"/>
        <v>45473</v>
      </c>
      <c r="AD68" s="128">
        <f t="shared" si="8"/>
        <v>45504</v>
      </c>
      <c r="AE68" s="128">
        <f t="shared" si="8"/>
        <v>45535</v>
      </c>
      <c r="AF68" s="128">
        <f t="shared" si="8"/>
        <v>45565</v>
      </c>
      <c r="AG68" s="128">
        <f t="shared" si="8"/>
        <v>45596</v>
      </c>
      <c r="AH68" s="128">
        <f t="shared" si="8"/>
        <v>45626</v>
      </c>
      <c r="AI68" s="128">
        <f t="shared" si="8"/>
        <v>45657</v>
      </c>
      <c r="AJ68" s="128">
        <f t="shared" si="8"/>
        <v>45688</v>
      </c>
    </row>
    <row r="69" spans="2:36" ht="15" customHeight="1">
      <c r="B69" s="84" t="s">
        <v>572</v>
      </c>
      <c r="C69" s="8">
        <v>10000</v>
      </c>
      <c r="D69" s="8">
        <v>251000</v>
      </c>
      <c r="I69" s="8">
        <v>594000</v>
      </c>
      <c r="P69" s="8">
        <v>2830000</v>
      </c>
      <c r="X69" s="8">
        <v>4390000</v>
      </c>
      <c r="AB69" s="8">
        <v>5250000</v>
      </c>
      <c r="AJ69" s="8">
        <v>5690000</v>
      </c>
    </row>
    <row r="73" spans="2:36" ht="15" customHeight="1">
      <c r="B73" s="29" t="s">
        <v>575</v>
      </c>
    </row>
    <row r="75" spans="2:36" ht="14.25" customHeight="1">
      <c r="B75" s="91" t="s">
        <v>39</v>
      </c>
      <c r="C75" s="128">
        <v>44652</v>
      </c>
      <c r="D75" s="128">
        <f t="shared" ref="D75:AJ75" si="9">EOMONTH(C75,1)</f>
        <v>44712</v>
      </c>
      <c r="E75" s="128">
        <f t="shared" si="9"/>
        <v>44742</v>
      </c>
      <c r="F75" s="128">
        <f t="shared" si="9"/>
        <v>44773</v>
      </c>
      <c r="G75" s="128">
        <f t="shared" si="9"/>
        <v>44804</v>
      </c>
      <c r="H75" s="128">
        <f t="shared" si="9"/>
        <v>44834</v>
      </c>
      <c r="I75" s="128">
        <f t="shared" si="9"/>
        <v>44865</v>
      </c>
      <c r="J75" s="128">
        <f t="shared" si="9"/>
        <v>44895</v>
      </c>
      <c r="K75" s="128">
        <f t="shared" si="9"/>
        <v>44926</v>
      </c>
      <c r="L75" s="128">
        <f t="shared" si="9"/>
        <v>44957</v>
      </c>
      <c r="M75" s="128">
        <f t="shared" si="9"/>
        <v>44985</v>
      </c>
      <c r="N75" s="128">
        <f t="shared" si="9"/>
        <v>45016</v>
      </c>
      <c r="O75" s="128">
        <f t="shared" si="9"/>
        <v>45046</v>
      </c>
      <c r="P75" s="128">
        <f t="shared" si="9"/>
        <v>45077</v>
      </c>
      <c r="Q75" s="128">
        <f t="shared" si="9"/>
        <v>45107</v>
      </c>
      <c r="R75" s="128">
        <f t="shared" si="9"/>
        <v>45138</v>
      </c>
      <c r="S75" s="128">
        <f t="shared" si="9"/>
        <v>45169</v>
      </c>
      <c r="T75" s="128">
        <f t="shared" si="9"/>
        <v>45199</v>
      </c>
      <c r="U75" s="128">
        <f t="shared" si="9"/>
        <v>45230</v>
      </c>
      <c r="V75" s="128">
        <f t="shared" si="9"/>
        <v>45260</v>
      </c>
      <c r="W75" s="128">
        <f t="shared" si="9"/>
        <v>45291</v>
      </c>
      <c r="X75" s="128">
        <f t="shared" si="9"/>
        <v>45322</v>
      </c>
      <c r="Y75" s="128">
        <f t="shared" si="9"/>
        <v>45351</v>
      </c>
      <c r="Z75" s="128">
        <f t="shared" si="9"/>
        <v>45382</v>
      </c>
      <c r="AA75" s="128">
        <f t="shared" si="9"/>
        <v>45412</v>
      </c>
      <c r="AB75" s="128">
        <f t="shared" si="9"/>
        <v>45443</v>
      </c>
      <c r="AC75" s="128">
        <f t="shared" si="9"/>
        <v>45473</v>
      </c>
      <c r="AD75" s="128">
        <f t="shared" si="9"/>
        <v>45504</v>
      </c>
      <c r="AE75" s="128">
        <f t="shared" si="9"/>
        <v>45535</v>
      </c>
      <c r="AF75" s="128">
        <f t="shared" si="9"/>
        <v>45565</v>
      </c>
      <c r="AG75" s="128">
        <f t="shared" si="9"/>
        <v>45596</v>
      </c>
      <c r="AH75" s="128">
        <f t="shared" si="9"/>
        <v>45626</v>
      </c>
      <c r="AI75" s="128">
        <f t="shared" si="9"/>
        <v>45657</v>
      </c>
      <c r="AJ75" s="128">
        <f t="shared" si="9"/>
        <v>45688</v>
      </c>
    </row>
    <row r="76" spans="2:36" ht="15" customHeight="1">
      <c r="B76" s="84" t="s">
        <v>572</v>
      </c>
      <c r="X76" s="8">
        <v>92500000</v>
      </c>
      <c r="AJ76" s="8">
        <v>95500000</v>
      </c>
    </row>
    <row r="79" spans="2:36" ht="15" customHeight="1">
      <c r="B79" s="29" t="s">
        <v>576</v>
      </c>
    </row>
    <row r="81" spans="2:36" ht="14.25" customHeight="1">
      <c r="B81" s="91" t="s">
        <v>39</v>
      </c>
      <c r="C81" s="128">
        <v>44652</v>
      </c>
      <c r="D81" s="128">
        <f t="shared" ref="D81:AJ81" si="10">EOMONTH(C81,1)</f>
        <v>44712</v>
      </c>
      <c r="E81" s="128">
        <f t="shared" si="10"/>
        <v>44742</v>
      </c>
      <c r="F81" s="128">
        <f t="shared" si="10"/>
        <v>44773</v>
      </c>
      <c r="G81" s="128">
        <f t="shared" si="10"/>
        <v>44804</v>
      </c>
      <c r="H81" s="128">
        <f t="shared" si="10"/>
        <v>44834</v>
      </c>
      <c r="I81" s="128">
        <f t="shared" si="10"/>
        <v>44865</v>
      </c>
      <c r="J81" s="128">
        <f t="shared" si="10"/>
        <v>44895</v>
      </c>
      <c r="K81" s="128">
        <f t="shared" si="10"/>
        <v>44926</v>
      </c>
      <c r="L81" s="128">
        <f t="shared" si="10"/>
        <v>44957</v>
      </c>
      <c r="M81" s="128">
        <f t="shared" si="10"/>
        <v>44985</v>
      </c>
      <c r="N81" s="128">
        <f t="shared" si="10"/>
        <v>45016</v>
      </c>
      <c r="O81" s="128">
        <f t="shared" si="10"/>
        <v>45046</v>
      </c>
      <c r="P81" s="128">
        <f t="shared" si="10"/>
        <v>45077</v>
      </c>
      <c r="Q81" s="128">
        <f t="shared" si="10"/>
        <v>45107</v>
      </c>
      <c r="R81" s="128">
        <f t="shared" si="10"/>
        <v>45138</v>
      </c>
      <c r="S81" s="128">
        <f t="shared" si="10"/>
        <v>45169</v>
      </c>
      <c r="T81" s="128">
        <f t="shared" si="10"/>
        <v>45199</v>
      </c>
      <c r="U81" s="128">
        <f t="shared" si="10"/>
        <v>45230</v>
      </c>
      <c r="V81" s="128">
        <f t="shared" si="10"/>
        <v>45260</v>
      </c>
      <c r="W81" s="128">
        <f t="shared" si="10"/>
        <v>45291</v>
      </c>
      <c r="X81" s="128">
        <f t="shared" si="10"/>
        <v>45322</v>
      </c>
      <c r="Y81" s="128">
        <f t="shared" si="10"/>
        <v>45351</v>
      </c>
      <c r="Z81" s="128">
        <f t="shared" si="10"/>
        <v>45382</v>
      </c>
      <c r="AA81" s="128">
        <f t="shared" si="10"/>
        <v>45412</v>
      </c>
      <c r="AB81" s="128">
        <f t="shared" si="10"/>
        <v>45443</v>
      </c>
      <c r="AC81" s="128">
        <f t="shared" si="10"/>
        <v>45473</v>
      </c>
      <c r="AD81" s="128">
        <f t="shared" si="10"/>
        <v>45504</v>
      </c>
      <c r="AE81" s="128">
        <f t="shared" si="10"/>
        <v>45535</v>
      </c>
      <c r="AF81" s="128">
        <f t="shared" si="10"/>
        <v>45565</v>
      </c>
      <c r="AG81" s="128">
        <f t="shared" si="10"/>
        <v>45596</v>
      </c>
      <c r="AH81" s="128">
        <f t="shared" si="10"/>
        <v>45626</v>
      </c>
      <c r="AI81" s="128">
        <f t="shared" si="10"/>
        <v>45657</v>
      </c>
      <c r="AJ81" s="128">
        <f t="shared" si="10"/>
        <v>45688</v>
      </c>
    </row>
    <row r="82" spans="2:36" ht="15" customHeight="1">
      <c r="B82" s="84" t="s">
        <v>572</v>
      </c>
      <c r="X82" s="8">
        <v>16600000</v>
      </c>
      <c r="AJ82" s="8">
        <v>17800000</v>
      </c>
    </row>
    <row r="85" spans="2:36" ht="15" customHeight="1">
      <c r="B85" s="29" t="s">
        <v>577</v>
      </c>
    </row>
    <row r="87" spans="2:36" ht="14.25" customHeight="1">
      <c r="B87" s="91" t="s">
        <v>39</v>
      </c>
      <c r="C87" s="96" t="s">
        <v>578</v>
      </c>
      <c r="D87" s="96" t="s">
        <v>579</v>
      </c>
      <c r="E87" s="96" t="s">
        <v>580</v>
      </c>
      <c r="F87" s="92" t="s">
        <v>39</v>
      </c>
    </row>
    <row r="88" spans="2:36" ht="15" customHeight="1">
      <c r="B88" s="84" t="s">
        <v>382</v>
      </c>
      <c r="C88" s="60">
        <v>1.3559497241901299</v>
      </c>
      <c r="D88" s="60">
        <v>0.64195380848382999</v>
      </c>
      <c r="E88" s="60">
        <v>0.317851445712036</v>
      </c>
      <c r="F88" s="103" t="s">
        <v>379</v>
      </c>
      <c r="H88" s="137" t="s">
        <v>379</v>
      </c>
      <c r="I88" s="138">
        <f>AVERAGE(E88:E89)</f>
        <v>0.30802328094040898</v>
      </c>
    </row>
    <row r="89" spans="2:36" ht="15" customHeight="1">
      <c r="B89" s="84" t="s">
        <v>465</v>
      </c>
      <c r="C89" s="60">
        <v>0.97529095086120399</v>
      </c>
      <c r="D89" s="60">
        <v>0.67066616024521197</v>
      </c>
      <c r="E89" s="60">
        <v>0.29819511616878203</v>
      </c>
      <c r="F89" s="103" t="s">
        <v>379</v>
      </c>
      <c r="H89" s="139" t="s">
        <v>381</v>
      </c>
      <c r="I89" s="140">
        <f>AVERAGE(E90:E92)</f>
        <v>0.25454671966507636</v>
      </c>
    </row>
    <row r="90" spans="2:36" ht="15" customHeight="1">
      <c r="B90" s="84" t="s">
        <v>384</v>
      </c>
      <c r="C90" s="60">
        <v>1.24199145745774</v>
      </c>
      <c r="D90" s="60">
        <v>0.59502716430589297</v>
      </c>
      <c r="E90" s="60">
        <v>0.25888600363651998</v>
      </c>
      <c r="F90" s="103" t="s">
        <v>381</v>
      </c>
      <c r="H90" s="141" t="s">
        <v>581</v>
      </c>
      <c r="I90" s="142">
        <f>AVERAGE(C88:C93)</f>
        <v>1.1033937266535063</v>
      </c>
    </row>
    <row r="91" spans="2:36" ht="15" customHeight="1">
      <c r="B91" s="84" t="s">
        <v>387</v>
      </c>
      <c r="C91" s="60">
        <v>1.00259572981129</v>
      </c>
      <c r="D91" s="60">
        <v>0.596724020908594</v>
      </c>
      <c r="E91" s="60">
        <v>0.260936901124872</v>
      </c>
      <c r="F91" s="103" t="s">
        <v>381</v>
      </c>
    </row>
    <row r="92" spans="2:36" ht="15" customHeight="1">
      <c r="B92" s="84" t="s">
        <v>582</v>
      </c>
      <c r="C92" s="60">
        <v>1.0692435467394701</v>
      </c>
      <c r="D92" s="60">
        <v>0.585356769122513</v>
      </c>
      <c r="E92" s="60">
        <v>0.24381725423383699</v>
      </c>
      <c r="F92" s="103" t="s">
        <v>381</v>
      </c>
    </row>
    <row r="93" spans="2:36" ht="15" customHeight="1">
      <c r="B93" s="84" t="s">
        <v>469</v>
      </c>
      <c r="C93" s="60">
        <v>0.97529095086120399</v>
      </c>
      <c r="D93" s="60">
        <v>0.55768346090309795</v>
      </c>
      <c r="E93" s="60">
        <v>0</v>
      </c>
      <c r="F93" s="103" t="s">
        <v>381</v>
      </c>
    </row>
    <row r="96" spans="2:36" ht="15" customHeight="1">
      <c r="B96" s="29" t="s">
        <v>583</v>
      </c>
    </row>
    <row r="98" spans="2:4" ht="14.25" customHeight="1">
      <c r="B98" s="91" t="s">
        <v>39</v>
      </c>
      <c r="C98" s="91" t="s">
        <v>584</v>
      </c>
      <c r="D98" s="91" t="s">
        <v>39</v>
      </c>
    </row>
    <row r="99" spans="2:4" ht="15" customHeight="1">
      <c r="B99" s="84" t="s">
        <v>382</v>
      </c>
      <c r="C99" s="60">
        <v>1.9968105843449099E-2</v>
      </c>
      <c r="D99" s="84" t="s">
        <v>585</v>
      </c>
    </row>
    <row r="100" spans="2:4" ht="15" customHeight="1">
      <c r="B100" s="84" t="s">
        <v>465</v>
      </c>
      <c r="C100" s="60">
        <v>2.3860301324475999E-2</v>
      </c>
      <c r="D100" s="84" t="s">
        <v>585</v>
      </c>
    </row>
    <row r="101" spans="2:4" ht="15" customHeight="1">
      <c r="B101" s="84" t="s">
        <v>384</v>
      </c>
      <c r="C101" s="60">
        <v>2.4198689215912301E-2</v>
      </c>
      <c r="D101" s="84" t="s">
        <v>585</v>
      </c>
    </row>
    <row r="102" spans="2:4" ht="15" customHeight="1">
      <c r="B102" s="84" t="s">
        <v>387</v>
      </c>
      <c r="C102" s="60">
        <v>3.5702006048457198E-2</v>
      </c>
      <c r="D102" s="84" t="s">
        <v>585</v>
      </c>
    </row>
    <row r="103" spans="2:4" ht="15" customHeight="1">
      <c r="B103" s="84" t="s">
        <v>582</v>
      </c>
      <c r="C103" s="60">
        <v>1.51702546676276E-2</v>
      </c>
      <c r="D103" s="84" t="s">
        <v>586</v>
      </c>
    </row>
    <row r="104" spans="2:4" ht="15" customHeight="1">
      <c r="B104" s="84" t="s">
        <v>469</v>
      </c>
      <c r="C104" s="60">
        <v>9.6878924182144804E-2</v>
      </c>
      <c r="D104" s="84" t="s">
        <v>587</v>
      </c>
    </row>
    <row r="105" spans="2:4" ht="15" customHeight="1">
      <c r="B105" s="84" t="s">
        <v>513</v>
      </c>
      <c r="C105" s="60">
        <v>2.6633406542657702E-3</v>
      </c>
      <c r="D105" s="84" t="s">
        <v>588</v>
      </c>
    </row>
    <row r="106" spans="2:4" ht="15" customHeight="1">
      <c r="B106" s="84" t="s">
        <v>554</v>
      </c>
      <c r="C106" s="60">
        <v>5.8332610875348996E-3</v>
      </c>
      <c r="D106" s="84" t="s">
        <v>588</v>
      </c>
    </row>
    <row r="109" spans="2:4" ht="15" customHeight="1">
      <c r="B109" s="29" t="s">
        <v>589</v>
      </c>
    </row>
    <row r="111" spans="2:4" ht="14.25" customHeight="1">
      <c r="B111" s="91" t="s">
        <v>39</v>
      </c>
      <c r="C111" s="92" t="s">
        <v>39</v>
      </c>
    </row>
    <row r="112" spans="2:4" ht="15" customHeight="1">
      <c r="B112" s="84" t="s">
        <v>513</v>
      </c>
      <c r="C112" s="103" t="s">
        <v>590</v>
      </c>
    </row>
    <row r="113" spans="2:4" ht="15" customHeight="1">
      <c r="B113" s="84" t="s">
        <v>554</v>
      </c>
      <c r="C113" s="103" t="s">
        <v>591</v>
      </c>
    </row>
    <row r="114" spans="2:4" ht="15" customHeight="1">
      <c r="B114" s="84" t="s">
        <v>592</v>
      </c>
      <c r="C114" s="103" t="s">
        <v>593</v>
      </c>
    </row>
    <row r="115" spans="2:4" ht="15" customHeight="1">
      <c r="B115" s="84" t="s">
        <v>582</v>
      </c>
      <c r="C115" s="103" t="s">
        <v>594</v>
      </c>
    </row>
    <row r="118" spans="2:4" ht="15" customHeight="1">
      <c r="B118" s="29" t="s">
        <v>595</v>
      </c>
    </row>
    <row r="120" spans="2:4" ht="14.25" customHeight="1">
      <c r="B120" s="91" t="s">
        <v>39</v>
      </c>
      <c r="C120" s="92" t="s">
        <v>39</v>
      </c>
    </row>
    <row r="121" spans="2:4" ht="15" customHeight="1">
      <c r="B121" s="84" t="s">
        <v>382</v>
      </c>
      <c r="C121" s="8">
        <f>C11</f>
        <v>22.741935483870968</v>
      </c>
      <c r="D121" s="84" t="s">
        <v>586</v>
      </c>
    </row>
    <row r="122" spans="2:4" ht="15" customHeight="1">
      <c r="B122" s="84" t="s">
        <v>384</v>
      </c>
      <c r="C122" s="8">
        <f>C23</f>
        <v>30.555555555555557</v>
      </c>
    </row>
    <row r="123" spans="2:4" ht="15" customHeight="1">
      <c r="B123" s="84" t="s">
        <v>387</v>
      </c>
      <c r="C123" s="8">
        <f>C35</f>
        <v>73.333333333333329</v>
      </c>
    </row>
    <row r="124" spans="2:4" ht="15" customHeight="1">
      <c r="B124" s="84" t="s">
        <v>461</v>
      </c>
      <c r="C124" s="8">
        <f>C48</f>
        <v>10.222222222222221</v>
      </c>
      <c r="D124" s="84" t="s">
        <v>586</v>
      </c>
    </row>
    <row r="125" spans="2:4" ht="15" customHeight="1">
      <c r="B125" s="84" t="s">
        <v>469</v>
      </c>
      <c r="C125" s="8">
        <f>C57</f>
        <v>52.35</v>
      </c>
    </row>
    <row r="126" spans="2:4" ht="15" customHeight="1">
      <c r="B126" s="84" t="s">
        <v>465</v>
      </c>
      <c r="C126" s="8">
        <f>C66</f>
        <v>49.529411764705884</v>
      </c>
    </row>
    <row r="127" spans="2:4" ht="12.75" customHeight="1">
      <c r="B127" s="87" t="s">
        <v>596</v>
      </c>
      <c r="C127" s="87">
        <f>ROUND(AVERAGE(C122,C123,C125,C126),)</f>
        <v>51</v>
      </c>
    </row>
    <row r="130" spans="2:53" ht="15" customHeight="1">
      <c r="B130" s="29" t="s">
        <v>597</v>
      </c>
    </row>
    <row r="132" spans="2:53" ht="15" customHeight="1">
      <c r="B132" s="125" t="s">
        <v>598</v>
      </c>
      <c r="C132" s="138">
        <f>I90</f>
        <v>1.1033937266535063</v>
      </c>
    </row>
    <row r="133" spans="2:53" ht="15" customHeight="1">
      <c r="B133" s="139" t="s">
        <v>599</v>
      </c>
      <c r="C133" s="140">
        <v>5.9420265339807002E-2</v>
      </c>
    </row>
    <row r="134" spans="2:53" ht="15" customHeight="1">
      <c r="B134" s="126" t="s">
        <v>585</v>
      </c>
      <c r="C134" s="140">
        <f>AVERAGE(C99:C102)</f>
        <v>2.5932275608073652E-2</v>
      </c>
    </row>
    <row r="135" spans="2:53" ht="15" customHeight="1">
      <c r="B135" s="127" t="s">
        <v>588</v>
      </c>
      <c r="C135" s="142">
        <f>AVERAGE(C105:C106)</f>
        <v>4.2483008709003345E-3</v>
      </c>
    </row>
    <row r="137" spans="2:53" ht="14.25" customHeight="1">
      <c r="B137" s="91" t="s">
        <v>39</v>
      </c>
      <c r="C137" s="143">
        <v>45931</v>
      </c>
      <c r="D137" s="143">
        <f t="shared" ref="D137:AI137" si="11">EOMONTH(C137,1)</f>
        <v>45991</v>
      </c>
      <c r="E137" s="143">
        <f t="shared" si="11"/>
        <v>46022</v>
      </c>
      <c r="F137" s="143">
        <f t="shared" si="11"/>
        <v>46053</v>
      </c>
      <c r="G137" s="143">
        <f t="shared" si="11"/>
        <v>46081</v>
      </c>
      <c r="H137" s="143">
        <f t="shared" si="11"/>
        <v>46112</v>
      </c>
      <c r="I137" s="143">
        <f t="shared" si="11"/>
        <v>46142</v>
      </c>
      <c r="J137" s="143">
        <f t="shared" si="11"/>
        <v>46173</v>
      </c>
      <c r="K137" s="143">
        <f t="shared" si="11"/>
        <v>46203</v>
      </c>
      <c r="L137" s="143">
        <f t="shared" si="11"/>
        <v>46234</v>
      </c>
      <c r="M137" s="143">
        <f t="shared" si="11"/>
        <v>46265</v>
      </c>
      <c r="N137" s="143">
        <f t="shared" si="11"/>
        <v>46295</v>
      </c>
      <c r="O137" s="143">
        <f t="shared" si="11"/>
        <v>46326</v>
      </c>
      <c r="P137" s="143">
        <f t="shared" si="11"/>
        <v>46356</v>
      </c>
      <c r="Q137" s="143">
        <f t="shared" si="11"/>
        <v>46387</v>
      </c>
      <c r="R137" s="143">
        <f t="shared" si="11"/>
        <v>46418</v>
      </c>
      <c r="S137" s="143">
        <f t="shared" si="11"/>
        <v>46446</v>
      </c>
      <c r="T137" s="143">
        <f t="shared" si="11"/>
        <v>46477</v>
      </c>
      <c r="U137" s="143">
        <f t="shared" si="11"/>
        <v>46507</v>
      </c>
      <c r="V137" s="143">
        <f t="shared" si="11"/>
        <v>46538</v>
      </c>
      <c r="W137" s="143">
        <f t="shared" si="11"/>
        <v>46568</v>
      </c>
      <c r="X137" s="143">
        <f t="shared" si="11"/>
        <v>46599</v>
      </c>
      <c r="Y137" s="143">
        <f t="shared" si="11"/>
        <v>46630</v>
      </c>
      <c r="Z137" s="143">
        <f t="shared" si="11"/>
        <v>46660</v>
      </c>
      <c r="AA137" s="143">
        <f t="shared" si="11"/>
        <v>46691</v>
      </c>
      <c r="AB137" s="143">
        <f t="shared" si="11"/>
        <v>46721</v>
      </c>
      <c r="AC137" s="143">
        <f t="shared" si="11"/>
        <v>46752</v>
      </c>
      <c r="AD137" s="143">
        <f t="shared" si="11"/>
        <v>46783</v>
      </c>
      <c r="AE137" s="143">
        <f t="shared" si="11"/>
        <v>46812</v>
      </c>
      <c r="AF137" s="143">
        <f t="shared" si="11"/>
        <v>46843</v>
      </c>
      <c r="AG137" s="143">
        <f t="shared" si="11"/>
        <v>46873</v>
      </c>
      <c r="AH137" s="143">
        <f t="shared" si="11"/>
        <v>46904</v>
      </c>
      <c r="AI137" s="143">
        <f t="shared" si="11"/>
        <v>46934</v>
      </c>
      <c r="AJ137" s="143">
        <f t="shared" ref="AJ137:BA137" si="12">EOMONTH(AI137,1)</f>
        <v>46965</v>
      </c>
      <c r="AK137" s="143">
        <f t="shared" si="12"/>
        <v>46996</v>
      </c>
      <c r="AL137" s="143">
        <f t="shared" si="12"/>
        <v>47026</v>
      </c>
      <c r="AM137" s="143">
        <f t="shared" si="12"/>
        <v>47057</v>
      </c>
      <c r="AN137" s="143">
        <f t="shared" si="12"/>
        <v>47087</v>
      </c>
      <c r="AO137" s="143">
        <f t="shared" si="12"/>
        <v>47118</v>
      </c>
      <c r="AP137" s="143">
        <f t="shared" si="12"/>
        <v>47149</v>
      </c>
      <c r="AQ137" s="143">
        <f t="shared" si="12"/>
        <v>47177</v>
      </c>
      <c r="AR137" s="143">
        <f t="shared" si="12"/>
        <v>47208</v>
      </c>
      <c r="AS137" s="143">
        <f t="shared" si="12"/>
        <v>47238</v>
      </c>
      <c r="AT137" s="143">
        <f t="shared" si="12"/>
        <v>47269</v>
      </c>
      <c r="AU137" s="143">
        <f t="shared" si="12"/>
        <v>47299</v>
      </c>
      <c r="AV137" s="143">
        <f t="shared" si="12"/>
        <v>47330</v>
      </c>
      <c r="AW137" s="143">
        <f t="shared" si="12"/>
        <v>47361</v>
      </c>
      <c r="AX137" s="143">
        <f t="shared" si="12"/>
        <v>47391</v>
      </c>
      <c r="AY137" s="143">
        <f t="shared" si="12"/>
        <v>47422</v>
      </c>
      <c r="AZ137" s="143">
        <f t="shared" si="12"/>
        <v>47452</v>
      </c>
      <c r="BA137" s="143">
        <f t="shared" si="12"/>
        <v>47483</v>
      </c>
    </row>
    <row r="138" spans="2:53" ht="15" customHeight="1">
      <c r="B138" s="84" t="s">
        <v>572</v>
      </c>
      <c r="C138" s="8">
        <v>10000</v>
      </c>
      <c r="D138" s="8">
        <f t="shared" ref="D138:I138" si="13">C138*(1+$C$132)</f>
        <v>21033.937266535064</v>
      </c>
      <c r="E138" s="8">
        <f t="shared" si="13"/>
        <v>44242.651693253254</v>
      </c>
      <c r="F138" s="8">
        <f t="shared" si="13"/>
        <v>93059.716022105029</v>
      </c>
      <c r="G138" s="8">
        <f t="shared" si="13"/>
        <v>195741.2228850525</v>
      </c>
      <c r="H138" s="8">
        <f t="shared" si="13"/>
        <v>411720.8602639052</v>
      </c>
      <c r="I138" s="8">
        <f t="shared" si="13"/>
        <v>866011.07461148303</v>
      </c>
      <c r="J138" s="8">
        <f t="shared" ref="J138:Z138" si="14">I138*(1+$C$133)</f>
        <v>917469.68245210883</v>
      </c>
      <c r="K138" s="8">
        <f t="shared" si="14"/>
        <v>971985.9744246417</v>
      </c>
      <c r="L138" s="8">
        <f t="shared" si="14"/>
        <v>1029741.6389315248</v>
      </c>
      <c r="M138" s="8">
        <f t="shared" si="14"/>
        <v>1090929.1603482838</v>
      </c>
      <c r="N138" s="8">
        <f t="shared" si="14"/>
        <v>1155752.4605231117</v>
      </c>
      <c r="O138" s="8">
        <f t="shared" si="14"/>
        <v>1224427.5783945299</v>
      </c>
      <c r="P138" s="8">
        <f t="shared" si="14"/>
        <v>1297183.3899921102</v>
      </c>
      <c r="Q138" s="8">
        <f t="shared" si="14"/>
        <v>1374262.3712198318</v>
      </c>
      <c r="R138" s="8">
        <f t="shared" si="14"/>
        <v>1455921.4059642265</v>
      </c>
      <c r="S138" s="8">
        <f t="shared" si="14"/>
        <v>1542432.6422205258</v>
      </c>
      <c r="T138" s="8">
        <f t="shared" si="14"/>
        <v>1634084.3990900491</v>
      </c>
      <c r="U138" s="8">
        <f t="shared" si="14"/>
        <v>1731182.1276716189</v>
      </c>
      <c r="V138" s="8">
        <f t="shared" si="14"/>
        <v>1834049.4290493983</v>
      </c>
      <c r="W138" s="8">
        <f t="shared" si="14"/>
        <v>1943029.1327698352</v>
      </c>
      <c r="X138" s="8">
        <f t="shared" si="14"/>
        <v>2058484.439401994</v>
      </c>
      <c r="Y138" s="8">
        <f t="shared" si="14"/>
        <v>2180800.1309891245</v>
      </c>
      <c r="Z138" s="8">
        <f t="shared" si="14"/>
        <v>2310383.8534255843</v>
      </c>
      <c r="AA138" s="8">
        <f t="shared" ref="AA138:AX138" si="15">Z138*(1+$C$134)</f>
        <v>2370297.3642730601</v>
      </c>
      <c r="AB138" s="8">
        <f t="shared" si="15"/>
        <v>2431764.5687964801</v>
      </c>
      <c r="AC138" s="8">
        <f t="shared" si="15"/>
        <v>2494825.757808459</v>
      </c>
      <c r="AD138" s="8">
        <f t="shared" si="15"/>
        <v>2559522.2669540695</v>
      </c>
      <c r="AE138" s="8">
        <f t="shared" si="15"/>
        <v>2625896.503805724</v>
      </c>
      <c r="AF138" s="8">
        <f t="shared" si="15"/>
        <v>2693991.9756606915</v>
      </c>
      <c r="AG138" s="8">
        <f t="shared" si="15"/>
        <v>2763853.3180594635</v>
      </c>
      <c r="AH138" s="8">
        <f t="shared" si="15"/>
        <v>2835526.3240436707</v>
      </c>
      <c r="AI138" s="8">
        <f t="shared" si="15"/>
        <v>2909057.9741727193</v>
      </c>
      <c r="AJ138" s="8">
        <f t="shared" si="15"/>
        <v>2984496.467318831</v>
      </c>
      <c r="AK138" s="8">
        <f t="shared" si="15"/>
        <v>3061891.2522606654</v>
      </c>
      <c r="AL138" s="8">
        <f t="shared" si="15"/>
        <v>3141293.0600962392</v>
      </c>
      <c r="AM138" s="8">
        <f t="shared" si="15"/>
        <v>3222753.9374963841</v>
      </c>
      <c r="AN138" s="8">
        <f t="shared" si="15"/>
        <v>3306327.2808205453</v>
      </c>
      <c r="AO138" s="8">
        <f t="shared" si="15"/>
        <v>3392067.8711172766</v>
      </c>
      <c r="AP138" s="8">
        <f t="shared" si="15"/>
        <v>3480031.9100323818</v>
      </c>
      <c r="AQ138" s="8">
        <f t="shared" si="15"/>
        <v>3570277.056648233</v>
      </c>
      <c r="AR138" s="8">
        <f t="shared" si="15"/>
        <v>3662862.4652784173</v>
      </c>
      <c r="AS138" s="8">
        <f t="shared" si="15"/>
        <v>3757848.8242424857</v>
      </c>
      <c r="AT138" s="8">
        <f t="shared" si="15"/>
        <v>3855298.3956462177</v>
      </c>
      <c r="AU138" s="8">
        <f t="shared" si="15"/>
        <v>3955275.0561934803</v>
      </c>
      <c r="AV138" s="8">
        <f t="shared" si="15"/>
        <v>4057844.339056429</v>
      </c>
      <c r="AW138" s="8">
        <f t="shared" si="15"/>
        <v>4163073.4768315023</v>
      </c>
      <c r="AX138" s="8">
        <f t="shared" si="15"/>
        <v>4271031.4456093591</v>
      </c>
      <c r="AY138" s="8">
        <f>AX138*(1+$C$135)</f>
        <v>4289176.0722193839</v>
      </c>
      <c r="AZ138" s="8">
        <f>AY138*(1+$C$135)</f>
        <v>4307397.7826624382</v>
      </c>
      <c r="BA138" s="8">
        <f>AZ138*(1+$C$135)</f>
        <v>4325696.904413837</v>
      </c>
    </row>
    <row r="139" spans="2:53" ht="12.75" customHeight="1">
      <c r="I139" s="8">
        <v>866011.07461148</v>
      </c>
      <c r="Z139" s="8">
        <f>C138*(1+I89)^24</f>
        <v>2310383.8534255722</v>
      </c>
    </row>
    <row r="141" spans="2:53" ht="14.25" customHeight="1">
      <c r="B141" s="91" t="s">
        <v>572</v>
      </c>
      <c r="C141" s="96">
        <v>2025</v>
      </c>
      <c r="D141" s="96">
        <v>2026</v>
      </c>
      <c r="E141" s="96">
        <v>2027</v>
      </c>
      <c r="F141" s="96">
        <v>2028</v>
      </c>
      <c r="G141" s="96">
        <v>2029</v>
      </c>
    </row>
    <row r="142" spans="2:53" ht="15" customHeight="1">
      <c r="B142" s="84" t="s">
        <v>600</v>
      </c>
      <c r="C142" s="8">
        <f>AVERAGE(C138:E138)</f>
        <v>25092.196319929441</v>
      </c>
      <c r="D142" s="8">
        <f>AVERAGE(F138:Q138)</f>
        <v>885690.42750572413</v>
      </c>
      <c r="E142" s="8">
        <f>AVERAGE(R138:AC138)</f>
        <v>1998937.9376216962</v>
      </c>
      <c r="F142" s="8">
        <f>AVERAGE(AD138:AO138)</f>
        <v>2958056.5193171897</v>
      </c>
      <c r="G142" s="8">
        <f>AVERAGE(AP138:BA138)</f>
        <v>3974651.1440695133</v>
      </c>
    </row>
    <row r="145" spans="2:6" ht="15" customHeight="1">
      <c r="B145" s="29" t="s">
        <v>601</v>
      </c>
    </row>
    <row r="147" spans="2:6" ht="15" customHeight="1">
      <c r="B147" s="84" t="s">
        <v>602</v>
      </c>
      <c r="C147" s="93">
        <v>0.45</v>
      </c>
    </row>
    <row r="148" spans="2:6" ht="15" customHeight="1">
      <c r="B148" s="8" t="s">
        <v>603</v>
      </c>
      <c r="C148" s="8">
        <v>1470</v>
      </c>
    </row>
    <row r="150" spans="2:6" ht="14.25" customHeight="1">
      <c r="B150" s="91" t="s">
        <v>39</v>
      </c>
      <c r="C150" s="92" t="s">
        <v>604</v>
      </c>
      <c r="D150" s="92" t="s">
        <v>605</v>
      </c>
      <c r="E150" s="92" t="s">
        <v>606</v>
      </c>
      <c r="F150" s="96" t="s">
        <v>444</v>
      </c>
    </row>
    <row r="151" spans="2:6" ht="12.75" customHeight="1">
      <c r="B151" s="8" t="s">
        <v>607</v>
      </c>
      <c r="C151" s="144">
        <v>1.84</v>
      </c>
      <c r="D151" s="144">
        <v>3.2</v>
      </c>
      <c r="E151" s="144">
        <f>(C151+D151)/2</f>
        <v>2.52</v>
      </c>
      <c r="F151" s="145">
        <f>E151*$C$148</f>
        <v>3704.4</v>
      </c>
    </row>
    <row r="152" spans="2:6" ht="12.75" customHeight="1">
      <c r="B152" s="8" t="s">
        <v>608</v>
      </c>
      <c r="C152" s="144"/>
      <c r="D152" s="144"/>
      <c r="E152" s="144">
        <v>2.6</v>
      </c>
      <c r="F152" s="145">
        <f>E152*$C$148</f>
        <v>3822</v>
      </c>
    </row>
    <row r="153" spans="2:6" ht="12.75" customHeight="1">
      <c r="B153" s="8" t="s">
        <v>609</v>
      </c>
      <c r="C153" s="144">
        <v>0.25</v>
      </c>
      <c r="D153" s="144">
        <v>4</v>
      </c>
      <c r="E153" s="144">
        <f>(C153+D153)/2</f>
        <v>2.125</v>
      </c>
      <c r="F153" s="145">
        <f>E153*$C$148</f>
        <v>3123.75</v>
      </c>
    </row>
    <row r="154" spans="2:6" ht="12.75" customHeight="1">
      <c r="B154" s="8" t="s">
        <v>610</v>
      </c>
      <c r="E154" s="144">
        <v>3.49</v>
      </c>
      <c r="F154" s="145">
        <f>E154*$C$148</f>
        <v>5130.3</v>
      </c>
    </row>
    <row r="155" spans="2:6" ht="15" customHeight="1">
      <c r="B155" s="146" t="s">
        <v>447</v>
      </c>
      <c r="C155" s="147"/>
      <c r="D155" s="147"/>
      <c r="E155" s="147"/>
      <c r="F155" s="148">
        <f>AVERAGE(F151:F154)</f>
        <v>3945.1125000000002</v>
      </c>
    </row>
  </sheetData>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J37"/>
  <sheetViews>
    <sheetView showGridLines="0" zoomScale="70" zoomScaleNormal="70" workbookViewId="0">
      <selection activeCell="A2" sqref="A2"/>
    </sheetView>
  </sheetViews>
  <sheetFormatPr defaultColWidth="9.15234375" defaultRowHeight="12.75" customHeight="1"/>
  <cols>
    <col min="1" max="1" width="1.921875" style="8" customWidth="1"/>
    <col min="2" max="2" width="17.3828125" style="8" customWidth="1"/>
    <col min="3" max="6" width="12.84375" style="8" customWidth="1"/>
    <col min="7" max="11" width="12.15234375" style="8" customWidth="1"/>
    <col min="12" max="16384" width="9.15234375" style="8"/>
  </cols>
  <sheetData>
    <row r="1" spans="1:10" ht="15" customHeight="1">
      <c r="A1" s="5"/>
      <c r="B1" s="13" t="s">
        <v>611</v>
      </c>
      <c r="C1" s="5"/>
      <c r="D1" s="5"/>
      <c r="E1" s="5"/>
      <c r="F1" s="5"/>
      <c r="G1" s="5"/>
      <c r="H1" s="5"/>
      <c r="I1" s="5"/>
      <c r="J1" s="5"/>
    </row>
    <row r="2" spans="1:10" ht="12.75" customHeight="1">
      <c r="A2" s="5"/>
      <c r="B2" s="14" t="s">
        <v>20</v>
      </c>
      <c r="C2" s="5"/>
      <c r="D2" s="5"/>
      <c r="E2" s="5"/>
      <c r="F2" s="5"/>
      <c r="G2" s="5"/>
      <c r="H2" s="5"/>
      <c r="I2" s="5"/>
      <c r="J2" s="5"/>
    </row>
    <row r="3" spans="1:10" ht="12.75" customHeight="1">
      <c r="A3" s="5"/>
      <c r="B3" s="14" t="s">
        <v>21</v>
      </c>
      <c r="C3" s="5"/>
      <c r="D3" s="5"/>
      <c r="E3" s="5"/>
      <c r="F3" s="5"/>
      <c r="G3" s="5"/>
      <c r="H3" s="5"/>
      <c r="I3" s="5"/>
      <c r="J3" s="5"/>
    </row>
    <row r="4" spans="1:10" ht="12.75" customHeight="1">
      <c r="E4" s="11">
        <v>4</v>
      </c>
      <c r="F4" s="11">
        <v>5</v>
      </c>
    </row>
    <row r="5" spans="1:10" ht="12.75" customHeight="1">
      <c r="B5" s="15"/>
    </row>
    <row r="7" spans="1:10" ht="15" customHeight="1">
      <c r="B7" s="15" t="s">
        <v>612</v>
      </c>
    </row>
    <row r="9" spans="1:10" s="79" customFormat="1" ht="17.25" customHeight="1">
      <c r="C9" s="3" t="s">
        <v>613</v>
      </c>
      <c r="D9" s="149" t="s">
        <v>614</v>
      </c>
      <c r="E9" s="149" t="s">
        <v>615</v>
      </c>
      <c r="F9" s="149" t="s">
        <v>616</v>
      </c>
    </row>
    <row r="10" spans="1:10" s="79" customFormat="1" ht="15" customHeight="1">
      <c r="B10" s="1" t="s">
        <v>617</v>
      </c>
      <c r="C10" s="80" t="s">
        <v>618</v>
      </c>
      <c r="D10" s="80" t="s">
        <v>619</v>
      </c>
      <c r="E10" s="1" t="s">
        <v>513</v>
      </c>
      <c r="F10" s="1" t="s">
        <v>554</v>
      </c>
    </row>
    <row r="11" spans="1:10" ht="15" customHeight="1">
      <c r="B11" s="84" t="s">
        <v>620</v>
      </c>
      <c r="C11" s="8">
        <v>39000</v>
      </c>
      <c r="D11" s="8">
        <v>38000</v>
      </c>
      <c r="E11" s="8">
        <v>39000</v>
      </c>
      <c r="F11" s="8">
        <v>49000</v>
      </c>
      <c r="G11" s="84" t="s">
        <v>621</v>
      </c>
    </row>
    <row r="12" spans="1:10" ht="15" customHeight="1">
      <c r="B12" s="84" t="s">
        <v>509</v>
      </c>
      <c r="C12" s="8">
        <v>30465</v>
      </c>
      <c r="D12" s="8">
        <v>25554</v>
      </c>
      <c r="E12" s="8">
        <v>30465</v>
      </c>
      <c r="F12" s="8">
        <v>20421</v>
      </c>
    </row>
    <row r="13" spans="1:10" ht="15" customHeight="1">
      <c r="B13" s="84" t="s">
        <v>622</v>
      </c>
      <c r="C13" s="8">
        <v>27243</v>
      </c>
      <c r="D13" s="8">
        <v>14448</v>
      </c>
      <c r="E13" s="8">
        <v>21867</v>
      </c>
      <c r="F13" s="8">
        <v>24357</v>
      </c>
    </row>
    <row r="14" spans="1:10" ht="15.75" customHeight="1">
      <c r="B14" s="94" t="s">
        <v>623</v>
      </c>
      <c r="C14" s="110">
        <v>18689</v>
      </c>
      <c r="D14" s="110">
        <v>18091</v>
      </c>
      <c r="E14" s="110">
        <v>18667</v>
      </c>
      <c r="F14" s="110">
        <v>17350</v>
      </c>
      <c r="I14" s="150"/>
    </row>
    <row r="16" spans="1:10" ht="15" customHeight="1">
      <c r="B16" s="151" t="s">
        <v>624</v>
      </c>
      <c r="C16" s="152">
        <f>ROUND(AVERAGE(C11:F11,C13:F14),-3)</f>
        <v>27000</v>
      </c>
    </row>
    <row r="18" spans="2:10" ht="12.75" customHeight="1">
      <c r="B18" s="10" t="s">
        <v>625</v>
      </c>
    </row>
    <row r="21" spans="2:10" ht="15" customHeight="1">
      <c r="B21" s="29" t="s">
        <v>626</v>
      </c>
    </row>
    <row r="23" spans="2:10" ht="14.25" customHeight="1">
      <c r="B23" s="91" t="s">
        <v>39</v>
      </c>
      <c r="C23" s="91" t="s">
        <v>627</v>
      </c>
      <c r="D23" s="153"/>
      <c r="E23" s="153"/>
      <c r="F23" s="153"/>
      <c r="G23" s="91" t="s">
        <v>628</v>
      </c>
      <c r="H23" s="153"/>
      <c r="I23" s="153"/>
      <c r="J23" s="153"/>
    </row>
    <row r="24" spans="2:10" ht="15" customHeight="1">
      <c r="B24" s="84" t="s">
        <v>629</v>
      </c>
      <c r="C24" s="84" t="s">
        <v>630</v>
      </c>
      <c r="G24" s="84" t="s">
        <v>631</v>
      </c>
    </row>
    <row r="25" spans="2:10" ht="15" customHeight="1">
      <c r="B25" s="84" t="s">
        <v>632</v>
      </c>
      <c r="C25" s="84" t="s">
        <v>633</v>
      </c>
      <c r="G25" s="8" t="s">
        <v>634</v>
      </c>
    </row>
    <row r="26" spans="2:10" ht="15" customHeight="1">
      <c r="B26" s="84" t="s">
        <v>635</v>
      </c>
      <c r="C26" s="84" t="s">
        <v>636</v>
      </c>
      <c r="G26" s="84" t="s">
        <v>637</v>
      </c>
    </row>
    <row r="27" spans="2:10" ht="15" customHeight="1">
      <c r="B27" s="84" t="s">
        <v>638</v>
      </c>
      <c r="C27" s="84" t="s">
        <v>639</v>
      </c>
      <c r="G27" s="84" t="s">
        <v>640</v>
      </c>
    </row>
    <row r="28" spans="2:10" ht="15" customHeight="1">
      <c r="B28" s="8" t="s">
        <v>641</v>
      </c>
      <c r="C28" s="84" t="s">
        <v>642</v>
      </c>
      <c r="G28" s="84" t="s">
        <v>643</v>
      </c>
    </row>
    <row r="29" spans="2:10" ht="15" customHeight="1">
      <c r="B29" s="84" t="s">
        <v>644</v>
      </c>
      <c r="C29" s="84" t="s">
        <v>645</v>
      </c>
      <c r="G29" s="8" t="s">
        <v>646</v>
      </c>
    </row>
    <row r="30" spans="2:10" ht="15.75" customHeight="1">
      <c r="B30" s="94" t="s">
        <v>647</v>
      </c>
      <c r="C30" s="94" t="s">
        <v>648</v>
      </c>
      <c r="D30" s="110"/>
      <c r="E30" s="110"/>
      <c r="F30" s="110"/>
      <c r="G30" s="94" t="s">
        <v>649</v>
      </c>
      <c r="H30" s="110"/>
      <c r="I30" s="110"/>
      <c r="J30" s="110"/>
    </row>
    <row r="32" spans="2:10" ht="15" customHeight="1">
      <c r="B32" s="151" t="s">
        <v>650</v>
      </c>
      <c r="G32" s="151" t="s">
        <v>651</v>
      </c>
    </row>
    <row r="33" spans="2:7" ht="15" customHeight="1">
      <c r="G33" s="151" t="s">
        <v>652</v>
      </c>
    </row>
    <row r="35" spans="2:7" ht="15" customHeight="1">
      <c r="B35" s="10" t="s">
        <v>653</v>
      </c>
    </row>
    <row r="37" spans="2:7" ht="12.75" customHeight="1">
      <c r="B37" s="15"/>
    </row>
  </sheetData>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28"/>
  <sheetViews>
    <sheetView showGridLines="0" zoomScale="80" zoomScaleNormal="80" workbookViewId="0">
      <selection activeCell="A2" sqref="A2"/>
    </sheetView>
  </sheetViews>
  <sheetFormatPr defaultColWidth="9.15234375" defaultRowHeight="12.75" customHeight="1"/>
  <cols>
    <col min="1" max="1" width="1.3046875" style="154" customWidth="1"/>
    <col min="2" max="2" width="9.4609375" style="154" customWidth="1"/>
    <col min="3" max="3" width="24" style="154" customWidth="1"/>
    <col min="4" max="9" width="17.69140625" style="154" customWidth="1"/>
    <col min="10" max="10" width="16.61328125" style="154" customWidth="1"/>
    <col min="11" max="19" width="9.15234375" style="154"/>
    <col min="20" max="16384" width="9.15234375" style="155"/>
  </cols>
  <sheetData>
    <row r="1" spans="1:10" s="8" customFormat="1" ht="15.75" customHeight="1">
      <c r="A1" s="5"/>
      <c r="B1" s="71" t="s">
        <v>2</v>
      </c>
      <c r="C1" s="5"/>
      <c r="D1" s="5"/>
      <c r="E1" s="156"/>
      <c r="F1" s="5"/>
      <c r="G1" s="5"/>
      <c r="H1" s="5"/>
      <c r="I1" s="5"/>
      <c r="J1" s="5"/>
    </row>
    <row r="2" spans="1:10" s="8" customFormat="1" ht="12.75" customHeight="1">
      <c r="A2" s="5"/>
      <c r="B2" s="14" t="s">
        <v>20</v>
      </c>
      <c r="C2" s="5"/>
      <c r="D2" s="5"/>
      <c r="E2" s="5"/>
      <c r="F2" s="5"/>
      <c r="G2" s="5"/>
      <c r="H2" s="5"/>
      <c r="I2" s="5"/>
      <c r="J2" s="5"/>
    </row>
    <row r="3" spans="1:10" s="8" customFormat="1" ht="12.75" customHeight="1">
      <c r="A3" s="5"/>
      <c r="B3" s="14" t="s">
        <v>21</v>
      </c>
      <c r="C3" s="5"/>
      <c r="D3" s="5"/>
      <c r="E3" s="5"/>
      <c r="F3" s="5"/>
      <c r="G3" s="5"/>
      <c r="H3" s="5"/>
      <c r="I3" s="5"/>
      <c r="J3" s="5"/>
    </row>
    <row r="4" spans="1:10" s="8" customFormat="1" ht="12.75" customHeight="1">
      <c r="E4" s="11">
        <v>4</v>
      </c>
      <c r="G4" s="11">
        <v>5</v>
      </c>
    </row>
    <row r="5" spans="1:10" ht="15" customHeight="1">
      <c r="B5" s="157"/>
    </row>
    <row r="6" spans="1:10" ht="12.75" customHeight="1">
      <c r="D6" s="155"/>
      <c r="E6" s="155"/>
    </row>
    <row r="7" spans="1:10" ht="12.75" customHeight="1">
      <c r="D7" s="155"/>
      <c r="E7" s="155"/>
      <c r="H7" s="158"/>
      <c r="I7" s="159"/>
    </row>
    <row r="8" spans="1:10" ht="15" customHeight="1">
      <c r="B8" s="160"/>
      <c r="C8" s="160"/>
      <c r="D8" s="161" t="s">
        <v>380</v>
      </c>
      <c r="E8" s="161" t="s">
        <v>382</v>
      </c>
      <c r="F8" s="161" t="s">
        <v>384</v>
      </c>
      <c r="G8" s="161" t="s">
        <v>385</v>
      </c>
      <c r="H8" s="161" t="s">
        <v>386</v>
      </c>
      <c r="I8" s="161" t="s">
        <v>387</v>
      </c>
    </row>
    <row r="9" spans="1:10" ht="15" customHeight="1">
      <c r="B9" s="488" t="s">
        <v>39</v>
      </c>
      <c r="C9" s="162" t="s">
        <v>654</v>
      </c>
      <c r="D9" s="163">
        <v>44152</v>
      </c>
      <c r="E9" s="163">
        <v>44764</v>
      </c>
      <c r="F9" s="163">
        <v>44614</v>
      </c>
      <c r="G9" s="163">
        <v>45010</v>
      </c>
      <c r="H9" s="163">
        <v>44564</v>
      </c>
      <c r="I9" s="163">
        <v>44939</v>
      </c>
    </row>
    <row r="10" spans="1:10" ht="15" customHeight="1">
      <c r="B10" s="488"/>
      <c r="C10" s="162" t="s">
        <v>655</v>
      </c>
      <c r="D10" s="155" t="s">
        <v>614</v>
      </c>
      <c r="E10" s="155" t="s">
        <v>656</v>
      </c>
      <c r="F10" s="155" t="s">
        <v>616</v>
      </c>
      <c r="G10" s="155" t="s">
        <v>656</v>
      </c>
      <c r="H10" s="164" t="s">
        <v>657</v>
      </c>
      <c r="I10" s="164" t="s">
        <v>658</v>
      </c>
    </row>
    <row r="11" spans="1:10" ht="15" customHeight="1">
      <c r="B11" s="488"/>
      <c r="C11" s="165" t="s">
        <v>659</v>
      </c>
      <c r="D11" s="166">
        <v>4.0833333333333304</v>
      </c>
      <c r="E11" s="166">
        <v>2.4166666666666701</v>
      </c>
      <c r="F11" s="166">
        <v>2.8333333333333299</v>
      </c>
      <c r="G11" s="166">
        <v>1.75</v>
      </c>
      <c r="H11" s="166">
        <v>2.9166666666666701</v>
      </c>
      <c r="I11" s="166">
        <v>1.9166666666666701</v>
      </c>
    </row>
    <row r="12" spans="1:10" ht="15" customHeight="1">
      <c r="B12" s="489" t="s">
        <v>660</v>
      </c>
      <c r="C12" s="2" t="s">
        <v>661</v>
      </c>
      <c r="D12" s="167">
        <v>6</v>
      </c>
      <c r="E12" s="167">
        <v>5</v>
      </c>
      <c r="F12" s="167">
        <v>6</v>
      </c>
      <c r="G12" s="167">
        <v>2</v>
      </c>
      <c r="H12" s="167">
        <v>12</v>
      </c>
      <c r="I12" s="167">
        <v>9</v>
      </c>
    </row>
    <row r="13" spans="1:10" ht="15" customHeight="1">
      <c r="B13" s="489"/>
      <c r="C13" s="162" t="s">
        <v>662</v>
      </c>
      <c r="D13" s="168">
        <f>음반원!I11</f>
        <v>8744139</v>
      </c>
      <c r="E13" s="168">
        <f>음반원!I12</f>
        <v>6984036</v>
      </c>
      <c r="F13" s="168">
        <f>음반원!I13</f>
        <v>4317723</v>
      </c>
      <c r="G13" s="168">
        <f>음반원!I14</f>
        <v>1151999</v>
      </c>
      <c r="H13" s="168">
        <f>음반원!I15</f>
        <v>1651555</v>
      </c>
      <c r="I13" s="168">
        <f>음반원!I14</f>
        <v>1151999</v>
      </c>
    </row>
    <row r="14" spans="1:10" ht="15" customHeight="1">
      <c r="B14" s="489"/>
      <c r="C14" s="162" t="s">
        <v>663</v>
      </c>
      <c r="D14" s="168">
        <v>2105228350</v>
      </c>
      <c r="E14" s="168">
        <v>836531475</v>
      </c>
      <c r="F14" s="168">
        <v>608066452</v>
      </c>
      <c r="G14" s="168">
        <v>273077894</v>
      </c>
      <c r="H14" s="169" t="s">
        <v>23</v>
      </c>
      <c r="I14" s="168">
        <v>508643836</v>
      </c>
    </row>
    <row r="15" spans="1:10" ht="15" customHeight="1">
      <c r="B15" s="488" t="s">
        <v>664</v>
      </c>
      <c r="C15" s="2" t="s">
        <v>0</v>
      </c>
      <c r="D15" s="167">
        <v>74</v>
      </c>
      <c r="E15" s="170" t="s">
        <v>23</v>
      </c>
      <c r="F15" s="167">
        <v>25</v>
      </c>
      <c r="G15" s="170" t="s">
        <v>23</v>
      </c>
      <c r="H15" s="167">
        <v>20</v>
      </c>
      <c r="I15" s="167">
        <v>27</v>
      </c>
    </row>
    <row r="16" spans="1:10" ht="15" customHeight="1">
      <c r="B16" s="488"/>
      <c r="C16" s="162" t="s">
        <v>665</v>
      </c>
      <c r="D16" s="168">
        <v>8258.0645161290304</v>
      </c>
      <c r="E16" s="169" t="s">
        <v>23</v>
      </c>
      <c r="F16" s="168">
        <v>1500</v>
      </c>
      <c r="G16" s="169" t="s">
        <v>23</v>
      </c>
      <c r="H16" s="168">
        <v>800</v>
      </c>
      <c r="I16" s="168">
        <v>1500</v>
      </c>
    </row>
    <row r="17" spans="2:10" ht="15" customHeight="1">
      <c r="B17" s="488"/>
      <c r="C17" s="162" t="s">
        <v>666</v>
      </c>
      <c r="D17" s="168">
        <v>75</v>
      </c>
      <c r="E17" s="168">
        <v>30</v>
      </c>
      <c r="F17" s="168">
        <v>24</v>
      </c>
      <c r="G17" s="168">
        <v>21</v>
      </c>
      <c r="H17" s="169" t="s">
        <v>23</v>
      </c>
      <c r="I17" s="168">
        <v>108</v>
      </c>
      <c r="J17" s="162"/>
    </row>
    <row r="18" spans="2:10" ht="15" customHeight="1">
      <c r="B18" s="488"/>
      <c r="C18" s="162" t="s">
        <v>667</v>
      </c>
      <c r="D18" s="168">
        <v>44230769.230769202</v>
      </c>
      <c r="E18" s="168">
        <v>44230769.230769202</v>
      </c>
      <c r="F18" s="168">
        <v>26538461.538461499</v>
      </c>
      <c r="G18" s="168">
        <v>26538461.538461499</v>
      </c>
      <c r="H18" s="168">
        <v>13269230.7692308</v>
      </c>
      <c r="I18" s="168">
        <v>13269230.7692308</v>
      </c>
    </row>
    <row r="19" spans="2:10" ht="15" customHeight="1">
      <c r="B19" s="488"/>
      <c r="C19" s="165" t="s">
        <v>668</v>
      </c>
      <c r="D19" s="171">
        <v>154000</v>
      </c>
      <c r="E19" s="171">
        <v>140000</v>
      </c>
      <c r="F19" s="171">
        <v>110000</v>
      </c>
      <c r="G19" s="171">
        <v>110000</v>
      </c>
      <c r="H19" s="171">
        <v>130000</v>
      </c>
      <c r="I19" s="171">
        <v>110000</v>
      </c>
    </row>
    <row r="20" spans="2:10" ht="15" customHeight="1">
      <c r="B20" s="488" t="s">
        <v>669</v>
      </c>
      <c r="C20" s="2" t="s">
        <v>670</v>
      </c>
      <c r="D20" s="167">
        <v>400000000</v>
      </c>
      <c r="E20" s="167">
        <v>400000000</v>
      </c>
      <c r="F20" s="167">
        <v>200000000</v>
      </c>
      <c r="G20" s="167">
        <v>200000000</v>
      </c>
      <c r="H20" s="167">
        <v>50000000</v>
      </c>
      <c r="I20" s="167">
        <v>50000000</v>
      </c>
    </row>
    <row r="21" spans="2:10" ht="15" customHeight="1">
      <c r="B21" s="488"/>
      <c r="C21" s="162" t="s">
        <v>671</v>
      </c>
      <c r="D21" s="168">
        <v>51</v>
      </c>
      <c r="E21" s="168">
        <v>59</v>
      </c>
      <c r="F21" s="168">
        <v>24</v>
      </c>
      <c r="G21" s="168">
        <v>6</v>
      </c>
      <c r="H21" s="168">
        <v>3</v>
      </c>
      <c r="I21" s="168">
        <v>1</v>
      </c>
    </row>
    <row r="22" spans="2:10" ht="15" customHeight="1">
      <c r="B22" s="488"/>
      <c r="C22" s="165" t="s">
        <v>672</v>
      </c>
      <c r="D22" s="172">
        <v>12.489795918367401</v>
      </c>
      <c r="E22" s="172">
        <v>24.413793103448299</v>
      </c>
      <c r="F22" s="172">
        <v>8.4705882352941195</v>
      </c>
      <c r="G22" s="172">
        <v>3.4285714285714302</v>
      </c>
      <c r="H22" s="172">
        <v>1.02857142857143</v>
      </c>
      <c r="I22" s="172">
        <v>0.52173913043478304</v>
      </c>
    </row>
    <row r="23" spans="2:10" ht="15" customHeight="1">
      <c r="B23" s="488" t="s">
        <v>673</v>
      </c>
      <c r="C23" s="162" t="s">
        <v>674</v>
      </c>
      <c r="D23" s="168">
        <v>10000000</v>
      </c>
      <c r="E23" s="168">
        <v>10000000</v>
      </c>
      <c r="F23" s="168">
        <v>5000000</v>
      </c>
      <c r="G23" s="168">
        <v>5000000</v>
      </c>
      <c r="H23" s="169" t="s">
        <v>23</v>
      </c>
      <c r="I23" s="169" t="s">
        <v>23</v>
      </c>
    </row>
    <row r="24" spans="2:10" ht="15" customHeight="1">
      <c r="B24" s="488"/>
      <c r="C24" s="162" t="s">
        <v>675</v>
      </c>
      <c r="D24" s="168">
        <v>55</v>
      </c>
      <c r="E24" s="168">
        <v>22</v>
      </c>
      <c r="F24" s="168">
        <v>26</v>
      </c>
      <c r="G24" s="168">
        <v>37</v>
      </c>
      <c r="H24" s="169" t="s">
        <v>23</v>
      </c>
      <c r="I24" s="169" t="s">
        <v>23</v>
      </c>
    </row>
    <row r="25" spans="2:10" ht="15" customHeight="1">
      <c r="B25" s="488"/>
      <c r="C25" s="162" t="s">
        <v>676</v>
      </c>
      <c r="D25" s="168">
        <v>6950000</v>
      </c>
      <c r="E25" s="168">
        <v>7970000</v>
      </c>
      <c r="F25" s="168">
        <v>3130000</v>
      </c>
      <c r="G25" s="168">
        <v>2100000</v>
      </c>
      <c r="H25" s="168">
        <v>2530000</v>
      </c>
      <c r="I25" s="168">
        <v>2780000</v>
      </c>
    </row>
    <row r="26" spans="2:10" ht="15" customHeight="1">
      <c r="B26" s="488"/>
      <c r="C26" s="162" t="s">
        <v>677</v>
      </c>
      <c r="D26" s="173" t="s">
        <v>23</v>
      </c>
      <c r="E26" s="168">
        <v>1766502</v>
      </c>
      <c r="F26" s="173" t="s">
        <v>23</v>
      </c>
      <c r="G26" s="168">
        <v>481010</v>
      </c>
      <c r="H26" s="168" t="s">
        <v>23</v>
      </c>
      <c r="I26" s="168" t="s">
        <v>23</v>
      </c>
    </row>
    <row r="27" spans="2:10" ht="15" customHeight="1">
      <c r="B27" s="488"/>
      <c r="C27" s="162" t="s">
        <v>678</v>
      </c>
      <c r="D27" s="173" t="s">
        <v>23</v>
      </c>
      <c r="E27" s="168">
        <v>25000</v>
      </c>
      <c r="F27" s="173" t="s">
        <v>23</v>
      </c>
      <c r="G27" s="168">
        <v>25000</v>
      </c>
      <c r="H27" s="168" t="s">
        <v>23</v>
      </c>
      <c r="I27" s="168" t="s">
        <v>23</v>
      </c>
    </row>
    <row r="28" spans="2:10" ht="15" customHeight="1">
      <c r="B28" s="488"/>
      <c r="C28" s="165" t="s">
        <v>679</v>
      </c>
      <c r="D28" s="174">
        <v>13.469387755102</v>
      </c>
      <c r="E28" s="174">
        <v>9.1034482758620694</v>
      </c>
      <c r="F28" s="174">
        <v>9.1764705882352899</v>
      </c>
      <c r="G28" s="174">
        <v>21.1428571428571</v>
      </c>
      <c r="H28" s="175" t="s">
        <v>23</v>
      </c>
      <c r="I28" s="175" t="s">
        <v>23</v>
      </c>
    </row>
  </sheetData>
  <mergeCells count="5">
    <mergeCell ref="B9:B11"/>
    <mergeCell ref="B12:B14"/>
    <mergeCell ref="B15:B19"/>
    <mergeCell ref="B20:B22"/>
    <mergeCell ref="B23:B28"/>
  </mergeCells>
  <phoneticPr fontId="66" type="noConversion"/>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F26"/>
  <sheetViews>
    <sheetView showGridLines="0" topLeftCell="A1048536" zoomScale="80" zoomScaleNormal="80" workbookViewId="0">
      <selection activeCell="Q1048562" sqref="P1048562:Q1048562"/>
    </sheetView>
  </sheetViews>
  <sheetFormatPr defaultColWidth="9.15234375" defaultRowHeight="12.75" customHeight="1"/>
  <cols>
    <col min="1" max="1" width="1.921875" style="8" customWidth="1"/>
    <col min="2" max="2" width="22.15234375" style="8" customWidth="1"/>
    <col min="3" max="3" width="18" style="8" customWidth="1"/>
    <col min="4" max="4" width="11.23046875" style="8" customWidth="1"/>
    <col min="5" max="16384" width="9.15234375" style="8"/>
  </cols>
  <sheetData>
    <row r="1" spans="1:6" ht="15" customHeight="1">
      <c r="A1" s="5"/>
      <c r="B1" s="71" t="s">
        <v>680</v>
      </c>
      <c r="C1" s="5"/>
      <c r="D1" s="5"/>
      <c r="E1" s="5"/>
      <c r="F1" s="5"/>
    </row>
    <row r="2" spans="1:6" ht="12.75" customHeight="1">
      <c r="A2" s="5"/>
      <c r="B2" s="14" t="s">
        <v>20</v>
      </c>
      <c r="C2" s="5"/>
      <c r="D2" s="5"/>
      <c r="E2" s="5"/>
      <c r="F2" s="5"/>
    </row>
    <row r="3" spans="1:6" ht="12.75" customHeight="1">
      <c r="A3" s="5"/>
      <c r="B3" s="14" t="s">
        <v>21</v>
      </c>
      <c r="C3" s="5"/>
      <c r="D3" s="5"/>
      <c r="E3" s="5"/>
      <c r="F3" s="5"/>
    </row>
    <row r="4" spans="1:6" ht="12.75" customHeight="1">
      <c r="E4" s="11">
        <v>4</v>
      </c>
      <c r="F4" s="11">
        <v>5</v>
      </c>
    </row>
    <row r="5" spans="1:6" ht="15" customHeight="1">
      <c r="B5" s="29" t="s">
        <v>681</v>
      </c>
    </row>
    <row r="8" spans="1:6" ht="15" customHeight="1">
      <c r="B8" s="153" t="s">
        <v>21</v>
      </c>
      <c r="C8" s="1" t="s">
        <v>682</v>
      </c>
      <c r="D8" s="1" t="s">
        <v>683</v>
      </c>
    </row>
    <row r="9" spans="1:6" ht="15" customHeight="1">
      <c r="B9" s="84" t="s">
        <v>3</v>
      </c>
      <c r="C9" s="8">
        <v>-100</v>
      </c>
    </row>
    <row r="10" spans="1:6" ht="15" customHeight="1">
      <c r="B10" s="84" t="s">
        <v>684</v>
      </c>
      <c r="C10" s="8">
        <v>50</v>
      </c>
      <c r="D10" s="93">
        <f>-C10/$C$9</f>
        <v>0.5</v>
      </c>
    </row>
    <row r="11" spans="1:6" ht="15" customHeight="1">
      <c r="B11" s="84" t="s">
        <v>685</v>
      </c>
      <c r="C11" s="8">
        <v>55</v>
      </c>
      <c r="D11" s="93">
        <f>-C11/$C$9</f>
        <v>0.55000000000000004</v>
      </c>
    </row>
    <row r="12" spans="1:6" ht="12.75" customHeight="1">
      <c r="B12" s="8" t="s">
        <v>686</v>
      </c>
      <c r="C12" s="8">
        <v>15</v>
      </c>
      <c r="D12" s="93">
        <f>-C12/$C$9</f>
        <v>0.15</v>
      </c>
    </row>
    <row r="13" spans="1:6" ht="15.75" customHeight="1">
      <c r="B13" s="100" t="s">
        <v>687</v>
      </c>
      <c r="C13" s="119">
        <f>-SUM(C9:C12)/C9</f>
        <v>0.2</v>
      </c>
      <c r="D13" s="119"/>
    </row>
    <row r="16" spans="1:6" ht="15" customHeight="1">
      <c r="B16" s="29" t="s">
        <v>688</v>
      </c>
    </row>
    <row r="18" spans="2:3" ht="14.25" customHeight="1">
      <c r="B18" s="153" t="s">
        <v>21</v>
      </c>
      <c r="C18" s="1" t="s">
        <v>682</v>
      </c>
    </row>
    <row r="19" spans="2:3" ht="15" customHeight="1">
      <c r="B19" s="84" t="s">
        <v>689</v>
      </c>
      <c r="C19" s="8">
        <v>323</v>
      </c>
    </row>
    <row r="20" spans="2:3" ht="15" customHeight="1">
      <c r="B20" s="84" t="s">
        <v>690</v>
      </c>
      <c r="C20" s="8">
        <v>2547</v>
      </c>
    </row>
    <row r="21" spans="2:3" ht="15" customHeight="1">
      <c r="B21" s="84" t="s">
        <v>691</v>
      </c>
      <c r="C21" s="8">
        <v>131</v>
      </c>
    </row>
    <row r="22" spans="2:3" ht="15" customHeight="1">
      <c r="B22" s="84" t="s">
        <v>692</v>
      </c>
      <c r="C22" s="8">
        <v>95</v>
      </c>
    </row>
    <row r="23" spans="2:3" ht="15" customHeight="1">
      <c r="B23" s="84" t="s">
        <v>693</v>
      </c>
      <c r="C23" s="8">
        <v>82</v>
      </c>
    </row>
    <row r="24" spans="2:3" ht="12.75" customHeight="1">
      <c r="B24" s="87" t="s">
        <v>119</v>
      </c>
      <c r="C24" s="87">
        <f>SUBTOTAL(9,C19:C23)</f>
        <v>3178</v>
      </c>
    </row>
    <row r="26" spans="2:3" ht="15" customHeight="1">
      <c r="B26" s="8" t="s">
        <v>694</v>
      </c>
    </row>
  </sheetData>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H297"/>
  <sheetViews>
    <sheetView showGridLines="0" topLeftCell="A297" zoomScale="80" zoomScaleNormal="80" workbookViewId="0">
      <selection activeCell="H297" sqref="H297"/>
    </sheetView>
  </sheetViews>
  <sheetFormatPr defaultColWidth="9.15234375" defaultRowHeight="12.75" customHeight="1" outlineLevelRow="1"/>
  <cols>
    <col min="1" max="1" width="1.921875" style="8" customWidth="1"/>
    <col min="2" max="2" width="36.3828125" style="8" customWidth="1"/>
    <col min="3" max="3" width="15.69140625" style="8" customWidth="1"/>
    <col min="4" max="5" width="18.69140625" style="8" customWidth="1"/>
    <col min="6" max="6" width="19.765625" style="8" customWidth="1"/>
    <col min="7" max="8" width="15.4609375" style="8" customWidth="1"/>
    <col min="9" max="9" width="12.84375" style="8" customWidth="1"/>
    <col min="10" max="16384" width="9.15234375" style="8"/>
  </cols>
  <sheetData>
    <row r="1" spans="1:8" ht="15" customHeight="1">
      <c r="A1" s="5"/>
      <c r="B1" s="71" t="s">
        <v>4</v>
      </c>
      <c r="C1" s="5"/>
      <c r="D1" s="5"/>
      <c r="E1" s="5"/>
      <c r="F1" s="5"/>
      <c r="G1" s="5"/>
      <c r="H1" s="5"/>
    </row>
    <row r="2" spans="1:8" ht="12.75" customHeight="1">
      <c r="A2" s="5"/>
      <c r="B2" s="14" t="s">
        <v>20</v>
      </c>
      <c r="C2" s="5"/>
      <c r="D2" s="5"/>
      <c r="E2" s="5"/>
      <c r="F2" s="5"/>
      <c r="G2" s="5"/>
      <c r="H2" s="5"/>
    </row>
    <row r="3" spans="1:8" ht="12.75" customHeight="1">
      <c r="A3" s="5"/>
      <c r="B3" s="14" t="s">
        <v>21</v>
      </c>
      <c r="C3" s="5"/>
      <c r="D3" s="5"/>
      <c r="E3" s="5"/>
      <c r="F3" s="5"/>
      <c r="G3" s="5"/>
      <c r="H3" s="5"/>
    </row>
    <row r="4" spans="1:8" ht="12.75" customHeight="1">
      <c r="F4" s="11">
        <v>4</v>
      </c>
      <c r="G4" s="11">
        <v>5</v>
      </c>
    </row>
    <row r="5" spans="1:8" ht="12.75" customHeight="1">
      <c r="B5" s="29"/>
    </row>
    <row r="6" spans="1:8" ht="15" customHeight="1">
      <c r="B6" s="15" t="s">
        <v>695</v>
      </c>
    </row>
    <row r="8" spans="1:8" ht="12.75" customHeight="1">
      <c r="B8" s="153" t="s">
        <v>21</v>
      </c>
      <c r="C8" s="96" t="s">
        <v>696</v>
      </c>
      <c r="D8" s="96" t="s">
        <v>697</v>
      </c>
      <c r="E8" s="96" t="s">
        <v>698</v>
      </c>
      <c r="F8" s="96" t="s">
        <v>699</v>
      </c>
    </row>
    <row r="9" spans="1:8" ht="15" customHeight="1">
      <c r="B9" s="84" t="s">
        <v>700</v>
      </c>
      <c r="C9" s="8">
        <v>279791.76500000001</v>
      </c>
      <c r="D9" s="8">
        <v>317466.24300000002</v>
      </c>
      <c r="E9" s="8">
        <v>284028</v>
      </c>
      <c r="F9" s="8">
        <v>200158.91</v>
      </c>
    </row>
    <row r="10" spans="1:8" ht="15" customHeight="1">
      <c r="B10" s="84" t="s">
        <v>25</v>
      </c>
      <c r="C10" s="8">
        <v>135786.98699999999</v>
      </c>
      <c r="D10" s="8">
        <v>174174.56899999999</v>
      </c>
      <c r="E10" s="8">
        <v>237016</v>
      </c>
      <c r="F10" s="8">
        <v>187972.785</v>
      </c>
    </row>
    <row r="11" spans="1:8" ht="15" customHeight="1">
      <c r="B11" s="84" t="s">
        <v>701</v>
      </c>
      <c r="C11" s="8">
        <v>312806.538</v>
      </c>
      <c r="D11" s="8">
        <v>375369.80200000003</v>
      </c>
      <c r="E11" s="8">
        <v>382580</v>
      </c>
      <c r="F11" s="8">
        <v>267826.95799999998</v>
      </c>
    </row>
    <row r="12" spans="1:8" ht="15" customHeight="1">
      <c r="B12" s="84" t="s">
        <v>702</v>
      </c>
      <c r="C12" s="8">
        <v>106083.81200000001</v>
      </c>
      <c r="D12" s="8">
        <v>76948.464000000007</v>
      </c>
      <c r="E12" s="8">
        <v>71428</v>
      </c>
      <c r="F12" s="8">
        <v>49664.415000000001</v>
      </c>
    </row>
    <row r="13" spans="1:8" ht="15" customHeight="1">
      <c r="B13" s="84" t="s">
        <v>440</v>
      </c>
      <c r="C13" s="8">
        <v>16300.207</v>
      </c>
      <c r="D13" s="8">
        <v>17110.64</v>
      </c>
      <c r="E13" s="8">
        <v>14670</v>
      </c>
      <c r="F13" s="8">
        <v>10544.3</v>
      </c>
    </row>
    <row r="14" spans="1:8" ht="12.75" customHeight="1">
      <c r="B14" s="87" t="s">
        <v>119</v>
      </c>
      <c r="C14" s="87">
        <f>SUBTOTAL(9,C9:C13)</f>
        <v>850769.30900000012</v>
      </c>
      <c r="D14" s="87">
        <f>SUBTOTAL(9,D9:D13)</f>
        <v>961069.71800000011</v>
      </c>
      <c r="E14" s="87">
        <f>SUM(E9:E13)</f>
        <v>989722</v>
      </c>
      <c r="F14" s="87">
        <f>SUBTOTAL(9,F9:F13)</f>
        <v>716167.36800000002</v>
      </c>
    </row>
    <row r="15" spans="1:8" ht="12.75" customHeight="1">
      <c r="B15" s="485" t="s">
        <v>703</v>
      </c>
      <c r="C15" s="485"/>
      <c r="D15" s="485"/>
      <c r="E15" s="485"/>
      <c r="F15" s="485"/>
    </row>
    <row r="16" spans="1:8" ht="15" customHeight="1">
      <c r="B16" s="84" t="s">
        <v>700</v>
      </c>
      <c r="C16" s="60">
        <f t="shared" ref="C16:F20" si="0">C9/C$14</f>
        <v>0.32886913296022524</v>
      </c>
      <c r="D16" s="60">
        <f t="shared" si="0"/>
        <v>0.33032592438834907</v>
      </c>
      <c r="E16" s="60">
        <f t="shared" si="0"/>
        <v>0.28697755531351227</v>
      </c>
      <c r="F16" s="60">
        <f t="shared" si="0"/>
        <v>0.27948621920455891</v>
      </c>
    </row>
    <row r="17" spans="2:6" ht="15" customHeight="1">
      <c r="B17" s="84" t="s">
        <v>25</v>
      </c>
      <c r="C17" s="60">
        <f t="shared" si="0"/>
        <v>0.15960494291878596</v>
      </c>
      <c r="D17" s="60">
        <f t="shared" si="0"/>
        <v>0.18122990011844278</v>
      </c>
      <c r="E17" s="60">
        <f t="shared" si="0"/>
        <v>0.23947734818464175</v>
      </c>
      <c r="F17" s="60">
        <f t="shared" si="0"/>
        <v>0.26247046905382038</v>
      </c>
    </row>
    <row r="18" spans="2:6" ht="15" customHeight="1">
      <c r="B18" s="84" t="s">
        <v>701</v>
      </c>
      <c r="C18" s="60">
        <f t="shared" si="0"/>
        <v>0.3676749204407419</v>
      </c>
      <c r="D18" s="60">
        <f t="shared" si="0"/>
        <v>0.39057499676625956</v>
      </c>
      <c r="E18" s="60">
        <f t="shared" si="0"/>
        <v>0.38655299164815976</v>
      </c>
      <c r="F18" s="60">
        <f t="shared" si="0"/>
        <v>0.37397257954931001</v>
      </c>
    </row>
    <row r="19" spans="2:6" ht="15" customHeight="1">
      <c r="B19" s="84" t="s">
        <v>702</v>
      </c>
      <c r="C19" s="60">
        <f t="shared" si="0"/>
        <v>0.12469163012555262</v>
      </c>
      <c r="D19" s="60">
        <f t="shared" si="0"/>
        <v>8.006543392099677E-2</v>
      </c>
      <c r="E19" s="60">
        <f t="shared" si="0"/>
        <v>7.2169760801518004E-2</v>
      </c>
      <c r="F19" s="60">
        <f t="shared" si="0"/>
        <v>6.9347497832378202E-2</v>
      </c>
    </row>
    <row r="20" spans="2:6" ht="15" customHeight="1">
      <c r="B20" s="94" t="s">
        <v>440</v>
      </c>
      <c r="C20" s="176">
        <f t="shared" si="0"/>
        <v>1.9159373554694128E-2</v>
      </c>
      <c r="D20" s="176">
        <f t="shared" si="0"/>
        <v>1.7803744805951732E-2</v>
      </c>
      <c r="E20" s="176">
        <f t="shared" si="0"/>
        <v>1.4822344052168184E-2</v>
      </c>
      <c r="F20" s="176">
        <f t="shared" si="0"/>
        <v>1.4723234359932466E-2</v>
      </c>
    </row>
    <row r="23" spans="2:6" ht="15" customHeight="1">
      <c r="B23" s="15" t="s">
        <v>704</v>
      </c>
    </row>
    <row r="25" spans="2:6" ht="12.75" customHeight="1">
      <c r="B25" s="153" t="s">
        <v>21</v>
      </c>
      <c r="C25" s="96" t="s">
        <v>696</v>
      </c>
      <c r="D25" s="96" t="s">
        <v>697</v>
      </c>
      <c r="E25" s="96" t="s">
        <v>698</v>
      </c>
      <c r="F25" s="96" t="s">
        <v>699</v>
      </c>
    </row>
    <row r="26" spans="2:6" ht="15" customHeight="1">
      <c r="B26" s="84" t="s">
        <v>700</v>
      </c>
      <c r="C26" s="8">
        <v>174724.73</v>
      </c>
      <c r="D26" s="8">
        <v>262795.29700000002</v>
      </c>
      <c r="E26" s="8">
        <v>217213</v>
      </c>
      <c r="F26" s="8">
        <v>141426.59099999999</v>
      </c>
    </row>
    <row r="27" spans="2:6" ht="13.5" customHeight="1">
      <c r="B27" s="84" t="s">
        <v>0</v>
      </c>
      <c r="C27" s="8">
        <v>24585.690999999999</v>
      </c>
      <c r="D27" s="8">
        <v>63187.836000000003</v>
      </c>
      <c r="E27" s="8">
        <v>103581</v>
      </c>
      <c r="F27" s="8">
        <v>65549.479000000007</v>
      </c>
    </row>
    <row r="28" spans="2:6" ht="15" customHeight="1">
      <c r="B28" s="84" t="s">
        <v>705</v>
      </c>
      <c r="C28" s="8">
        <v>33071.118999999999</v>
      </c>
      <c r="D28" s="8">
        <v>42621.167999999998</v>
      </c>
      <c r="E28" s="8">
        <v>61460</v>
      </c>
      <c r="F28" s="8">
        <v>43579.661</v>
      </c>
    </row>
    <row r="29" spans="2:6" ht="15" customHeight="1">
      <c r="B29" s="84" t="s">
        <v>706</v>
      </c>
      <c r="C29" s="8">
        <v>113510.57</v>
      </c>
      <c r="D29" s="8">
        <v>197896.242</v>
      </c>
      <c r="E29" s="8">
        <v>219532</v>
      </c>
      <c r="F29" s="8">
        <v>152127.845</v>
      </c>
    </row>
    <row r="30" spans="2:6" ht="12.75" customHeight="1">
      <c r="B30" s="87" t="s">
        <v>119</v>
      </c>
      <c r="C30" s="87">
        <f>SUBTOTAL(9,C26:C29)</f>
        <v>345892.11</v>
      </c>
      <c r="D30" s="87">
        <f>SUBTOTAL(9,D26:D29)</f>
        <v>566500.54300000006</v>
      </c>
      <c r="E30" s="87">
        <f>SUBTOTAL(9,E26:E29)</f>
        <v>601786</v>
      </c>
      <c r="F30" s="87">
        <f>SUBTOTAL(9,F26:F29)</f>
        <v>402683.576</v>
      </c>
    </row>
    <row r="31" spans="2:6" ht="12.75" customHeight="1">
      <c r="B31" s="485" t="s">
        <v>703</v>
      </c>
      <c r="C31" s="485"/>
      <c r="D31" s="485"/>
      <c r="E31" s="485"/>
      <c r="F31" s="485"/>
    </row>
    <row r="32" spans="2:6" ht="15" customHeight="1">
      <c r="B32" s="84" t="s">
        <v>700</v>
      </c>
      <c r="C32" s="60">
        <f t="shared" ref="C32:F35" si="1">C26/C$30</f>
        <v>0.50514228266149241</v>
      </c>
      <c r="D32" s="60">
        <f t="shared" si="1"/>
        <v>0.46389240089395639</v>
      </c>
      <c r="E32" s="60">
        <f t="shared" si="1"/>
        <v>0.36094724702801328</v>
      </c>
      <c r="F32" s="60">
        <f t="shared" si="1"/>
        <v>0.35121022914527805</v>
      </c>
    </row>
    <row r="33" spans="2:8" ht="15" customHeight="1">
      <c r="B33" s="84" t="s">
        <v>0</v>
      </c>
      <c r="C33" s="60">
        <f t="shared" si="1"/>
        <v>7.1079074339105333E-2</v>
      </c>
      <c r="D33" s="60">
        <f t="shared" si="1"/>
        <v>0.11154064507225017</v>
      </c>
      <c r="E33" s="60">
        <f t="shared" si="1"/>
        <v>0.17212264825037471</v>
      </c>
      <c r="F33" s="60">
        <f t="shared" si="1"/>
        <v>0.16278160547575948</v>
      </c>
    </row>
    <row r="34" spans="2:8" ht="15" customHeight="1">
      <c r="B34" s="84" t="s">
        <v>669</v>
      </c>
      <c r="C34" s="60">
        <f t="shared" si="1"/>
        <v>9.5611082311186577E-2</v>
      </c>
      <c r="D34" s="60">
        <f t="shared" si="1"/>
        <v>7.5235881989260497E-2</v>
      </c>
      <c r="E34" s="60">
        <f t="shared" si="1"/>
        <v>0.10212932836589751</v>
      </c>
      <c r="F34" s="60">
        <f t="shared" si="1"/>
        <v>0.10822309028069226</v>
      </c>
    </row>
    <row r="35" spans="2:8" ht="15" customHeight="1">
      <c r="B35" s="94" t="s">
        <v>706</v>
      </c>
      <c r="C35" s="176">
        <f t="shared" si="1"/>
        <v>0.32816756068821579</v>
      </c>
      <c r="D35" s="176">
        <f t="shared" si="1"/>
        <v>0.34933107204453284</v>
      </c>
      <c r="E35" s="176">
        <f t="shared" si="1"/>
        <v>0.36480077635571451</v>
      </c>
      <c r="F35" s="176">
        <f t="shared" si="1"/>
        <v>0.3777850750982702</v>
      </c>
    </row>
    <row r="38" spans="2:8" ht="15" customHeight="1">
      <c r="B38" s="15" t="s">
        <v>707</v>
      </c>
    </row>
    <row r="40" spans="2:8" ht="13.5" customHeight="1">
      <c r="B40" s="153" t="s">
        <v>21</v>
      </c>
      <c r="C40" s="96" t="s">
        <v>696</v>
      </c>
      <c r="D40" s="96" t="s">
        <v>697</v>
      </c>
      <c r="E40" s="96" t="s">
        <v>698</v>
      </c>
      <c r="F40" s="96" t="s">
        <v>699</v>
      </c>
      <c r="H40" s="80" t="s">
        <v>708</v>
      </c>
    </row>
    <row r="41" spans="2:8" ht="15" customHeight="1">
      <c r="B41" s="84" t="s">
        <v>709</v>
      </c>
      <c r="C41" s="8">
        <v>156694</v>
      </c>
      <c r="D41" s="8">
        <v>197446</v>
      </c>
      <c r="E41" s="8">
        <v>152404</v>
      </c>
      <c r="F41" s="8">
        <v>105190</v>
      </c>
      <c r="H41" s="177" t="s">
        <v>710</v>
      </c>
    </row>
    <row r="42" spans="2:8" ht="15" customHeight="1">
      <c r="B42" s="84" t="s">
        <v>664</v>
      </c>
      <c r="C42" s="8">
        <v>22746</v>
      </c>
      <c r="D42" s="8">
        <v>111468</v>
      </c>
      <c r="E42" s="8">
        <v>16987</v>
      </c>
      <c r="F42" s="8">
        <v>12111</v>
      </c>
      <c r="H42" s="84"/>
    </row>
    <row r="43" spans="2:8" ht="15" customHeight="1">
      <c r="B43" s="84" t="s">
        <v>711</v>
      </c>
      <c r="C43" s="8">
        <v>70684</v>
      </c>
      <c r="D43" s="8">
        <v>88893</v>
      </c>
      <c r="E43" s="8">
        <v>78601</v>
      </c>
      <c r="F43" s="8">
        <v>57592</v>
      </c>
      <c r="H43" s="177" t="s">
        <v>712</v>
      </c>
    </row>
    <row r="44" spans="2:8" ht="15" customHeight="1">
      <c r="B44" s="84" t="s">
        <v>713</v>
      </c>
      <c r="C44" s="8">
        <v>67308</v>
      </c>
      <c r="D44" s="8">
        <v>58941</v>
      </c>
      <c r="E44" s="8">
        <v>34931</v>
      </c>
      <c r="F44" s="8">
        <v>26543</v>
      </c>
    </row>
    <row r="45" spans="2:8" ht="15" customHeight="1">
      <c r="B45" s="84" t="s">
        <v>714</v>
      </c>
      <c r="C45" s="8">
        <v>14736</v>
      </c>
      <c r="D45" s="8">
        <v>46309</v>
      </c>
      <c r="E45" s="8">
        <v>25352</v>
      </c>
      <c r="F45" s="8">
        <v>20521</v>
      </c>
    </row>
    <row r="46" spans="2:8" ht="15" customHeight="1">
      <c r="B46" s="84" t="s">
        <v>25</v>
      </c>
      <c r="C46" s="8">
        <v>17866</v>
      </c>
      <c r="D46" s="8">
        <v>17465</v>
      </c>
      <c r="E46" s="8">
        <v>16542</v>
      </c>
      <c r="F46" s="8">
        <v>9762</v>
      </c>
    </row>
    <row r="47" spans="2:8" ht="15" customHeight="1">
      <c r="B47" s="84" t="s">
        <v>715</v>
      </c>
      <c r="C47" s="8">
        <v>295</v>
      </c>
      <c r="D47" s="8">
        <v>876</v>
      </c>
      <c r="E47" s="8">
        <v>0</v>
      </c>
      <c r="F47" s="8">
        <v>0</v>
      </c>
    </row>
    <row r="48" spans="2:8" ht="15" customHeight="1">
      <c r="B48" s="84" t="s">
        <v>440</v>
      </c>
      <c r="C48" s="8">
        <v>40551</v>
      </c>
      <c r="D48" s="8">
        <v>47798</v>
      </c>
      <c r="E48" s="8">
        <v>40340</v>
      </c>
      <c r="F48" s="8">
        <v>29163</v>
      </c>
    </row>
    <row r="49" spans="2:6" ht="12.75" customHeight="1">
      <c r="B49" s="87" t="s">
        <v>119</v>
      </c>
      <c r="C49" s="87">
        <f>SUBTOTAL(9,C41:C48)</f>
        <v>390880</v>
      </c>
      <c r="D49" s="87">
        <f>SUBTOTAL(9,D41:D48)</f>
        <v>569196</v>
      </c>
      <c r="E49" s="87">
        <f>SUBTOTAL(9,E41:E48)</f>
        <v>365157</v>
      </c>
      <c r="F49" s="87">
        <f>SUBTOTAL(9,F41:F48)</f>
        <v>260882</v>
      </c>
    </row>
    <row r="50" spans="2:6" ht="12.75" customHeight="1">
      <c r="B50" s="485" t="s">
        <v>703</v>
      </c>
      <c r="C50" s="485"/>
      <c r="D50" s="485"/>
      <c r="E50" s="485"/>
      <c r="F50" s="485"/>
    </row>
    <row r="51" spans="2:6" ht="15" customHeight="1">
      <c r="B51" s="84" t="s">
        <v>709</v>
      </c>
      <c r="C51" s="60">
        <f>C41/C$49</f>
        <v>0.40087494883340158</v>
      </c>
      <c r="D51" s="60">
        <f>D41/D$49</f>
        <v>0.3468857827532168</v>
      </c>
      <c r="E51" s="60">
        <f>E41/E$49</f>
        <v>0.41736568106321392</v>
      </c>
      <c r="F51" s="60">
        <f>F41/F$49</f>
        <v>0.40320911369891371</v>
      </c>
    </row>
    <row r="52" spans="2:6" ht="15" customHeight="1">
      <c r="B52" s="84" t="s">
        <v>664</v>
      </c>
      <c r="C52" s="60">
        <f>C43/C$49</f>
        <v>0.18083299222267704</v>
      </c>
      <c r="D52" s="60">
        <f>D43/D$49</f>
        <v>0.1561729175890203</v>
      </c>
      <c r="E52" s="60">
        <f>E43/E$49</f>
        <v>0.21525261736732418</v>
      </c>
      <c r="F52" s="60">
        <f>F43/F$49</f>
        <v>0.22075881049669965</v>
      </c>
    </row>
    <row r="53" spans="2:6" ht="15" customHeight="1">
      <c r="B53" s="84" t="s">
        <v>711</v>
      </c>
      <c r="C53" s="60">
        <f>C42/C$49</f>
        <v>5.8191772410970122E-2</v>
      </c>
      <c r="D53" s="60">
        <f>D42/D$49</f>
        <v>0.1958341239221639</v>
      </c>
      <c r="E53" s="60">
        <f>E42/E$49</f>
        <v>4.6519716176877342E-2</v>
      </c>
      <c r="F53" s="60">
        <f>F42/F$49</f>
        <v>4.642328715664553E-2</v>
      </c>
    </row>
    <row r="54" spans="2:6" ht="15" customHeight="1">
      <c r="B54" s="84" t="s">
        <v>713</v>
      </c>
      <c r="C54" s="60">
        <f t="shared" ref="C54:F58" si="2">C44/C$49</f>
        <v>0.17219607040523946</v>
      </c>
      <c r="D54" s="60">
        <f t="shared" si="2"/>
        <v>0.10355132502688003</v>
      </c>
      <c r="E54" s="60">
        <f t="shared" si="2"/>
        <v>9.5660222863042474E-2</v>
      </c>
      <c r="F54" s="60">
        <f t="shared" si="2"/>
        <v>0.10174331690189434</v>
      </c>
    </row>
    <row r="55" spans="2:6" ht="15" customHeight="1">
      <c r="B55" s="84" t="s">
        <v>714</v>
      </c>
      <c r="C55" s="60">
        <f t="shared" si="2"/>
        <v>3.769954973393369E-2</v>
      </c>
      <c r="D55" s="60">
        <f t="shared" si="2"/>
        <v>8.1358618120998746E-2</v>
      </c>
      <c r="E55" s="60">
        <f t="shared" si="2"/>
        <v>6.9427670837475391E-2</v>
      </c>
      <c r="F55" s="60">
        <f t="shared" si="2"/>
        <v>7.8660083869335568E-2</v>
      </c>
    </row>
    <row r="56" spans="2:6" ht="15" customHeight="1">
      <c r="B56" s="84" t="s">
        <v>25</v>
      </c>
      <c r="C56" s="60">
        <f t="shared" si="2"/>
        <v>4.570712239050348E-2</v>
      </c>
      <c r="D56" s="60">
        <f t="shared" si="2"/>
        <v>3.0683630946106436E-2</v>
      </c>
      <c r="E56" s="60">
        <f t="shared" si="2"/>
        <v>4.5301062282798905E-2</v>
      </c>
      <c r="F56" s="60">
        <f t="shared" si="2"/>
        <v>3.7419216350687283E-2</v>
      </c>
    </row>
    <row r="57" spans="2:6" ht="15" customHeight="1">
      <c r="B57" s="84" t="s">
        <v>715</v>
      </c>
      <c r="C57" s="60">
        <f t="shared" si="2"/>
        <v>7.5470732705689727E-4</v>
      </c>
      <c r="D57" s="60">
        <f t="shared" si="2"/>
        <v>1.5390129234920836E-3</v>
      </c>
      <c r="E57" s="60">
        <f t="shared" si="2"/>
        <v>0</v>
      </c>
      <c r="F57" s="60">
        <f t="shared" si="2"/>
        <v>0</v>
      </c>
    </row>
    <row r="58" spans="2:6" ht="15.75" customHeight="1">
      <c r="B58" s="178" t="s">
        <v>440</v>
      </c>
      <c r="C58" s="176">
        <f t="shared" si="2"/>
        <v>0.10374283667621777</v>
      </c>
      <c r="D58" s="176">
        <f t="shared" si="2"/>
        <v>8.3974588718121704E-2</v>
      </c>
      <c r="E58" s="176">
        <f t="shared" si="2"/>
        <v>0.1104730294092678</v>
      </c>
      <c r="F58" s="176">
        <f t="shared" si="2"/>
        <v>0.11178617152582393</v>
      </c>
    </row>
    <row r="61" spans="2:6" ht="15" customHeight="1">
      <c r="B61" s="15" t="s">
        <v>716</v>
      </c>
    </row>
    <row r="63" spans="2:6" ht="12.75" customHeight="1">
      <c r="B63" s="153" t="s">
        <v>21</v>
      </c>
      <c r="C63" s="96" t="s">
        <v>696</v>
      </c>
      <c r="D63" s="96" t="s">
        <v>697</v>
      </c>
      <c r="E63" s="96" t="s">
        <v>698</v>
      </c>
      <c r="F63" s="96" t="s">
        <v>699</v>
      </c>
    </row>
    <row r="64" spans="2:6" ht="15" customHeight="1">
      <c r="B64" s="84" t="s">
        <v>700</v>
      </c>
      <c r="C64" s="8">
        <v>551989</v>
      </c>
      <c r="D64" s="8">
        <v>970463</v>
      </c>
      <c r="E64" s="8">
        <v>860962</v>
      </c>
      <c r="F64" s="179">
        <v>609174</v>
      </c>
    </row>
    <row r="65" spans="2:6" ht="15" customHeight="1">
      <c r="B65" s="84" t="s">
        <v>664</v>
      </c>
      <c r="C65" s="8">
        <v>258167</v>
      </c>
      <c r="D65" s="8">
        <v>359111</v>
      </c>
      <c r="E65" s="8">
        <v>450865</v>
      </c>
      <c r="F65" s="179">
        <v>262014</v>
      </c>
    </row>
    <row r="66" spans="2:6" ht="15" customHeight="1">
      <c r="B66" s="84" t="s">
        <v>705</v>
      </c>
      <c r="C66" s="8">
        <v>161830</v>
      </c>
      <c r="D66" s="8">
        <v>141899</v>
      </c>
      <c r="E66" s="8">
        <v>134535</v>
      </c>
      <c r="F66" s="179">
        <v>92655</v>
      </c>
    </row>
    <row r="67" spans="2:6" ht="15" customHeight="1">
      <c r="B67" s="8" t="s">
        <v>717</v>
      </c>
      <c r="C67" s="8">
        <v>395554</v>
      </c>
      <c r="D67" s="8">
        <v>325563</v>
      </c>
      <c r="E67" s="8">
        <v>420229</v>
      </c>
      <c r="F67" s="179">
        <v>268982</v>
      </c>
    </row>
    <row r="68" spans="2:6" ht="15" customHeight="1">
      <c r="B68" s="84" t="s">
        <v>718</v>
      </c>
      <c r="C68" s="8">
        <v>341500</v>
      </c>
      <c r="D68" s="8">
        <v>289872</v>
      </c>
      <c r="E68" s="8">
        <v>287279</v>
      </c>
      <c r="F68" s="179">
        <v>224822</v>
      </c>
    </row>
    <row r="69" spans="2:6" ht="15" customHeight="1">
      <c r="B69" s="84" t="s">
        <v>719</v>
      </c>
      <c r="C69" s="8">
        <v>67113</v>
      </c>
      <c r="D69" s="8">
        <v>91181</v>
      </c>
      <c r="E69" s="8">
        <v>101779</v>
      </c>
      <c r="F69" s="179">
        <v>71582</v>
      </c>
    </row>
    <row r="70" spans="2:6" ht="12.75" customHeight="1">
      <c r="B70" s="87" t="s">
        <v>119</v>
      </c>
      <c r="C70" s="87">
        <f>SUBTOTAL(9,C64:C69)</f>
        <v>1776153</v>
      </c>
      <c r="D70" s="87">
        <f>SUBTOTAL(9,D64:D69)</f>
        <v>2178089</v>
      </c>
      <c r="E70" s="87">
        <f>SUBTOTAL(9,E64:E69)</f>
        <v>2255649</v>
      </c>
      <c r="F70" s="87">
        <f>SUBTOTAL(9,F64:F69)</f>
        <v>1529229</v>
      </c>
    </row>
    <row r="71" spans="2:6" ht="12.75" customHeight="1">
      <c r="B71" s="485" t="s">
        <v>703</v>
      </c>
      <c r="C71" s="485"/>
      <c r="D71" s="485"/>
      <c r="E71" s="485"/>
      <c r="F71" s="485"/>
    </row>
    <row r="72" spans="2:6" ht="15" customHeight="1">
      <c r="B72" s="84" t="s">
        <v>700</v>
      </c>
      <c r="C72" s="60">
        <f t="shared" ref="C72:F77" si="3">C64/C$70</f>
        <v>0.31077784402582437</v>
      </c>
      <c r="D72" s="60">
        <f t="shared" si="3"/>
        <v>0.44555709156053769</v>
      </c>
      <c r="E72" s="60">
        <f t="shared" si="3"/>
        <v>0.3816914777077462</v>
      </c>
      <c r="F72" s="60">
        <f t="shared" si="3"/>
        <v>0.39835368018785938</v>
      </c>
    </row>
    <row r="73" spans="2:6" ht="15" customHeight="1">
      <c r="B73" s="84" t="s">
        <v>664</v>
      </c>
      <c r="C73" s="60">
        <f t="shared" si="3"/>
        <v>0.14535177994238108</v>
      </c>
      <c r="D73" s="60">
        <f t="shared" si="3"/>
        <v>0.16487434627326983</v>
      </c>
      <c r="E73" s="60">
        <f t="shared" si="3"/>
        <v>0.19988260584869366</v>
      </c>
      <c r="F73" s="60">
        <f t="shared" si="3"/>
        <v>0.17133732096370133</v>
      </c>
    </row>
    <row r="74" spans="2:6" ht="15" customHeight="1">
      <c r="B74" s="84" t="s">
        <v>705</v>
      </c>
      <c r="C74" s="60">
        <f t="shared" si="3"/>
        <v>9.1112646264145031E-2</v>
      </c>
      <c r="D74" s="60">
        <f t="shared" si="3"/>
        <v>6.5148393844328675E-2</v>
      </c>
      <c r="E74" s="60">
        <f t="shared" si="3"/>
        <v>5.9643588164647959E-2</v>
      </c>
      <c r="F74" s="60">
        <f t="shared" si="3"/>
        <v>6.0589355812634992E-2</v>
      </c>
    </row>
    <row r="75" spans="2:6" ht="15" customHeight="1">
      <c r="B75" s="8" t="s">
        <v>717</v>
      </c>
      <c r="C75" s="60">
        <f t="shared" si="3"/>
        <v>0.22270266131352423</v>
      </c>
      <c r="D75" s="60">
        <f t="shared" si="3"/>
        <v>0.14947185353766534</v>
      </c>
      <c r="E75" s="60">
        <f t="shared" si="3"/>
        <v>0.18630070547323629</v>
      </c>
      <c r="F75" s="60">
        <f t="shared" si="3"/>
        <v>0.17589386547076991</v>
      </c>
    </row>
    <row r="76" spans="2:6" ht="15" customHeight="1">
      <c r="B76" s="84" t="s">
        <v>718</v>
      </c>
      <c r="C76" s="60">
        <f t="shared" si="3"/>
        <v>0.19226947228082267</v>
      </c>
      <c r="D76" s="60">
        <f t="shared" si="3"/>
        <v>0.13308547079572966</v>
      </c>
      <c r="E76" s="60">
        <f t="shared" si="3"/>
        <v>0.1273597975571554</v>
      </c>
      <c r="F76" s="60">
        <f t="shared" si="3"/>
        <v>0.14701656847993336</v>
      </c>
    </row>
    <row r="77" spans="2:6" ht="15" customHeight="1">
      <c r="B77" s="94" t="s">
        <v>719</v>
      </c>
      <c r="C77" s="176">
        <f t="shared" si="3"/>
        <v>3.7785596173302641E-2</v>
      </c>
      <c r="D77" s="176">
        <f t="shared" si="3"/>
        <v>4.186284398846879E-2</v>
      </c>
      <c r="E77" s="176">
        <f t="shared" si="3"/>
        <v>4.5121825248520493E-2</v>
      </c>
      <c r="F77" s="176">
        <f t="shared" si="3"/>
        <v>4.6809209085101056E-2</v>
      </c>
    </row>
    <row r="79" spans="2:6" ht="12.75" customHeight="1">
      <c r="D79" s="60"/>
      <c r="E79" s="60"/>
      <c r="F79" s="60"/>
    </row>
    <row r="81" spans="2:8" ht="15" customHeight="1">
      <c r="B81" s="29" t="s">
        <v>720</v>
      </c>
    </row>
    <row r="83" spans="2:8" ht="15" customHeight="1">
      <c r="B83" s="91" t="s">
        <v>39</v>
      </c>
      <c r="C83" s="96" t="s">
        <v>696</v>
      </c>
      <c r="D83" s="96" t="s">
        <v>697</v>
      </c>
      <c r="E83" s="96" t="s">
        <v>698</v>
      </c>
      <c r="F83" s="96" t="s">
        <v>699</v>
      </c>
      <c r="H83" s="180"/>
    </row>
    <row r="84" spans="2:8" ht="15" customHeight="1">
      <c r="B84" s="84" t="s">
        <v>721</v>
      </c>
      <c r="C84" s="60">
        <f>AVERAGE(C16,C32,C51,C53,C72)</f>
        <v>0.32077119617838279</v>
      </c>
      <c r="D84" s="60">
        <f>AVERAGE(D16,D32,D51,D53,D72)</f>
        <v>0.35649906470364473</v>
      </c>
      <c r="E84" s="60">
        <f>AVERAGE(E16,E32,E51,E53,E72)</f>
        <v>0.29870033545787261</v>
      </c>
      <c r="F84" s="60">
        <f>AVERAGE(F16,F32,F51,F53,F72)</f>
        <v>0.29573650587865108</v>
      </c>
      <c r="H84" s="79"/>
    </row>
    <row r="85" spans="2:8" ht="15.75" customHeight="1">
      <c r="B85" s="94" t="s">
        <v>26</v>
      </c>
      <c r="C85" s="176">
        <f>AVERAGE(C18,C33,C52,C73)</f>
        <v>0.19123469173622631</v>
      </c>
      <c r="D85" s="176">
        <f>AVERAGE(D18,D33,D52,D73)</f>
        <v>0.20579072642519997</v>
      </c>
      <c r="E85" s="176">
        <f>AVERAGE(E18,E33,E52,E73)</f>
        <v>0.24345271577863806</v>
      </c>
      <c r="F85" s="176">
        <f>AVERAGE(F18,F33,F52,F73)</f>
        <v>0.23221257912136761</v>
      </c>
      <c r="H85" s="79"/>
    </row>
    <row r="86" spans="2:8" ht="15" customHeight="1">
      <c r="B86" s="84" t="s">
        <v>24</v>
      </c>
      <c r="C86" s="60">
        <f>SUM(C84:C85)</f>
        <v>0.5120058879146091</v>
      </c>
      <c r="D86" s="60">
        <f>SUM(D84:D85)</f>
        <v>0.5622897911288447</v>
      </c>
      <c r="E86" s="60">
        <f>SUM(E84:E85)</f>
        <v>0.5421530512365107</v>
      </c>
      <c r="F86" s="60">
        <f>SUM(F84:F85)</f>
        <v>0.52794908500001869</v>
      </c>
      <c r="H86" s="79"/>
    </row>
    <row r="88" spans="2:8" ht="15" customHeight="1">
      <c r="B88" s="91" t="s">
        <v>39</v>
      </c>
      <c r="C88" s="96" t="s">
        <v>696</v>
      </c>
      <c r="D88" s="96" t="s">
        <v>697</v>
      </c>
      <c r="E88" s="96" t="s">
        <v>698</v>
      </c>
      <c r="F88" s="96" t="s">
        <v>699</v>
      </c>
      <c r="H88" s="80" t="s">
        <v>708</v>
      </c>
    </row>
    <row r="89" spans="2:8" ht="15" customHeight="1">
      <c r="B89" s="84" t="s">
        <v>721</v>
      </c>
      <c r="C89" s="60">
        <f>AVERAGE(C16,C72,C32)</f>
        <v>0.38159641988251397</v>
      </c>
      <c r="D89" s="60">
        <f>AVERAGE(D16,D72,D32)</f>
        <v>0.41325847228094775</v>
      </c>
      <c r="E89" s="60">
        <f>AVERAGE(E16,E72,E32)</f>
        <v>0.34320542668309056</v>
      </c>
      <c r="F89" s="60">
        <f>AVERAGE(F16,F72,F32)</f>
        <v>0.34301670951256541</v>
      </c>
      <c r="H89" s="79" t="s">
        <v>722</v>
      </c>
    </row>
    <row r="90" spans="2:8" ht="15" customHeight="1">
      <c r="B90" s="94" t="s">
        <v>26</v>
      </c>
      <c r="C90" s="176">
        <f>AVERAGE(C52,C73,C33)</f>
        <v>0.13242128216805449</v>
      </c>
      <c r="D90" s="176">
        <f>AVERAGE(D52,D73,D33)</f>
        <v>0.14419596964484674</v>
      </c>
      <c r="E90" s="176">
        <f>AVERAGE(E52,E73,E33)</f>
        <v>0.19575262382213085</v>
      </c>
      <c r="F90" s="176">
        <f>AVERAGE(F52,F73,F33)</f>
        <v>0.18495924564538682</v>
      </c>
      <c r="H90" s="79" t="s">
        <v>723</v>
      </c>
    </row>
    <row r="91" spans="2:8" ht="15" customHeight="1">
      <c r="B91" s="84" t="s">
        <v>24</v>
      </c>
      <c r="C91" s="60">
        <f>SUM(C89:C90)</f>
        <v>0.51401770205056851</v>
      </c>
      <c r="D91" s="60">
        <f>SUM(D89:D90)</f>
        <v>0.55745444192579452</v>
      </c>
      <c r="E91" s="60">
        <f>SUM(E89:E90)</f>
        <v>0.53895805050522139</v>
      </c>
      <c r="F91" s="60">
        <f>SUM(F89:F90)</f>
        <v>0.52797595515795226</v>
      </c>
      <c r="H91" s="79"/>
    </row>
    <row r="94" spans="2:8" ht="12.75" customHeight="1">
      <c r="B94" s="15" t="s">
        <v>724</v>
      </c>
    </row>
    <row r="96" spans="2:8" ht="13.5" customHeight="1">
      <c r="B96" s="153" t="s">
        <v>21</v>
      </c>
      <c r="C96" s="96" t="s">
        <v>696</v>
      </c>
      <c r="D96" s="96" t="s">
        <v>697</v>
      </c>
      <c r="E96" s="96" t="s">
        <v>698</v>
      </c>
    </row>
    <row r="97" spans="2:5" ht="15" customHeight="1">
      <c r="B97" s="181" t="s">
        <v>725</v>
      </c>
      <c r="C97" s="181">
        <f>SUBTOTAL(9,C98:C101)</f>
        <v>90416.048999999999</v>
      </c>
      <c r="D97" s="181">
        <f>SUBTOTAL(9,D98:D101)</f>
        <v>82106.494999999995</v>
      </c>
      <c r="E97" s="181"/>
    </row>
    <row r="98" spans="2:5" ht="12.75" customHeight="1" outlineLevel="1">
      <c r="B98" s="182" t="s">
        <v>726</v>
      </c>
      <c r="C98" s="8">
        <v>64991.402999999998</v>
      </c>
      <c r="D98" s="183">
        <v>70294.937999999995</v>
      </c>
      <c r="E98" s="183"/>
    </row>
    <row r="99" spans="2:5" ht="12.75" customHeight="1" outlineLevel="1">
      <c r="B99" s="182" t="s">
        <v>727</v>
      </c>
      <c r="C99" s="8">
        <v>6362.5630000000001</v>
      </c>
      <c r="D99" s="183">
        <v>5968.768</v>
      </c>
      <c r="E99" s="183"/>
    </row>
    <row r="100" spans="2:5" ht="12.75" customHeight="1" outlineLevel="1">
      <c r="B100" s="182" t="s">
        <v>728</v>
      </c>
      <c r="C100" s="8">
        <v>7944.1840000000002</v>
      </c>
      <c r="D100" s="183">
        <v>6010.4790000000003</v>
      </c>
      <c r="E100" s="183"/>
    </row>
    <row r="101" spans="2:5" ht="12.75" customHeight="1" outlineLevel="1">
      <c r="B101" s="182" t="s">
        <v>729</v>
      </c>
      <c r="C101" s="8">
        <v>11117.898999999999</v>
      </c>
      <c r="D101" s="183">
        <v>-167.69</v>
      </c>
      <c r="E101" s="183"/>
    </row>
    <row r="102" spans="2:5" ht="15" customHeight="1">
      <c r="B102" s="181" t="s">
        <v>730</v>
      </c>
      <c r="C102" s="181">
        <f>SUBTOTAL(9,C103:C108)</f>
        <v>64045.656000000003</v>
      </c>
      <c r="D102" s="181">
        <f>SUBTOTAL(9,D103:D108)</f>
        <v>94888.811000000002</v>
      </c>
      <c r="E102" s="181"/>
    </row>
    <row r="103" spans="2:5" ht="12.75" customHeight="1" outlineLevel="1">
      <c r="B103" s="182" t="s">
        <v>731</v>
      </c>
      <c r="C103" s="8">
        <v>30289.657999999999</v>
      </c>
      <c r="D103" s="183">
        <v>42429.66</v>
      </c>
      <c r="E103" s="183"/>
    </row>
    <row r="104" spans="2:5" ht="12.75" customHeight="1" outlineLevel="1">
      <c r="B104" s="182" t="s">
        <v>272</v>
      </c>
      <c r="C104" s="8">
        <v>16741.868999999999</v>
      </c>
      <c r="D104" s="183">
        <v>28563.297999999999</v>
      </c>
      <c r="E104" s="183"/>
    </row>
    <row r="105" spans="2:5" ht="12.75" customHeight="1" outlineLevel="1">
      <c r="B105" s="182" t="s">
        <v>732</v>
      </c>
      <c r="C105" s="8">
        <v>10716.706</v>
      </c>
      <c r="D105" s="183">
        <v>16987.969000000001</v>
      </c>
      <c r="E105" s="183"/>
    </row>
    <row r="106" spans="2:5" ht="12.75" customHeight="1" outlineLevel="1">
      <c r="B106" s="182" t="s">
        <v>267</v>
      </c>
      <c r="C106" s="8">
        <v>3429.5540000000001</v>
      </c>
      <c r="D106" s="183">
        <v>3777.38</v>
      </c>
      <c r="E106" s="183"/>
    </row>
    <row r="107" spans="2:5" ht="12.75" customHeight="1" outlineLevel="1">
      <c r="B107" s="182" t="s">
        <v>733</v>
      </c>
      <c r="C107" s="8">
        <v>1914.855</v>
      </c>
      <c r="D107" s="183">
        <v>1851.1859999999999</v>
      </c>
      <c r="E107" s="183"/>
    </row>
    <row r="108" spans="2:5" ht="12.75" customHeight="1" outlineLevel="1">
      <c r="B108" s="182" t="s">
        <v>269</v>
      </c>
      <c r="C108" s="8">
        <v>953.01400000000001</v>
      </c>
      <c r="D108" s="183">
        <v>1279.318</v>
      </c>
      <c r="E108" s="183"/>
    </row>
    <row r="109" spans="2:5" ht="14.25" customHeight="1">
      <c r="B109" s="181" t="s">
        <v>27</v>
      </c>
      <c r="C109" s="181">
        <f>SUBTOTAL(9,C110:C117)</f>
        <v>24461.298000000003</v>
      </c>
      <c r="D109" s="181">
        <f>SUBTOTAL(9,D110:D117)</f>
        <v>24599.055</v>
      </c>
      <c r="E109" s="181"/>
    </row>
    <row r="110" spans="2:5" ht="12.75" customHeight="1" outlineLevel="1">
      <c r="B110" s="182" t="s">
        <v>440</v>
      </c>
      <c r="C110" s="8">
        <v>8210.3629999999994</v>
      </c>
      <c r="D110" s="183">
        <v>5865.5929999999998</v>
      </c>
      <c r="E110" s="183"/>
    </row>
    <row r="111" spans="2:5" ht="12.75" customHeight="1" outlineLevel="1">
      <c r="B111" s="182" t="s">
        <v>265</v>
      </c>
      <c r="C111" s="8">
        <v>3848.43</v>
      </c>
      <c r="D111" s="183">
        <v>4031.2370000000001</v>
      </c>
      <c r="E111" s="183"/>
    </row>
    <row r="112" spans="2:5" ht="12.75" customHeight="1" outlineLevel="1">
      <c r="B112" s="182" t="s">
        <v>734</v>
      </c>
      <c r="C112" s="8">
        <v>3757.1550000000002</v>
      </c>
      <c r="D112" s="183">
        <v>3169.0790000000002</v>
      </c>
      <c r="E112" s="183"/>
    </row>
    <row r="113" spans="2:5" ht="12" customHeight="1" outlineLevel="1">
      <c r="B113" s="182" t="s">
        <v>735</v>
      </c>
      <c r="C113" s="8">
        <v>3511.5639999999999</v>
      </c>
      <c r="D113" s="183">
        <v>6725.9080000000004</v>
      </c>
      <c r="E113" s="183"/>
    </row>
    <row r="114" spans="2:5" ht="12.75" customHeight="1" outlineLevel="1">
      <c r="B114" s="182" t="s">
        <v>264</v>
      </c>
      <c r="C114" s="8">
        <v>2090.3809999999999</v>
      </c>
      <c r="D114" s="183">
        <v>2905.9</v>
      </c>
      <c r="E114" s="183"/>
    </row>
    <row r="115" spans="2:5" ht="12.75" customHeight="1" outlineLevel="1">
      <c r="B115" s="182" t="s">
        <v>736</v>
      </c>
      <c r="C115" s="8">
        <v>1309.8409999999999</v>
      </c>
      <c r="D115" s="183">
        <v>1648.768</v>
      </c>
      <c r="E115" s="183"/>
    </row>
    <row r="116" spans="2:5" ht="12.75" customHeight="1" outlineLevel="1">
      <c r="B116" s="182" t="s">
        <v>737</v>
      </c>
      <c r="C116" s="8">
        <v>1036.145</v>
      </c>
      <c r="D116" s="183">
        <v>-500.74599999999998</v>
      </c>
      <c r="E116" s="183"/>
    </row>
    <row r="117" spans="2:5" ht="12.75" customHeight="1" outlineLevel="1">
      <c r="B117" s="182" t="s">
        <v>738</v>
      </c>
      <c r="C117" s="8">
        <v>697.41899999999998</v>
      </c>
      <c r="D117" s="183">
        <v>753.31600000000003</v>
      </c>
      <c r="E117" s="183"/>
    </row>
    <row r="118" spans="2:5" ht="13.5" customHeight="1">
      <c r="B118" s="87" t="s">
        <v>119</v>
      </c>
      <c r="C118" s="87">
        <f>SUBTOTAL(9,C97:C117)</f>
        <v>178923.003</v>
      </c>
      <c r="D118" s="87">
        <f>SUBTOTAL(9,D97:D117)</f>
        <v>201594.36099999998</v>
      </c>
      <c r="E118" s="87"/>
    </row>
    <row r="119" spans="2:5" ht="12.75" customHeight="1">
      <c r="B119" s="485" t="s">
        <v>703</v>
      </c>
      <c r="C119" s="485"/>
      <c r="D119" s="485"/>
      <c r="E119" s="485"/>
    </row>
    <row r="120" spans="2:5" ht="15" customHeight="1">
      <c r="B120" s="84" t="s">
        <v>725</v>
      </c>
      <c r="C120" s="184">
        <f>C97/C126</f>
        <v>0.1759824660287625</v>
      </c>
      <c r="D120" s="184">
        <f>D97/D126</f>
        <v>0.13253893383628848</v>
      </c>
      <c r="E120" s="184"/>
    </row>
    <row r="121" spans="2:5" ht="15" customHeight="1">
      <c r="B121" s="84" t="s">
        <v>730</v>
      </c>
      <c r="C121" s="184">
        <f>C102/C126</f>
        <v>0.12465610481729643</v>
      </c>
      <c r="D121" s="184">
        <f>D102/D126</f>
        <v>0.15317255770001001</v>
      </c>
      <c r="E121" s="184"/>
    </row>
    <row r="122" spans="2:5" ht="15" customHeight="1">
      <c r="B122" s="122" t="s">
        <v>27</v>
      </c>
      <c r="C122" s="185">
        <f>C109/C126</f>
        <v>4.7610569051788988E-2</v>
      </c>
      <c r="D122" s="185">
        <f>D109/D126</f>
        <v>3.9708582409713401E-2</v>
      </c>
      <c r="E122" s="184"/>
    </row>
    <row r="123" spans="2:5" ht="12.75" customHeight="1">
      <c r="B123" s="147" t="s">
        <v>119</v>
      </c>
      <c r="C123" s="186">
        <f>C118/C126</f>
        <v>0.34824913989784789</v>
      </c>
      <c r="D123" s="186">
        <f>D118/D126</f>
        <v>0.32542007394601186</v>
      </c>
      <c r="E123" s="184"/>
    </row>
    <row r="124" spans="2:5" ht="12.75" customHeight="1">
      <c r="C124" s="184"/>
      <c r="D124" s="184"/>
      <c r="E124" s="184"/>
    </row>
    <row r="125" spans="2:5" ht="13.5" customHeight="1">
      <c r="B125" s="153" t="s">
        <v>21</v>
      </c>
      <c r="C125" s="96" t="s">
        <v>696</v>
      </c>
      <c r="D125" s="96" t="s">
        <v>697</v>
      </c>
      <c r="E125" s="96" t="s">
        <v>698</v>
      </c>
    </row>
    <row r="126" spans="2:5" ht="15" customHeight="1">
      <c r="B126" s="84" t="s">
        <v>248</v>
      </c>
      <c r="C126" s="8">
        <v>513778.73625900003</v>
      </c>
      <c r="D126" s="8">
        <v>619489.62937500002</v>
      </c>
      <c r="E126" s="8">
        <v>172113.65092099999</v>
      </c>
    </row>
    <row r="127" spans="2:5" ht="15" customHeight="1">
      <c r="B127" s="84" t="s">
        <v>29</v>
      </c>
      <c r="C127" s="8">
        <v>99567.836781999998</v>
      </c>
      <c r="D127" s="8">
        <v>114955.718301</v>
      </c>
      <c r="E127" s="8">
        <v>27051.441525999999</v>
      </c>
    </row>
    <row r="128" spans="2:5" ht="15" customHeight="1">
      <c r="B128" s="84" t="s">
        <v>30</v>
      </c>
      <c r="C128" s="187">
        <f>C127/C126</f>
        <v>0.19379516853302983</v>
      </c>
      <c r="D128" s="187">
        <f>D127/D126</f>
        <v>0.18556520214386518</v>
      </c>
      <c r="E128" s="187">
        <f>E127/E126</f>
        <v>0.15717196969121633</v>
      </c>
    </row>
    <row r="129" spans="2:5" ht="15" customHeight="1">
      <c r="B129" s="84" t="s">
        <v>739</v>
      </c>
      <c r="C129" s="82">
        <f>720-C168</f>
        <v>621</v>
      </c>
      <c r="D129" s="82">
        <v>695</v>
      </c>
      <c r="E129" s="82">
        <v>730</v>
      </c>
    </row>
    <row r="130" spans="2:5" ht="15" customHeight="1" outlineLevel="1">
      <c r="B130" s="84" t="s">
        <v>740</v>
      </c>
    </row>
    <row r="131" spans="2:5" ht="15" customHeight="1" outlineLevel="1">
      <c r="B131" s="182" t="s">
        <v>741</v>
      </c>
      <c r="C131" s="8">
        <v>2</v>
      </c>
    </row>
    <row r="132" spans="2:5" ht="15" customHeight="1" outlineLevel="1">
      <c r="B132" s="182" t="s">
        <v>742</v>
      </c>
      <c r="C132" s="8">
        <v>9</v>
      </c>
    </row>
    <row r="133" spans="2:5" ht="15" customHeight="1" outlineLevel="1">
      <c r="B133" s="182" t="s">
        <v>743</v>
      </c>
      <c r="C133" s="8">
        <v>8</v>
      </c>
    </row>
    <row r="134" spans="2:5" ht="15" customHeight="1" outlineLevel="1">
      <c r="B134" s="182" t="s">
        <v>744</v>
      </c>
      <c r="C134" s="8">
        <v>4</v>
      </c>
    </row>
    <row r="135" spans="2:5" ht="15" customHeight="1" outlineLevel="1">
      <c r="B135" s="182" t="s">
        <v>745</v>
      </c>
      <c r="C135" s="8">
        <v>9</v>
      </c>
    </row>
    <row r="136" spans="2:5" ht="15" customHeight="1" outlineLevel="1">
      <c r="B136" s="182" t="s">
        <v>746</v>
      </c>
      <c r="C136" s="8">
        <v>5</v>
      </c>
    </row>
    <row r="137" spans="2:5" ht="12.75" customHeight="1" outlineLevel="1">
      <c r="B137" s="188" t="s">
        <v>747</v>
      </c>
      <c r="C137" s="8">
        <v>9</v>
      </c>
    </row>
    <row r="138" spans="2:5" ht="12.75" customHeight="1" outlineLevel="1">
      <c r="B138" s="188" t="s">
        <v>748</v>
      </c>
      <c r="C138" s="8">
        <v>7</v>
      </c>
    </row>
    <row r="139" spans="2:5" ht="12.75" customHeight="1" outlineLevel="1">
      <c r="B139" s="188" t="s">
        <v>749</v>
      </c>
      <c r="C139" s="8">
        <v>7</v>
      </c>
    </row>
    <row r="140" spans="2:5" ht="15" customHeight="1" outlineLevel="1">
      <c r="B140" s="182" t="s">
        <v>750</v>
      </c>
      <c r="C140" s="8">
        <v>4</v>
      </c>
    </row>
    <row r="141" spans="2:5" ht="12.75" customHeight="1" outlineLevel="1">
      <c r="B141" s="188" t="s">
        <v>751</v>
      </c>
      <c r="C141" s="8">
        <v>7</v>
      </c>
    </row>
    <row r="142" spans="2:5" ht="15" customHeight="1" outlineLevel="1">
      <c r="B142" s="182" t="s">
        <v>752</v>
      </c>
      <c r="C142" s="8">
        <v>5</v>
      </c>
    </row>
    <row r="143" spans="2:5" ht="15" customHeight="1" outlineLevel="1">
      <c r="B143" s="177" t="s">
        <v>753</v>
      </c>
    </row>
    <row r="144" spans="2:5" ht="15" customHeight="1" outlineLevel="1">
      <c r="B144" s="182" t="s">
        <v>754</v>
      </c>
      <c r="C144" s="8">
        <v>1</v>
      </c>
    </row>
    <row r="145" spans="2:3" ht="15" customHeight="1" outlineLevel="1">
      <c r="B145" s="182" t="s">
        <v>755</v>
      </c>
      <c r="C145" s="8">
        <v>1</v>
      </c>
    </row>
    <row r="146" spans="2:3" ht="15" customHeight="1" outlineLevel="1">
      <c r="B146" s="182" t="s">
        <v>756</v>
      </c>
      <c r="C146" s="8">
        <v>1</v>
      </c>
    </row>
    <row r="147" spans="2:3" ht="15" customHeight="1" outlineLevel="1">
      <c r="B147" s="182" t="s">
        <v>757</v>
      </c>
      <c r="C147" s="8">
        <v>1</v>
      </c>
    </row>
    <row r="148" spans="2:3" ht="15" customHeight="1" outlineLevel="1">
      <c r="B148" s="182" t="s">
        <v>758</v>
      </c>
      <c r="C148" s="8">
        <v>1</v>
      </c>
    </row>
    <row r="149" spans="2:3" ht="15" customHeight="1" outlineLevel="1">
      <c r="B149" s="182" t="s">
        <v>759</v>
      </c>
      <c r="C149" s="8">
        <v>1</v>
      </c>
    </row>
    <row r="150" spans="2:3" ht="15" customHeight="1" outlineLevel="1">
      <c r="B150" s="182" t="s">
        <v>760</v>
      </c>
      <c r="C150" s="8">
        <v>1</v>
      </c>
    </row>
    <row r="151" spans="2:3" ht="15" customHeight="1" outlineLevel="1">
      <c r="B151" s="182" t="s">
        <v>761</v>
      </c>
      <c r="C151" s="8">
        <v>1</v>
      </c>
    </row>
    <row r="152" spans="2:3" ht="15" customHeight="1" outlineLevel="1">
      <c r="B152" s="182" t="s">
        <v>762</v>
      </c>
      <c r="C152" s="8">
        <v>1</v>
      </c>
    </row>
    <row r="153" spans="2:3" ht="15" customHeight="1" outlineLevel="1">
      <c r="B153" s="182" t="s">
        <v>763</v>
      </c>
      <c r="C153" s="8">
        <v>1</v>
      </c>
    </row>
    <row r="154" spans="2:3" ht="15" customHeight="1" outlineLevel="1">
      <c r="B154" s="182" t="s">
        <v>764</v>
      </c>
      <c r="C154" s="8">
        <v>1</v>
      </c>
    </row>
    <row r="155" spans="2:3" ht="15" customHeight="1" outlineLevel="1">
      <c r="B155" s="182" t="s">
        <v>765</v>
      </c>
      <c r="C155" s="8">
        <v>1</v>
      </c>
    </row>
    <row r="156" spans="2:3" ht="15" customHeight="1" outlineLevel="1">
      <c r="B156" s="182" t="s">
        <v>766</v>
      </c>
      <c r="C156" s="8">
        <v>1</v>
      </c>
    </row>
    <row r="157" spans="2:3" ht="15" customHeight="1" outlineLevel="1">
      <c r="B157" s="182" t="s">
        <v>767</v>
      </c>
      <c r="C157" s="8">
        <v>1</v>
      </c>
    </row>
    <row r="158" spans="2:3" ht="15" customHeight="1" outlineLevel="1">
      <c r="B158" s="84" t="s">
        <v>768</v>
      </c>
    </row>
    <row r="159" spans="2:3" ht="15" customHeight="1" outlineLevel="1">
      <c r="B159" s="182" t="s">
        <v>769</v>
      </c>
      <c r="C159" s="8">
        <v>1</v>
      </c>
    </row>
    <row r="160" spans="2:3" ht="15" customHeight="1" outlineLevel="1">
      <c r="B160" s="182" t="s">
        <v>770</v>
      </c>
      <c r="C160" s="8">
        <v>1</v>
      </c>
    </row>
    <row r="161" spans="2:7" ht="15" customHeight="1" outlineLevel="1">
      <c r="B161" s="182" t="s">
        <v>771</v>
      </c>
      <c r="C161" s="8">
        <v>1</v>
      </c>
    </row>
    <row r="162" spans="2:7" ht="15" customHeight="1" outlineLevel="1">
      <c r="B162" s="182" t="s">
        <v>772</v>
      </c>
      <c r="C162" s="8">
        <v>1</v>
      </c>
    </row>
    <row r="163" spans="2:7" ht="15" customHeight="1" outlineLevel="1">
      <c r="B163" s="182" t="s">
        <v>773</v>
      </c>
      <c r="C163" s="8">
        <v>1</v>
      </c>
    </row>
    <row r="164" spans="2:7" ht="15" customHeight="1" outlineLevel="1">
      <c r="B164" s="182" t="s">
        <v>774</v>
      </c>
      <c r="C164" s="8">
        <v>1</v>
      </c>
    </row>
    <row r="165" spans="2:7" ht="15" customHeight="1" outlineLevel="1">
      <c r="B165" s="182" t="s">
        <v>775</v>
      </c>
      <c r="C165" s="8">
        <v>1</v>
      </c>
    </row>
    <row r="166" spans="2:7" ht="15" customHeight="1" outlineLevel="1">
      <c r="B166" s="182" t="s">
        <v>776</v>
      </c>
      <c r="C166" s="8">
        <v>1</v>
      </c>
    </row>
    <row r="167" spans="2:7" ht="15" customHeight="1" outlineLevel="1">
      <c r="B167" s="182" t="s">
        <v>777</v>
      </c>
      <c r="C167" s="8">
        <v>1</v>
      </c>
    </row>
    <row r="168" spans="2:7" ht="15" customHeight="1">
      <c r="B168" s="84" t="s">
        <v>778</v>
      </c>
      <c r="C168" s="8">
        <f>SUM(C131:C167)</f>
        <v>99</v>
      </c>
    </row>
    <row r="169" spans="2:7" ht="15" customHeight="1">
      <c r="B169" s="84" t="s">
        <v>779</v>
      </c>
      <c r="C169" s="189">
        <f>C129/C168</f>
        <v>6.2727272727272725</v>
      </c>
    </row>
    <row r="170" spans="2:7" ht="15" customHeight="1">
      <c r="B170" s="84" t="s">
        <v>780</v>
      </c>
      <c r="C170" s="189">
        <f>C126/C129</f>
        <v>827.34096015942032</v>
      </c>
      <c r="D170" s="189">
        <f>D126/D129</f>
        <v>891.35198471223021</v>
      </c>
      <c r="E170" s="189"/>
    </row>
    <row r="171" spans="2:7" ht="15" customHeight="1">
      <c r="B171" s="84" t="s">
        <v>781</v>
      </c>
      <c r="C171" s="189">
        <f>C98/C129</f>
        <v>104.65604347826087</v>
      </c>
      <c r="D171" s="189">
        <f>D98/D129</f>
        <v>101.14379568345323</v>
      </c>
      <c r="E171" s="189"/>
    </row>
    <row r="172" spans="2:7" ht="15" customHeight="1">
      <c r="B172" s="84" t="s">
        <v>782</v>
      </c>
      <c r="C172" s="93">
        <f>C100/C98</f>
        <v>0.12223438229207023</v>
      </c>
      <c r="D172" s="93">
        <f>D100/D98</f>
        <v>8.5503724322226457E-2</v>
      </c>
      <c r="E172" s="93"/>
      <c r="G172" s="93"/>
    </row>
    <row r="173" spans="2:7" ht="15" customHeight="1">
      <c r="B173" s="84" t="s">
        <v>783</v>
      </c>
      <c r="C173" s="93">
        <f>C104/C126</f>
        <v>3.2585756899756721E-2</v>
      </c>
      <c r="D173" s="93">
        <f>D104/D126</f>
        <v>4.6107790422282559E-2</v>
      </c>
      <c r="E173" s="93"/>
      <c r="F173" s="93"/>
    </row>
    <row r="174" spans="2:7" ht="15" customHeight="1">
      <c r="B174" s="84" t="s">
        <v>784</v>
      </c>
      <c r="C174" s="93">
        <f>C103/C126</f>
        <v>5.8954674186303298E-2</v>
      </c>
      <c r="D174" s="93">
        <f>D103/D126</f>
        <v>6.8491316057715246E-2</v>
      </c>
      <c r="E174" s="93"/>
      <c r="F174" s="93"/>
    </row>
    <row r="175" spans="2:7" ht="15" customHeight="1">
      <c r="B175" s="84" t="s">
        <v>785</v>
      </c>
      <c r="C175" s="145">
        <v>70.867000000000004</v>
      </c>
      <c r="D175" s="145">
        <v>69.421999999999997</v>
      </c>
      <c r="E175" s="145">
        <v>60.887999999999998</v>
      </c>
    </row>
    <row r="176" spans="2:7" ht="15" customHeight="1">
      <c r="B176" s="84" t="s">
        <v>272</v>
      </c>
      <c r="C176" s="93">
        <f>C104/C126</f>
        <v>3.2585756899756721E-2</v>
      </c>
      <c r="D176" s="93">
        <f>D104/D126</f>
        <v>4.6107790422282559E-2</v>
      </c>
      <c r="E176" s="93"/>
      <c r="F176" s="145"/>
    </row>
    <row r="178" spans="2:5" ht="12.75" customHeight="1">
      <c r="B178" s="15" t="s">
        <v>786</v>
      </c>
    </row>
    <row r="180" spans="2:5" ht="13.5" customHeight="1">
      <c r="B180" s="153" t="s">
        <v>21</v>
      </c>
      <c r="C180" s="96" t="s">
        <v>696</v>
      </c>
      <c r="D180" s="96" t="s">
        <v>697</v>
      </c>
      <c r="E180" s="96" t="s">
        <v>698</v>
      </c>
    </row>
    <row r="181" spans="2:5" ht="15" customHeight="1">
      <c r="B181" s="181" t="s">
        <v>725</v>
      </c>
      <c r="C181" s="190">
        <f>SUBTOTAL(9,C182:C187)</f>
        <v>40358.748000000007</v>
      </c>
      <c r="D181" s="190">
        <f>SUBTOTAL(9,D182:D187)</f>
        <v>63491.282999999996</v>
      </c>
      <c r="E181" s="190"/>
    </row>
    <row r="182" spans="2:5" ht="15" customHeight="1" outlineLevel="1">
      <c r="B182" s="182" t="s">
        <v>726</v>
      </c>
      <c r="C182" s="183">
        <v>17259.052</v>
      </c>
      <c r="D182" s="8">
        <v>23429.873</v>
      </c>
    </row>
    <row r="183" spans="2:5" ht="15" customHeight="1" outlineLevel="1">
      <c r="B183" s="182" t="s">
        <v>787</v>
      </c>
      <c r="C183" s="183">
        <v>17338.339</v>
      </c>
      <c r="D183" s="8">
        <v>31960.664000000001</v>
      </c>
    </row>
    <row r="184" spans="2:5" ht="15" customHeight="1" outlineLevel="1">
      <c r="B184" s="182" t="s">
        <v>788</v>
      </c>
      <c r="C184" s="183" t="s">
        <v>789</v>
      </c>
      <c r="D184" s="8">
        <v>7.38</v>
      </c>
    </row>
    <row r="185" spans="2:5" ht="15" customHeight="1" outlineLevel="1">
      <c r="B185" s="182" t="s">
        <v>727</v>
      </c>
      <c r="C185" s="183">
        <v>1396.674</v>
      </c>
      <c r="D185" s="8">
        <v>1826.499</v>
      </c>
    </row>
    <row r="186" spans="2:5" ht="15" customHeight="1" outlineLevel="1">
      <c r="B186" s="182" t="s">
        <v>728</v>
      </c>
      <c r="C186" s="183">
        <v>4049.5329999999999</v>
      </c>
      <c r="D186" s="8">
        <v>6019.0640000000003</v>
      </c>
    </row>
    <row r="187" spans="2:5" ht="15" customHeight="1" outlineLevel="1">
      <c r="B187" s="182" t="s">
        <v>729</v>
      </c>
      <c r="C187" s="8">
        <v>315.14999999999998</v>
      </c>
      <c r="D187" s="8">
        <v>247.803</v>
      </c>
    </row>
    <row r="188" spans="2:5" ht="15" customHeight="1">
      <c r="B188" s="181" t="s">
        <v>730</v>
      </c>
      <c r="C188" s="190">
        <f>SUBTOTAL(9,C189:C198)</f>
        <v>14034.981</v>
      </c>
      <c r="D188" s="190">
        <f>SUBTOTAL(9,D189:D198)</f>
        <v>27573.757000000001</v>
      </c>
      <c r="E188" s="190"/>
    </row>
    <row r="189" spans="2:5" ht="15" customHeight="1" outlineLevel="1">
      <c r="B189" s="182" t="s">
        <v>731</v>
      </c>
      <c r="C189" s="183">
        <v>9760.9449999999997</v>
      </c>
      <c r="D189" s="8">
        <v>20421.745999999999</v>
      </c>
    </row>
    <row r="190" spans="2:5" ht="15" customHeight="1" outlineLevel="1">
      <c r="B190" s="182" t="s">
        <v>267</v>
      </c>
      <c r="C190" s="183">
        <v>1251.1949999999999</v>
      </c>
      <c r="D190" s="8">
        <v>2545.5120000000002</v>
      </c>
    </row>
    <row r="191" spans="2:5" ht="15" customHeight="1" outlineLevel="1">
      <c r="B191" s="182" t="s">
        <v>790</v>
      </c>
      <c r="C191" s="183">
        <v>674.452</v>
      </c>
      <c r="D191" s="8">
        <v>831.10199999999998</v>
      </c>
    </row>
    <row r="192" spans="2:5" ht="15" customHeight="1" outlineLevel="1">
      <c r="B192" s="182" t="s">
        <v>791</v>
      </c>
      <c r="C192" s="183">
        <v>107.22199999999999</v>
      </c>
      <c r="D192" s="8">
        <v>384.72</v>
      </c>
    </row>
    <row r="193" spans="2:5" ht="15" customHeight="1" outlineLevel="1">
      <c r="B193" s="182" t="s">
        <v>270</v>
      </c>
      <c r="C193" s="183">
        <v>146.482</v>
      </c>
      <c r="D193" s="8">
        <v>160.06200000000001</v>
      </c>
    </row>
    <row r="194" spans="2:5" ht="15" customHeight="1" outlineLevel="1">
      <c r="B194" s="182" t="s">
        <v>732</v>
      </c>
      <c r="C194" s="183">
        <v>56.332000000000001</v>
      </c>
      <c r="D194" s="8">
        <v>78.730999999999995</v>
      </c>
    </row>
    <row r="195" spans="2:5" ht="15" customHeight="1" outlineLevel="1">
      <c r="B195" s="182" t="s">
        <v>792</v>
      </c>
      <c r="C195" s="183">
        <v>863.84400000000005</v>
      </c>
      <c r="D195" s="8">
        <v>854.87800000000004</v>
      </c>
    </row>
    <row r="196" spans="2:5" ht="15" customHeight="1" outlineLevel="1">
      <c r="B196" s="182" t="s">
        <v>793</v>
      </c>
      <c r="C196" s="183">
        <v>34.350999999999999</v>
      </c>
      <c r="D196" s="8">
        <v>30.326000000000001</v>
      </c>
    </row>
    <row r="197" spans="2:5" ht="15" customHeight="1" outlineLevel="1">
      <c r="B197" s="182" t="s">
        <v>269</v>
      </c>
      <c r="C197" s="183">
        <v>741.48500000000001</v>
      </c>
      <c r="D197" s="8">
        <v>1410.856</v>
      </c>
    </row>
    <row r="198" spans="2:5" ht="15" customHeight="1" outlineLevel="1">
      <c r="B198" s="182" t="s">
        <v>272</v>
      </c>
      <c r="C198" s="183">
        <v>398.673</v>
      </c>
      <c r="D198" s="8">
        <v>855.82399999999996</v>
      </c>
    </row>
    <row r="199" spans="2:5" ht="15" customHeight="1">
      <c r="B199" s="181" t="s">
        <v>27</v>
      </c>
      <c r="C199" s="181">
        <f>SUBTOTAL(9,C200:C206)</f>
        <v>1482.0750000000003</v>
      </c>
      <c r="D199" s="181">
        <f>SUBTOTAL(9,D200:D206)</f>
        <v>2255.5149999999994</v>
      </c>
      <c r="E199" s="181"/>
    </row>
    <row r="200" spans="2:5" ht="15" customHeight="1" outlineLevel="1">
      <c r="B200" s="182" t="s">
        <v>738</v>
      </c>
      <c r="C200" s="183">
        <v>310</v>
      </c>
      <c r="D200" s="8">
        <v>392.18900000000002</v>
      </c>
    </row>
    <row r="201" spans="2:5" ht="15" customHeight="1" outlineLevel="1">
      <c r="B201" s="182" t="s">
        <v>265</v>
      </c>
      <c r="C201" s="183">
        <v>341.88900000000001</v>
      </c>
      <c r="D201" s="8">
        <v>379.67099999999999</v>
      </c>
    </row>
    <row r="202" spans="2:5" ht="15" customHeight="1" outlineLevel="1">
      <c r="B202" s="182" t="s">
        <v>794</v>
      </c>
      <c r="C202" s="183">
        <v>517.82799999999997</v>
      </c>
      <c r="D202" s="8">
        <v>603.61300000000006</v>
      </c>
    </row>
    <row r="203" spans="2:5" ht="15" customHeight="1" outlineLevel="1">
      <c r="B203" s="182" t="s">
        <v>264</v>
      </c>
      <c r="C203" s="183">
        <v>783.98199999999997</v>
      </c>
      <c r="D203" s="8">
        <v>635.74099999999999</v>
      </c>
    </row>
    <row r="204" spans="2:5" ht="15" customHeight="1" outlineLevel="1">
      <c r="B204" s="182" t="s">
        <v>735</v>
      </c>
      <c r="C204" s="183">
        <v>189.98699999999999</v>
      </c>
      <c r="D204" s="8">
        <v>78.421000000000006</v>
      </c>
    </row>
    <row r="205" spans="2:5" ht="15" customHeight="1" outlineLevel="1">
      <c r="B205" s="182" t="s">
        <v>737</v>
      </c>
      <c r="C205" s="183">
        <v>-751.85699999999997</v>
      </c>
      <c r="D205" s="8">
        <v>-5.76</v>
      </c>
    </row>
    <row r="206" spans="2:5" ht="15" customHeight="1" outlineLevel="1">
      <c r="B206" s="182" t="s">
        <v>795</v>
      </c>
      <c r="C206" s="183">
        <v>90.245999999999995</v>
      </c>
      <c r="D206" s="8">
        <v>171.64</v>
      </c>
    </row>
    <row r="207" spans="2:5" ht="12.75" customHeight="1">
      <c r="B207" s="87" t="s">
        <v>119</v>
      </c>
      <c r="C207" s="87">
        <f>SUBTOTAL(9,C181:C206)</f>
        <v>55875.804000000018</v>
      </c>
      <c r="D207" s="87">
        <f>SUBTOTAL(9,D181:D206)</f>
        <v>93320.554999999993</v>
      </c>
      <c r="E207" s="181"/>
    </row>
    <row r="208" spans="2:5" ht="12.75" customHeight="1">
      <c r="B208" s="485" t="s">
        <v>703</v>
      </c>
      <c r="C208" s="485"/>
      <c r="D208" s="485"/>
      <c r="E208" s="485"/>
    </row>
    <row r="209" spans="2:8" ht="15" customHeight="1">
      <c r="B209" s="84" t="s">
        <v>725</v>
      </c>
      <c r="C209" s="184">
        <f>C181/C215</f>
        <v>0.13845661073443047</v>
      </c>
      <c r="D209" s="184">
        <f>D181/D215</f>
        <v>0.13308143652379326</v>
      </c>
      <c r="E209" s="184"/>
    </row>
    <row r="210" spans="2:8" ht="15" customHeight="1">
      <c r="B210" s="84" t="s">
        <v>730</v>
      </c>
      <c r="C210" s="184">
        <f>C188/C215</f>
        <v>4.8149063023018641E-2</v>
      </c>
      <c r="D210" s="184">
        <f>D188/D215</f>
        <v>5.7796204747004414E-2</v>
      </c>
      <c r="E210" s="184"/>
    </row>
    <row r="211" spans="2:8" ht="15" customHeight="1">
      <c r="B211" s="122" t="s">
        <v>27</v>
      </c>
      <c r="C211" s="185">
        <f>C199/C215</f>
        <v>5.0844758948972116E-3</v>
      </c>
      <c r="D211" s="185">
        <f>D199/D215</f>
        <v>4.7276911430654744E-3</v>
      </c>
      <c r="E211" s="184"/>
    </row>
    <row r="212" spans="2:8" ht="12.75" customHeight="1">
      <c r="B212" s="147" t="s">
        <v>119</v>
      </c>
      <c r="C212" s="186">
        <f>C207/C215</f>
        <v>0.19169014965234638</v>
      </c>
      <c r="D212" s="186">
        <f>D207/D215</f>
        <v>0.19560533241386313</v>
      </c>
      <c r="E212" s="184"/>
    </row>
    <row r="213" spans="2:8" ht="12.75" customHeight="1">
      <c r="C213" s="184"/>
      <c r="D213" s="184"/>
      <c r="E213" s="184"/>
    </row>
    <row r="214" spans="2:8" ht="13.5" customHeight="1">
      <c r="B214" s="153" t="s">
        <v>21</v>
      </c>
      <c r="C214" s="96" t="s">
        <v>696</v>
      </c>
      <c r="D214" s="96" t="s">
        <v>697</v>
      </c>
      <c r="E214" s="96" t="s">
        <v>698</v>
      </c>
    </row>
    <row r="215" spans="2:8" ht="15" customHeight="1">
      <c r="B215" s="84" t="s">
        <v>248</v>
      </c>
      <c r="C215" s="8">
        <v>291490.22055299999</v>
      </c>
      <c r="D215" s="8">
        <v>477085.94570699998</v>
      </c>
      <c r="E215" s="8">
        <v>170473.31234199999</v>
      </c>
    </row>
    <row r="216" spans="2:8" ht="15" customHeight="1">
      <c r="B216" s="84" t="s">
        <v>29</v>
      </c>
      <c r="C216" s="8">
        <v>96631.539969999998</v>
      </c>
      <c r="D216" s="8">
        <v>169443.90994899999</v>
      </c>
      <c r="E216" s="8">
        <v>48400.171596</v>
      </c>
    </row>
    <row r="217" spans="2:8" ht="15" customHeight="1">
      <c r="B217" s="84" t="s">
        <v>30</v>
      </c>
      <c r="C217" s="187">
        <f>C216/C215</f>
        <v>0.33150868590608529</v>
      </c>
      <c r="D217" s="187">
        <f>D216/D215</f>
        <v>0.35516432934929326</v>
      </c>
      <c r="E217" s="187">
        <f>E216/E215</f>
        <v>0.28391641442914295</v>
      </c>
    </row>
    <row r="218" spans="2:8" ht="15" customHeight="1">
      <c r="B218" s="84" t="s">
        <v>739</v>
      </c>
      <c r="C218" s="8">
        <v>317</v>
      </c>
      <c r="D218" s="8">
        <v>374</v>
      </c>
      <c r="E218" s="8">
        <v>405</v>
      </c>
    </row>
    <row r="219" spans="2:8" ht="15" customHeight="1">
      <c r="B219" s="84" t="s">
        <v>778</v>
      </c>
      <c r="C219" s="8">
        <v>74</v>
      </c>
    </row>
    <row r="220" spans="2:8" ht="15" customHeight="1">
      <c r="B220" s="84" t="s">
        <v>779</v>
      </c>
      <c r="C220" s="189">
        <f>C218/C219</f>
        <v>4.2837837837837842</v>
      </c>
    </row>
    <row r="221" spans="2:8" ht="15" customHeight="1">
      <c r="B221" s="84" t="s">
        <v>780</v>
      </c>
      <c r="C221" s="189">
        <f>C215/C218</f>
        <v>919.52750963091478</v>
      </c>
      <c r="D221" s="189">
        <f>D215/D218</f>
        <v>1275.6308708743315</v>
      </c>
      <c r="E221" s="189"/>
    </row>
    <row r="222" spans="2:8" ht="15" customHeight="1">
      <c r="B222" s="84" t="s">
        <v>781</v>
      </c>
      <c r="C222" s="189">
        <f>(C182+C183)/C218</f>
        <v>109.14003470031547</v>
      </c>
      <c r="D222" s="189">
        <f>(D182+D183)/D218</f>
        <v>148.10304010695185</v>
      </c>
      <c r="E222" s="189"/>
    </row>
    <row r="223" spans="2:8" ht="15" customHeight="1">
      <c r="B223" s="84" t="s">
        <v>782</v>
      </c>
      <c r="C223" s="93">
        <f>C186/(C182+C183)</f>
        <v>0.11704735192315512</v>
      </c>
      <c r="D223" s="93">
        <f>D186/(D182+D183)</f>
        <v>0.10866592609492125</v>
      </c>
      <c r="E223" s="93"/>
      <c r="G223" s="93"/>
      <c r="H223" s="93"/>
    </row>
    <row r="224" spans="2:8" ht="15" customHeight="1">
      <c r="B224" s="84" t="s">
        <v>783</v>
      </c>
      <c r="C224" s="60">
        <f>C198/C215</f>
        <v>1.3677062621300243E-3</v>
      </c>
      <c r="D224" s="60">
        <f>D198/D215</f>
        <v>1.793857076908319E-3</v>
      </c>
      <c r="E224" s="60"/>
    </row>
    <row r="225" spans="2:5" ht="15" customHeight="1">
      <c r="B225" s="84" t="s">
        <v>784</v>
      </c>
      <c r="C225" s="93">
        <f>C189/C215</f>
        <v>3.3486354984678543E-2</v>
      </c>
      <c r="D225" s="93">
        <f>D189/D215</f>
        <v>4.2805172073842469E-2</v>
      </c>
      <c r="E225" s="93"/>
    </row>
    <row r="226" spans="2:5" ht="15" customHeight="1">
      <c r="B226" s="84" t="s">
        <v>785</v>
      </c>
      <c r="C226" s="145">
        <v>72.978999999999999</v>
      </c>
      <c r="D226" s="145">
        <v>93.231999999999999</v>
      </c>
      <c r="E226" s="145">
        <v>98.459000000000003</v>
      </c>
    </row>
    <row r="227" spans="2:5" ht="15" customHeight="1">
      <c r="B227" s="84" t="s">
        <v>796</v>
      </c>
      <c r="C227" s="60">
        <f>C198/C215</f>
        <v>1.3677062621300243E-3</v>
      </c>
      <c r="D227" s="60">
        <f>D198/D215</f>
        <v>1.793857076908319E-3</v>
      </c>
      <c r="E227" s="145"/>
    </row>
    <row r="229" spans="2:5" ht="12.75" customHeight="1">
      <c r="B229" s="15" t="s">
        <v>615</v>
      </c>
    </row>
    <row r="231" spans="2:5" ht="15" customHeight="1">
      <c r="B231" s="84" t="s">
        <v>248</v>
      </c>
      <c r="C231" s="8">
        <v>391174.51295599999</v>
      </c>
      <c r="D231" s="8">
        <v>569195.07874200004</v>
      </c>
      <c r="E231" s="8">
        <v>137407.63630700001</v>
      </c>
    </row>
    <row r="232" spans="2:5" ht="15" customHeight="1">
      <c r="B232" s="84" t="s">
        <v>29</v>
      </c>
      <c r="C232" s="8">
        <v>46639.449138000004</v>
      </c>
      <c r="D232" s="8">
        <v>86932.081061999997</v>
      </c>
      <c r="E232" s="8">
        <v>-20136.148742000001</v>
      </c>
    </row>
    <row r="233" spans="2:5" ht="15" customHeight="1">
      <c r="B233" s="84" t="s">
        <v>30</v>
      </c>
      <c r="C233" s="187">
        <f>C232/C231</f>
        <v>0.11922926364899979</v>
      </c>
      <c r="D233" s="187">
        <f>D232/D231</f>
        <v>0.15272809676101196</v>
      </c>
      <c r="E233" s="187">
        <f>E232/E231</f>
        <v>-0.14654315642990359</v>
      </c>
    </row>
    <row r="234" spans="2:5" ht="15" customHeight="1">
      <c r="B234" s="84" t="s">
        <v>739</v>
      </c>
      <c r="C234" s="8">
        <v>415</v>
      </c>
      <c r="D234" s="8">
        <v>460</v>
      </c>
      <c r="E234" s="8">
        <v>478</v>
      </c>
    </row>
    <row r="235" spans="2:5" ht="15" customHeight="1">
      <c r="B235" s="84" t="s">
        <v>785</v>
      </c>
      <c r="C235" s="145">
        <v>66</v>
      </c>
      <c r="D235" s="145">
        <v>58</v>
      </c>
      <c r="E235" s="145">
        <v>47</v>
      </c>
    </row>
    <row r="236" spans="2:5" ht="15" customHeight="1">
      <c r="B236" s="84" t="s">
        <v>780</v>
      </c>
      <c r="C236" s="145">
        <f>C231/C234</f>
        <v>942.58918784578316</v>
      </c>
      <c r="D236" s="145">
        <f>D231/D234</f>
        <v>1237.3806059608696</v>
      </c>
    </row>
    <row r="237" spans="2:5" ht="15" customHeight="1">
      <c r="B237" s="84" t="s">
        <v>726</v>
      </c>
      <c r="C237" s="145">
        <v>31778.374035000001</v>
      </c>
      <c r="D237" s="145">
        <v>39659.345558000001</v>
      </c>
    </row>
    <row r="238" spans="2:5" ht="15" customHeight="1">
      <c r="B238" s="84" t="s">
        <v>797</v>
      </c>
      <c r="C238" s="145">
        <v>5639.384744</v>
      </c>
      <c r="D238" s="145">
        <v>6908.1627550000003</v>
      </c>
    </row>
    <row r="239" spans="2:5" ht="15" customHeight="1">
      <c r="B239" s="84" t="s">
        <v>272</v>
      </c>
      <c r="C239" s="145">
        <v>2409.0675799999999</v>
      </c>
      <c r="D239" s="145">
        <v>4640.4469230000004</v>
      </c>
    </row>
    <row r="240" spans="2:5" ht="15" customHeight="1">
      <c r="B240" s="84" t="s">
        <v>796</v>
      </c>
      <c r="C240" s="93">
        <f>C239/C231</f>
        <v>6.1585494458606923E-3</v>
      </c>
      <c r="D240" s="93">
        <f>D239/D231</f>
        <v>8.1526476533423844E-3</v>
      </c>
    </row>
    <row r="241" spans="2:5" ht="15" customHeight="1">
      <c r="B241" s="84" t="s">
        <v>782</v>
      </c>
      <c r="C241" s="93">
        <f>C238/C237</f>
        <v>0.17745982654080747</v>
      </c>
      <c r="D241" s="93">
        <f>D238/D237</f>
        <v>0.17418751262289803</v>
      </c>
    </row>
    <row r="243" spans="2:5" ht="12.75" customHeight="1">
      <c r="B243" s="15" t="s">
        <v>656</v>
      </c>
    </row>
    <row r="245" spans="2:5" ht="12.75" customHeight="1">
      <c r="B245" s="84" t="s">
        <v>248</v>
      </c>
      <c r="C245" s="8">
        <v>1776153.9569999999</v>
      </c>
      <c r="D245" s="8">
        <v>2178088.2069999999</v>
      </c>
      <c r="E245" s="8">
        <v>1529229.801</v>
      </c>
    </row>
    <row r="246" spans="2:5" ht="15" customHeight="1">
      <c r="B246" s="84" t="s">
        <v>29</v>
      </c>
      <c r="C246" s="8">
        <v>23690.793000000001</v>
      </c>
      <c r="D246" s="8">
        <v>295643.30699999997</v>
      </c>
      <c r="E246" s="8">
        <v>119473.683</v>
      </c>
    </row>
    <row r="247" spans="2:5" ht="15" customHeight="1">
      <c r="B247" s="84" t="s">
        <v>30</v>
      </c>
      <c r="C247" s="187">
        <f>C246/C245</f>
        <v>1.3338254213060879E-2</v>
      </c>
      <c r="D247" s="187">
        <f>D246/D245</f>
        <v>0.13573523149790415</v>
      </c>
      <c r="E247" s="187">
        <f>E246/E245</f>
        <v>7.8126703339075204E-2</v>
      </c>
    </row>
    <row r="248" spans="2:5" ht="15" customHeight="1">
      <c r="B248" s="84" t="s">
        <v>739</v>
      </c>
      <c r="C248" s="8">
        <v>618</v>
      </c>
      <c r="D248" s="8">
        <v>771</v>
      </c>
      <c r="E248" s="8">
        <v>801</v>
      </c>
    </row>
    <row r="249" spans="2:5" ht="15" customHeight="1">
      <c r="B249" s="84" t="s">
        <v>785</v>
      </c>
      <c r="C249" s="145">
        <v>93</v>
      </c>
      <c r="D249" s="145">
        <v>100</v>
      </c>
      <c r="E249" s="145">
        <v>84</v>
      </c>
    </row>
    <row r="250" spans="2:5" ht="15" customHeight="1">
      <c r="B250" s="84" t="s">
        <v>780</v>
      </c>
      <c r="C250" s="145">
        <f>C245/C248</f>
        <v>2874.0355291262135</v>
      </c>
      <c r="D250" s="145">
        <f>D245/D248</f>
        <v>2825.0171297016859</v>
      </c>
    </row>
    <row r="251" spans="2:5" ht="15" customHeight="1">
      <c r="B251" s="84" t="s">
        <v>726</v>
      </c>
      <c r="C251" s="145">
        <v>213661.37</v>
      </c>
      <c r="D251" s="145">
        <v>287652.005</v>
      </c>
    </row>
    <row r="252" spans="2:5" ht="15" customHeight="1">
      <c r="B252" s="84" t="s">
        <v>797</v>
      </c>
      <c r="C252" s="145">
        <v>11660.489</v>
      </c>
      <c r="D252" s="145">
        <v>14597.991</v>
      </c>
    </row>
    <row r="253" spans="2:5" ht="15" customHeight="1">
      <c r="B253" s="84" t="s">
        <v>272</v>
      </c>
      <c r="C253" s="145">
        <v>10953.632</v>
      </c>
      <c r="D253" s="145">
        <v>6948.3329999999996</v>
      </c>
    </row>
    <row r="254" spans="2:5" ht="15" customHeight="1">
      <c r="B254" s="84" t="s">
        <v>796</v>
      </c>
      <c r="C254" s="93">
        <f>C253/C245</f>
        <v>6.1670509793538128E-3</v>
      </c>
      <c r="D254" s="93">
        <f>D253/D245</f>
        <v>3.19010634081267E-3</v>
      </c>
    </row>
    <row r="255" spans="2:5" ht="15" customHeight="1">
      <c r="B255" s="84" t="s">
        <v>782</v>
      </c>
      <c r="C255" s="93">
        <f>C252/C251</f>
        <v>5.4574624322590463E-2</v>
      </c>
      <c r="D255" s="93">
        <f>D252/D251</f>
        <v>5.074878932270957E-2</v>
      </c>
    </row>
    <row r="257" spans="2:5" ht="15" customHeight="1">
      <c r="B257" s="15" t="s">
        <v>798</v>
      </c>
    </row>
    <row r="259" spans="2:5" ht="14.25" customHeight="1">
      <c r="B259" s="91" t="s">
        <v>39</v>
      </c>
      <c r="C259" s="91" t="s">
        <v>799</v>
      </c>
      <c r="D259" s="91" t="s">
        <v>800</v>
      </c>
      <c r="E259" s="153"/>
    </row>
    <row r="260" spans="2:5" ht="12.75" customHeight="1">
      <c r="B260" s="8" t="s">
        <v>614</v>
      </c>
      <c r="C260" s="8">
        <f>D175</f>
        <v>69.421999999999997</v>
      </c>
      <c r="D260" s="8">
        <f>E175</f>
        <v>60.887999999999998</v>
      </c>
    </row>
    <row r="261" spans="2:5" ht="12.75" customHeight="1">
      <c r="B261" s="8" t="s">
        <v>616</v>
      </c>
      <c r="C261" s="8">
        <f>D226</f>
        <v>93.231999999999999</v>
      </c>
      <c r="D261" s="8">
        <f>E226</f>
        <v>98.459000000000003</v>
      </c>
    </row>
    <row r="262" spans="2:5" ht="12.75" customHeight="1">
      <c r="B262" s="8" t="s">
        <v>615</v>
      </c>
      <c r="C262" s="8">
        <f>D235</f>
        <v>58</v>
      </c>
      <c r="D262" s="8">
        <f>E235</f>
        <v>47</v>
      </c>
    </row>
    <row r="263" spans="2:5" ht="13.5" customHeight="1">
      <c r="B263" s="8" t="s">
        <v>656</v>
      </c>
      <c r="C263" s="8">
        <f>D249</f>
        <v>100</v>
      </c>
      <c r="D263" s="8">
        <f>E249</f>
        <v>84</v>
      </c>
    </row>
    <row r="264" spans="2:5" ht="15.75" customHeight="1">
      <c r="B264" s="100" t="s">
        <v>447</v>
      </c>
      <c r="C264" s="87">
        <f>AVERAGE(C260:C262)</f>
        <v>73.551333333333332</v>
      </c>
      <c r="D264" s="191">
        <f>AVERAGE(D260:D262)</f>
        <v>68.782333333333341</v>
      </c>
      <c r="E264" s="192"/>
    </row>
    <row r="267" spans="2:5" ht="15" customHeight="1">
      <c r="B267" s="15" t="s">
        <v>801</v>
      </c>
    </row>
    <row r="269" spans="2:5" ht="14.25" customHeight="1">
      <c r="B269" s="91" t="s">
        <v>39</v>
      </c>
      <c r="C269" s="91" t="s">
        <v>802</v>
      </c>
      <c r="D269" s="91" t="s">
        <v>799</v>
      </c>
      <c r="E269" s="153"/>
    </row>
    <row r="270" spans="2:5" ht="12.75" customHeight="1">
      <c r="B270" s="8" t="s">
        <v>614</v>
      </c>
      <c r="C270" s="8">
        <f>C170</f>
        <v>827.34096015942032</v>
      </c>
      <c r="D270" s="8">
        <f>D170</f>
        <v>891.35198471223021</v>
      </c>
    </row>
    <row r="271" spans="2:5" ht="12.75" customHeight="1">
      <c r="B271" s="8" t="s">
        <v>616</v>
      </c>
      <c r="C271" s="8">
        <f>C221</f>
        <v>919.52750963091478</v>
      </c>
      <c r="D271" s="8">
        <f>D221</f>
        <v>1275.6308708743315</v>
      </c>
    </row>
    <row r="272" spans="2:5" ht="12.75" customHeight="1">
      <c r="B272" s="8" t="s">
        <v>615</v>
      </c>
      <c r="C272" s="8">
        <f>C236</f>
        <v>942.58918784578316</v>
      </c>
      <c r="D272" s="8">
        <f>D236</f>
        <v>1237.3806059608696</v>
      </c>
    </row>
    <row r="273" spans="2:5" ht="13.5" customHeight="1">
      <c r="B273" s="8" t="s">
        <v>656</v>
      </c>
      <c r="C273" s="8">
        <f>C250</f>
        <v>2874.0355291262135</v>
      </c>
      <c r="D273" s="8">
        <f>D250</f>
        <v>2825.0171297016859</v>
      </c>
    </row>
    <row r="274" spans="2:5" ht="15.75" customHeight="1">
      <c r="B274" s="100" t="s">
        <v>447</v>
      </c>
      <c r="C274" s="87">
        <f>AVERAGE(C270:C272)</f>
        <v>896.48588587870609</v>
      </c>
      <c r="D274" s="191">
        <f>AVERAGE(D270:D272)</f>
        <v>1134.7878205158104</v>
      </c>
      <c r="E274" s="192"/>
    </row>
    <row r="277" spans="2:5" ht="15" customHeight="1">
      <c r="B277" s="15" t="s">
        <v>803</v>
      </c>
    </row>
    <row r="279" spans="2:5" ht="14.25" customHeight="1">
      <c r="B279" s="91" t="s">
        <v>39</v>
      </c>
      <c r="C279" s="91" t="s">
        <v>802</v>
      </c>
      <c r="D279" s="91" t="s">
        <v>799</v>
      </c>
      <c r="E279" s="153"/>
    </row>
    <row r="280" spans="2:5" ht="12.75" customHeight="1">
      <c r="B280" s="8" t="s">
        <v>614</v>
      </c>
      <c r="C280" s="93">
        <f>C172</f>
        <v>0.12223438229207023</v>
      </c>
      <c r="D280" s="93">
        <f>D172</f>
        <v>8.5503724322226457E-2</v>
      </c>
      <c r="E280" s="93"/>
    </row>
    <row r="281" spans="2:5" ht="12.75" customHeight="1">
      <c r="B281" s="8" t="s">
        <v>616</v>
      </c>
      <c r="C281" s="93">
        <f>C223</f>
        <v>0.11704735192315512</v>
      </c>
      <c r="D281" s="93">
        <f>D223</f>
        <v>0.10866592609492125</v>
      </c>
      <c r="E281" s="93"/>
    </row>
    <row r="282" spans="2:5" ht="12.75" customHeight="1">
      <c r="B282" s="8" t="s">
        <v>615</v>
      </c>
      <c r="C282" s="93">
        <f>C241</f>
        <v>0.17745982654080747</v>
      </c>
      <c r="D282" s="93">
        <f>D241</f>
        <v>0.17418751262289803</v>
      </c>
      <c r="E282" s="93"/>
    </row>
    <row r="283" spans="2:5" ht="13.5" customHeight="1">
      <c r="B283" s="8" t="s">
        <v>656</v>
      </c>
      <c r="C283" s="93">
        <f>C255</f>
        <v>5.4574624322590463E-2</v>
      </c>
      <c r="D283" s="93">
        <f>D255</f>
        <v>5.074878932270957E-2</v>
      </c>
      <c r="E283" s="93"/>
    </row>
    <row r="284" spans="2:5" ht="15.75" customHeight="1">
      <c r="B284" s="100" t="s">
        <v>447</v>
      </c>
      <c r="C284" s="119">
        <f>AVERAGE(C280:C282)</f>
        <v>0.13891385358534428</v>
      </c>
      <c r="D284" s="193">
        <f>AVERAGE(D280:D282)</f>
        <v>0.12278572101334857</v>
      </c>
      <c r="E284" s="194"/>
    </row>
    <row r="287" spans="2:5" ht="15" customHeight="1">
      <c r="B287" s="15" t="s">
        <v>804</v>
      </c>
    </row>
    <row r="289" spans="2:5" ht="14.25" customHeight="1">
      <c r="B289" s="91" t="s">
        <v>39</v>
      </c>
      <c r="C289" s="91" t="s">
        <v>802</v>
      </c>
      <c r="D289" s="91" t="s">
        <v>799</v>
      </c>
      <c r="E289" s="153"/>
    </row>
    <row r="290" spans="2:5" ht="12.75" customHeight="1">
      <c r="B290" s="8" t="s">
        <v>614</v>
      </c>
      <c r="C290" s="93">
        <f>C128</f>
        <v>0.19379516853302983</v>
      </c>
      <c r="D290" s="93">
        <f>D128</f>
        <v>0.18556520214386518</v>
      </c>
      <c r="E290" s="93"/>
    </row>
    <row r="291" spans="2:5" ht="12.75" customHeight="1">
      <c r="B291" s="8" t="s">
        <v>616</v>
      </c>
      <c r="C291" s="93">
        <f>C217</f>
        <v>0.33150868590608529</v>
      </c>
      <c r="D291" s="93">
        <f>D217</f>
        <v>0.35516432934929326</v>
      </c>
      <c r="E291" s="93"/>
    </row>
    <row r="292" spans="2:5" ht="12.75" customHeight="1">
      <c r="B292" s="8" t="s">
        <v>615</v>
      </c>
      <c r="C292" s="93">
        <f>C233</f>
        <v>0.11922926364899979</v>
      </c>
      <c r="D292" s="93">
        <f>D233</f>
        <v>0.15272809676101196</v>
      </c>
      <c r="E292" s="93"/>
    </row>
    <row r="293" spans="2:5" ht="13.5" customHeight="1">
      <c r="B293" s="8" t="s">
        <v>656</v>
      </c>
      <c r="C293" s="93">
        <f>C247</f>
        <v>1.3338254213060879E-2</v>
      </c>
      <c r="D293" s="93">
        <f>D247</f>
        <v>0.13573523149790415</v>
      </c>
      <c r="E293" s="93"/>
    </row>
    <row r="294" spans="2:5" ht="15.75" customHeight="1">
      <c r="B294" s="100" t="s">
        <v>447</v>
      </c>
      <c r="C294" s="119">
        <f>AVERAGE(C290:C292)</f>
        <v>0.21484437269603829</v>
      </c>
      <c r="D294" s="193">
        <f>AVERAGE(D290:D292)</f>
        <v>0.23115254275139011</v>
      </c>
      <c r="E294" s="194"/>
    </row>
    <row r="297" spans="2:5" ht="12.75" customHeight="1">
      <c r="B297" s="15"/>
    </row>
  </sheetData>
  <mergeCells count="6">
    <mergeCell ref="B208:E208"/>
    <mergeCell ref="B15:F15"/>
    <mergeCell ref="B31:F31"/>
    <mergeCell ref="B50:F50"/>
    <mergeCell ref="B71:F71"/>
    <mergeCell ref="B119:E119"/>
  </mergeCells>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N190"/>
  <sheetViews>
    <sheetView showGridLines="0" topLeftCell="A120" zoomScale="80" zoomScaleNormal="80" workbookViewId="0">
      <selection activeCell="Q1048562" sqref="P1048562:Q1048562"/>
    </sheetView>
  </sheetViews>
  <sheetFormatPr defaultColWidth="9.15234375" defaultRowHeight="12.75" customHeight="1"/>
  <cols>
    <col min="1" max="1" width="1.921875" style="8" customWidth="1"/>
    <col min="2" max="2" width="1.07421875" style="8" customWidth="1"/>
    <col min="3" max="3" width="15.53515625" style="8" customWidth="1"/>
    <col min="4" max="14" width="14.84375" style="8" customWidth="1"/>
    <col min="15" max="15" width="2.69140625" style="8" customWidth="1"/>
    <col min="16" max="16384" width="9.15234375" style="8"/>
  </cols>
  <sheetData>
    <row r="1" spans="1:14" ht="15" customHeight="1">
      <c r="A1" s="5"/>
      <c r="B1" s="71" t="s">
        <v>5</v>
      </c>
      <c r="C1" s="5"/>
      <c r="D1" s="5"/>
      <c r="E1" s="5"/>
      <c r="F1" s="5"/>
      <c r="G1" s="5"/>
      <c r="H1" s="5"/>
      <c r="I1" s="5"/>
      <c r="J1" s="5"/>
      <c r="K1" s="5"/>
      <c r="L1" s="5"/>
      <c r="M1" s="5"/>
      <c r="N1" s="5"/>
    </row>
    <row r="2" spans="1:14" ht="12.75" customHeight="1">
      <c r="A2" s="5"/>
      <c r="B2" s="14" t="s">
        <v>20</v>
      </c>
      <c r="C2" s="5"/>
      <c r="D2" s="5"/>
      <c r="E2" s="5"/>
      <c r="F2" s="5"/>
      <c r="G2" s="5"/>
      <c r="H2" s="5"/>
      <c r="I2" s="5"/>
      <c r="J2" s="5"/>
      <c r="K2" s="5"/>
      <c r="L2" s="5"/>
      <c r="M2" s="5"/>
      <c r="N2" s="5"/>
    </row>
    <row r="3" spans="1:14" ht="12.75" customHeight="1">
      <c r="A3" s="5"/>
      <c r="B3" s="14" t="s">
        <v>21</v>
      </c>
      <c r="C3" s="5"/>
      <c r="D3" s="5"/>
      <c r="E3" s="5"/>
      <c r="F3" s="5"/>
      <c r="G3" s="5"/>
      <c r="H3" s="5"/>
      <c r="I3" s="5"/>
      <c r="J3" s="5"/>
      <c r="K3" s="5"/>
      <c r="L3" s="5"/>
      <c r="M3" s="5"/>
      <c r="N3" s="5"/>
    </row>
    <row r="4" spans="1:14" ht="12.75" customHeight="1">
      <c r="E4" s="11">
        <v>4</v>
      </c>
      <c r="F4" s="11">
        <v>5</v>
      </c>
    </row>
    <row r="5" spans="1:14" ht="15" customHeight="1">
      <c r="B5" s="78"/>
    </row>
    <row r="7" spans="1:14" ht="12.75" customHeight="1">
      <c r="B7" s="15" t="s">
        <v>805</v>
      </c>
    </row>
    <row r="9" spans="1:14" s="79" customFormat="1" ht="13.5" customHeight="1">
      <c r="C9" s="195" t="s">
        <v>806</v>
      </c>
      <c r="D9" s="80">
        <v>2013</v>
      </c>
      <c r="E9" s="80">
        <v>2014</v>
      </c>
      <c r="F9" s="80">
        <v>2015</v>
      </c>
      <c r="G9" s="80">
        <v>2016</v>
      </c>
      <c r="H9" s="80">
        <v>2017</v>
      </c>
      <c r="I9" s="80">
        <v>2018</v>
      </c>
      <c r="J9" s="80">
        <v>2019</v>
      </c>
      <c r="K9" s="80">
        <v>2020</v>
      </c>
      <c r="L9" s="80">
        <v>2021</v>
      </c>
      <c r="M9" s="80">
        <v>2022</v>
      </c>
      <c r="N9" s="80">
        <v>2023</v>
      </c>
    </row>
    <row r="10" spans="1:14" ht="14.25" customHeight="1">
      <c r="B10" s="188" t="s">
        <v>807</v>
      </c>
      <c r="C10" s="188"/>
      <c r="D10" s="116">
        <v>6.1</v>
      </c>
      <c r="E10" s="116">
        <v>5.3</v>
      </c>
      <c r="F10" s="116">
        <v>5.0999999999999996</v>
      </c>
      <c r="G10" s="116">
        <v>4.9000000000000004</v>
      </c>
      <c r="H10" s="116">
        <v>4.5999999999999996</v>
      </c>
      <c r="I10" s="116">
        <v>4.0999999999999996</v>
      </c>
      <c r="J10" s="116">
        <v>3.9</v>
      </c>
      <c r="K10" s="116">
        <v>3.7</v>
      </c>
      <c r="L10" s="116">
        <v>4.3</v>
      </c>
      <c r="M10" s="116">
        <v>4.5</v>
      </c>
      <c r="N10" s="116">
        <v>5.0999999999999996</v>
      </c>
    </row>
    <row r="11" spans="1:14" ht="14.25" customHeight="1">
      <c r="B11" s="188" t="s">
        <v>808</v>
      </c>
      <c r="C11" s="188"/>
      <c r="D11" s="116">
        <v>1.3</v>
      </c>
      <c r="E11" s="116">
        <v>1.8</v>
      </c>
      <c r="F11" s="116">
        <v>2.6</v>
      </c>
      <c r="G11" s="116">
        <v>4.4000000000000004</v>
      </c>
      <c r="H11" s="116">
        <v>6.2</v>
      </c>
      <c r="I11" s="116">
        <v>8.8000000000000007</v>
      </c>
      <c r="J11" s="116">
        <v>10.7</v>
      </c>
      <c r="K11" s="116">
        <v>12.7</v>
      </c>
      <c r="L11" s="116">
        <v>15.7</v>
      </c>
      <c r="M11" s="116">
        <v>17.5</v>
      </c>
      <c r="N11" s="116">
        <v>19.3</v>
      </c>
    </row>
    <row r="12" spans="1:14" ht="14.25" customHeight="1">
      <c r="B12" s="188" t="s">
        <v>809</v>
      </c>
      <c r="C12" s="188"/>
      <c r="D12" s="116">
        <v>4.0999999999999996</v>
      </c>
      <c r="E12" s="116">
        <v>3.8</v>
      </c>
      <c r="F12" s="116">
        <v>3.6</v>
      </c>
      <c r="G12" s="116">
        <v>3</v>
      </c>
      <c r="H12" s="116">
        <v>2.5</v>
      </c>
      <c r="I12" s="116">
        <v>1.6</v>
      </c>
      <c r="J12" s="116">
        <v>1.4</v>
      </c>
      <c r="K12" s="116">
        <v>1.2</v>
      </c>
      <c r="L12" s="116">
        <v>1.1000000000000001</v>
      </c>
      <c r="M12" s="116">
        <v>0.9</v>
      </c>
      <c r="N12" s="116">
        <v>0.9</v>
      </c>
    </row>
    <row r="13" spans="1:14" ht="14.25" customHeight="1">
      <c r="B13" s="188" t="s">
        <v>810</v>
      </c>
      <c r="C13" s="188"/>
      <c r="D13" s="116">
        <v>1.6</v>
      </c>
      <c r="E13" s="116">
        <v>1.7</v>
      </c>
      <c r="F13" s="116">
        <v>1.8</v>
      </c>
      <c r="G13" s="116">
        <v>2.1</v>
      </c>
      <c r="H13" s="116">
        <v>2.2000000000000002</v>
      </c>
      <c r="I13" s="116">
        <v>2.5</v>
      </c>
      <c r="J13" s="116">
        <v>2.4</v>
      </c>
      <c r="K13" s="116">
        <v>2.2000000000000002</v>
      </c>
      <c r="L13" s="116">
        <v>2.2999999999999998</v>
      </c>
      <c r="M13" s="116">
        <v>2.5</v>
      </c>
      <c r="N13" s="116">
        <v>2.7</v>
      </c>
    </row>
    <row r="14" spans="1:14" ht="14.25" customHeight="1">
      <c r="B14" s="188" t="s">
        <v>811</v>
      </c>
      <c r="C14" s="188"/>
      <c r="D14" s="116">
        <v>0.3</v>
      </c>
      <c r="E14" s="116">
        <v>0.3</v>
      </c>
      <c r="F14" s="116">
        <v>0.3</v>
      </c>
      <c r="G14" s="116">
        <v>0.3</v>
      </c>
      <c r="H14" s="116">
        <v>0.4</v>
      </c>
      <c r="I14" s="116">
        <v>0.4</v>
      </c>
      <c r="J14" s="116">
        <v>0.4</v>
      </c>
      <c r="K14" s="116">
        <v>0.4</v>
      </c>
      <c r="L14" s="116">
        <v>0.5</v>
      </c>
      <c r="M14" s="116">
        <v>0.6</v>
      </c>
      <c r="N14" s="116">
        <v>0.6</v>
      </c>
    </row>
    <row r="15" spans="1:14" ht="14.25" customHeight="1">
      <c r="B15" s="87" t="s">
        <v>119</v>
      </c>
      <c r="C15" s="87"/>
      <c r="D15" s="196">
        <f t="shared" ref="D15:N15" si="0">SUBTOTAL(9,D10:D14)</f>
        <v>13.4</v>
      </c>
      <c r="E15" s="196">
        <f t="shared" si="0"/>
        <v>12.899999999999999</v>
      </c>
      <c r="F15" s="196">
        <f t="shared" si="0"/>
        <v>13.4</v>
      </c>
      <c r="G15" s="196">
        <f t="shared" si="0"/>
        <v>14.700000000000001</v>
      </c>
      <c r="H15" s="196">
        <f t="shared" si="0"/>
        <v>15.9</v>
      </c>
      <c r="I15" s="196">
        <f t="shared" si="0"/>
        <v>17.399999999999999</v>
      </c>
      <c r="J15" s="196">
        <f t="shared" si="0"/>
        <v>18.799999999999997</v>
      </c>
      <c r="K15" s="196">
        <f t="shared" si="0"/>
        <v>20.199999999999996</v>
      </c>
      <c r="L15" s="196">
        <f t="shared" si="0"/>
        <v>23.900000000000002</v>
      </c>
      <c r="M15" s="196">
        <f t="shared" si="0"/>
        <v>26</v>
      </c>
      <c r="N15" s="196">
        <f t="shared" si="0"/>
        <v>28.599999999999998</v>
      </c>
    </row>
    <row r="17" spans="2:2" ht="12.75" customHeight="1">
      <c r="B17" s="8" t="s">
        <v>812</v>
      </c>
    </row>
    <row r="45" spans="2:14" ht="12.75" customHeight="1">
      <c r="B45" s="15" t="s">
        <v>813</v>
      </c>
    </row>
    <row r="47" spans="2:14" ht="13.5" customHeight="1">
      <c r="B47" s="197" t="s">
        <v>806</v>
      </c>
      <c r="C47" s="153"/>
      <c r="D47" s="96">
        <v>2023</v>
      </c>
      <c r="E47" s="96" t="s">
        <v>814</v>
      </c>
      <c r="F47" s="96" t="s">
        <v>815</v>
      </c>
      <c r="G47" s="96" t="s">
        <v>816</v>
      </c>
      <c r="H47" s="96" t="s">
        <v>817</v>
      </c>
      <c r="I47" s="96" t="s">
        <v>818</v>
      </c>
      <c r="J47" s="96" t="s">
        <v>819</v>
      </c>
      <c r="K47" s="96" t="s">
        <v>820</v>
      </c>
      <c r="M47" s="96" t="s">
        <v>821</v>
      </c>
      <c r="N47" s="96" t="s">
        <v>822</v>
      </c>
    </row>
    <row r="48" spans="2:14" ht="12.75" customHeight="1">
      <c r="B48" s="16" t="s">
        <v>823</v>
      </c>
      <c r="C48" s="16"/>
      <c r="D48" s="198">
        <f t="shared" ref="D48:K48" si="1">SUBTOTAL(9,D49:D53)</f>
        <v>28.6</v>
      </c>
      <c r="E48" s="198">
        <f t="shared" si="1"/>
        <v>31.1</v>
      </c>
      <c r="F48" s="198">
        <f t="shared" si="1"/>
        <v>34</v>
      </c>
      <c r="G48" s="198">
        <f t="shared" si="1"/>
        <v>37.1</v>
      </c>
      <c r="H48" s="198">
        <f t="shared" si="1"/>
        <v>40.200000000000003</v>
      </c>
      <c r="I48" s="198">
        <f t="shared" si="1"/>
        <v>43.300000000000004</v>
      </c>
      <c r="J48" s="198">
        <f t="shared" si="1"/>
        <v>46.400000000000006</v>
      </c>
      <c r="K48" s="198">
        <f t="shared" si="1"/>
        <v>49.5</v>
      </c>
      <c r="M48" s="60">
        <v>8.1519032539192404E-2</v>
      </c>
      <c r="N48" s="60">
        <v>8.0539883539905599E-2</v>
      </c>
    </row>
    <row r="49" spans="2:14" ht="12.75" customHeight="1">
      <c r="C49" s="8" t="s">
        <v>807</v>
      </c>
      <c r="D49" s="116">
        <v>5.0999999999999996</v>
      </c>
      <c r="E49" s="116">
        <v>5.2</v>
      </c>
      <c r="F49" s="116">
        <v>5.5</v>
      </c>
      <c r="G49" s="116">
        <f t="shared" ref="G49:J55" si="2">F49+($K49-$F49)/5</f>
        <v>5.68</v>
      </c>
      <c r="H49" s="116">
        <f t="shared" si="2"/>
        <v>5.8599999999999994</v>
      </c>
      <c r="I49" s="116">
        <f t="shared" si="2"/>
        <v>6.0399999999999991</v>
      </c>
      <c r="J49" s="116">
        <f t="shared" si="2"/>
        <v>6.2199999999999989</v>
      </c>
      <c r="K49" s="116">
        <v>6.4</v>
      </c>
      <c r="M49" s="60">
        <v>3.2968585423689897E-2</v>
      </c>
      <c r="N49" s="60">
        <v>3.5212335549692303E-2</v>
      </c>
    </row>
    <row r="50" spans="2:14" ht="12.75" customHeight="1">
      <c r="C50" s="8" t="s">
        <v>810</v>
      </c>
      <c r="D50" s="116">
        <v>2.7</v>
      </c>
      <c r="E50" s="116">
        <v>2.9</v>
      </c>
      <c r="F50" s="116">
        <v>3.1</v>
      </c>
      <c r="G50" s="116">
        <f t="shared" si="2"/>
        <v>3.2800000000000002</v>
      </c>
      <c r="H50" s="116">
        <f t="shared" si="2"/>
        <v>3.4600000000000004</v>
      </c>
      <c r="I50" s="116">
        <f t="shared" si="2"/>
        <v>3.6400000000000006</v>
      </c>
      <c r="J50" s="116">
        <f t="shared" si="2"/>
        <v>3.8200000000000007</v>
      </c>
      <c r="K50" s="116">
        <v>4</v>
      </c>
      <c r="M50" s="60">
        <v>5.7755215292045102E-2</v>
      </c>
      <c r="N50" s="60">
        <v>5.5059613150841603E-2</v>
      </c>
    </row>
    <row r="51" spans="2:14" ht="12.75" customHeight="1">
      <c r="C51" s="8" t="s">
        <v>824</v>
      </c>
      <c r="D51" s="116">
        <v>0.6</v>
      </c>
      <c r="E51" s="116">
        <v>0.7</v>
      </c>
      <c r="F51" s="116">
        <v>0.8</v>
      </c>
      <c r="G51" s="116">
        <f t="shared" si="2"/>
        <v>0.84000000000000008</v>
      </c>
      <c r="H51" s="116">
        <f t="shared" si="2"/>
        <v>0.88000000000000012</v>
      </c>
      <c r="I51" s="116">
        <f t="shared" si="2"/>
        <v>0.92000000000000015</v>
      </c>
      <c r="J51" s="116">
        <f t="shared" si="2"/>
        <v>0.96000000000000019</v>
      </c>
      <c r="K51" s="116">
        <v>1</v>
      </c>
      <c r="M51" s="60">
        <v>7.5703739842783599E-2</v>
      </c>
      <c r="N51" s="60">
        <v>6.1248265225251702E-2</v>
      </c>
    </row>
    <row r="52" spans="2:14" ht="12.75" customHeight="1">
      <c r="C52" s="8" t="s">
        <v>809</v>
      </c>
      <c r="D52" s="116">
        <v>0.9</v>
      </c>
      <c r="E52" s="116">
        <v>0.8</v>
      </c>
      <c r="F52" s="116">
        <v>0.7</v>
      </c>
      <c r="G52" s="116">
        <f t="shared" si="2"/>
        <v>0.62</v>
      </c>
      <c r="H52" s="116">
        <f t="shared" si="2"/>
        <v>0.54</v>
      </c>
      <c r="I52" s="116">
        <f t="shared" si="2"/>
        <v>0.46000000000000008</v>
      </c>
      <c r="J52" s="116">
        <f t="shared" si="2"/>
        <v>0.38000000000000012</v>
      </c>
      <c r="K52" s="116">
        <v>0.3</v>
      </c>
      <c r="M52" s="60">
        <v>-0.14524860009284801</v>
      </c>
      <c r="N52" s="60">
        <v>-0.15080933521752399</v>
      </c>
    </row>
    <row r="53" spans="2:14" ht="12.75" customHeight="1">
      <c r="C53" s="8" t="s">
        <v>808</v>
      </c>
      <c r="D53" s="116">
        <v>19.3</v>
      </c>
      <c r="E53" s="116">
        <v>21.5</v>
      </c>
      <c r="F53" s="116">
        <v>23.9</v>
      </c>
      <c r="G53" s="116">
        <f t="shared" si="2"/>
        <v>26.68</v>
      </c>
      <c r="H53" s="116">
        <f t="shared" si="2"/>
        <v>29.46</v>
      </c>
      <c r="I53" s="116">
        <f t="shared" si="2"/>
        <v>32.24</v>
      </c>
      <c r="J53" s="116">
        <f t="shared" si="2"/>
        <v>35.020000000000003</v>
      </c>
      <c r="K53" s="116">
        <v>37.799999999999997</v>
      </c>
      <c r="M53" s="60">
        <v>0.100791144781501</v>
      </c>
      <c r="N53" s="60">
        <v>9.8606649467570598E-2</v>
      </c>
    </row>
    <row r="54" spans="2:14" ht="12.75" customHeight="1">
      <c r="B54" s="16" t="s">
        <v>825</v>
      </c>
      <c r="C54" s="16"/>
      <c r="D54" s="198">
        <v>9</v>
      </c>
      <c r="E54" s="198">
        <v>9.9</v>
      </c>
      <c r="F54" s="198">
        <v>10.7</v>
      </c>
      <c r="G54" s="198">
        <f t="shared" si="2"/>
        <v>11.62</v>
      </c>
      <c r="H54" s="198">
        <f t="shared" si="2"/>
        <v>12.54</v>
      </c>
      <c r="I54" s="198">
        <f t="shared" si="2"/>
        <v>13.459999999999999</v>
      </c>
      <c r="J54" s="198">
        <f t="shared" si="2"/>
        <v>14.379999999999999</v>
      </c>
      <c r="K54" s="198">
        <v>15.3</v>
      </c>
      <c r="M54" s="60">
        <v>7.8751156906622793E-2</v>
      </c>
      <c r="N54" s="60">
        <v>7.5249805589010094E-2</v>
      </c>
    </row>
    <row r="55" spans="2:14" ht="12.75" customHeight="1">
      <c r="B55" s="16" t="s">
        <v>826</v>
      </c>
      <c r="C55" s="16"/>
      <c r="D55" s="198">
        <v>33.1</v>
      </c>
      <c r="E55" s="198">
        <v>35.1</v>
      </c>
      <c r="F55" s="198">
        <v>37.700000000000003</v>
      </c>
      <c r="G55" s="198">
        <f t="shared" si="2"/>
        <v>40.5</v>
      </c>
      <c r="H55" s="198">
        <f t="shared" si="2"/>
        <v>43.3</v>
      </c>
      <c r="I55" s="198">
        <f t="shared" si="2"/>
        <v>46.099999999999994</v>
      </c>
      <c r="J55" s="198">
        <f t="shared" si="2"/>
        <v>48.899999999999991</v>
      </c>
      <c r="K55" s="198">
        <v>51.7</v>
      </c>
      <c r="M55" s="60">
        <v>6.5776349089679206E-2</v>
      </c>
      <c r="N55" s="60">
        <v>6.6671204314920199E-2</v>
      </c>
    </row>
    <row r="56" spans="2:14" ht="13.5" customHeight="1">
      <c r="B56" s="87" t="s">
        <v>119</v>
      </c>
      <c r="C56" s="87"/>
      <c r="D56" s="196">
        <f t="shared" ref="D56:K56" si="3">SUBTOTAL(9,D48:D55)</f>
        <v>70.7</v>
      </c>
      <c r="E56" s="196">
        <f t="shared" si="3"/>
        <v>76.099999999999994</v>
      </c>
      <c r="F56" s="196">
        <f t="shared" si="3"/>
        <v>82.4</v>
      </c>
      <c r="G56" s="196">
        <f t="shared" si="3"/>
        <v>89.22</v>
      </c>
      <c r="H56" s="196">
        <f t="shared" si="3"/>
        <v>96.039999999999992</v>
      </c>
      <c r="I56" s="196">
        <f t="shared" si="3"/>
        <v>102.86</v>
      </c>
      <c r="J56" s="196">
        <f t="shared" si="3"/>
        <v>109.67999999999999</v>
      </c>
      <c r="K56" s="196">
        <f t="shared" si="3"/>
        <v>116.5</v>
      </c>
      <c r="M56" s="199">
        <v>7.3956385361503299E-2</v>
      </c>
      <c r="N56" s="199">
        <v>7.3553135649931295E-2</v>
      </c>
    </row>
    <row r="58" spans="2:14" ht="12.75" customHeight="1">
      <c r="B58" s="8" t="s">
        <v>827</v>
      </c>
    </row>
    <row r="76" spans="2:8" ht="15" customHeight="1">
      <c r="B76" s="29" t="s">
        <v>828</v>
      </c>
    </row>
    <row r="78" spans="2:8" ht="15.75" customHeight="1">
      <c r="B78" s="200" t="s">
        <v>829</v>
      </c>
      <c r="C78" s="153"/>
      <c r="D78" s="96">
        <v>2019</v>
      </c>
      <c r="E78" s="96">
        <v>2020</v>
      </c>
      <c r="F78" s="96">
        <v>2021</v>
      </c>
      <c r="G78" s="96">
        <v>2022</v>
      </c>
      <c r="H78" s="96">
        <v>2023</v>
      </c>
    </row>
    <row r="79" spans="2:8" ht="15" customHeight="1">
      <c r="B79" s="84" t="s">
        <v>830</v>
      </c>
      <c r="D79" s="8">
        <v>1016</v>
      </c>
      <c r="E79" s="8">
        <v>1176</v>
      </c>
      <c r="F79" s="8">
        <v>1183</v>
      </c>
      <c r="G79" s="8">
        <v>1387</v>
      </c>
      <c r="H79" s="8">
        <v>1566</v>
      </c>
    </row>
    <row r="80" spans="2:8" ht="15" customHeight="1">
      <c r="B80" s="84" t="s">
        <v>831</v>
      </c>
      <c r="D80" s="8">
        <v>88</v>
      </c>
      <c r="E80" s="8">
        <v>104</v>
      </c>
      <c r="F80" s="8">
        <v>246</v>
      </c>
      <c r="G80" s="8">
        <v>348</v>
      </c>
      <c r="H80" s="8">
        <v>489</v>
      </c>
    </row>
    <row r="81" spans="2:8" ht="15" customHeight="1">
      <c r="B81" s="84" t="s">
        <v>832</v>
      </c>
      <c r="D81" s="8">
        <v>149</v>
      </c>
      <c r="E81" s="8">
        <v>117</v>
      </c>
      <c r="F81" s="8">
        <v>243</v>
      </c>
      <c r="G81" s="8">
        <v>310</v>
      </c>
      <c r="H81" s="8">
        <v>480</v>
      </c>
    </row>
    <row r="82" spans="2:8" ht="15" customHeight="1">
      <c r="B82" s="84" t="s">
        <v>833</v>
      </c>
      <c r="D82" s="8">
        <v>24</v>
      </c>
      <c r="E82" s="8">
        <v>45</v>
      </c>
      <c r="F82" s="8">
        <v>42</v>
      </c>
      <c r="G82" s="8">
        <v>54</v>
      </c>
      <c r="H82" s="8">
        <v>68</v>
      </c>
    </row>
    <row r="83" spans="2:8" ht="13.5" customHeight="1">
      <c r="B83" s="87" t="s">
        <v>119</v>
      </c>
      <c r="C83" s="87"/>
      <c r="D83" s="87">
        <f>SUBTOTAL(9,D79:D82)</f>
        <v>1277</v>
      </c>
      <c r="E83" s="87">
        <f>SUBTOTAL(9,E79:E82)</f>
        <v>1442</v>
      </c>
      <c r="F83" s="87">
        <f>SUBTOTAL(9,F79:F82)</f>
        <v>1714</v>
      </c>
      <c r="G83" s="87">
        <f>SUBTOTAL(9,G79:G82)</f>
        <v>2099</v>
      </c>
      <c r="H83" s="87">
        <f>SUBTOTAL(9,H79:H82)</f>
        <v>2603</v>
      </c>
    </row>
    <row r="84" spans="2:8" ht="12.75" customHeight="1">
      <c r="B84" s="485" t="s">
        <v>703</v>
      </c>
      <c r="C84" s="485"/>
      <c r="D84" s="485"/>
      <c r="E84" s="485"/>
      <c r="F84" s="485"/>
      <c r="G84" s="485"/>
      <c r="H84" s="485"/>
    </row>
    <row r="85" spans="2:8" ht="15" customHeight="1">
      <c r="B85" s="84" t="s">
        <v>830</v>
      </c>
      <c r="D85" s="93">
        <f t="shared" ref="D85:H88" si="4">D79/D$83</f>
        <v>0.79561472200469852</v>
      </c>
      <c r="E85" s="93">
        <f t="shared" si="4"/>
        <v>0.81553398058252424</v>
      </c>
      <c r="F85" s="93">
        <f t="shared" si="4"/>
        <v>0.69019836639439902</v>
      </c>
      <c r="G85" s="93">
        <f t="shared" si="4"/>
        <v>0.66079085278704142</v>
      </c>
      <c r="H85" s="93">
        <f t="shared" si="4"/>
        <v>0.60161352285824055</v>
      </c>
    </row>
    <row r="86" spans="2:8" ht="15" customHeight="1">
      <c r="B86" s="84" t="s">
        <v>831</v>
      </c>
      <c r="D86" s="93">
        <f t="shared" si="4"/>
        <v>6.8911511354737665E-2</v>
      </c>
      <c r="E86" s="93">
        <f t="shared" si="4"/>
        <v>7.2122052704576972E-2</v>
      </c>
      <c r="F86" s="93">
        <f t="shared" si="4"/>
        <v>0.14352392065344224</v>
      </c>
      <c r="G86" s="93">
        <f t="shared" si="4"/>
        <v>0.16579323487374942</v>
      </c>
      <c r="H86" s="93">
        <f t="shared" si="4"/>
        <v>0.18786016135228584</v>
      </c>
    </row>
    <row r="87" spans="2:8" ht="15" customHeight="1">
      <c r="B87" s="84" t="s">
        <v>832</v>
      </c>
      <c r="D87" s="93">
        <f t="shared" si="4"/>
        <v>0.11667971808927173</v>
      </c>
      <c r="E87" s="93">
        <f t="shared" si="4"/>
        <v>8.1137309292649104E-2</v>
      </c>
      <c r="F87" s="93">
        <f t="shared" si="4"/>
        <v>0.14177362893815637</v>
      </c>
      <c r="G87" s="93">
        <f t="shared" si="4"/>
        <v>0.14768937589328252</v>
      </c>
      <c r="H87" s="93">
        <f t="shared" si="4"/>
        <v>0.18440261237034192</v>
      </c>
    </row>
    <row r="88" spans="2:8" ht="15.75" customHeight="1">
      <c r="B88" s="94" t="s">
        <v>833</v>
      </c>
      <c r="C88" s="110"/>
      <c r="D88" s="95">
        <f t="shared" si="4"/>
        <v>1.8794048551292093E-2</v>
      </c>
      <c r="E88" s="95">
        <f t="shared" si="4"/>
        <v>3.1206657420249653E-2</v>
      </c>
      <c r="F88" s="95">
        <f t="shared" si="4"/>
        <v>2.4504084014002333E-2</v>
      </c>
      <c r="G88" s="95">
        <f t="shared" si="4"/>
        <v>2.572653644592663E-2</v>
      </c>
      <c r="H88" s="95">
        <f t="shared" si="4"/>
        <v>2.6123703419131773E-2</v>
      </c>
    </row>
    <row r="90" spans="2:8" ht="15" customHeight="1">
      <c r="B90" s="8" t="s">
        <v>834</v>
      </c>
    </row>
    <row r="94" spans="2:8" ht="15" customHeight="1">
      <c r="B94" s="29" t="s">
        <v>835</v>
      </c>
    </row>
    <row r="96" spans="2:8" ht="15.75" customHeight="1">
      <c r="B96" s="200" t="s">
        <v>829</v>
      </c>
      <c r="C96" s="153"/>
      <c r="D96" s="96">
        <v>2019</v>
      </c>
      <c r="E96" s="96">
        <v>2020</v>
      </c>
      <c r="F96" s="96">
        <v>2021</v>
      </c>
      <c r="G96" s="96">
        <v>2022</v>
      </c>
      <c r="H96" s="96">
        <v>2023</v>
      </c>
    </row>
    <row r="97" spans="2:8" ht="15" customHeight="1">
      <c r="B97" s="84" t="s">
        <v>836</v>
      </c>
      <c r="D97" s="8">
        <v>1088</v>
      </c>
      <c r="E97" s="8">
        <v>2182</v>
      </c>
      <c r="F97" s="8">
        <v>2871</v>
      </c>
      <c r="G97" s="8">
        <v>3437</v>
      </c>
      <c r="H97" s="8">
        <v>3889</v>
      </c>
    </row>
    <row r="99" spans="2:8" ht="15" customHeight="1">
      <c r="B99" s="8" t="s">
        <v>834</v>
      </c>
    </row>
    <row r="102" spans="2:8" ht="15" customHeight="1">
      <c r="B102" s="29" t="s">
        <v>837</v>
      </c>
    </row>
    <row r="104" spans="2:8" ht="15.75" customHeight="1">
      <c r="B104" s="200" t="s">
        <v>829</v>
      </c>
      <c r="C104" s="153"/>
      <c r="D104" s="96">
        <v>2019</v>
      </c>
      <c r="E104" s="96">
        <v>2020</v>
      </c>
      <c r="F104" s="96">
        <v>2021</v>
      </c>
      <c r="G104" s="96">
        <v>2022</v>
      </c>
      <c r="H104" s="96">
        <v>2023</v>
      </c>
    </row>
    <row r="105" spans="2:8" ht="15" customHeight="1">
      <c r="B105" s="84" t="s">
        <v>836</v>
      </c>
      <c r="D105" s="8">
        <v>1088</v>
      </c>
      <c r="E105" s="8">
        <v>2182</v>
      </c>
      <c r="F105" s="8">
        <v>2871</v>
      </c>
      <c r="G105" s="8">
        <v>3437</v>
      </c>
      <c r="H105" s="8">
        <v>3889</v>
      </c>
    </row>
    <row r="107" spans="2:8" ht="15" customHeight="1">
      <c r="B107" s="8" t="s">
        <v>834</v>
      </c>
    </row>
    <row r="151" spans="2:5" ht="15" customHeight="1">
      <c r="B151" s="15" t="s">
        <v>838</v>
      </c>
    </row>
    <row r="153" spans="2:5" ht="15.75" customHeight="1">
      <c r="B153" s="201" t="s">
        <v>39</v>
      </c>
      <c r="C153" s="153"/>
      <c r="D153" s="153"/>
      <c r="E153" s="153" t="s">
        <v>839</v>
      </c>
    </row>
    <row r="154" spans="2:5" ht="12.75" customHeight="1">
      <c r="B154" s="202" t="s">
        <v>840</v>
      </c>
      <c r="D154" s="203">
        <v>12.7</v>
      </c>
      <c r="E154" s="93">
        <v>1.26</v>
      </c>
    </row>
    <row r="155" spans="2:5" ht="12.75" customHeight="1">
      <c r="B155" s="202" t="s">
        <v>814</v>
      </c>
      <c r="D155" s="203">
        <f>D154*글로벌!$E$154</f>
        <v>16.001999999999999</v>
      </c>
    </row>
    <row r="156" spans="2:5" ht="12.75" customHeight="1">
      <c r="B156" s="202" t="s">
        <v>815</v>
      </c>
      <c r="D156" s="203">
        <f>D155*글로벌!$E$154</f>
        <v>20.162519999999997</v>
      </c>
    </row>
    <row r="157" spans="2:5" ht="12.75" customHeight="1">
      <c r="B157" s="202" t="s">
        <v>816</v>
      </c>
      <c r="D157" s="203">
        <f>D156*글로벌!$E$154</f>
        <v>25.404775199999996</v>
      </c>
    </row>
    <row r="176" spans="2:2" ht="15" customHeight="1">
      <c r="B176" s="29" t="s">
        <v>841</v>
      </c>
    </row>
    <row r="178" spans="2:2" ht="15" customHeight="1">
      <c r="B178" s="202" t="s">
        <v>842</v>
      </c>
    </row>
    <row r="179" spans="2:2" ht="12.75" customHeight="1">
      <c r="B179" s="202" t="s">
        <v>843</v>
      </c>
    </row>
    <row r="180" spans="2:2" ht="12.75" customHeight="1">
      <c r="B180" s="202"/>
    </row>
    <row r="181" spans="2:2" ht="15" customHeight="1">
      <c r="B181" s="204" t="s">
        <v>844</v>
      </c>
    </row>
    <row r="182" spans="2:2" ht="12.75" customHeight="1">
      <c r="B182" s="202" t="s">
        <v>845</v>
      </c>
    </row>
    <row r="183" spans="2:2" ht="12.75" customHeight="1">
      <c r="B183" s="202"/>
    </row>
    <row r="184" spans="2:2" ht="15" customHeight="1">
      <c r="B184" s="204" t="s">
        <v>846</v>
      </c>
    </row>
    <row r="185" spans="2:2" ht="15" customHeight="1">
      <c r="B185" s="204" t="s">
        <v>847</v>
      </c>
    </row>
    <row r="186" spans="2:2" ht="15" customHeight="1">
      <c r="B186" s="204" t="s">
        <v>848</v>
      </c>
    </row>
    <row r="187" spans="2:2" ht="12.75" customHeight="1">
      <c r="B187" s="202" t="s">
        <v>849</v>
      </c>
    </row>
    <row r="188" spans="2:2" ht="12.75" customHeight="1">
      <c r="B188" s="202"/>
    </row>
    <row r="189" spans="2:2" ht="15" customHeight="1">
      <c r="B189" s="202" t="s">
        <v>850</v>
      </c>
    </row>
    <row r="190" spans="2:2" ht="12.75" customHeight="1">
      <c r="B190" s="205" t="s">
        <v>851</v>
      </c>
    </row>
  </sheetData>
  <mergeCells count="1">
    <mergeCell ref="B84:H84"/>
  </mergeCells>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464646"/>
    <pageSetUpPr fitToPage="1"/>
  </sheetPr>
  <dimension ref="A1:B9"/>
  <sheetViews>
    <sheetView showGridLines="0" zoomScaleNormal="100" workbookViewId="0">
      <selection activeCell="E30" sqref="E30"/>
    </sheetView>
  </sheetViews>
  <sheetFormatPr defaultColWidth="9" defaultRowHeight="12" customHeight="1"/>
  <cols>
    <col min="1" max="1" width="1.921875" style="4" customWidth="1"/>
    <col min="2" max="2" width="107.69140625" style="4" customWidth="1"/>
  </cols>
  <sheetData>
    <row r="1" spans="1:2" ht="17.649999999999999">
      <c r="A1" s="5"/>
      <c r="B1" s="6"/>
    </row>
    <row r="8" spans="1:2" ht="39.75" customHeight="1">
      <c r="B8" s="7" t="s">
        <v>852</v>
      </c>
    </row>
    <row r="9" spans="1:2" ht="39.75" customHeight="1">
      <c r="B9" s="7" t="s">
        <v>853</v>
      </c>
    </row>
  </sheetData>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H32"/>
  <sheetViews>
    <sheetView showGridLines="0" zoomScale="90" zoomScaleNormal="90" workbookViewId="0">
      <selection activeCell="E30" sqref="E30"/>
    </sheetView>
  </sheetViews>
  <sheetFormatPr defaultColWidth="9.15234375" defaultRowHeight="12.75" customHeight="1"/>
  <cols>
    <col min="1" max="1" width="1.921875" style="8" customWidth="1"/>
    <col min="2" max="2" width="28.921875" style="8" customWidth="1"/>
    <col min="3" max="5" width="15.15234375" style="8" customWidth="1"/>
    <col min="6" max="6" width="9.15234375" style="8"/>
    <col min="7" max="7" width="90.4609375" style="8" customWidth="1"/>
    <col min="8" max="16384" width="9.15234375" style="8"/>
  </cols>
  <sheetData>
    <row r="1" spans="1:8" ht="12.75" customHeight="1">
      <c r="A1" s="5"/>
      <c r="B1" s="206" t="s">
        <v>6</v>
      </c>
      <c r="C1" s="5"/>
      <c r="D1" s="5"/>
      <c r="E1" s="5"/>
      <c r="F1" s="5"/>
      <c r="G1" s="5"/>
      <c r="H1" s="5"/>
    </row>
    <row r="2" spans="1:8" ht="12.75" customHeight="1">
      <c r="A2" s="5"/>
      <c r="B2" s="14" t="s">
        <v>854</v>
      </c>
      <c r="C2" s="5"/>
      <c r="D2" s="5"/>
      <c r="E2" s="5"/>
      <c r="F2" s="5"/>
      <c r="G2" s="5"/>
      <c r="H2" s="5"/>
    </row>
    <row r="3" spans="1:8" ht="12.75" customHeight="1">
      <c r="A3" s="5"/>
      <c r="B3" s="14" t="s">
        <v>21</v>
      </c>
      <c r="C3" s="14"/>
      <c r="D3" s="5"/>
      <c r="E3" s="207"/>
      <c r="F3" s="14"/>
      <c r="G3" s="207"/>
      <c r="H3" s="207"/>
    </row>
    <row r="4" spans="1:8"/>
    <row r="5" spans="1:8" ht="13.5" customHeight="1">
      <c r="B5" s="208" t="s">
        <v>855</v>
      </c>
      <c r="C5" s="209"/>
      <c r="D5" s="209"/>
      <c r="E5" s="210" t="s">
        <v>856</v>
      </c>
      <c r="F5" s="209"/>
      <c r="G5" s="208" t="s">
        <v>857</v>
      </c>
    </row>
    <row r="6" spans="1:8" ht="15.75" customHeight="1">
      <c r="B6" s="76" t="s">
        <v>858</v>
      </c>
      <c r="E6" s="32">
        <v>2.9919999999999999E-2</v>
      </c>
      <c r="G6" s="24" t="s">
        <v>859</v>
      </c>
    </row>
    <row r="7" spans="1:8" ht="15" customHeight="1">
      <c r="B7" s="76" t="s">
        <v>860</v>
      </c>
      <c r="E7" s="32">
        <v>0.08</v>
      </c>
      <c r="G7" s="76" t="s">
        <v>861</v>
      </c>
    </row>
    <row r="8" spans="1:8" ht="15" customHeight="1">
      <c r="B8" s="25" t="s">
        <v>862</v>
      </c>
      <c r="C8" s="82"/>
      <c r="D8" s="211"/>
      <c r="E8" s="212">
        <f>'Unlevered Beta'!K17*(1+(1-WACC!E13)*'Unlevered Beta'!H17)</f>
        <v>0.65940038888871733</v>
      </c>
      <c r="F8" s="82"/>
      <c r="G8" s="25" t="s">
        <v>863</v>
      </c>
    </row>
    <row r="9" spans="1:8" ht="15" customHeight="1">
      <c r="B9" s="24" t="s">
        <v>10</v>
      </c>
      <c r="E9" s="213">
        <f>'Size Premium'!H6</f>
        <v>4.7300000000000002E-2</v>
      </c>
      <c r="G9" s="76" t="s">
        <v>864</v>
      </c>
    </row>
    <row r="10" spans="1:8" ht="15" customHeight="1">
      <c r="B10" s="214" t="s">
        <v>865</v>
      </c>
      <c r="C10" s="215"/>
      <c r="D10" s="215"/>
      <c r="E10" s="216">
        <f>E6+(E7*E8)+E9</f>
        <v>0.1299720311110974</v>
      </c>
      <c r="F10" s="215"/>
      <c r="G10" s="33" t="s">
        <v>866</v>
      </c>
    </row>
    <row r="11" spans="1:8" ht="12.75" customHeight="1">
      <c r="B11" s="15"/>
      <c r="C11" s="103"/>
      <c r="E11" s="103"/>
      <c r="F11" s="103"/>
    </row>
    <row r="12" spans="1:8" ht="15" customHeight="1">
      <c r="B12" s="217" t="s">
        <v>867</v>
      </c>
      <c r="C12" s="82"/>
      <c r="D12" s="218"/>
      <c r="E12" s="219">
        <v>9.7199999999999995E-2</v>
      </c>
      <c r="F12" s="82"/>
      <c r="G12" s="25" t="s">
        <v>868</v>
      </c>
    </row>
    <row r="13" spans="1:8" ht="15" customHeight="1">
      <c r="B13" s="220" t="s">
        <v>869</v>
      </c>
      <c r="C13" s="221"/>
      <c r="D13" s="221"/>
      <c r="E13" s="222">
        <v>0.20899999999999999</v>
      </c>
      <c r="F13" s="221"/>
      <c r="G13" s="220" t="s">
        <v>870</v>
      </c>
    </row>
    <row r="14" spans="1:8" ht="12.75" customHeight="1">
      <c r="E14" s="223"/>
    </row>
    <row r="15" spans="1:8" ht="15" customHeight="1">
      <c r="B15" s="76" t="s">
        <v>871</v>
      </c>
      <c r="C15" s="16"/>
      <c r="D15" s="16"/>
      <c r="E15" s="224">
        <f>E12*(1-E13)</f>
        <v>7.6885200000000001E-2</v>
      </c>
      <c r="F15" s="16"/>
      <c r="G15" s="76" t="s">
        <v>872</v>
      </c>
    </row>
    <row r="16" spans="1:8" ht="12.75" customHeight="1">
      <c r="E16" s="223"/>
    </row>
    <row r="17" spans="2:7" ht="12.75" customHeight="1">
      <c r="C17" s="225"/>
      <c r="D17" s="103"/>
      <c r="E17" s="103"/>
      <c r="F17" s="225"/>
    </row>
    <row r="18" spans="2:7" ht="13.5" customHeight="1">
      <c r="B18" s="208" t="s">
        <v>855</v>
      </c>
      <c r="C18" s="226" t="s">
        <v>873</v>
      </c>
      <c r="D18" s="226" t="s">
        <v>874</v>
      </c>
      <c r="E18" s="226" t="s">
        <v>875</v>
      </c>
      <c r="F18" s="227"/>
      <c r="G18" s="208" t="s">
        <v>857</v>
      </c>
    </row>
    <row r="19" spans="2:7" ht="15.75" customHeight="1">
      <c r="B19" s="76" t="s">
        <v>865</v>
      </c>
      <c r="C19" s="228">
        <f>E10</f>
        <v>0.1299720311110974</v>
      </c>
      <c r="D19" s="228">
        <f>1-D20</f>
        <v>0.88570363801835106</v>
      </c>
      <c r="E19" s="228">
        <f>C19*D19</f>
        <v>0.11511670079573327</v>
      </c>
      <c r="F19" s="229"/>
    </row>
    <row r="20" spans="2:7" ht="15" customHeight="1">
      <c r="B20" s="220" t="s">
        <v>871</v>
      </c>
      <c r="C20" s="230">
        <f>E15</f>
        <v>7.6885200000000001E-2</v>
      </c>
      <c r="D20" s="230">
        <f>'Unlevered Beta'!O19</f>
        <v>0.11429636198164894</v>
      </c>
      <c r="E20" s="230">
        <f>C20*D20</f>
        <v>8.7876986502314746E-3</v>
      </c>
      <c r="F20" s="231"/>
      <c r="G20" s="232" t="s">
        <v>876</v>
      </c>
    </row>
    <row r="21" spans="2:7" ht="12.75" customHeight="1">
      <c r="B21" s="15"/>
      <c r="C21" s="103"/>
      <c r="E21" s="103"/>
      <c r="F21" s="103"/>
    </row>
    <row r="22" spans="2:7" ht="15.75" customHeight="1">
      <c r="B22" s="233" t="s">
        <v>877</v>
      </c>
      <c r="C22" s="234"/>
      <c r="D22" s="234"/>
      <c r="E22" s="235">
        <f>SUM(E19:E20)</f>
        <v>0.12390439944596475</v>
      </c>
      <c r="F22" s="236"/>
      <c r="G22" s="76" t="s">
        <v>878</v>
      </c>
    </row>
    <row r="23" spans="2:7" ht="13.5" customHeight="1"/>
    <row r="24" spans="2:7" ht="12.75" customHeight="1">
      <c r="E24" s="237"/>
    </row>
    <row r="25" spans="2:7" ht="12.75" customHeight="1">
      <c r="D25" s="93"/>
    </row>
    <row r="26" spans="2:7"/>
    <row r="27" spans="2:7"/>
    <row r="28" spans="2:7"/>
    <row r="29" spans="2:7"/>
    <row r="30" spans="2:7"/>
    <row r="31" spans="2:7"/>
    <row r="32" spans="2:7" ht="12.75" customHeight="1">
      <c r="G32" s="116"/>
    </row>
  </sheetData>
  <phoneticPr fontId="66" type="noConversion"/>
  <pageMargins left="0.6" right="0.6" top="1" bottom="1" header="0.5" footer="0.5"/>
  <pageSetup paperSize="9" orientation="landscape" horizontalDpi="300" verticalDpi="300"/>
  <headerFooter>
    <oddHeader>&amp;R&amp;"맑은 고딕,Regular"&amp;7 Draft - Work in Progress</oddHeader>
    <oddFooter>&amp;L&amp;"맑은 고딕,Regular"&amp;7 &amp;F_x005F_x000a_PwC&amp;C&amp;"맑은 고딕,Regular"&amp;7 &amp;A&amp;R&amp;"맑은 고딕,Regular"&amp;7 &amp;D_x005F_x000a_Page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O32"/>
  <sheetViews>
    <sheetView showGridLines="0" zoomScale="90" zoomScaleNormal="90" workbookViewId="0">
      <selection activeCell="E30" sqref="E30"/>
    </sheetView>
  </sheetViews>
  <sheetFormatPr defaultColWidth="9.15234375" defaultRowHeight="12.75" customHeight="1" outlineLevelCol="1"/>
  <cols>
    <col min="1" max="1" width="1.921875" style="8" customWidth="1"/>
    <col min="2" max="2" width="50.23046875" style="8" customWidth="1"/>
    <col min="3" max="3" width="19" style="8" customWidth="1"/>
    <col min="4" max="6" width="19" style="8" customWidth="1" outlineLevel="1"/>
    <col min="7" max="15" width="19" style="8" customWidth="1"/>
    <col min="16" max="16384" width="9.15234375" style="8"/>
  </cols>
  <sheetData>
    <row r="1" spans="1:15" ht="12.75" customHeight="1">
      <c r="A1" s="5"/>
      <c r="B1" s="206" t="s">
        <v>7</v>
      </c>
      <c r="C1" s="5"/>
      <c r="D1" s="5"/>
      <c r="E1" s="5"/>
      <c r="F1" s="5"/>
      <c r="G1" s="5"/>
      <c r="H1" s="5"/>
      <c r="I1" s="5"/>
      <c r="J1" s="5"/>
      <c r="K1" s="5"/>
      <c r="L1" s="5"/>
      <c r="M1" s="5"/>
      <c r="N1" s="5"/>
      <c r="O1" s="5"/>
    </row>
    <row r="2" spans="1:15" ht="12.75" customHeight="1">
      <c r="A2" s="5"/>
      <c r="B2" s="14" t="s">
        <v>854</v>
      </c>
      <c r="C2" s="5"/>
      <c r="D2" s="5"/>
      <c r="E2" s="5"/>
      <c r="F2" s="5"/>
      <c r="G2" s="5"/>
      <c r="H2" s="5"/>
      <c r="I2" s="5"/>
      <c r="J2" s="5"/>
      <c r="K2" s="5"/>
      <c r="L2" s="5"/>
      <c r="M2" s="5"/>
      <c r="N2" s="5"/>
      <c r="O2" s="5"/>
    </row>
    <row r="3" spans="1:15" ht="12.75" customHeight="1">
      <c r="A3" s="5"/>
      <c r="B3" s="14" t="s">
        <v>21</v>
      </c>
      <c r="C3" s="207"/>
      <c r="D3" s="207"/>
      <c r="E3" s="207"/>
      <c r="F3" s="207"/>
      <c r="G3" s="5"/>
      <c r="H3" s="5"/>
      <c r="I3" s="5"/>
      <c r="J3" s="5"/>
      <c r="K3" s="5"/>
      <c r="L3" s="5"/>
      <c r="M3" s="5"/>
      <c r="N3" s="5"/>
      <c r="O3" s="5"/>
    </row>
    <row r="4" spans="1:15" s="79" customFormat="1" ht="27" customHeight="1">
      <c r="B4" s="238"/>
      <c r="C4" s="149" t="s">
        <v>879</v>
      </c>
      <c r="D4" s="239" t="s">
        <v>880</v>
      </c>
      <c r="E4" s="239"/>
      <c r="F4" s="239"/>
      <c r="G4" s="149" t="s">
        <v>881</v>
      </c>
      <c r="H4" s="239" t="s">
        <v>882</v>
      </c>
      <c r="I4" s="149"/>
      <c r="J4" s="149"/>
      <c r="K4" s="149"/>
      <c r="O4" s="149"/>
    </row>
    <row r="5" spans="1:15" s="79" customFormat="1" ht="12.75" customHeight="1">
      <c r="B5" s="238"/>
      <c r="C5" s="180" t="s">
        <v>883</v>
      </c>
      <c r="D5" s="180" t="s">
        <v>884</v>
      </c>
      <c r="E5" s="180" t="s">
        <v>885</v>
      </c>
      <c r="F5" s="180" t="s">
        <v>886</v>
      </c>
      <c r="G5" s="180" t="s">
        <v>887</v>
      </c>
      <c r="H5" s="240" t="s">
        <v>888</v>
      </c>
      <c r="I5" s="240" t="s">
        <v>889</v>
      </c>
      <c r="J5" s="240" t="s">
        <v>890</v>
      </c>
      <c r="K5" s="240" t="s">
        <v>891</v>
      </c>
      <c r="M5" s="241" t="s">
        <v>892</v>
      </c>
      <c r="O5" s="241" t="s">
        <v>893</v>
      </c>
    </row>
    <row r="6" spans="1:15" s="79" customFormat="1" ht="12.75" customHeight="1">
      <c r="B6" s="242" t="s">
        <v>894</v>
      </c>
      <c r="C6" s="80" t="s">
        <v>895</v>
      </c>
      <c r="D6" s="243" t="s">
        <v>896</v>
      </c>
      <c r="E6" s="243" t="s">
        <v>897</v>
      </c>
      <c r="F6" s="243" t="s">
        <v>898</v>
      </c>
      <c r="G6" s="80" t="s">
        <v>899</v>
      </c>
      <c r="H6" s="244" t="s">
        <v>900</v>
      </c>
      <c r="I6" s="80" t="s">
        <v>901</v>
      </c>
      <c r="J6" s="244" t="s">
        <v>902</v>
      </c>
      <c r="K6" s="80" t="s">
        <v>903</v>
      </c>
      <c r="M6" s="80"/>
      <c r="O6" s="243"/>
    </row>
    <row r="7" spans="1:15" ht="17.25" customHeight="1">
      <c r="A7" s="245" t="s">
        <v>904</v>
      </c>
      <c r="B7" s="246" t="s">
        <v>905</v>
      </c>
      <c r="C7" s="129">
        <f>CIQ!E7</f>
        <v>32532.6</v>
      </c>
      <c r="D7" s="129">
        <f>CIQ!D7</f>
        <v>200467.6</v>
      </c>
      <c r="E7" s="247">
        <f>CIQ!G7+CIQ!H7+CIQ!I7</f>
        <v>0</v>
      </c>
      <c r="F7" s="129">
        <f>CIQ!J7</f>
        <v>1769.4</v>
      </c>
      <c r="G7" s="129">
        <f t="shared" ref="G7:G14" si="0">D7+E7+F7</f>
        <v>202237</v>
      </c>
      <c r="H7" s="248">
        <f t="shared" ref="H7:H14" si="1">IFERROR(C7/G7,0)</f>
        <v>0.16086373907840801</v>
      </c>
      <c r="I7" s="249">
        <f>VLOOKUP($A7,Tax!A16:I23,8,FALSE())</f>
        <v>0.23100000000000001</v>
      </c>
      <c r="J7" s="250">
        <v>0.55700000000000005</v>
      </c>
      <c r="K7" s="251">
        <f t="shared" ref="K7:K14" si="2">IFERROR(J7/(1+(1-I7)*H7),"N/A")</f>
        <v>0.49568204193829518</v>
      </c>
      <c r="M7" s="252">
        <f t="shared" ref="M7:M18" si="3">H7/(1+H7)</f>
        <v>0.13857245571828722</v>
      </c>
      <c r="N7" s="248"/>
      <c r="O7" s="253">
        <f t="shared" ref="O7:O14" si="4">H7/(1+H7)</f>
        <v>0.13857245571828722</v>
      </c>
    </row>
    <row r="8" spans="1:15" ht="17.25" customHeight="1">
      <c r="A8" s="245" t="s">
        <v>906</v>
      </c>
      <c r="B8" s="246" t="s">
        <v>907</v>
      </c>
      <c r="C8" s="129">
        <f>CIQ!E8</f>
        <v>13822.9</v>
      </c>
      <c r="D8" s="129">
        <f>CIQ!D8</f>
        <v>37459.1</v>
      </c>
      <c r="E8" s="247">
        <f>CIQ!G8+CIQ!H8+CIQ!I8</f>
        <v>0</v>
      </c>
      <c r="F8" s="129">
        <f>CIQ!J8</f>
        <v>106.3</v>
      </c>
      <c r="G8" s="129">
        <f t="shared" si="0"/>
        <v>37565.4</v>
      </c>
      <c r="H8" s="248">
        <f t="shared" si="1"/>
        <v>0.36796892885474397</v>
      </c>
      <c r="I8" s="249">
        <f>VLOOKUP($A8,Tax!A17:I24,8,FALSE())</f>
        <v>0</v>
      </c>
      <c r="J8" s="250">
        <v>0.96099999999999997</v>
      </c>
      <c r="K8" s="251">
        <f t="shared" si="2"/>
        <v>0.70250133590720054</v>
      </c>
      <c r="M8" s="254">
        <f t="shared" si="3"/>
        <v>0.26898924463350604</v>
      </c>
      <c r="N8" s="255"/>
      <c r="O8" s="253">
        <f t="shared" si="4"/>
        <v>0.26898924463350604</v>
      </c>
    </row>
    <row r="9" spans="1:15" ht="17.25" customHeight="1">
      <c r="A9" s="245" t="s">
        <v>908</v>
      </c>
      <c r="B9" s="246" t="s">
        <v>909</v>
      </c>
      <c r="C9" s="129">
        <f>CIQ!E9</f>
        <v>10015.5</v>
      </c>
      <c r="D9" s="129">
        <f>CIQ!D9</f>
        <v>53639.199999999997</v>
      </c>
      <c r="E9" s="247">
        <f>CIQ!G9+CIQ!H9+CIQ!I9</f>
        <v>0</v>
      </c>
      <c r="F9" s="129">
        <f>CIQ!J9</f>
        <v>93.6</v>
      </c>
      <c r="G9" s="129">
        <f t="shared" si="0"/>
        <v>53732.799999999996</v>
      </c>
      <c r="H9" s="248">
        <f t="shared" si="1"/>
        <v>0.18639452997052081</v>
      </c>
      <c r="I9" s="249">
        <f>VLOOKUP($A9,Tax!A18:I25,8,FALSE())</f>
        <v>0</v>
      </c>
      <c r="J9" s="250">
        <v>0.46800000000000003</v>
      </c>
      <c r="K9" s="251">
        <f t="shared" si="2"/>
        <v>0.39447248632512555</v>
      </c>
      <c r="M9" s="254">
        <f t="shared" si="3"/>
        <v>0.15711007195485999</v>
      </c>
      <c r="N9" s="255"/>
      <c r="O9" s="253">
        <f t="shared" si="4"/>
        <v>0.15711007195485999</v>
      </c>
    </row>
    <row r="10" spans="1:15" ht="17.25" customHeight="1">
      <c r="A10" s="245" t="s">
        <v>910</v>
      </c>
      <c r="B10" s="246" t="s">
        <v>911</v>
      </c>
      <c r="C10" s="129">
        <f>CIQ!E10</f>
        <v>1115366.2</v>
      </c>
      <c r="D10" s="129">
        <f>CIQ!D10</f>
        <v>7027393.7999999998</v>
      </c>
      <c r="E10" s="247">
        <f>CIQ!G10+CIQ!H10+CIQ!I10</f>
        <v>0</v>
      </c>
      <c r="F10" s="129">
        <f>CIQ!J10</f>
        <v>290747.7</v>
      </c>
      <c r="G10" s="129">
        <f t="shared" si="0"/>
        <v>7318141.5</v>
      </c>
      <c r="H10" s="248">
        <f t="shared" si="1"/>
        <v>0.15241112787994054</v>
      </c>
      <c r="I10" s="249">
        <f>VLOOKUP($A10,Tax!A19:I26,8,FALSE())</f>
        <v>0.23100000000000001</v>
      </c>
      <c r="J10" s="250">
        <v>0.63500000000000001</v>
      </c>
      <c r="K10" s="251">
        <f t="shared" si="2"/>
        <v>0.56838313376141048</v>
      </c>
      <c r="M10" s="254">
        <f t="shared" si="3"/>
        <v>0.13225412718838211</v>
      </c>
      <c r="N10" s="255"/>
      <c r="O10" s="253">
        <f t="shared" si="4"/>
        <v>0.13225412718838211</v>
      </c>
    </row>
    <row r="11" spans="1:15" ht="17.25" customHeight="1">
      <c r="A11" s="245" t="s">
        <v>912</v>
      </c>
      <c r="B11" s="246" t="s">
        <v>913</v>
      </c>
      <c r="C11" s="129">
        <f>CIQ!E11</f>
        <v>10472.799999999999</v>
      </c>
      <c r="D11" s="129">
        <f>CIQ!D11</f>
        <v>1669079.6</v>
      </c>
      <c r="E11" s="247">
        <f>CIQ!G11+CIQ!H11+CIQ!I11</f>
        <v>0</v>
      </c>
      <c r="F11" s="129">
        <f>CIQ!J11</f>
        <v>3816</v>
      </c>
      <c r="G11" s="129">
        <f t="shared" si="0"/>
        <v>1672895.6</v>
      </c>
      <c r="H11" s="248">
        <f t="shared" si="1"/>
        <v>6.2602830684712176E-3</v>
      </c>
      <c r="I11" s="249">
        <f>VLOOKUP($A11,Tax!A20:I27,8,FALSE())</f>
        <v>0.23100000000000001</v>
      </c>
      <c r="J11" s="250">
        <v>0.69099999999999995</v>
      </c>
      <c r="K11" s="251">
        <f t="shared" si="2"/>
        <v>0.68768935501036033</v>
      </c>
      <c r="M11" s="254">
        <f t="shared" si="3"/>
        <v>6.2213357456395151E-3</v>
      </c>
      <c r="N11" s="255"/>
      <c r="O11" s="253">
        <f t="shared" si="4"/>
        <v>6.2213357456395151E-3</v>
      </c>
    </row>
    <row r="12" spans="1:15" ht="17.25" customHeight="1">
      <c r="A12" s="245" t="s">
        <v>914</v>
      </c>
      <c r="B12" s="246" t="s">
        <v>915</v>
      </c>
      <c r="C12" s="129">
        <f>CIQ!E12</f>
        <v>12151.3</v>
      </c>
      <c r="D12" s="129">
        <f>CIQ!D12</f>
        <v>72990.600000000006</v>
      </c>
      <c r="E12" s="247">
        <f>CIQ!G12+CIQ!H12+CIQ!I12</f>
        <v>0</v>
      </c>
      <c r="F12" s="129">
        <f>CIQ!J12</f>
        <v>8102</v>
      </c>
      <c r="G12" s="129">
        <f t="shared" si="0"/>
        <v>81092.600000000006</v>
      </c>
      <c r="H12" s="248">
        <f t="shared" si="1"/>
        <v>0.14984474538983827</v>
      </c>
      <c r="I12" s="249">
        <f>VLOOKUP($A12,Tax!A21:I28,8,FALSE())</f>
        <v>0.20899999999999999</v>
      </c>
      <c r="J12" s="250">
        <v>0.78500000000000003</v>
      </c>
      <c r="K12" s="251">
        <f t="shared" si="2"/>
        <v>0.70181574886087816</v>
      </c>
      <c r="M12" s="254">
        <f t="shared" si="3"/>
        <v>0.13031737196749602</v>
      </c>
      <c r="N12" s="255"/>
      <c r="O12" s="253">
        <f t="shared" si="4"/>
        <v>0.13031737196749602</v>
      </c>
    </row>
    <row r="13" spans="1:15" ht="17.25" customHeight="1">
      <c r="A13" s="245" t="s">
        <v>916</v>
      </c>
      <c r="B13" s="246" t="s">
        <v>917</v>
      </c>
      <c r="C13" s="129">
        <f>CIQ!E13</f>
        <v>103970.8</v>
      </c>
      <c r="D13" s="129">
        <f>CIQ!D13</f>
        <v>1513287.7</v>
      </c>
      <c r="E13" s="247">
        <f>CIQ!G13+CIQ!H13+CIQ!I13</f>
        <v>0</v>
      </c>
      <c r="F13" s="129">
        <f>CIQ!J13</f>
        <v>178023.9</v>
      </c>
      <c r="G13" s="129">
        <f t="shared" si="0"/>
        <v>1691311.5999999999</v>
      </c>
      <c r="H13" s="248">
        <f t="shared" si="1"/>
        <v>6.1473474196002686E-2</v>
      </c>
      <c r="I13" s="249">
        <f>VLOOKUP($A13,Tax!A22:I29,8,FALSE())</f>
        <v>0.23100000000000001</v>
      </c>
      <c r="J13" s="250">
        <v>0.49299999999999999</v>
      </c>
      <c r="K13" s="251">
        <f t="shared" si="2"/>
        <v>0.47074635949314675</v>
      </c>
      <c r="M13" s="254">
        <f t="shared" si="3"/>
        <v>5.7913339984840273E-2</v>
      </c>
      <c r="N13" s="255"/>
      <c r="O13" s="253">
        <f t="shared" si="4"/>
        <v>5.7913339984840273E-2</v>
      </c>
    </row>
    <row r="14" spans="1:15" ht="17.25" customHeight="1">
      <c r="A14" s="245" t="s">
        <v>918</v>
      </c>
      <c r="B14" s="246" t="s">
        <v>919</v>
      </c>
      <c r="C14" s="129">
        <f>CIQ!E14</f>
        <v>19059</v>
      </c>
      <c r="D14" s="129">
        <f>CIQ!D14</f>
        <v>690529.2</v>
      </c>
      <c r="E14" s="247">
        <f>CIQ!G14+CIQ!H14+CIQ!I14</f>
        <v>160.19999999999999</v>
      </c>
      <c r="F14" s="129">
        <f>CIQ!J14</f>
        <v>119157.9</v>
      </c>
      <c r="G14" s="129">
        <f t="shared" si="0"/>
        <v>809847.29999999993</v>
      </c>
      <c r="H14" s="248">
        <f t="shared" si="1"/>
        <v>2.3534066236931335E-2</v>
      </c>
      <c r="I14" s="249">
        <f>VLOOKUP($A14,Tax!A23:I30,8,FALSE())</f>
        <v>0.23100000000000001</v>
      </c>
      <c r="J14" s="250">
        <v>0.746</v>
      </c>
      <c r="K14" s="251">
        <f t="shared" si="2"/>
        <v>0.73273910966007094</v>
      </c>
      <c r="M14" s="254">
        <f t="shared" si="3"/>
        <v>2.2992948660180288E-2</v>
      </c>
      <c r="N14" s="255"/>
      <c r="O14" s="253">
        <f t="shared" si="4"/>
        <v>2.2992948660180288E-2</v>
      </c>
    </row>
    <row r="15" spans="1:15" ht="17.25" customHeight="1">
      <c r="B15" s="256" t="s">
        <v>920</v>
      </c>
      <c r="C15" s="257"/>
      <c r="D15" s="257"/>
      <c r="E15" s="257"/>
      <c r="F15" s="257"/>
      <c r="G15" s="257"/>
      <c r="H15" s="258">
        <f>MIN(H7:H14)</f>
        <v>6.2602830684712176E-3</v>
      </c>
      <c r="I15" s="258"/>
      <c r="J15" s="259">
        <f>MIN(J7:J14)</f>
        <v>0.46800000000000003</v>
      </c>
      <c r="K15" s="259">
        <f>MIN(K7:K14)</f>
        <v>0.39447248632512555</v>
      </c>
      <c r="M15" s="260">
        <f t="shared" si="3"/>
        <v>6.2213357456395151E-3</v>
      </c>
      <c r="O15" s="260">
        <f>MIN(O7:O14)</f>
        <v>6.2213357456395151E-3</v>
      </c>
    </row>
    <row r="16" spans="1:15" s="16" customFormat="1" ht="17.25" customHeight="1">
      <c r="B16" s="261" t="s">
        <v>921</v>
      </c>
      <c r="C16" s="262"/>
      <c r="D16" s="262"/>
      <c r="E16" s="262"/>
      <c r="F16" s="262"/>
      <c r="G16" s="262"/>
      <c r="H16" s="12">
        <f>MEDIAN(H7:H14)</f>
        <v>0.15112793663488941</v>
      </c>
      <c r="I16" s="12"/>
      <c r="J16" s="263">
        <f>MEDIAN(J7:J14)</f>
        <v>0.66300000000000003</v>
      </c>
      <c r="K16" s="263">
        <f>MEDIAN(K7:K14)</f>
        <v>0.62803624438588534</v>
      </c>
      <c r="L16" s="8"/>
      <c r="M16" s="264">
        <f t="shared" si="3"/>
        <v>0.13128682905280198</v>
      </c>
      <c r="N16" s="265"/>
      <c r="O16" s="264">
        <f>MEDIAN(O7:O14)</f>
        <v>0.13128574957793906</v>
      </c>
    </row>
    <row r="17" spans="2:15" ht="17.25" customHeight="1">
      <c r="B17" s="266" t="s">
        <v>596</v>
      </c>
      <c r="C17" s="267"/>
      <c r="D17" s="267"/>
      <c r="E17" s="267"/>
      <c r="F17" s="267"/>
      <c r="G17" s="267"/>
      <c r="H17" s="268">
        <f>AVERAGE(H7:H14)</f>
        <v>0.13859386183435715</v>
      </c>
      <c r="I17" s="268"/>
      <c r="J17" s="269">
        <f>AVERAGE(J7:J14)</f>
        <v>0.66700000000000004</v>
      </c>
      <c r="K17" s="269">
        <f>AVERAGE(K7:K14)</f>
        <v>0.59425369636956094</v>
      </c>
      <c r="L17" s="16"/>
      <c r="M17" s="270">
        <f t="shared" si="3"/>
        <v>0.12172370366644381</v>
      </c>
      <c r="N17" s="271"/>
      <c r="O17" s="270">
        <f>AVERAGE(O7:O14)</f>
        <v>0.11429636198164894</v>
      </c>
    </row>
    <row r="18" spans="2:15" ht="17.25" customHeight="1">
      <c r="B18" s="272" t="s">
        <v>922</v>
      </c>
      <c r="C18" s="273"/>
      <c r="D18" s="273"/>
      <c r="E18" s="273"/>
      <c r="F18" s="273"/>
      <c r="G18" s="273"/>
      <c r="H18" s="274">
        <f>MAX(H7:H14)</f>
        <v>0.36796892885474397</v>
      </c>
      <c r="I18" s="274"/>
      <c r="J18" s="275">
        <f>MAX(J7:J14)</f>
        <v>0.96099999999999997</v>
      </c>
      <c r="K18" s="275">
        <f>MAX(K7:K14)</f>
        <v>0.73273910966007094</v>
      </c>
      <c r="M18" s="276">
        <f t="shared" si="3"/>
        <v>0.26898924463350604</v>
      </c>
      <c r="O18" s="276">
        <f>MAX(O7:O14)</f>
        <v>0.26898924463350604</v>
      </c>
    </row>
    <row r="19" spans="2:15" ht="17.25" customHeight="1">
      <c r="B19" s="277" t="s">
        <v>923</v>
      </c>
      <c r="C19" s="278"/>
      <c r="D19" s="278"/>
      <c r="E19" s="278"/>
      <c r="F19" s="278"/>
      <c r="G19" s="278"/>
      <c r="H19" s="279">
        <f>H17</f>
        <v>0.13859386183435715</v>
      </c>
      <c r="I19" s="279"/>
      <c r="J19" s="280">
        <f>J17</f>
        <v>0.66700000000000004</v>
      </c>
      <c r="K19" s="280">
        <f>K17</f>
        <v>0.59425369636956094</v>
      </c>
      <c r="M19" s="281">
        <f>M17</f>
        <v>0.12172370366644381</v>
      </c>
      <c r="N19" s="282"/>
      <c r="O19" s="283">
        <f>O17</f>
        <v>0.11429636198164894</v>
      </c>
    </row>
    <row r="20" spans="2:15" ht="17.25" customHeight="1"/>
    <row r="22" spans="2:15" ht="12.75" customHeight="1">
      <c r="O22" s="93"/>
    </row>
    <row r="23" spans="2:15" ht="12.75" customHeight="1">
      <c r="O23" s="60"/>
    </row>
    <row r="24" spans="2:15" ht="12.75" customHeight="1">
      <c r="O24" s="60"/>
    </row>
    <row r="26" spans="2:15" ht="12.75" customHeight="1">
      <c r="O26" s="60"/>
    </row>
    <row r="27" spans="2:15" ht="12.75" customHeight="1">
      <c r="M27" s="248"/>
      <c r="N27" s="248"/>
      <c r="O27" s="60"/>
    </row>
    <row r="32" spans="2:15" ht="12.75" customHeight="1">
      <c r="H32" s="284"/>
    </row>
  </sheetData>
  <phoneticPr fontId="66" type="noConversion"/>
  <pageMargins left="0.6" right="0.6" top="1" bottom="1" header="0.5" footer="0.5"/>
  <pageSetup paperSize="9" orientation="landscape" horizontalDpi="300" verticalDpi="300"/>
  <headerFooter>
    <oddHeader>&amp;R&amp;"맑은 고딕,Regular"&amp;7 Draft - Work in Progress</oddHeader>
    <oddFooter>&amp;L&amp;"맑은 고딕,Regular"&amp;7 &amp;F_x005F_x000a_PwC&amp;C&amp;"맑은 고딕,Regular"&amp;7 &amp;A&amp;R&amp;"맑은 고딕,Regular"&amp;7 &amp;D_x005F_x000a_Page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32"/>
  <sheetViews>
    <sheetView showGridLines="0" zoomScale="90" zoomScaleNormal="90" workbookViewId="0">
      <selection activeCell="E30" sqref="E30"/>
    </sheetView>
  </sheetViews>
  <sheetFormatPr defaultColWidth="9.15234375" defaultRowHeight="12.75" customHeight="1"/>
  <cols>
    <col min="1" max="1" width="1.765625" style="4" customWidth="1"/>
  </cols>
  <sheetData>
    <row r="1" spans="1:8" s="8" customFormat="1" ht="12.75" customHeight="1">
      <c r="A1" s="5"/>
      <c r="B1" s="206" t="s">
        <v>8</v>
      </c>
      <c r="C1" s="5"/>
      <c r="D1" s="5"/>
      <c r="E1" s="5"/>
      <c r="F1" s="5"/>
      <c r="G1" s="5"/>
      <c r="H1" s="5"/>
    </row>
    <row r="2" spans="1:8" s="8" customFormat="1" ht="12.75" customHeight="1">
      <c r="A2" s="5"/>
      <c r="B2" s="14" t="s">
        <v>854</v>
      </c>
      <c r="C2" s="5"/>
      <c r="D2" s="5"/>
      <c r="E2" s="5"/>
      <c r="F2" s="5"/>
      <c r="G2" s="5"/>
      <c r="H2" s="5"/>
    </row>
    <row r="3" spans="1:8" s="8" customFormat="1" ht="12.75" customHeight="1">
      <c r="A3" s="5"/>
      <c r="B3" s="14" t="s">
        <v>21</v>
      </c>
      <c r="C3" s="14"/>
      <c r="D3" s="5"/>
      <c r="E3" s="207"/>
      <c r="F3" s="14"/>
      <c r="G3" s="207"/>
      <c r="H3" s="207"/>
    </row>
    <row r="4" spans="1:8" s="8" customFormat="1" ht="12.75" customHeight="1"/>
    <row r="5" spans="1:8" ht="13.5" customHeight="1">
      <c r="B5" s="285"/>
    </row>
    <row r="32" spans="2:2" ht="12.75" customHeight="1">
      <c r="B32" s="286" t="s">
        <v>924</v>
      </c>
    </row>
  </sheetData>
  <phoneticPr fontId="66" type="noConversion"/>
  <pageMargins left="0.7" right="0.7" top="0.75" bottom="0.75" header="0.511811023622047" footer="0.511811023622047"/>
  <pageSetup paperSize="9" orientation="portrait"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L20"/>
  <sheetViews>
    <sheetView showGridLines="0" topLeftCell="BC1" zoomScale="90" zoomScaleNormal="90" workbookViewId="0">
      <selection activeCell="E30" sqref="E30"/>
    </sheetView>
  </sheetViews>
  <sheetFormatPr defaultColWidth="9.15234375" defaultRowHeight="12.75" customHeight="1"/>
  <cols>
    <col min="1" max="1" width="2.3828125" style="8" customWidth="1"/>
    <col min="2" max="2" width="22.765625" style="8" customWidth="1"/>
    <col min="3" max="3" width="56.3046875" style="8" customWidth="1"/>
    <col min="4" max="64" width="22.765625" style="8" customWidth="1"/>
    <col min="65" max="16384" width="9.15234375" style="8"/>
  </cols>
  <sheetData>
    <row r="1" spans="1:64" ht="12.75" customHeight="1">
      <c r="A1" s="5"/>
      <c r="B1" s="206" t="s">
        <v>9</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row>
    <row r="2" spans="1:64" ht="12.75" customHeight="1">
      <c r="A2" s="5"/>
      <c r="B2" s="14" t="s">
        <v>854</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row>
    <row r="3" spans="1:64" ht="12.75" customHeight="1">
      <c r="A3" s="5"/>
      <c r="B3" s="14" t="s">
        <v>21</v>
      </c>
      <c r="C3" s="14"/>
      <c r="D3" s="5"/>
      <c r="E3" s="207"/>
      <c r="F3" s="14"/>
      <c r="G3" s="207"/>
      <c r="H3" s="207"/>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row>
    <row r="6" spans="1:64" s="287" customFormat="1" ht="46.5" customHeight="1">
      <c r="B6" s="80" t="s">
        <v>925</v>
      </c>
      <c r="C6" s="80" t="s">
        <v>926</v>
      </c>
      <c r="D6" s="80" t="s">
        <v>927</v>
      </c>
      <c r="E6" s="80" t="s">
        <v>928</v>
      </c>
      <c r="F6" s="80" t="s">
        <v>929</v>
      </c>
      <c r="G6" s="80" t="s">
        <v>930</v>
      </c>
      <c r="H6" s="80" t="s">
        <v>931</v>
      </c>
      <c r="I6" s="80" t="s">
        <v>932</v>
      </c>
      <c r="J6" s="80" t="s">
        <v>933</v>
      </c>
      <c r="K6" s="80" t="s">
        <v>934</v>
      </c>
      <c r="L6" s="80" t="s">
        <v>935</v>
      </c>
      <c r="M6" s="80" t="s">
        <v>936</v>
      </c>
      <c r="N6" s="80" t="s">
        <v>937</v>
      </c>
      <c r="O6" s="80" t="s">
        <v>938</v>
      </c>
      <c r="P6" s="80" t="s">
        <v>939</v>
      </c>
      <c r="Q6" s="80" t="s">
        <v>940</v>
      </c>
      <c r="R6" s="80" t="s">
        <v>941</v>
      </c>
      <c r="S6" s="80" t="s">
        <v>927</v>
      </c>
      <c r="T6" s="80" t="s">
        <v>942</v>
      </c>
      <c r="U6" s="80" t="s">
        <v>943</v>
      </c>
      <c r="V6" s="80" t="s">
        <v>944</v>
      </c>
      <c r="W6" s="80" t="s">
        <v>945</v>
      </c>
      <c r="X6" s="80" t="s">
        <v>931</v>
      </c>
      <c r="Y6" s="80" t="s">
        <v>946</v>
      </c>
      <c r="Z6" s="80" t="s">
        <v>947</v>
      </c>
      <c r="AA6" s="80" t="s">
        <v>948</v>
      </c>
      <c r="AB6" s="80" t="s">
        <v>949</v>
      </c>
      <c r="AC6" s="80" t="s">
        <v>930</v>
      </c>
      <c r="AD6" s="80" t="s">
        <v>950</v>
      </c>
      <c r="AE6" s="80" t="s">
        <v>951</v>
      </c>
      <c r="AF6" s="80" t="s">
        <v>952</v>
      </c>
      <c r="AG6" s="80" t="s">
        <v>953</v>
      </c>
      <c r="AH6" s="80" t="s">
        <v>932</v>
      </c>
      <c r="AI6" s="80" t="s">
        <v>954</v>
      </c>
      <c r="AJ6" s="80" t="s">
        <v>955</v>
      </c>
      <c r="AK6" s="80" t="s">
        <v>956</v>
      </c>
      <c r="AL6" s="80" t="s">
        <v>957</v>
      </c>
      <c r="AM6" s="80" t="s">
        <v>933</v>
      </c>
      <c r="AN6" s="80" t="s">
        <v>958</v>
      </c>
      <c r="AO6" s="80" t="s">
        <v>959</v>
      </c>
      <c r="AP6" s="80" t="s">
        <v>960</v>
      </c>
      <c r="AQ6" s="80" t="s">
        <v>961</v>
      </c>
      <c r="AR6" s="80" t="s">
        <v>928</v>
      </c>
      <c r="AS6" s="80" t="s">
        <v>962</v>
      </c>
      <c r="AT6" s="80" t="s">
        <v>963</v>
      </c>
      <c r="AU6" s="80" t="s">
        <v>964</v>
      </c>
      <c r="AV6" s="80" t="s">
        <v>965</v>
      </c>
      <c r="AW6" s="80" t="s">
        <v>966</v>
      </c>
      <c r="AX6" s="80" t="s">
        <v>967</v>
      </c>
      <c r="AY6" s="80" t="s">
        <v>968</v>
      </c>
      <c r="AZ6" s="80" t="s">
        <v>969</v>
      </c>
      <c r="BA6" s="80" t="s">
        <v>970</v>
      </c>
      <c r="BB6" s="80" t="s">
        <v>971</v>
      </c>
      <c r="BC6" s="80" t="s">
        <v>972</v>
      </c>
      <c r="BD6" s="80" t="s">
        <v>973</v>
      </c>
      <c r="BE6" s="80" t="s">
        <v>974</v>
      </c>
      <c r="BF6" s="80" t="s">
        <v>975</v>
      </c>
      <c r="BG6" s="80" t="s">
        <v>937</v>
      </c>
      <c r="BH6" s="80" t="s">
        <v>976</v>
      </c>
      <c r="BI6" s="80" t="s">
        <v>977</v>
      </c>
      <c r="BJ6" s="80" t="s">
        <v>978</v>
      </c>
      <c r="BK6" s="80" t="s">
        <v>979</v>
      </c>
      <c r="BL6" s="80" t="s">
        <v>980</v>
      </c>
    </row>
    <row r="7" spans="1:64" ht="15.75" customHeight="1">
      <c r="B7" s="288" t="s">
        <v>904</v>
      </c>
      <c r="C7" s="288" t="s">
        <v>905</v>
      </c>
      <c r="D7" s="289">
        <v>200467.6</v>
      </c>
      <c r="E7" s="289">
        <v>32532.6</v>
      </c>
      <c r="F7" s="289">
        <v>139890.70000000001</v>
      </c>
      <c r="G7" s="290">
        <v>0</v>
      </c>
      <c r="H7" s="290">
        <v>0</v>
      </c>
      <c r="I7" s="290">
        <v>0</v>
      </c>
      <c r="J7" s="289">
        <v>1769.4</v>
      </c>
      <c r="K7" s="289">
        <v>178027.5</v>
      </c>
      <c r="L7" s="289">
        <v>197306.8</v>
      </c>
      <c r="M7" s="289">
        <v>21072.400000000001</v>
      </c>
      <c r="N7" s="289">
        <v>24476.1</v>
      </c>
      <c r="O7" s="291">
        <v>131705.20000000001</v>
      </c>
      <c r="P7" s="291">
        <v>347315.7</v>
      </c>
      <c r="Q7" s="291">
        <v>220006.1</v>
      </c>
      <c r="R7" s="291">
        <v>262180.7</v>
      </c>
      <c r="S7" s="291">
        <v>200467.6</v>
      </c>
      <c r="T7" s="292">
        <v>0</v>
      </c>
      <c r="U7" s="292">
        <v>0</v>
      </c>
      <c r="V7" s="292">
        <v>0</v>
      </c>
      <c r="W7" s="292">
        <v>0</v>
      </c>
      <c r="X7" s="292">
        <v>0</v>
      </c>
      <c r="Y7" s="292">
        <v>0</v>
      </c>
      <c r="Z7" s="292">
        <v>0</v>
      </c>
      <c r="AA7" s="292">
        <v>0</v>
      </c>
      <c r="AB7" s="292">
        <v>0</v>
      </c>
      <c r="AC7" s="292">
        <v>0</v>
      </c>
      <c r="AD7" s="292">
        <v>0</v>
      </c>
      <c r="AE7" s="292">
        <v>0</v>
      </c>
      <c r="AF7" s="292">
        <v>0</v>
      </c>
      <c r="AG7" s="292">
        <v>0</v>
      </c>
      <c r="AH7" s="292">
        <v>0</v>
      </c>
      <c r="AI7" s="291">
        <v>577.29999999999995</v>
      </c>
      <c r="AJ7" s="291">
        <v>990.6</v>
      </c>
      <c r="AK7" s="291">
        <v>912.4</v>
      </c>
      <c r="AL7" s="291">
        <v>1158.2</v>
      </c>
      <c r="AM7" s="291">
        <v>1769.4</v>
      </c>
      <c r="AN7" s="291">
        <v>5627</v>
      </c>
      <c r="AO7" s="291">
        <v>4539.1000000000004</v>
      </c>
      <c r="AP7" s="291">
        <v>5536.7</v>
      </c>
      <c r="AQ7" s="291">
        <v>7002.8</v>
      </c>
      <c r="AR7" s="291">
        <v>32532.6</v>
      </c>
      <c r="AS7" s="291">
        <v>21359</v>
      </c>
      <c r="AT7" s="291">
        <v>14089.2</v>
      </c>
      <c r="AU7" s="291">
        <v>46110.6</v>
      </c>
      <c r="AV7" s="291">
        <v>33506</v>
      </c>
      <c r="AW7" s="291">
        <v>70056.800000000003</v>
      </c>
      <c r="AX7" s="291">
        <v>3682.5</v>
      </c>
      <c r="AY7" s="291">
        <v>15457.8</v>
      </c>
      <c r="AZ7" s="291">
        <v>14784.4</v>
      </c>
      <c r="BA7" s="291">
        <v>61157.8</v>
      </c>
      <c r="BB7" s="291">
        <v>113147.8</v>
      </c>
      <c r="BC7" s="291">
        <v>4369.7</v>
      </c>
      <c r="BD7" s="291">
        <v>5342.8</v>
      </c>
      <c r="BE7" s="291">
        <v>11162.5</v>
      </c>
      <c r="BF7" s="291">
        <v>19349.5</v>
      </c>
      <c r="BG7" s="291">
        <v>24476.1</v>
      </c>
      <c r="BH7" s="8">
        <f>IF(O7=0,"na",O7+T7+Y7+AD7+AI7+AN7-AX7)</f>
        <v>134227</v>
      </c>
      <c r="BI7" s="8">
        <f>IF(P7=0,"na",P7+U7+Z7+AE7+AJ7+AO7-AY7)</f>
        <v>337387.6</v>
      </c>
      <c r="BJ7" s="8">
        <f>IF(Q7=0,"na",Q7+V7+AA7+AF7+AK7+AP7-AZ7)</f>
        <v>211670.80000000002</v>
      </c>
      <c r="BK7" s="8">
        <f>IF(R7=0,"na",R7+W7+AB7+AG7+AL7+AQ7-BA7)</f>
        <v>209183.90000000002</v>
      </c>
      <c r="BL7" s="8">
        <f>IF(S7=0,"na",S7+X7+AC7+AH7+AM7+AR7-BB7)</f>
        <v>121621.8</v>
      </c>
    </row>
    <row r="8" spans="1:64" ht="15.75" customHeight="1">
      <c r="B8" s="288" t="s">
        <v>906</v>
      </c>
      <c r="C8" s="288" t="s">
        <v>907</v>
      </c>
      <c r="D8" s="289">
        <v>37459.1</v>
      </c>
      <c r="E8" s="289">
        <v>13822.9</v>
      </c>
      <c r="F8" s="289">
        <v>56776.2</v>
      </c>
      <c r="G8" s="290">
        <v>0</v>
      </c>
      <c r="H8" s="290">
        <v>0</v>
      </c>
      <c r="I8" s="290">
        <v>0</v>
      </c>
      <c r="J8" s="289">
        <v>106.3</v>
      </c>
      <c r="K8" s="289">
        <v>-535.20000000000005</v>
      </c>
      <c r="L8" s="289">
        <v>67356.899999999994</v>
      </c>
      <c r="M8" s="289">
        <v>-1758.7</v>
      </c>
      <c r="N8" s="289">
        <v>2520.6999999999998</v>
      </c>
      <c r="O8" s="291">
        <v>61295.1</v>
      </c>
      <c r="P8" s="291">
        <v>55851.1</v>
      </c>
      <c r="Q8" s="291">
        <v>47761.2</v>
      </c>
      <c r="R8" s="291">
        <v>33784.800000000003</v>
      </c>
      <c r="S8" s="291">
        <v>37459.1</v>
      </c>
      <c r="T8" s="292">
        <v>0</v>
      </c>
      <c r="U8" s="292">
        <v>0</v>
      </c>
      <c r="V8" s="293">
        <v>0</v>
      </c>
      <c r="W8" s="292">
        <v>0</v>
      </c>
      <c r="X8" s="292">
        <v>0</v>
      </c>
      <c r="Y8" s="292">
        <v>0</v>
      </c>
      <c r="Z8" s="292">
        <v>0</v>
      </c>
      <c r="AA8" s="293">
        <v>0</v>
      </c>
      <c r="AB8" s="292">
        <v>0</v>
      </c>
      <c r="AC8" s="292">
        <v>0</v>
      </c>
      <c r="AD8" s="292">
        <v>0</v>
      </c>
      <c r="AE8" s="292">
        <v>0</v>
      </c>
      <c r="AF8" s="293">
        <v>0</v>
      </c>
      <c r="AG8" s="292">
        <v>0</v>
      </c>
      <c r="AH8" s="292">
        <v>0</v>
      </c>
      <c r="AI8" s="291">
        <v>-1652</v>
      </c>
      <c r="AJ8" s="291">
        <v>313</v>
      </c>
      <c r="AK8" s="293">
        <v>0</v>
      </c>
      <c r="AL8" s="291">
        <v>95.1</v>
      </c>
      <c r="AM8" s="291">
        <v>106.3</v>
      </c>
      <c r="AN8" s="291">
        <v>2076.8000000000002</v>
      </c>
      <c r="AO8" s="291">
        <v>16709.2</v>
      </c>
      <c r="AP8" s="293">
        <v>0</v>
      </c>
      <c r="AQ8" s="291">
        <v>12633.3</v>
      </c>
      <c r="AR8" s="291">
        <v>13822.9</v>
      </c>
      <c r="AS8" s="291">
        <v>4180.8</v>
      </c>
      <c r="AT8" s="291">
        <v>21062.9</v>
      </c>
      <c r="AU8" s="293">
        <v>0</v>
      </c>
      <c r="AV8" s="291">
        <v>5229.6000000000004</v>
      </c>
      <c r="AW8" s="291">
        <v>37727.9</v>
      </c>
      <c r="AX8" s="291">
        <v>474</v>
      </c>
      <c r="AY8" s="291">
        <v>9615</v>
      </c>
      <c r="AZ8" s="293">
        <v>0</v>
      </c>
      <c r="BA8" s="291">
        <v>3378.4</v>
      </c>
      <c r="BB8" s="291">
        <v>3563.2</v>
      </c>
      <c r="BC8" s="291">
        <v>-673.4</v>
      </c>
      <c r="BD8" s="291">
        <v>2486.6</v>
      </c>
      <c r="BE8" s="293">
        <v>0</v>
      </c>
      <c r="BF8" s="291">
        <v>-95.6</v>
      </c>
      <c r="BG8" s="291">
        <v>2520.6999999999998</v>
      </c>
      <c r="BH8" s="8">
        <f t="shared" ref="BH8:BI14" si="0">IF(O8=0,"na",O8+T8+Y8+AD8+AI8+AN8-AX8)</f>
        <v>61245.9</v>
      </c>
      <c r="BI8" s="8">
        <f t="shared" si="0"/>
        <v>63258.3</v>
      </c>
      <c r="BJ8" s="103" t="s">
        <v>981</v>
      </c>
      <c r="BK8" s="8">
        <f t="shared" ref="BK8:BL14" si="1">IF(R8=0,"na",R8+W8+AB8+AG8+AL8+AQ8-BA8)</f>
        <v>43134.799999999996</v>
      </c>
      <c r="BL8" s="8">
        <f t="shared" si="1"/>
        <v>47825.100000000006</v>
      </c>
    </row>
    <row r="9" spans="1:64" ht="15.75" customHeight="1">
      <c r="B9" s="288" t="s">
        <v>908</v>
      </c>
      <c r="C9" s="288" t="s">
        <v>909</v>
      </c>
      <c r="D9" s="289">
        <v>53639.199999999997</v>
      </c>
      <c r="E9" s="289">
        <v>10015.5</v>
      </c>
      <c r="F9" s="289">
        <v>34405.9</v>
      </c>
      <c r="G9" s="290">
        <v>0</v>
      </c>
      <c r="H9" s="290">
        <v>0</v>
      </c>
      <c r="I9" s="290">
        <v>0</v>
      </c>
      <c r="J9" s="289">
        <v>93.6</v>
      </c>
      <c r="K9" s="289">
        <v>28651</v>
      </c>
      <c r="L9" s="289">
        <v>98873.2</v>
      </c>
      <c r="M9" s="289">
        <v>-4469.3</v>
      </c>
      <c r="N9" s="289">
        <v>-294.89999999999998</v>
      </c>
      <c r="O9" s="291">
        <v>81741.600000000006</v>
      </c>
      <c r="P9" s="291">
        <v>113349.8</v>
      </c>
      <c r="Q9" s="291">
        <v>79198.399999999994</v>
      </c>
      <c r="R9" s="291">
        <v>75506.2</v>
      </c>
      <c r="S9" s="291">
        <v>53639.199999999997</v>
      </c>
      <c r="T9" s="292">
        <v>0</v>
      </c>
      <c r="U9" s="292">
        <v>0</v>
      </c>
      <c r="V9" s="292">
        <v>0</v>
      </c>
      <c r="W9" s="292">
        <v>0</v>
      </c>
      <c r="X9" s="292">
        <v>0</v>
      </c>
      <c r="Y9" s="292">
        <v>0</v>
      </c>
      <c r="Z9" s="292">
        <v>0</v>
      </c>
      <c r="AA9" s="292">
        <v>0</v>
      </c>
      <c r="AB9" s="292">
        <v>0</v>
      </c>
      <c r="AC9" s="292">
        <v>0</v>
      </c>
      <c r="AD9" s="292">
        <v>0</v>
      </c>
      <c r="AE9" s="292">
        <v>0</v>
      </c>
      <c r="AF9" s="292">
        <v>0</v>
      </c>
      <c r="AG9" s="292">
        <v>0</v>
      </c>
      <c r="AH9" s="292">
        <v>0</v>
      </c>
      <c r="AI9" s="291">
        <v>242.3</v>
      </c>
      <c r="AJ9" s="291">
        <v>123.2</v>
      </c>
      <c r="AK9" s="291">
        <v>110.5</v>
      </c>
      <c r="AL9" s="291">
        <v>94.5</v>
      </c>
      <c r="AM9" s="291">
        <v>93.6</v>
      </c>
      <c r="AN9" s="291">
        <v>26241.3</v>
      </c>
      <c r="AO9" s="291">
        <v>30996.7</v>
      </c>
      <c r="AP9" s="291">
        <v>12992.6</v>
      </c>
      <c r="AQ9" s="291">
        <v>11270</v>
      </c>
      <c r="AR9" s="291">
        <v>10015.5</v>
      </c>
      <c r="AS9" s="291">
        <v>71676.7</v>
      </c>
      <c r="AT9" s="291">
        <v>39756.9</v>
      </c>
      <c r="AU9" s="291">
        <v>25006.7</v>
      </c>
      <c r="AV9" s="291">
        <v>35741.5</v>
      </c>
      <c r="AW9" s="291">
        <v>23261.4</v>
      </c>
      <c r="AX9" s="291">
        <v>9748.7999999999993</v>
      </c>
      <c r="AY9" s="291">
        <v>16073.4</v>
      </c>
      <c r="AZ9" s="291">
        <v>14069.7</v>
      </c>
      <c r="BA9" s="291">
        <v>15131</v>
      </c>
      <c r="BB9" s="291">
        <v>16612.400000000001</v>
      </c>
      <c r="BC9" s="291">
        <v>-1491.2</v>
      </c>
      <c r="BD9" s="291">
        <v>3196.9</v>
      </c>
      <c r="BE9" s="291">
        <v>-8613.7999999999993</v>
      </c>
      <c r="BF9" s="291">
        <v>-3573.5</v>
      </c>
      <c r="BG9" s="291">
        <v>-294.89999999999998</v>
      </c>
      <c r="BH9" s="8">
        <f t="shared" si="0"/>
        <v>98476.400000000009</v>
      </c>
      <c r="BI9" s="8">
        <f t="shared" si="0"/>
        <v>128396.30000000002</v>
      </c>
      <c r="BJ9" s="8">
        <f t="shared" ref="BJ9:BJ14" si="2">IF(Q9=0,"na",Q9+V9+AA9+AF9+AK9+AP9-AZ9)</f>
        <v>78231.8</v>
      </c>
      <c r="BK9" s="8">
        <f t="shared" si="1"/>
        <v>71739.7</v>
      </c>
      <c r="BL9" s="8">
        <f t="shared" si="1"/>
        <v>47135.899999999994</v>
      </c>
    </row>
    <row r="10" spans="1:64" ht="15.75" customHeight="1">
      <c r="B10" s="288" t="s">
        <v>910</v>
      </c>
      <c r="C10" s="288" t="s">
        <v>911</v>
      </c>
      <c r="D10" s="289">
        <v>7027393.7999999998</v>
      </c>
      <c r="E10" s="289">
        <v>1115366.2</v>
      </c>
      <c r="F10" s="289">
        <v>3224754.9</v>
      </c>
      <c r="G10" s="290">
        <v>0</v>
      </c>
      <c r="H10" s="290">
        <v>0</v>
      </c>
      <c r="I10" s="290">
        <v>0</v>
      </c>
      <c r="J10" s="289">
        <v>290747.7</v>
      </c>
      <c r="K10" s="289">
        <v>10635628.199999999</v>
      </c>
      <c r="L10" s="289">
        <v>2137834.1</v>
      </c>
      <c r="M10" s="289">
        <v>208538.2</v>
      </c>
      <c r="N10" s="289">
        <v>351804.2</v>
      </c>
      <c r="O10" s="291">
        <v>5700486.2999999998</v>
      </c>
      <c r="P10" s="291">
        <v>14440622</v>
      </c>
      <c r="Q10" s="291">
        <v>7137284.9000000004</v>
      </c>
      <c r="R10" s="291">
        <v>9799510.5</v>
      </c>
      <c r="S10" s="291">
        <v>7027393.7999999998</v>
      </c>
      <c r="T10" s="292">
        <v>0</v>
      </c>
      <c r="U10" s="292">
        <v>0</v>
      </c>
      <c r="V10" s="292">
        <v>0</v>
      </c>
      <c r="W10" s="292">
        <v>0</v>
      </c>
      <c r="X10" s="292">
        <v>0</v>
      </c>
      <c r="Y10" s="292">
        <v>0</v>
      </c>
      <c r="Z10" s="292">
        <v>0</v>
      </c>
      <c r="AA10" s="292">
        <v>0</v>
      </c>
      <c r="AB10" s="292">
        <v>0</v>
      </c>
      <c r="AC10" s="292">
        <v>0</v>
      </c>
      <c r="AD10" s="292">
        <v>0</v>
      </c>
      <c r="AE10" s="292">
        <v>0</v>
      </c>
      <c r="AF10" s="292">
        <v>0</v>
      </c>
      <c r="AG10" s="292">
        <v>0</v>
      </c>
      <c r="AH10" s="292">
        <v>0</v>
      </c>
      <c r="AI10" s="291">
        <v>3604.6</v>
      </c>
      <c r="AJ10" s="291">
        <v>74653.600000000006</v>
      </c>
      <c r="AK10" s="291">
        <v>158201.29999999999</v>
      </c>
      <c r="AL10" s="291">
        <v>190516.7</v>
      </c>
      <c r="AM10" s="291">
        <v>290747.7</v>
      </c>
      <c r="AN10" s="291">
        <v>343128</v>
      </c>
      <c r="AO10" s="291">
        <v>1225946</v>
      </c>
      <c r="AP10" s="291">
        <v>1113821.3</v>
      </c>
      <c r="AQ10" s="291">
        <v>1105792.5</v>
      </c>
      <c r="AR10" s="291">
        <v>1115366.2</v>
      </c>
      <c r="AS10" s="291">
        <v>1163079.8999999999</v>
      </c>
      <c r="AT10" s="291">
        <v>1648073.2</v>
      </c>
      <c r="AU10" s="291">
        <v>1674061.5</v>
      </c>
      <c r="AV10" s="291">
        <v>1394369.7</v>
      </c>
      <c r="AW10" s="291">
        <v>1102135.3</v>
      </c>
      <c r="AX10" s="291">
        <v>10933.6</v>
      </c>
      <c r="AY10" s="291">
        <v>1045474.6</v>
      </c>
      <c r="AZ10" s="291">
        <v>737158.3</v>
      </c>
      <c r="BA10" s="291">
        <v>632781</v>
      </c>
      <c r="BB10" s="291">
        <v>582027.1</v>
      </c>
      <c r="BC10" s="291">
        <v>180589.7</v>
      </c>
      <c r="BD10" s="291">
        <v>272935.7</v>
      </c>
      <c r="BE10" s="291">
        <v>356001.3</v>
      </c>
      <c r="BF10" s="291">
        <v>422821.5</v>
      </c>
      <c r="BG10" s="291">
        <v>351804.2</v>
      </c>
      <c r="BH10" s="8">
        <f t="shared" si="0"/>
        <v>6036285.2999999998</v>
      </c>
      <c r="BI10" s="8">
        <f t="shared" si="0"/>
        <v>14695747</v>
      </c>
      <c r="BJ10" s="8">
        <f t="shared" si="2"/>
        <v>7672149.2000000002</v>
      </c>
      <c r="BK10" s="8">
        <f t="shared" si="1"/>
        <v>10463038.699999999</v>
      </c>
      <c r="BL10" s="8">
        <f t="shared" si="1"/>
        <v>7851480.5999999996</v>
      </c>
    </row>
    <row r="11" spans="1:64" ht="15.75" customHeight="1">
      <c r="B11" s="288" t="s">
        <v>912</v>
      </c>
      <c r="C11" s="288" t="s">
        <v>913</v>
      </c>
      <c r="D11" s="289">
        <v>1669079.6</v>
      </c>
      <c r="E11" s="289">
        <v>10472.799999999999</v>
      </c>
      <c r="F11" s="289">
        <v>453852.5</v>
      </c>
      <c r="G11" s="290">
        <v>0</v>
      </c>
      <c r="H11" s="290">
        <v>0</v>
      </c>
      <c r="I11" s="290">
        <v>0</v>
      </c>
      <c r="J11" s="289">
        <v>3816</v>
      </c>
      <c r="K11" s="289">
        <v>2484131.2000000002</v>
      </c>
      <c r="L11" s="289">
        <v>559753.80000000005</v>
      </c>
      <c r="M11" s="289">
        <v>129157.8</v>
      </c>
      <c r="N11" s="289">
        <v>143019.29999999999</v>
      </c>
      <c r="O11" s="291">
        <v>1271118.1000000001</v>
      </c>
      <c r="P11" s="291">
        <v>1679035.5</v>
      </c>
      <c r="Q11" s="291">
        <v>2232310.9</v>
      </c>
      <c r="R11" s="291">
        <v>3380297.7</v>
      </c>
      <c r="S11" s="291">
        <v>1669079.6</v>
      </c>
      <c r="T11" s="292">
        <v>0</v>
      </c>
      <c r="U11" s="292">
        <v>0</v>
      </c>
      <c r="V11" s="292">
        <v>0</v>
      </c>
      <c r="W11" s="292">
        <v>0</v>
      </c>
      <c r="X11" s="292">
        <v>0</v>
      </c>
      <c r="Y11" s="292">
        <v>0</v>
      </c>
      <c r="Z11" s="292">
        <v>0</v>
      </c>
      <c r="AA11" s="292">
        <v>0</v>
      </c>
      <c r="AB11" s="292">
        <v>0</v>
      </c>
      <c r="AC11" s="292">
        <v>0</v>
      </c>
      <c r="AD11" s="292">
        <v>0</v>
      </c>
      <c r="AE11" s="292">
        <v>0</v>
      </c>
      <c r="AF11" s="292">
        <v>0</v>
      </c>
      <c r="AG11" s="292">
        <v>0</v>
      </c>
      <c r="AH11" s="292">
        <v>0</v>
      </c>
      <c r="AI11" s="291">
        <v>3575.6</v>
      </c>
      <c r="AJ11" s="291">
        <v>4027.5</v>
      </c>
      <c r="AK11" s="291">
        <v>3943.1</v>
      </c>
      <c r="AL11" s="291">
        <v>4020.8</v>
      </c>
      <c r="AM11" s="291">
        <v>3816</v>
      </c>
      <c r="AN11" s="291">
        <v>2723.2</v>
      </c>
      <c r="AO11" s="291">
        <v>2359.6</v>
      </c>
      <c r="AP11" s="291">
        <v>3492.6</v>
      </c>
      <c r="AQ11" s="291">
        <v>10040.1</v>
      </c>
      <c r="AR11" s="291">
        <v>10472.799999999999</v>
      </c>
      <c r="AS11" s="291">
        <v>103628.1</v>
      </c>
      <c r="AT11" s="291">
        <v>106692.6</v>
      </c>
      <c r="AU11" s="291">
        <v>159658</v>
      </c>
      <c r="AV11" s="291">
        <v>262742.40000000002</v>
      </c>
      <c r="AW11" s="291">
        <v>214386.1</v>
      </c>
      <c r="AX11" s="291">
        <v>16694.3</v>
      </c>
      <c r="AY11" s="291">
        <v>80447.600000000006</v>
      </c>
      <c r="AZ11" s="291">
        <v>87817.1</v>
      </c>
      <c r="BA11" s="291">
        <v>83052.3</v>
      </c>
      <c r="BB11" s="291">
        <v>87706.3</v>
      </c>
      <c r="BC11" s="291">
        <v>48207.5</v>
      </c>
      <c r="BD11" s="291">
        <v>62584.6</v>
      </c>
      <c r="BE11" s="291">
        <v>102676.2</v>
      </c>
      <c r="BF11" s="291">
        <v>180495.8</v>
      </c>
      <c r="BG11" s="291">
        <v>143019.29999999999</v>
      </c>
      <c r="BH11" s="8">
        <f t="shared" si="0"/>
        <v>1260722.6000000001</v>
      </c>
      <c r="BI11" s="8">
        <f t="shared" si="0"/>
        <v>1604975</v>
      </c>
      <c r="BJ11" s="8">
        <f t="shared" si="2"/>
        <v>2151929.5</v>
      </c>
      <c r="BK11" s="8">
        <f t="shared" si="1"/>
        <v>3311306.3000000003</v>
      </c>
      <c r="BL11" s="8">
        <f t="shared" si="1"/>
        <v>1595662.1</v>
      </c>
    </row>
    <row r="12" spans="1:64" ht="15.75" customHeight="1">
      <c r="B12" s="288" t="s">
        <v>914</v>
      </c>
      <c r="C12" s="288" t="s">
        <v>915</v>
      </c>
      <c r="D12" s="289">
        <v>72990.600000000006</v>
      </c>
      <c r="E12" s="289">
        <v>12151.3</v>
      </c>
      <c r="F12" s="289">
        <v>77383</v>
      </c>
      <c r="G12" s="290">
        <v>0</v>
      </c>
      <c r="H12" s="290">
        <v>0</v>
      </c>
      <c r="I12" s="290">
        <v>0</v>
      </c>
      <c r="J12" s="289">
        <v>8102</v>
      </c>
      <c r="K12" s="289">
        <v>71948</v>
      </c>
      <c r="L12" s="289">
        <v>73698.8</v>
      </c>
      <c r="M12" s="289">
        <v>-10739.3</v>
      </c>
      <c r="N12" s="289">
        <v>-4787.3999999999996</v>
      </c>
      <c r="O12" s="293">
        <v>0</v>
      </c>
      <c r="P12" s="291">
        <v>215836</v>
      </c>
      <c r="Q12" s="291">
        <v>123344.2</v>
      </c>
      <c r="R12" s="291">
        <v>114976.9</v>
      </c>
      <c r="S12" s="291">
        <v>72990.600000000006</v>
      </c>
      <c r="T12" s="292">
        <v>0</v>
      </c>
      <c r="U12" s="292">
        <v>0</v>
      </c>
      <c r="V12" s="292">
        <v>0</v>
      </c>
      <c r="W12" s="292">
        <v>0</v>
      </c>
      <c r="X12" s="292">
        <v>0</v>
      </c>
      <c r="Y12" s="292">
        <v>0</v>
      </c>
      <c r="Z12" s="292">
        <v>0</v>
      </c>
      <c r="AA12" s="292">
        <v>0</v>
      </c>
      <c r="AB12" s="292">
        <v>0</v>
      </c>
      <c r="AC12" s="292">
        <v>0</v>
      </c>
      <c r="AD12" s="292">
        <v>0</v>
      </c>
      <c r="AE12" s="292">
        <v>0</v>
      </c>
      <c r="AF12" s="292">
        <v>0</v>
      </c>
      <c r="AG12" s="292">
        <v>0</v>
      </c>
      <c r="AH12" s="292">
        <v>0</v>
      </c>
      <c r="AI12" s="291">
        <v>362.8</v>
      </c>
      <c r="AJ12" s="291">
        <v>2150.6</v>
      </c>
      <c r="AK12" s="291">
        <v>11955.7</v>
      </c>
      <c r="AL12" s="291">
        <v>12088.6</v>
      </c>
      <c r="AM12" s="291">
        <v>8102</v>
      </c>
      <c r="AN12" s="291">
        <v>12839.6</v>
      </c>
      <c r="AO12" s="291">
        <v>2242.6999999999998</v>
      </c>
      <c r="AP12" s="291">
        <v>7806.3</v>
      </c>
      <c r="AQ12" s="291">
        <v>24410</v>
      </c>
      <c r="AR12" s="291">
        <v>12151.3</v>
      </c>
      <c r="AS12" s="291">
        <v>46968.5</v>
      </c>
      <c r="AT12" s="291">
        <v>26621.4</v>
      </c>
      <c r="AU12" s="291">
        <v>37826.699999999997</v>
      </c>
      <c r="AV12" s="291">
        <v>34662.1</v>
      </c>
      <c r="AW12" s="291">
        <v>21907.8</v>
      </c>
      <c r="AX12" s="291">
        <v>313.10000000000002</v>
      </c>
      <c r="AY12" s="291">
        <v>1720.3</v>
      </c>
      <c r="AZ12" s="291">
        <v>8022.1</v>
      </c>
      <c r="BA12" s="291">
        <v>16022</v>
      </c>
      <c r="BB12" s="291">
        <v>33991.1</v>
      </c>
      <c r="BC12" s="291">
        <v>8843.7999999999993</v>
      </c>
      <c r="BD12" s="291">
        <v>12586.8</v>
      </c>
      <c r="BE12" s="291">
        <v>7691.7</v>
      </c>
      <c r="BF12" s="291">
        <v>3836.9</v>
      </c>
      <c r="BG12" s="291">
        <v>-4787.3999999999996</v>
      </c>
      <c r="BH12" s="103" t="str">
        <f t="shared" si="0"/>
        <v>na</v>
      </c>
      <c r="BI12" s="8">
        <f t="shared" si="0"/>
        <v>218509.00000000003</v>
      </c>
      <c r="BJ12" s="8">
        <f t="shared" si="2"/>
        <v>135084.09999999998</v>
      </c>
      <c r="BK12" s="8">
        <f t="shared" si="1"/>
        <v>135453.5</v>
      </c>
      <c r="BL12" s="8">
        <f t="shared" si="1"/>
        <v>59252.80000000001</v>
      </c>
    </row>
    <row r="13" spans="1:64" ht="15.75" customHeight="1">
      <c r="B13" s="288" t="s">
        <v>916</v>
      </c>
      <c r="C13" s="288" t="s">
        <v>917</v>
      </c>
      <c r="D13" s="289">
        <v>1513287.7</v>
      </c>
      <c r="E13" s="289">
        <v>103970.8</v>
      </c>
      <c r="F13" s="289">
        <v>848264.1</v>
      </c>
      <c r="G13" s="290">
        <v>0</v>
      </c>
      <c r="H13" s="290">
        <v>0</v>
      </c>
      <c r="I13" s="290">
        <v>0</v>
      </c>
      <c r="J13" s="289">
        <v>178023.9</v>
      </c>
      <c r="K13" s="289">
        <v>1990814.1</v>
      </c>
      <c r="L13" s="289">
        <v>967230</v>
      </c>
      <c r="M13" s="289">
        <v>62193.7</v>
      </c>
      <c r="N13" s="289">
        <v>125751.6</v>
      </c>
      <c r="O13" s="291">
        <v>696814.3</v>
      </c>
      <c r="P13" s="291">
        <v>1737367.6</v>
      </c>
      <c r="Q13" s="291">
        <v>1804033.4</v>
      </c>
      <c r="R13" s="291">
        <v>2175069.2000000002</v>
      </c>
      <c r="S13" s="291">
        <v>1513287.7</v>
      </c>
      <c r="T13" s="292">
        <v>0</v>
      </c>
      <c r="U13" s="292">
        <v>0</v>
      </c>
      <c r="V13" s="292">
        <v>0</v>
      </c>
      <c r="W13" s="292">
        <v>0</v>
      </c>
      <c r="X13" s="292">
        <v>0</v>
      </c>
      <c r="Y13" s="292">
        <v>0</v>
      </c>
      <c r="Z13" s="292">
        <v>0</v>
      </c>
      <c r="AA13" s="292">
        <v>0</v>
      </c>
      <c r="AB13" s="292">
        <v>0</v>
      </c>
      <c r="AC13" s="292">
        <v>0</v>
      </c>
      <c r="AD13" s="292">
        <v>0</v>
      </c>
      <c r="AE13" s="292">
        <v>0</v>
      </c>
      <c r="AF13" s="292">
        <v>0</v>
      </c>
      <c r="AG13" s="292">
        <v>0</v>
      </c>
      <c r="AH13" s="292">
        <v>0</v>
      </c>
      <c r="AI13" s="291">
        <v>184339.5</v>
      </c>
      <c r="AJ13" s="291">
        <v>172209.3</v>
      </c>
      <c r="AK13" s="291">
        <v>189411.20000000001</v>
      </c>
      <c r="AL13" s="291">
        <v>186891.5</v>
      </c>
      <c r="AM13" s="291">
        <v>178023.9</v>
      </c>
      <c r="AN13" s="291">
        <v>56270.3</v>
      </c>
      <c r="AO13" s="291">
        <v>114700.4</v>
      </c>
      <c r="AP13" s="291">
        <v>106914.5</v>
      </c>
      <c r="AQ13" s="291">
        <v>143293.9</v>
      </c>
      <c r="AR13" s="291">
        <v>103970.8</v>
      </c>
      <c r="AS13" s="291">
        <v>391454</v>
      </c>
      <c r="AT13" s="291">
        <v>517862.40000000002</v>
      </c>
      <c r="AU13" s="291">
        <v>534058.19999999995</v>
      </c>
      <c r="AV13" s="291">
        <v>500620.3</v>
      </c>
      <c r="AW13" s="291">
        <v>404721.6</v>
      </c>
      <c r="AX13" s="291">
        <v>68510.899999999994</v>
      </c>
      <c r="AY13" s="291">
        <v>144284</v>
      </c>
      <c r="AZ13" s="291">
        <v>213080.2</v>
      </c>
      <c r="BA13" s="291">
        <v>212706</v>
      </c>
      <c r="BB13" s="291">
        <v>208881</v>
      </c>
      <c r="BC13" s="291">
        <v>76210.7</v>
      </c>
      <c r="BD13" s="291">
        <v>130762.8</v>
      </c>
      <c r="BE13" s="291">
        <v>151783.4</v>
      </c>
      <c r="BF13" s="291">
        <v>171423.6</v>
      </c>
      <c r="BG13" s="291">
        <v>125751.6</v>
      </c>
      <c r="BH13" s="8">
        <f t="shared" si="0"/>
        <v>868913.20000000007</v>
      </c>
      <c r="BI13" s="8">
        <f t="shared" si="0"/>
        <v>1879993.3</v>
      </c>
      <c r="BJ13" s="8">
        <f t="shared" si="2"/>
        <v>1887278.8999999997</v>
      </c>
      <c r="BK13" s="8">
        <f t="shared" si="1"/>
        <v>2292548.6</v>
      </c>
      <c r="BL13" s="8">
        <f t="shared" si="1"/>
        <v>1586401.4</v>
      </c>
    </row>
    <row r="14" spans="1:64" ht="15.75" customHeight="1">
      <c r="B14" s="294" t="s">
        <v>918</v>
      </c>
      <c r="C14" s="294" t="s">
        <v>919</v>
      </c>
      <c r="D14" s="295">
        <v>690529.2</v>
      </c>
      <c r="E14" s="295">
        <v>19059</v>
      </c>
      <c r="F14" s="295">
        <v>580087.80000000005</v>
      </c>
      <c r="G14" s="296">
        <v>0</v>
      </c>
      <c r="H14" s="295">
        <v>160.19999999999999</v>
      </c>
      <c r="I14" s="296">
        <v>0</v>
      </c>
      <c r="J14" s="295">
        <v>119157.9</v>
      </c>
      <c r="K14" s="295">
        <v>914491.1</v>
      </c>
      <c r="L14" s="295">
        <v>370268</v>
      </c>
      <c r="M14" s="295">
        <v>-18389.5</v>
      </c>
      <c r="N14" s="295">
        <v>12960.5</v>
      </c>
      <c r="O14" s="295">
        <v>816784.9</v>
      </c>
      <c r="P14" s="295">
        <v>1019906.5</v>
      </c>
      <c r="Q14" s="295">
        <v>807452.9</v>
      </c>
      <c r="R14" s="295">
        <v>950659.9</v>
      </c>
      <c r="S14" s="295">
        <v>690529.2</v>
      </c>
      <c r="T14" s="295">
        <v>160.19999999999999</v>
      </c>
      <c r="U14" s="295">
        <v>160.19999999999999</v>
      </c>
      <c r="V14" s="295">
        <v>160.19999999999999</v>
      </c>
      <c r="W14" s="295">
        <v>160.19999999999999</v>
      </c>
      <c r="X14" s="295">
        <v>160.19999999999999</v>
      </c>
      <c r="Y14" s="295">
        <v>0</v>
      </c>
      <c r="Z14" s="295">
        <v>0</v>
      </c>
      <c r="AA14" s="295">
        <v>0</v>
      </c>
      <c r="AB14" s="295">
        <v>0</v>
      </c>
      <c r="AC14" s="295">
        <v>0</v>
      </c>
      <c r="AD14" s="295">
        <v>0</v>
      </c>
      <c r="AE14" s="295">
        <v>0</v>
      </c>
      <c r="AF14" s="295">
        <v>0</v>
      </c>
      <c r="AG14" s="295">
        <v>0</v>
      </c>
      <c r="AH14" s="295">
        <v>0</v>
      </c>
      <c r="AI14" s="295">
        <v>71172.5</v>
      </c>
      <c r="AJ14" s="295">
        <v>105191.8</v>
      </c>
      <c r="AK14" s="295">
        <v>116638.5</v>
      </c>
      <c r="AL14" s="295">
        <v>118496.8</v>
      </c>
      <c r="AM14" s="295">
        <v>119157.9</v>
      </c>
      <c r="AN14" s="295">
        <v>27887.8</v>
      </c>
      <c r="AO14" s="295">
        <v>29250.1</v>
      </c>
      <c r="AP14" s="295">
        <v>22381.1</v>
      </c>
      <c r="AQ14" s="295">
        <v>15374.8</v>
      </c>
      <c r="AR14" s="295">
        <v>19059</v>
      </c>
      <c r="AS14" s="295">
        <v>156793</v>
      </c>
      <c r="AT14" s="295">
        <v>157132.20000000001</v>
      </c>
      <c r="AU14" s="295">
        <v>189081.8</v>
      </c>
      <c r="AV14" s="295">
        <v>223968.7</v>
      </c>
      <c r="AW14" s="295">
        <v>182925.5</v>
      </c>
      <c r="AX14" s="295">
        <v>59770</v>
      </c>
      <c r="AY14" s="295">
        <v>119388.8</v>
      </c>
      <c r="AZ14" s="295">
        <v>127194.3</v>
      </c>
      <c r="BA14" s="295">
        <v>137183.79999999999</v>
      </c>
      <c r="BB14" s="295">
        <v>183502.6</v>
      </c>
      <c r="BC14" s="295">
        <v>21697</v>
      </c>
      <c r="BD14" s="295">
        <v>28709.200000000001</v>
      </c>
      <c r="BE14" s="295">
        <v>55742.2</v>
      </c>
      <c r="BF14" s="295">
        <v>99002.8</v>
      </c>
      <c r="BG14" s="295">
        <v>12960.5</v>
      </c>
      <c r="BH14" s="295">
        <f t="shared" si="0"/>
        <v>856235.4</v>
      </c>
      <c r="BI14" s="295">
        <f t="shared" si="0"/>
        <v>1035119.8</v>
      </c>
      <c r="BJ14" s="295">
        <f t="shared" si="2"/>
        <v>819438.39999999991</v>
      </c>
      <c r="BK14" s="295">
        <f t="shared" si="1"/>
        <v>947507.89999999991</v>
      </c>
      <c r="BL14" s="295">
        <f t="shared" si="1"/>
        <v>645403.69999999995</v>
      </c>
    </row>
    <row r="16" spans="1:64" ht="12.75" customHeight="1">
      <c r="B16" s="297"/>
    </row>
    <row r="18" spans="2:10" ht="12.75" customHeight="1">
      <c r="B18" s="298"/>
      <c r="C18" s="298"/>
      <c r="D18" s="291"/>
      <c r="E18" s="291"/>
      <c r="F18" s="291"/>
      <c r="G18" s="293"/>
      <c r="H18" s="291"/>
      <c r="I18" s="293"/>
      <c r="J18" s="291"/>
    </row>
    <row r="20" spans="2:10" ht="12.75" customHeight="1">
      <c r="C20" s="297"/>
    </row>
  </sheetData>
  <phoneticPr fontId="66" type="noConversion"/>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Q17"/>
  <sheetViews>
    <sheetView showGridLines="0" zoomScale="90" zoomScaleNormal="90" workbookViewId="0">
      <selection activeCell="E30" sqref="E30"/>
    </sheetView>
  </sheetViews>
  <sheetFormatPr defaultColWidth="9.15234375" defaultRowHeight="12.75" customHeight="1"/>
  <cols>
    <col min="1" max="1" width="1.921875" style="8" customWidth="1"/>
    <col min="2" max="3" width="10.3046875" style="8" customWidth="1"/>
    <col min="4" max="7" width="16.921875" style="8" customWidth="1"/>
    <col min="8" max="8" width="16.921875" style="282" customWidth="1"/>
    <col min="9" max="16384" width="9.15234375" style="8"/>
  </cols>
  <sheetData>
    <row r="1" spans="1:17" ht="12.75" customHeight="1">
      <c r="A1" s="5"/>
      <c r="B1" s="206" t="s">
        <v>10</v>
      </c>
      <c r="C1" s="5"/>
      <c r="D1" s="5"/>
      <c r="E1" s="5"/>
      <c r="F1" s="5"/>
      <c r="G1" s="5"/>
      <c r="H1" s="5"/>
      <c r="I1" s="5"/>
      <c r="J1" s="5"/>
      <c r="K1" s="5"/>
      <c r="L1" s="5"/>
      <c r="M1" s="5"/>
      <c r="N1" s="5"/>
      <c r="O1" s="5"/>
      <c r="P1" s="5"/>
      <c r="Q1" s="5"/>
    </row>
    <row r="2" spans="1:17" ht="12.75" customHeight="1">
      <c r="A2" s="5"/>
      <c r="B2" s="14" t="s">
        <v>854</v>
      </c>
      <c r="C2" s="5"/>
      <c r="D2" s="5"/>
      <c r="E2" s="5"/>
      <c r="F2" s="5"/>
      <c r="G2" s="5"/>
      <c r="H2" s="5"/>
      <c r="I2" s="5"/>
      <c r="J2" s="5"/>
      <c r="K2" s="5"/>
      <c r="L2" s="5"/>
      <c r="M2" s="5"/>
      <c r="N2" s="5"/>
      <c r="O2" s="5"/>
      <c r="P2" s="5"/>
      <c r="Q2" s="5"/>
    </row>
    <row r="3" spans="1:17" ht="12.75" customHeight="1">
      <c r="A3" s="5"/>
      <c r="B3" s="14" t="s">
        <v>21</v>
      </c>
      <c r="C3" s="14"/>
      <c r="D3" s="5"/>
      <c r="E3" s="207"/>
      <c r="F3" s="14"/>
      <c r="G3" s="207"/>
      <c r="H3" s="207"/>
      <c r="I3" s="5"/>
      <c r="J3" s="5"/>
      <c r="K3" s="5"/>
      <c r="L3" s="5"/>
      <c r="M3" s="5"/>
      <c r="N3" s="5"/>
      <c r="O3" s="5"/>
      <c r="P3" s="5"/>
      <c r="Q3" s="5"/>
    </row>
    <row r="4" spans="1:17" ht="12.75" customHeight="1">
      <c r="H4" s="8"/>
    </row>
    <row r="5" spans="1:17" ht="12.75" customHeight="1">
      <c r="B5" s="299"/>
      <c r="C5" s="299"/>
      <c r="D5" s="299"/>
      <c r="E5" s="299"/>
      <c r="F5" s="299"/>
      <c r="G5" s="299"/>
      <c r="H5" s="300"/>
    </row>
    <row r="6" spans="1:17" ht="12.75" customHeight="1">
      <c r="B6" s="301" t="s">
        <v>10</v>
      </c>
      <c r="C6" s="89"/>
      <c r="D6" s="89"/>
      <c r="E6" s="89"/>
      <c r="F6" s="89"/>
      <c r="G6" s="89"/>
      <c r="H6" s="302">
        <f>H15</f>
        <v>4.7300000000000002E-2</v>
      </c>
    </row>
    <row r="7" spans="1:17" ht="12.75" customHeight="1">
      <c r="B7" s="299"/>
      <c r="C7" s="299"/>
      <c r="D7" s="299"/>
      <c r="E7" s="299"/>
      <c r="F7" s="299"/>
      <c r="G7" s="299"/>
      <c r="H7" s="300"/>
    </row>
    <row r="8" spans="1:17" ht="12.75" customHeight="1">
      <c r="B8" s="303"/>
      <c r="C8" s="304"/>
      <c r="D8" s="304"/>
      <c r="E8" s="304"/>
      <c r="F8" s="304"/>
      <c r="G8" s="304"/>
    </row>
    <row r="9" spans="1:17" ht="15" customHeight="1">
      <c r="B9" s="299"/>
      <c r="C9" s="299"/>
      <c r="D9" s="490" t="s">
        <v>982</v>
      </c>
      <c r="E9" s="490"/>
      <c r="F9" s="490"/>
      <c r="G9" s="490"/>
      <c r="H9" s="300"/>
    </row>
    <row r="10" spans="1:17" ht="12.75" customHeight="1">
      <c r="B10" s="305" t="s">
        <v>983</v>
      </c>
      <c r="C10" s="306"/>
      <c r="D10" s="244" t="s">
        <v>920</v>
      </c>
      <c r="E10" s="244" t="s">
        <v>922</v>
      </c>
      <c r="F10" s="244" t="s">
        <v>921</v>
      </c>
      <c r="G10" s="244" t="s">
        <v>984</v>
      </c>
      <c r="H10" s="307" t="s">
        <v>985</v>
      </c>
    </row>
    <row r="11" spans="1:17" ht="12.75" customHeight="1">
      <c r="B11" s="299" t="s">
        <v>986</v>
      </c>
      <c r="C11" s="299"/>
      <c r="D11" s="308">
        <v>1660780</v>
      </c>
      <c r="E11" s="308">
        <v>469000000</v>
      </c>
      <c r="F11" s="308">
        <v>4089102</v>
      </c>
      <c r="G11" s="308">
        <v>11400000</v>
      </c>
      <c r="H11" s="300">
        <v>-6.3E-3</v>
      </c>
      <c r="Q11" s="309"/>
    </row>
    <row r="12" spans="1:17" ht="12.75" customHeight="1">
      <c r="B12" s="299" t="s">
        <v>987</v>
      </c>
      <c r="C12" s="299"/>
      <c r="D12" s="308">
        <v>609450</v>
      </c>
      <c r="E12" s="308">
        <v>1658212</v>
      </c>
      <c r="F12" s="308">
        <v>915395</v>
      </c>
      <c r="G12" s="308">
        <v>995841</v>
      </c>
      <c r="H12" s="300">
        <v>8.0000000000000004E-4</v>
      </c>
    </row>
    <row r="13" spans="1:17" ht="12.75" customHeight="1">
      <c r="B13" s="299" t="s">
        <v>988</v>
      </c>
      <c r="C13" s="299"/>
      <c r="D13" s="308">
        <v>299250</v>
      </c>
      <c r="E13" s="308">
        <v>608290</v>
      </c>
      <c r="F13" s="308">
        <v>412800</v>
      </c>
      <c r="G13" s="308">
        <v>425863</v>
      </c>
      <c r="H13" s="300">
        <v>1.2699999999999999E-2</v>
      </c>
    </row>
    <row r="14" spans="1:17" ht="15" customHeight="1">
      <c r="B14" s="299" t="s">
        <v>989</v>
      </c>
      <c r="C14" s="299"/>
      <c r="D14" s="308">
        <v>162910</v>
      </c>
      <c r="E14" s="308">
        <v>299171</v>
      </c>
      <c r="F14" s="308">
        <v>222198</v>
      </c>
      <c r="G14" s="308">
        <v>226573</v>
      </c>
      <c r="H14" s="300">
        <v>2.47E-2</v>
      </c>
    </row>
    <row r="15" spans="1:17" ht="12.75" customHeight="1">
      <c r="B15" s="310" t="s">
        <v>990</v>
      </c>
      <c r="C15" s="310"/>
      <c r="D15" s="311">
        <v>22360</v>
      </c>
      <c r="E15" s="311">
        <v>162876</v>
      </c>
      <c r="F15" s="311">
        <v>108300</v>
      </c>
      <c r="G15" s="311">
        <v>105495</v>
      </c>
      <c r="H15" s="312">
        <v>4.7300000000000002E-2</v>
      </c>
    </row>
    <row r="16" spans="1:17" ht="12.75" customHeight="1">
      <c r="B16" s="299"/>
      <c r="C16" s="299"/>
      <c r="D16" s="299"/>
      <c r="E16" s="299"/>
      <c r="F16" s="299"/>
      <c r="G16" s="299"/>
      <c r="H16" s="300"/>
    </row>
    <row r="17" spans="2:8" ht="12.75" customHeight="1">
      <c r="B17" s="299" t="s">
        <v>991</v>
      </c>
      <c r="C17" s="299"/>
      <c r="D17" s="299"/>
      <c r="E17" s="299"/>
      <c r="F17" s="299"/>
      <c r="G17" s="299"/>
      <c r="H17" s="300"/>
    </row>
  </sheetData>
  <mergeCells count="1">
    <mergeCell ref="D9:G9"/>
  </mergeCells>
  <phoneticPr fontId="66" type="noConversion"/>
  <pageMargins left="0.6" right="0.6" top="1" bottom="1" header="0.5" footer="0.5"/>
  <pageSetup paperSize="9" orientation="landscape" horizontalDpi="300" verticalDpi="300"/>
  <headerFooter>
    <oddHeader>&amp;R&amp;"맑은 고딕,Regular"&amp;7 Draft - Work in Progress</oddHeader>
    <oddFooter>&amp;L&amp;"맑은 고딕,Regular"&amp;7 &amp;F_x005F_x000a_PwC&amp;C&amp;"맑은 고딕,Regular"&amp;7 &amp;A&amp;R&amp;"맑은 고딕,Regular"&amp;7 &amp;D_x005F_x000a_Page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47"/>
  <sheetViews>
    <sheetView showGridLines="0" topLeftCell="A17" zoomScale="90" zoomScaleNormal="90" workbookViewId="0">
      <selection activeCell="E30" sqref="E30"/>
    </sheetView>
  </sheetViews>
  <sheetFormatPr defaultColWidth="9.15234375" defaultRowHeight="12.75" customHeight="1"/>
  <cols>
    <col min="1" max="1" width="1.921875" style="8" customWidth="1"/>
    <col min="2" max="2" width="23.23046875" style="8" customWidth="1"/>
    <col min="3" max="3" width="15.53515625" style="8" customWidth="1"/>
    <col min="4" max="4" width="30.53515625" style="8" customWidth="1"/>
    <col min="5" max="12" width="13.3046875" style="8" customWidth="1"/>
    <col min="13" max="16384" width="9.15234375" style="8"/>
  </cols>
  <sheetData>
    <row r="1" spans="1:12" ht="12.75" customHeight="1">
      <c r="A1" s="5"/>
      <c r="B1" s="206" t="s">
        <v>992</v>
      </c>
      <c r="C1" s="5"/>
      <c r="D1" s="5"/>
      <c r="E1" s="5"/>
      <c r="F1" s="5"/>
      <c r="G1" s="5"/>
      <c r="H1" s="5"/>
      <c r="I1" s="5"/>
      <c r="J1" s="5"/>
      <c r="K1" s="5"/>
      <c r="L1" s="5"/>
    </row>
    <row r="2" spans="1:12" ht="12.75" customHeight="1">
      <c r="A2" s="5"/>
      <c r="B2" s="14" t="s">
        <v>854</v>
      </c>
      <c r="C2" s="5"/>
      <c r="D2" s="5"/>
      <c r="E2" s="5"/>
      <c r="F2" s="5"/>
      <c r="G2" s="5"/>
      <c r="H2" s="5"/>
      <c r="I2" s="5"/>
      <c r="J2" s="5"/>
      <c r="K2" s="5"/>
      <c r="L2" s="5"/>
    </row>
    <row r="3" spans="1:12" ht="12.75" customHeight="1">
      <c r="A3" s="5"/>
      <c r="B3" s="14" t="s">
        <v>21</v>
      </c>
      <c r="C3" s="14"/>
      <c r="D3" s="5"/>
      <c r="E3" s="207"/>
      <c r="F3" s="14"/>
      <c r="G3" s="207"/>
      <c r="H3" s="207"/>
      <c r="I3" s="5"/>
      <c r="J3" s="5"/>
      <c r="K3" s="5"/>
      <c r="L3" s="5"/>
    </row>
    <row r="5" spans="1:12" ht="12.75" customHeight="1">
      <c r="B5" s="10" t="s">
        <v>993</v>
      </c>
    </row>
    <row r="7" spans="1:12" s="79" customFormat="1" ht="14.25" customHeight="1">
      <c r="B7" s="491" t="s">
        <v>39</v>
      </c>
      <c r="C7" s="491"/>
      <c r="D7" s="1" t="s">
        <v>994</v>
      </c>
      <c r="E7" s="80" t="s">
        <v>995</v>
      </c>
      <c r="F7" s="80" t="s">
        <v>996</v>
      </c>
      <c r="G7" s="80" t="s">
        <v>997</v>
      </c>
      <c r="H7" s="80" t="s">
        <v>998</v>
      </c>
      <c r="I7" s="80" t="s">
        <v>999</v>
      </c>
      <c r="J7" s="313" t="s">
        <v>1000</v>
      </c>
      <c r="K7" s="80" t="s">
        <v>1001</v>
      </c>
      <c r="L7" s="80" t="s">
        <v>1002</v>
      </c>
    </row>
    <row r="8" spans="1:12" ht="15" customHeight="1">
      <c r="B8" s="314" t="s">
        <v>1003</v>
      </c>
      <c r="C8" s="314" t="s">
        <v>1004</v>
      </c>
      <c r="D8" s="314" t="s">
        <v>1005</v>
      </c>
      <c r="E8" s="133">
        <v>3.06</v>
      </c>
      <c r="F8" s="133">
        <v>2.97</v>
      </c>
      <c r="G8" s="133">
        <v>2.91</v>
      </c>
      <c r="H8" s="133">
        <v>2.82</v>
      </c>
      <c r="I8" s="133">
        <v>2.81</v>
      </c>
      <c r="J8" s="315">
        <v>2.89</v>
      </c>
      <c r="K8" s="133">
        <v>2.99</v>
      </c>
      <c r="L8" s="133">
        <v>2.91</v>
      </c>
    </row>
    <row r="9" spans="1:12" ht="15" customHeight="1">
      <c r="B9" s="314" t="s">
        <v>1003</v>
      </c>
      <c r="C9" s="314" t="s">
        <v>1006</v>
      </c>
      <c r="D9" s="314" t="s">
        <v>1006</v>
      </c>
      <c r="E9" s="133">
        <v>2.91</v>
      </c>
      <c r="F9" s="133">
        <v>2.85</v>
      </c>
      <c r="G9" s="133">
        <v>2.81</v>
      </c>
      <c r="H9" s="133">
        <v>2.69</v>
      </c>
      <c r="I9" s="133">
        <v>2.71</v>
      </c>
      <c r="J9" s="315">
        <v>2.84</v>
      </c>
      <c r="K9" s="133">
        <v>3.12</v>
      </c>
      <c r="L9" s="133">
        <v>3.17</v>
      </c>
    </row>
    <row r="10" spans="1:12" ht="15" customHeight="1">
      <c r="B10" s="314" t="s">
        <v>1003</v>
      </c>
      <c r="C10" s="314" t="s">
        <v>1007</v>
      </c>
      <c r="D10" s="314" t="s">
        <v>1008</v>
      </c>
      <c r="E10" s="133">
        <v>3.14</v>
      </c>
      <c r="F10" s="133">
        <v>3.04</v>
      </c>
      <c r="G10" s="133">
        <v>3</v>
      </c>
      <c r="H10" s="133">
        <v>2.9</v>
      </c>
      <c r="I10" s="133">
        <v>2.89</v>
      </c>
      <c r="J10" s="315">
        <v>3.07</v>
      </c>
      <c r="K10" s="133">
        <v>0</v>
      </c>
      <c r="L10" s="133">
        <v>0</v>
      </c>
    </row>
    <row r="11" spans="1:12" ht="15" customHeight="1">
      <c r="B11" s="314" t="s">
        <v>1009</v>
      </c>
      <c r="C11" s="314" t="s">
        <v>1010</v>
      </c>
      <c r="D11" s="314" t="s">
        <v>1011</v>
      </c>
      <c r="E11" s="133">
        <v>3.2</v>
      </c>
      <c r="F11" s="133">
        <v>3.14</v>
      </c>
      <c r="G11" s="133">
        <v>3.07</v>
      </c>
      <c r="H11" s="133">
        <v>2.97</v>
      </c>
      <c r="I11" s="133">
        <v>3.03</v>
      </c>
      <c r="J11" s="315">
        <v>3.12</v>
      </c>
      <c r="K11" s="133">
        <v>0</v>
      </c>
      <c r="L11" s="133">
        <v>0</v>
      </c>
    </row>
    <row r="12" spans="1:12" ht="15" customHeight="1">
      <c r="B12" s="314" t="s">
        <v>1009</v>
      </c>
      <c r="C12" s="314" t="s">
        <v>1012</v>
      </c>
      <c r="D12" s="314" t="s">
        <v>1013</v>
      </c>
      <c r="E12" s="133">
        <v>3.2</v>
      </c>
      <c r="F12" s="133">
        <v>3.14</v>
      </c>
      <c r="G12" s="133">
        <v>3.07</v>
      </c>
      <c r="H12" s="133">
        <v>2.97</v>
      </c>
      <c r="I12" s="133">
        <v>3.03</v>
      </c>
      <c r="J12" s="315">
        <v>3.12</v>
      </c>
      <c r="K12" s="133">
        <v>3.38</v>
      </c>
      <c r="L12" s="133">
        <v>3.38</v>
      </c>
    </row>
    <row r="13" spans="1:12" ht="15" customHeight="1">
      <c r="B13" s="314" t="s">
        <v>1014</v>
      </c>
      <c r="C13" s="314" t="s">
        <v>1015</v>
      </c>
      <c r="D13" s="314" t="s">
        <v>1016</v>
      </c>
      <c r="E13" s="133">
        <v>3.43</v>
      </c>
      <c r="F13" s="133">
        <v>3.37</v>
      </c>
      <c r="G13" s="133">
        <v>3.24</v>
      </c>
      <c r="H13" s="133">
        <v>3.19</v>
      </c>
      <c r="I13" s="133">
        <v>3.08</v>
      </c>
      <c r="J13" s="315">
        <v>3.14</v>
      </c>
      <c r="K13" s="133">
        <v>3.18</v>
      </c>
      <c r="L13" s="133">
        <v>3.12</v>
      </c>
    </row>
    <row r="14" spans="1:12" ht="15" customHeight="1">
      <c r="B14" s="314" t="s">
        <v>1014</v>
      </c>
      <c r="C14" s="314" t="s">
        <v>1015</v>
      </c>
      <c r="D14" s="314" t="s">
        <v>1017</v>
      </c>
      <c r="E14" s="133">
        <v>3.46</v>
      </c>
      <c r="F14" s="133">
        <v>3.43</v>
      </c>
      <c r="G14" s="133">
        <v>3.31</v>
      </c>
      <c r="H14" s="133">
        <v>3.24</v>
      </c>
      <c r="I14" s="133">
        <v>3.17</v>
      </c>
      <c r="J14" s="315">
        <v>3.28</v>
      </c>
      <c r="K14" s="133">
        <v>3.38</v>
      </c>
      <c r="L14" s="133">
        <v>3.36</v>
      </c>
    </row>
    <row r="15" spans="1:12" ht="15" customHeight="1">
      <c r="B15" s="314" t="s">
        <v>1014</v>
      </c>
      <c r="C15" s="314" t="s">
        <v>1015</v>
      </c>
      <c r="D15" s="314" t="s">
        <v>1018</v>
      </c>
      <c r="E15" s="133">
        <v>3.52</v>
      </c>
      <c r="F15" s="133">
        <v>3.5</v>
      </c>
      <c r="G15" s="133">
        <v>3.4</v>
      </c>
      <c r="H15" s="133">
        <v>3.33</v>
      </c>
      <c r="I15" s="133">
        <v>3.32</v>
      </c>
      <c r="J15" s="315">
        <v>3.42</v>
      </c>
      <c r="K15" s="133">
        <v>3.52</v>
      </c>
      <c r="L15" s="133">
        <v>3.5</v>
      </c>
    </row>
    <row r="16" spans="1:12" ht="15" customHeight="1">
      <c r="B16" s="314" t="s">
        <v>1014</v>
      </c>
      <c r="C16" s="314" t="s">
        <v>1015</v>
      </c>
      <c r="D16" s="314" t="s">
        <v>1019</v>
      </c>
      <c r="E16" s="133">
        <v>3.65</v>
      </c>
      <c r="F16" s="133">
        <v>3.64</v>
      </c>
      <c r="G16" s="133">
        <v>3.56</v>
      </c>
      <c r="H16" s="133">
        <v>3.56</v>
      </c>
      <c r="I16" s="133">
        <v>3.45</v>
      </c>
      <c r="J16" s="315">
        <v>3.55</v>
      </c>
      <c r="K16" s="133">
        <v>3.64</v>
      </c>
      <c r="L16" s="133">
        <v>3.63</v>
      </c>
    </row>
    <row r="17" spans="2:12" ht="15" customHeight="1">
      <c r="B17" s="314" t="s">
        <v>1014</v>
      </c>
      <c r="C17" s="314" t="s">
        <v>1020</v>
      </c>
      <c r="D17" s="314" t="s">
        <v>1021</v>
      </c>
      <c r="E17" s="133">
        <v>3.42</v>
      </c>
      <c r="F17" s="133">
        <v>3.32</v>
      </c>
      <c r="G17" s="133">
        <v>3.18</v>
      </c>
      <c r="H17" s="133">
        <v>3.1</v>
      </c>
      <c r="I17" s="133">
        <v>2.97</v>
      </c>
      <c r="J17" s="315">
        <v>3.08</v>
      </c>
      <c r="K17" s="133">
        <v>3.12</v>
      </c>
      <c r="L17" s="133">
        <v>3.05</v>
      </c>
    </row>
    <row r="18" spans="2:12" ht="15" customHeight="1">
      <c r="B18" s="314" t="s">
        <v>1014</v>
      </c>
      <c r="C18" s="316" t="s">
        <v>1022</v>
      </c>
      <c r="D18" s="316" t="s">
        <v>1022</v>
      </c>
      <c r="E18" s="133">
        <v>3.37</v>
      </c>
      <c r="F18" s="133">
        <v>3.38</v>
      </c>
      <c r="G18" s="133">
        <v>3.28</v>
      </c>
      <c r="H18" s="133">
        <v>3.25</v>
      </c>
      <c r="I18" s="133">
        <v>3.19</v>
      </c>
      <c r="J18" s="315">
        <v>3.27</v>
      </c>
      <c r="K18" s="133">
        <v>3.32</v>
      </c>
      <c r="L18" s="133">
        <v>3.24</v>
      </c>
    </row>
    <row r="19" spans="2:12" ht="15" customHeight="1">
      <c r="B19" s="314" t="s">
        <v>1023</v>
      </c>
      <c r="C19" s="314" t="s">
        <v>1023</v>
      </c>
      <c r="D19" s="314" t="s">
        <v>1023</v>
      </c>
      <c r="E19" s="133">
        <v>3.2</v>
      </c>
      <c r="F19" s="133">
        <v>3.07</v>
      </c>
      <c r="G19" s="133">
        <v>2.95</v>
      </c>
      <c r="H19" s="133">
        <v>2.84</v>
      </c>
      <c r="I19" s="133">
        <v>2.89</v>
      </c>
      <c r="J19" s="315">
        <v>0</v>
      </c>
      <c r="K19" s="133">
        <v>0</v>
      </c>
      <c r="L19" s="133">
        <v>0</v>
      </c>
    </row>
    <row r="20" spans="2:12" ht="15" customHeight="1">
      <c r="B20" s="314" t="s">
        <v>1024</v>
      </c>
      <c r="C20" s="314" t="s">
        <v>1025</v>
      </c>
      <c r="D20" s="314" t="s">
        <v>1026</v>
      </c>
      <c r="E20" s="133">
        <v>3.45</v>
      </c>
      <c r="F20" s="133">
        <v>3.37</v>
      </c>
      <c r="G20" s="133">
        <v>3.25</v>
      </c>
      <c r="H20" s="133">
        <v>3.18</v>
      </c>
      <c r="I20" s="133">
        <v>2.98</v>
      </c>
      <c r="J20" s="315">
        <v>3.09</v>
      </c>
      <c r="K20" s="133">
        <v>3.49</v>
      </c>
      <c r="L20" s="133">
        <v>3.61</v>
      </c>
    </row>
    <row r="21" spans="2:12" ht="15" customHeight="1">
      <c r="B21" s="314" t="s">
        <v>1024</v>
      </c>
      <c r="C21" s="314" t="s">
        <v>1025</v>
      </c>
      <c r="D21" s="314" t="s">
        <v>1027</v>
      </c>
      <c r="E21" s="133">
        <v>3.45</v>
      </c>
      <c r="F21" s="133">
        <v>3.37</v>
      </c>
      <c r="G21" s="133">
        <v>3.25</v>
      </c>
      <c r="H21" s="133">
        <v>3.18</v>
      </c>
      <c r="I21" s="133">
        <v>2.98</v>
      </c>
      <c r="J21" s="315">
        <v>3.09</v>
      </c>
      <c r="K21" s="133">
        <v>3.51</v>
      </c>
      <c r="L21" s="133">
        <v>3.64</v>
      </c>
    </row>
    <row r="22" spans="2:12" ht="15" customHeight="1">
      <c r="B22" s="314" t="s">
        <v>1024</v>
      </c>
      <c r="C22" s="314" t="s">
        <v>1025</v>
      </c>
      <c r="D22" s="314" t="s">
        <v>1028</v>
      </c>
      <c r="E22" s="133">
        <v>3.47</v>
      </c>
      <c r="F22" s="133">
        <v>3.4</v>
      </c>
      <c r="G22" s="133">
        <v>3.28</v>
      </c>
      <c r="H22" s="133">
        <v>3.2</v>
      </c>
      <c r="I22" s="133">
        <v>3.11</v>
      </c>
      <c r="J22" s="315">
        <v>3.2</v>
      </c>
      <c r="K22" s="133">
        <v>3.59</v>
      </c>
      <c r="L22" s="133">
        <v>3.71</v>
      </c>
    </row>
    <row r="23" spans="2:12" ht="15" customHeight="1">
      <c r="B23" s="314" t="s">
        <v>1024</v>
      </c>
      <c r="C23" s="314" t="s">
        <v>1025</v>
      </c>
      <c r="D23" s="314" t="s">
        <v>1029</v>
      </c>
      <c r="E23" s="133">
        <v>3.49</v>
      </c>
      <c r="F23" s="133">
        <v>3.43</v>
      </c>
      <c r="G23" s="133">
        <v>3.32</v>
      </c>
      <c r="H23" s="133">
        <v>3.26</v>
      </c>
      <c r="I23" s="133">
        <v>3.2</v>
      </c>
      <c r="J23" s="315">
        <v>3.33</v>
      </c>
      <c r="K23" s="133">
        <v>3.68</v>
      </c>
      <c r="L23" s="133">
        <v>3.91</v>
      </c>
    </row>
    <row r="24" spans="2:12" ht="15" customHeight="1">
      <c r="B24" s="314" t="s">
        <v>1024</v>
      </c>
      <c r="C24" s="314" t="s">
        <v>1025</v>
      </c>
      <c r="D24" s="314" t="s">
        <v>1030</v>
      </c>
      <c r="E24" s="133">
        <v>3.64</v>
      </c>
      <c r="F24" s="133">
        <v>3.59</v>
      </c>
      <c r="G24" s="133">
        <v>3.5</v>
      </c>
      <c r="H24" s="133">
        <v>3.45</v>
      </c>
      <c r="I24" s="133">
        <v>3.43</v>
      </c>
      <c r="J24" s="315">
        <v>3.57</v>
      </c>
      <c r="K24" s="133">
        <v>4.03</v>
      </c>
      <c r="L24" s="133">
        <v>4.24</v>
      </c>
    </row>
    <row r="25" spans="2:12" ht="15" customHeight="1">
      <c r="B25" s="314" t="s">
        <v>1024</v>
      </c>
      <c r="C25" s="314" t="s">
        <v>1025</v>
      </c>
      <c r="D25" s="314" t="s">
        <v>1031</v>
      </c>
      <c r="E25" s="133">
        <v>3.79</v>
      </c>
      <c r="F25" s="133">
        <v>3.81</v>
      </c>
      <c r="G25" s="133">
        <v>3.74</v>
      </c>
      <c r="H25" s="133">
        <v>3.7</v>
      </c>
      <c r="I25" s="133">
        <v>3.67</v>
      </c>
      <c r="J25" s="315">
        <v>3.8</v>
      </c>
      <c r="K25" s="133">
        <v>4.29</v>
      </c>
      <c r="L25" s="133">
        <v>4.51</v>
      </c>
    </row>
    <row r="26" spans="2:12" ht="15" customHeight="1">
      <c r="B26" s="314" t="s">
        <v>1024</v>
      </c>
      <c r="C26" s="314" t="s">
        <v>1025</v>
      </c>
      <c r="D26" s="314" t="s">
        <v>1032</v>
      </c>
      <c r="E26" s="133">
        <v>3.89</v>
      </c>
      <c r="F26" s="133">
        <v>3.9</v>
      </c>
      <c r="G26" s="133">
        <v>3.83</v>
      </c>
      <c r="H26" s="133">
        <v>3.8</v>
      </c>
      <c r="I26" s="133">
        <v>3.78</v>
      </c>
      <c r="J26" s="315">
        <v>3.92</v>
      </c>
      <c r="K26" s="133">
        <v>4.49</v>
      </c>
      <c r="L26" s="133">
        <v>4.71</v>
      </c>
    </row>
    <row r="27" spans="2:12" ht="15" customHeight="1">
      <c r="B27" s="314" t="s">
        <v>1024</v>
      </c>
      <c r="C27" s="314" t="s">
        <v>1025</v>
      </c>
      <c r="D27" s="314" t="s">
        <v>1033</v>
      </c>
      <c r="E27" s="133">
        <v>3.98</v>
      </c>
      <c r="F27" s="133">
        <v>3.98</v>
      </c>
      <c r="G27" s="133">
        <v>3.91</v>
      </c>
      <c r="H27" s="133">
        <v>3.88</v>
      </c>
      <c r="I27" s="133">
        <v>3.88</v>
      </c>
      <c r="J27" s="315">
        <v>4.04</v>
      </c>
      <c r="K27" s="133">
        <v>4.6399999999999997</v>
      </c>
      <c r="L27" s="133">
        <v>4.8499999999999996</v>
      </c>
    </row>
    <row r="28" spans="2:12" ht="15" customHeight="1">
      <c r="B28" s="314" t="s">
        <v>1024</v>
      </c>
      <c r="C28" s="314" t="s">
        <v>1025</v>
      </c>
      <c r="D28" s="314" t="s">
        <v>1034</v>
      </c>
      <c r="E28" s="133">
        <v>4.0599999999999996</v>
      </c>
      <c r="F28" s="133">
        <v>4.07</v>
      </c>
      <c r="G28" s="133">
        <v>4</v>
      </c>
      <c r="H28" s="133">
        <v>3.97</v>
      </c>
      <c r="I28" s="133">
        <v>3.97</v>
      </c>
      <c r="J28" s="315">
        <v>4.1500000000000004</v>
      </c>
      <c r="K28" s="133">
        <v>4.78</v>
      </c>
      <c r="L28" s="133">
        <v>5</v>
      </c>
    </row>
    <row r="29" spans="2:12" ht="15" customHeight="1">
      <c r="B29" s="314" t="s">
        <v>1024</v>
      </c>
      <c r="C29" s="314" t="s">
        <v>1035</v>
      </c>
      <c r="D29" s="314" t="s">
        <v>1036</v>
      </c>
      <c r="E29" s="133">
        <v>3.47</v>
      </c>
      <c r="F29" s="133">
        <v>3.41</v>
      </c>
      <c r="G29" s="133">
        <v>3.33</v>
      </c>
      <c r="H29" s="133">
        <v>3.28</v>
      </c>
      <c r="I29" s="133">
        <v>3.25</v>
      </c>
      <c r="J29" s="315">
        <v>3.32</v>
      </c>
      <c r="K29" s="133">
        <v>4.33</v>
      </c>
      <c r="L29" s="133">
        <v>4.8600000000000003</v>
      </c>
    </row>
    <row r="30" spans="2:12" ht="15" customHeight="1">
      <c r="B30" s="314" t="s">
        <v>1024</v>
      </c>
      <c r="C30" s="314" t="s">
        <v>1035</v>
      </c>
      <c r="D30" s="314" t="s">
        <v>1037</v>
      </c>
      <c r="E30" s="133">
        <v>3.5</v>
      </c>
      <c r="F30" s="133">
        <v>3.44</v>
      </c>
      <c r="G30" s="133">
        <v>3.36</v>
      </c>
      <c r="H30" s="133">
        <v>3.31</v>
      </c>
      <c r="I30" s="133">
        <v>3.31</v>
      </c>
      <c r="J30" s="315">
        <v>3.54</v>
      </c>
      <c r="K30" s="133">
        <v>4.5199999999999996</v>
      </c>
      <c r="L30" s="133">
        <v>5.0999999999999996</v>
      </c>
    </row>
    <row r="31" spans="2:12" ht="15" customHeight="1">
      <c r="B31" s="314" t="s">
        <v>1024</v>
      </c>
      <c r="C31" s="314" t="s">
        <v>1035</v>
      </c>
      <c r="D31" s="314" t="s">
        <v>1038</v>
      </c>
      <c r="E31" s="133">
        <v>3.53</v>
      </c>
      <c r="F31" s="133">
        <v>3.5</v>
      </c>
      <c r="G31" s="133">
        <v>3.43</v>
      </c>
      <c r="H31" s="133">
        <v>3.4</v>
      </c>
      <c r="I31" s="133">
        <v>3.42</v>
      </c>
      <c r="J31" s="315">
        <v>3.63</v>
      </c>
      <c r="K31" s="133">
        <v>4.72</v>
      </c>
      <c r="L31" s="133">
        <v>5.33</v>
      </c>
    </row>
    <row r="32" spans="2:12" ht="15" customHeight="1">
      <c r="B32" s="314" t="s">
        <v>1024</v>
      </c>
      <c r="C32" s="314" t="s">
        <v>1035</v>
      </c>
      <c r="D32" s="314" t="s">
        <v>1039</v>
      </c>
      <c r="E32" s="133">
        <v>3.94</v>
      </c>
      <c r="F32" s="133">
        <v>4.17</v>
      </c>
      <c r="G32" s="133">
        <v>4.1900000000000004</v>
      </c>
      <c r="H32" s="133">
        <v>4.1399999999999997</v>
      </c>
      <c r="I32" s="133">
        <v>4.37</v>
      </c>
      <c r="J32" s="315">
        <v>4.78</v>
      </c>
      <c r="K32" s="133">
        <v>5.41</v>
      </c>
      <c r="L32" s="133">
        <v>5.76</v>
      </c>
    </row>
    <row r="33" spans="2:12" ht="15" customHeight="1">
      <c r="B33" s="314" t="s">
        <v>1024</v>
      </c>
      <c r="C33" s="314" t="s">
        <v>1035</v>
      </c>
      <c r="D33" s="314" t="s">
        <v>1040</v>
      </c>
      <c r="E33" s="133">
        <v>4.49</v>
      </c>
      <c r="F33" s="133">
        <v>4.7699999999999996</v>
      </c>
      <c r="G33" s="133">
        <v>4.8499999999999996</v>
      </c>
      <c r="H33" s="133">
        <v>4.9000000000000004</v>
      </c>
      <c r="I33" s="133">
        <v>5.17</v>
      </c>
      <c r="J33" s="315">
        <v>5.41</v>
      </c>
      <c r="K33" s="133">
        <v>5.85</v>
      </c>
      <c r="L33" s="133">
        <v>6.13</v>
      </c>
    </row>
    <row r="34" spans="2:12" ht="15" customHeight="1">
      <c r="B34" s="314" t="s">
        <v>1024</v>
      </c>
      <c r="C34" s="314" t="s">
        <v>1035</v>
      </c>
      <c r="D34" s="314" t="s">
        <v>1041</v>
      </c>
      <c r="E34" s="133">
        <v>5.01</v>
      </c>
      <c r="F34" s="133">
        <v>5.43</v>
      </c>
      <c r="G34" s="133">
        <v>5.5</v>
      </c>
      <c r="H34" s="133">
        <v>5.45</v>
      </c>
      <c r="I34" s="133">
        <v>5.86</v>
      </c>
      <c r="J34" s="315">
        <v>6.08</v>
      </c>
      <c r="K34" s="133">
        <v>6.5</v>
      </c>
      <c r="L34" s="133">
        <v>6.77</v>
      </c>
    </row>
    <row r="35" spans="2:12" ht="15" customHeight="1">
      <c r="B35" s="314" t="s">
        <v>1024</v>
      </c>
      <c r="C35" s="314" t="s">
        <v>1035</v>
      </c>
      <c r="D35" s="314" t="s">
        <v>1042</v>
      </c>
      <c r="E35" s="133">
        <v>5.87</v>
      </c>
      <c r="F35" s="133">
        <v>6.51</v>
      </c>
      <c r="G35" s="133">
        <v>6.73</v>
      </c>
      <c r="H35" s="133">
        <v>6.68</v>
      </c>
      <c r="I35" s="133">
        <v>7.23</v>
      </c>
      <c r="J35" s="315">
        <v>7.39</v>
      </c>
      <c r="K35" s="133">
        <v>7.76</v>
      </c>
      <c r="L35" s="133">
        <v>8.16</v>
      </c>
    </row>
    <row r="36" spans="2:12" ht="15" customHeight="1">
      <c r="B36" s="314" t="s">
        <v>1024</v>
      </c>
      <c r="C36" s="314" t="s">
        <v>1035</v>
      </c>
      <c r="D36" s="314" t="s">
        <v>1043</v>
      </c>
      <c r="E36" s="133">
        <v>6.52</v>
      </c>
      <c r="F36" s="133">
        <v>7.24</v>
      </c>
      <c r="G36" s="133">
        <v>7.47</v>
      </c>
      <c r="H36" s="133">
        <v>7.47</v>
      </c>
      <c r="I36" s="133">
        <v>8.16</v>
      </c>
      <c r="J36" s="315">
        <v>8.43</v>
      </c>
      <c r="K36" s="133">
        <v>9.0399999999999991</v>
      </c>
      <c r="L36" s="133">
        <v>9.73</v>
      </c>
    </row>
    <row r="37" spans="2:12" ht="15" customHeight="1">
      <c r="B37" s="314" t="s">
        <v>1024</v>
      </c>
      <c r="C37" s="314" t="s">
        <v>1035</v>
      </c>
      <c r="D37" s="314" t="s">
        <v>1044</v>
      </c>
      <c r="E37" s="133">
        <v>7.92</v>
      </c>
      <c r="F37" s="133">
        <v>8.58</v>
      </c>
      <c r="G37" s="133">
        <v>8.85</v>
      </c>
      <c r="H37" s="133">
        <v>8.81</v>
      </c>
      <c r="I37" s="133">
        <v>9.56</v>
      </c>
      <c r="J37" s="315">
        <v>9.92</v>
      </c>
      <c r="K37" s="133">
        <v>10.43</v>
      </c>
      <c r="L37" s="133">
        <v>11.07</v>
      </c>
    </row>
    <row r="38" spans="2:12" ht="15" customHeight="1">
      <c r="B38" s="314" t="s">
        <v>1045</v>
      </c>
      <c r="C38" s="314" t="s">
        <v>1046</v>
      </c>
      <c r="D38" s="314" t="s">
        <v>1047</v>
      </c>
      <c r="E38" s="133">
        <v>3.48</v>
      </c>
      <c r="F38" s="133">
        <v>3.41</v>
      </c>
      <c r="G38" s="133">
        <v>3.3</v>
      </c>
      <c r="H38" s="133">
        <v>3.21</v>
      </c>
      <c r="I38" s="133">
        <v>3.28</v>
      </c>
      <c r="J38" s="315">
        <v>3.33</v>
      </c>
      <c r="K38" s="133">
        <v>3.65</v>
      </c>
      <c r="L38" s="133">
        <v>4.0199999999999996</v>
      </c>
    </row>
    <row r="39" spans="2:12" ht="15" customHeight="1">
      <c r="B39" s="314" t="s">
        <v>1045</v>
      </c>
      <c r="C39" s="314" t="s">
        <v>1046</v>
      </c>
      <c r="D39" s="314" t="s">
        <v>1048</v>
      </c>
      <c r="E39" s="133">
        <v>3.48</v>
      </c>
      <c r="F39" s="133">
        <v>3.44</v>
      </c>
      <c r="G39" s="133">
        <v>3.34</v>
      </c>
      <c r="H39" s="133">
        <v>3.26</v>
      </c>
      <c r="I39" s="133">
        <v>3.33</v>
      </c>
      <c r="J39" s="315">
        <v>3.4</v>
      </c>
      <c r="K39" s="133">
        <v>3.93</v>
      </c>
      <c r="L39" s="133">
        <v>4.32</v>
      </c>
    </row>
    <row r="40" spans="2:12" ht="15" customHeight="1">
      <c r="B40" s="314" t="s">
        <v>1045</v>
      </c>
      <c r="C40" s="314" t="s">
        <v>1046</v>
      </c>
      <c r="D40" s="314" t="s">
        <v>1049</v>
      </c>
      <c r="E40" s="133">
        <v>3.49</v>
      </c>
      <c r="F40" s="133">
        <v>3.45</v>
      </c>
      <c r="G40" s="133">
        <v>3.35</v>
      </c>
      <c r="H40" s="133">
        <v>3.26</v>
      </c>
      <c r="I40" s="133">
        <v>3.36</v>
      </c>
      <c r="J40" s="315">
        <v>3.47</v>
      </c>
      <c r="K40" s="133">
        <v>4.2699999999999996</v>
      </c>
      <c r="L40" s="133">
        <v>4.91</v>
      </c>
    </row>
    <row r="41" spans="2:12" ht="15" customHeight="1">
      <c r="B41" s="314" t="s">
        <v>1045</v>
      </c>
      <c r="C41" s="314" t="s">
        <v>1046</v>
      </c>
      <c r="D41" s="314" t="s">
        <v>1050</v>
      </c>
      <c r="E41" s="133">
        <v>3.52</v>
      </c>
      <c r="F41" s="133">
        <v>3.48</v>
      </c>
      <c r="G41" s="133">
        <v>3.38</v>
      </c>
      <c r="H41" s="133">
        <v>3.3</v>
      </c>
      <c r="I41" s="133">
        <v>3.41</v>
      </c>
      <c r="J41" s="315">
        <v>3.57</v>
      </c>
      <c r="K41" s="133">
        <v>4.63</v>
      </c>
      <c r="L41" s="133">
        <v>5.45</v>
      </c>
    </row>
    <row r="42" spans="2:12" ht="15" customHeight="1">
      <c r="B42" s="314" t="s">
        <v>1045</v>
      </c>
      <c r="C42" s="314" t="s">
        <v>1046</v>
      </c>
      <c r="D42" s="314" t="s">
        <v>1051</v>
      </c>
      <c r="E42" s="133">
        <v>3.52</v>
      </c>
      <c r="F42" s="133">
        <v>3.53</v>
      </c>
      <c r="G42" s="133">
        <v>3.53</v>
      </c>
      <c r="H42" s="133">
        <v>3.48</v>
      </c>
      <c r="I42" s="133">
        <v>3.72</v>
      </c>
      <c r="J42" s="315">
        <v>4.26</v>
      </c>
      <c r="K42" s="133">
        <v>5.18</v>
      </c>
      <c r="L42" s="133">
        <v>5.87</v>
      </c>
    </row>
    <row r="43" spans="2:12" ht="15" customHeight="1">
      <c r="B43" s="314" t="s">
        <v>1045</v>
      </c>
      <c r="C43" s="314" t="s">
        <v>1046</v>
      </c>
      <c r="D43" s="314" t="s">
        <v>1052</v>
      </c>
      <c r="E43" s="133">
        <v>3.66</v>
      </c>
      <c r="F43" s="133">
        <v>3.69</v>
      </c>
      <c r="G43" s="133">
        <v>3.69</v>
      </c>
      <c r="H43" s="133">
        <v>3.65</v>
      </c>
      <c r="I43" s="133">
        <v>3.98</v>
      </c>
      <c r="J43" s="315">
        <v>4.71</v>
      </c>
      <c r="K43" s="133">
        <v>5.64</v>
      </c>
      <c r="L43" s="133">
        <v>6.3</v>
      </c>
    </row>
    <row r="44" spans="2:12" ht="15" customHeight="1">
      <c r="B44" s="314" t="s">
        <v>1045</v>
      </c>
      <c r="C44" s="314" t="s">
        <v>1046</v>
      </c>
      <c r="D44" s="314" t="s">
        <v>1053</v>
      </c>
      <c r="E44" s="133">
        <v>3.88</v>
      </c>
      <c r="F44" s="133">
        <v>3.93</v>
      </c>
      <c r="G44" s="133">
        <v>3.96</v>
      </c>
      <c r="H44" s="133">
        <v>3.92</v>
      </c>
      <c r="I44" s="133">
        <v>4.43</v>
      </c>
      <c r="J44" s="315">
        <v>5.31</v>
      </c>
      <c r="K44" s="133">
        <v>6.16</v>
      </c>
      <c r="L44" s="133">
        <v>6.85</v>
      </c>
    </row>
    <row r="45" spans="2:12" ht="15" customHeight="1">
      <c r="B45" s="314" t="s">
        <v>1045</v>
      </c>
      <c r="C45" s="314" t="s">
        <v>1046</v>
      </c>
      <c r="D45" s="314" t="s">
        <v>1054</v>
      </c>
      <c r="E45" s="133">
        <v>4.3600000000000003</v>
      </c>
      <c r="F45" s="133">
        <v>4.74</v>
      </c>
      <c r="G45" s="133">
        <v>5.04</v>
      </c>
      <c r="H45" s="133">
        <v>5.16</v>
      </c>
      <c r="I45" s="133">
        <v>6.86</v>
      </c>
      <c r="J45" s="315">
        <v>7.25</v>
      </c>
      <c r="K45" s="133">
        <v>7.69</v>
      </c>
      <c r="L45" s="133">
        <v>8.2899999999999991</v>
      </c>
    </row>
    <row r="46" spans="2:12" ht="15" customHeight="1">
      <c r="B46" s="314" t="s">
        <v>1045</v>
      </c>
      <c r="C46" s="314" t="s">
        <v>1046</v>
      </c>
      <c r="D46" s="314" t="s">
        <v>1055</v>
      </c>
      <c r="E46" s="133">
        <v>4.74</v>
      </c>
      <c r="F46" s="133">
        <v>5.24</v>
      </c>
      <c r="G46" s="133">
        <v>5.62</v>
      </c>
      <c r="H46" s="133">
        <v>5.83</v>
      </c>
      <c r="I46" s="133">
        <v>7.91</v>
      </c>
      <c r="J46" s="315">
        <v>8.3000000000000007</v>
      </c>
      <c r="K46" s="133">
        <v>8.8000000000000007</v>
      </c>
      <c r="L46" s="133">
        <v>9.4600000000000009</v>
      </c>
    </row>
    <row r="47" spans="2:12" ht="15" customHeight="1">
      <c r="B47" s="317" t="s">
        <v>1045</v>
      </c>
      <c r="C47" s="317" t="s">
        <v>1046</v>
      </c>
      <c r="D47" s="317" t="s">
        <v>1056</v>
      </c>
      <c r="E47" s="318">
        <v>5.41</v>
      </c>
      <c r="F47" s="318">
        <v>6.03</v>
      </c>
      <c r="G47" s="318">
        <v>6.55</v>
      </c>
      <c r="H47" s="318">
        <v>6.83</v>
      </c>
      <c r="I47" s="318">
        <v>9.27</v>
      </c>
      <c r="J47" s="319">
        <v>9.7200000000000006</v>
      </c>
      <c r="K47" s="318">
        <v>10.220000000000001</v>
      </c>
      <c r="L47" s="318">
        <v>10.89</v>
      </c>
    </row>
  </sheetData>
  <mergeCells count="1">
    <mergeCell ref="B7:C7"/>
  </mergeCells>
  <phoneticPr fontId="66" type="noConversion"/>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5"/>
  <sheetViews>
    <sheetView showGridLines="0" zoomScale="90" zoomScaleNormal="90" workbookViewId="0">
      <selection activeCell="E30" sqref="E30"/>
    </sheetView>
  </sheetViews>
  <sheetFormatPr defaultColWidth="9" defaultRowHeight="12.75" customHeight="1"/>
  <cols>
    <col min="1" max="1" width="2.3828125" style="8" customWidth="1"/>
    <col min="2" max="2" width="7.921875" style="202" customWidth="1"/>
    <col min="3" max="3" width="56.3046875" style="8" customWidth="1"/>
    <col min="4" max="4" width="18.15234375" style="250" customWidth="1"/>
    <col min="5" max="6" width="18.15234375" style="8" customWidth="1"/>
    <col min="7" max="7" width="18.15234375" style="8" hidden="1" customWidth="1"/>
    <col min="8" max="8" width="18.15234375" style="8" customWidth="1"/>
    <col min="9" max="16384" width="9" style="8"/>
  </cols>
  <sheetData>
    <row r="1" spans="1:8" ht="12.75" customHeight="1">
      <c r="A1" s="5"/>
      <c r="B1" s="206" t="s">
        <v>11</v>
      </c>
      <c r="C1" s="5"/>
      <c r="D1" s="5"/>
      <c r="E1" s="5"/>
      <c r="F1" s="5"/>
      <c r="G1" s="5"/>
      <c r="H1" s="5"/>
    </row>
    <row r="2" spans="1:8" ht="12.75" customHeight="1">
      <c r="A2" s="5"/>
      <c r="B2" s="14" t="s">
        <v>854</v>
      </c>
      <c r="C2" s="5"/>
      <c r="D2" s="5"/>
      <c r="E2" s="5"/>
      <c r="F2" s="5"/>
      <c r="G2" s="5"/>
      <c r="H2" s="5"/>
    </row>
    <row r="3" spans="1:8" ht="12.75" customHeight="1">
      <c r="A3" s="5"/>
      <c r="B3" s="14" t="s">
        <v>21</v>
      </c>
      <c r="C3" s="14"/>
      <c r="D3" s="5"/>
      <c r="E3" s="207"/>
      <c r="F3" s="14"/>
      <c r="G3" s="207"/>
      <c r="H3" s="207"/>
    </row>
    <row r="4" spans="1:8" ht="12.75" customHeight="1">
      <c r="B4" s="8"/>
      <c r="D4" s="8"/>
    </row>
    <row r="5" spans="1:8" ht="12.75" customHeight="1">
      <c r="B5" s="15"/>
      <c r="D5" s="8"/>
    </row>
    <row r="6" spans="1:8" ht="12.75" customHeight="1">
      <c r="B6" s="8"/>
      <c r="D6" s="8"/>
    </row>
    <row r="7" spans="1:8" s="79" customFormat="1" ht="16.5" customHeight="1">
      <c r="B7" s="80" t="s">
        <v>1057</v>
      </c>
      <c r="C7" s="80" t="s">
        <v>926</v>
      </c>
      <c r="D7" s="80" t="s">
        <v>1058</v>
      </c>
      <c r="E7" s="80" t="s">
        <v>1059</v>
      </c>
      <c r="F7" s="80" t="s">
        <v>1060</v>
      </c>
      <c r="G7" s="80" t="s">
        <v>1061</v>
      </c>
      <c r="H7" s="80" t="s">
        <v>1062</v>
      </c>
    </row>
    <row r="8" spans="1:8" ht="16.5" customHeight="1">
      <c r="B8" s="8">
        <v>1</v>
      </c>
      <c r="C8" s="8" t="s">
        <v>913</v>
      </c>
      <c r="D8" s="250">
        <v>0.69099999999999995</v>
      </c>
      <c r="E8" s="320">
        <v>44835</v>
      </c>
      <c r="F8" s="320">
        <v>45565</v>
      </c>
      <c r="G8" s="103" t="s">
        <v>1063</v>
      </c>
      <c r="H8" s="103" t="s">
        <v>1064</v>
      </c>
    </row>
    <row r="9" spans="1:8" ht="16.5" customHeight="1">
      <c r="B9" s="8">
        <v>2</v>
      </c>
      <c r="C9" s="8" t="s">
        <v>917</v>
      </c>
      <c r="D9" s="250">
        <v>0.49299999999999999</v>
      </c>
      <c r="E9" s="320">
        <v>44835</v>
      </c>
      <c r="F9" s="320">
        <v>45565</v>
      </c>
      <c r="G9" s="103" t="s">
        <v>1063</v>
      </c>
      <c r="H9" s="103" t="s">
        <v>1064</v>
      </c>
    </row>
    <row r="10" spans="1:8" ht="16.5" customHeight="1">
      <c r="B10" s="8">
        <v>3</v>
      </c>
      <c r="C10" s="8" t="s">
        <v>919</v>
      </c>
      <c r="D10" s="250">
        <v>0.746</v>
      </c>
      <c r="E10" s="320">
        <v>44835</v>
      </c>
      <c r="F10" s="320">
        <v>45565</v>
      </c>
      <c r="G10" s="103" t="s">
        <v>1063</v>
      </c>
      <c r="H10" s="103" t="s">
        <v>1064</v>
      </c>
    </row>
    <row r="11" spans="1:8" ht="16.5" customHeight="1">
      <c r="B11" s="8">
        <v>4</v>
      </c>
      <c r="C11" s="8" t="s">
        <v>905</v>
      </c>
      <c r="D11" s="250">
        <v>0.55700000000000005</v>
      </c>
      <c r="E11" s="320">
        <v>44835</v>
      </c>
      <c r="F11" s="320">
        <v>45565</v>
      </c>
      <c r="G11" s="103" t="s">
        <v>1063</v>
      </c>
      <c r="H11" s="103" t="s">
        <v>1064</v>
      </c>
    </row>
    <row r="12" spans="1:8" ht="16.5" customHeight="1">
      <c r="B12" s="8">
        <v>5</v>
      </c>
      <c r="C12" s="8" t="s">
        <v>909</v>
      </c>
      <c r="D12" s="250">
        <v>0.46800000000000003</v>
      </c>
      <c r="E12" s="320">
        <v>44835</v>
      </c>
      <c r="F12" s="320">
        <v>45565</v>
      </c>
      <c r="G12" s="103" t="s">
        <v>1063</v>
      </c>
      <c r="H12" s="103" t="s">
        <v>1064</v>
      </c>
    </row>
    <row r="13" spans="1:8" ht="16.5" customHeight="1">
      <c r="B13" s="8">
        <v>6</v>
      </c>
      <c r="C13" s="8" t="s">
        <v>907</v>
      </c>
      <c r="D13" s="250">
        <v>0.96099999999999997</v>
      </c>
      <c r="E13" s="320">
        <v>44835</v>
      </c>
      <c r="F13" s="320">
        <v>45565</v>
      </c>
      <c r="G13" s="103" t="s">
        <v>1063</v>
      </c>
      <c r="H13" s="103" t="s">
        <v>1064</v>
      </c>
    </row>
    <row r="14" spans="1:8" ht="16.5" customHeight="1">
      <c r="B14" s="8">
        <v>7</v>
      </c>
      <c r="C14" s="8" t="s">
        <v>915</v>
      </c>
      <c r="D14" s="250">
        <v>0.78500000000000003</v>
      </c>
      <c r="E14" s="320">
        <v>44835</v>
      </c>
      <c r="F14" s="320">
        <v>45565</v>
      </c>
      <c r="G14" s="103" t="s">
        <v>1063</v>
      </c>
      <c r="H14" s="103" t="s">
        <v>1064</v>
      </c>
    </row>
    <row r="15" spans="1:8" ht="16.5" customHeight="1">
      <c r="B15" s="110">
        <v>8</v>
      </c>
      <c r="C15" s="110" t="s">
        <v>911</v>
      </c>
      <c r="D15" s="321">
        <v>0.63500000000000001</v>
      </c>
      <c r="E15" s="322">
        <v>44835</v>
      </c>
      <c r="F15" s="322">
        <v>45565</v>
      </c>
      <c r="G15" s="112" t="s">
        <v>1063</v>
      </c>
      <c r="H15" s="112" t="s">
        <v>1064</v>
      </c>
    </row>
  </sheetData>
  <phoneticPr fontId="66" type="noConversion"/>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28"/>
  <sheetViews>
    <sheetView showGridLines="0" zoomScale="90" zoomScaleNormal="90" workbookViewId="0">
      <selection activeCell="E30" sqref="E30"/>
    </sheetView>
  </sheetViews>
  <sheetFormatPr defaultColWidth="9.15234375" defaultRowHeight="12.75" customHeight="1"/>
  <cols>
    <col min="1" max="1" width="3.61328125" style="8" customWidth="1"/>
    <col min="2" max="2" width="55.61328125" style="8" customWidth="1"/>
    <col min="3" max="8" width="22" style="8" customWidth="1"/>
    <col min="9" max="16384" width="9.15234375" style="8"/>
  </cols>
  <sheetData>
    <row r="1" spans="1:9" ht="12.75" customHeight="1">
      <c r="A1" s="5"/>
      <c r="B1" s="206" t="s">
        <v>12</v>
      </c>
      <c r="C1" s="5"/>
      <c r="D1" s="5"/>
      <c r="E1" s="5"/>
      <c r="F1" s="5"/>
      <c r="G1" s="5"/>
      <c r="H1" s="5"/>
      <c r="I1" s="5"/>
    </row>
    <row r="2" spans="1:9" ht="12.75" customHeight="1">
      <c r="A2" s="5"/>
      <c r="B2" s="14" t="s">
        <v>854</v>
      </c>
      <c r="C2" s="5"/>
      <c r="D2" s="5"/>
      <c r="E2" s="5"/>
      <c r="F2" s="5"/>
      <c r="G2" s="5"/>
      <c r="H2" s="5"/>
      <c r="I2" s="5"/>
    </row>
    <row r="3" spans="1:9" ht="12.75" customHeight="1">
      <c r="A3" s="5"/>
      <c r="B3" s="14" t="s">
        <v>21</v>
      </c>
      <c r="C3" s="14"/>
      <c r="D3" s="5"/>
      <c r="E3" s="207"/>
      <c r="F3" s="14"/>
      <c r="G3" s="207"/>
      <c r="H3" s="207"/>
      <c r="I3" s="5"/>
    </row>
    <row r="5" spans="1:9" ht="12.75" customHeight="1">
      <c r="B5" s="15" t="s">
        <v>13</v>
      </c>
    </row>
    <row r="7" spans="1:9" ht="12.75" customHeight="1">
      <c r="B7" s="323" t="s">
        <v>56</v>
      </c>
      <c r="C7" s="324"/>
      <c r="D7" s="325" t="s">
        <v>1065</v>
      </c>
    </row>
    <row r="8" spans="1:9" ht="15" customHeight="1">
      <c r="B8" s="326" t="s">
        <v>1066</v>
      </c>
      <c r="C8" s="327">
        <v>200</v>
      </c>
      <c r="D8" s="328">
        <v>9.9000000000000005E-2</v>
      </c>
    </row>
    <row r="9" spans="1:9" ht="15" customHeight="1">
      <c r="B9" s="329" t="s">
        <v>1067</v>
      </c>
      <c r="C9" s="10">
        <v>20000</v>
      </c>
      <c r="D9" s="328">
        <v>0.20899999999999999</v>
      </c>
    </row>
    <row r="10" spans="1:9" ht="15" customHeight="1">
      <c r="B10" s="329" t="s">
        <v>1068</v>
      </c>
      <c r="C10" s="10">
        <v>300000</v>
      </c>
      <c r="D10" s="328">
        <v>0.23100000000000001</v>
      </c>
    </row>
    <row r="11" spans="1:9" ht="15" customHeight="1">
      <c r="B11" s="330" t="s">
        <v>1069</v>
      </c>
      <c r="C11" s="331"/>
      <c r="D11" s="332">
        <v>0.26400000000000001</v>
      </c>
    </row>
    <row r="12" spans="1:9" ht="12.75" customHeight="1">
      <c r="B12" s="15"/>
    </row>
    <row r="13" spans="1:9" ht="12.75" customHeight="1">
      <c r="B13" s="333" t="s">
        <v>1070</v>
      </c>
      <c r="C13" s="334"/>
      <c r="D13" s="334"/>
      <c r="E13" s="334"/>
      <c r="F13" s="334"/>
      <c r="G13" s="334"/>
      <c r="H13" s="334"/>
    </row>
    <row r="14" spans="1:9" ht="12.75" customHeight="1">
      <c r="B14" s="335"/>
      <c r="C14" s="336"/>
      <c r="D14" s="336"/>
    </row>
    <row r="15" spans="1:9" ht="35.25" customHeight="1">
      <c r="B15" s="153" t="s">
        <v>926</v>
      </c>
      <c r="C15" s="80" t="s">
        <v>1071</v>
      </c>
      <c r="D15" s="80" t="s">
        <v>1072</v>
      </c>
      <c r="E15" s="80" t="s">
        <v>1073</v>
      </c>
      <c r="F15" s="80" t="s">
        <v>1074</v>
      </c>
      <c r="G15" s="80" t="s">
        <v>936</v>
      </c>
      <c r="H15" s="80" t="s">
        <v>1075</v>
      </c>
    </row>
    <row r="16" spans="1:9" ht="16.5" customHeight="1">
      <c r="A16" s="245" t="s">
        <v>904</v>
      </c>
      <c r="B16" s="246" t="str">
        <f>VLOOKUP($A16,CIQ!$B$6:$N$14,2,FALSE())</f>
        <v>Cube Entertainment, Inc. (KOSDAQ:A182360)</v>
      </c>
      <c r="C16" s="129">
        <v>1115.5</v>
      </c>
      <c r="D16" s="8">
        <v>1047.3</v>
      </c>
      <c r="E16" s="8">
        <v>6924.4</v>
      </c>
      <c r="F16" s="8">
        <v>15182.6</v>
      </c>
      <c r="G16" s="8">
        <v>21072.400000000001</v>
      </c>
      <c r="H16" s="284">
        <v>0.23100000000000001</v>
      </c>
    </row>
    <row r="17" spans="1:9" ht="16.5" customHeight="1">
      <c r="A17" s="245" t="s">
        <v>906</v>
      </c>
      <c r="B17" s="337" t="str">
        <f>VLOOKUP($A17,CIQ!$B$6:$N$14,2,FALSE())</f>
        <v>Fantagio Corp. (KOSDAQ:A032800)</v>
      </c>
      <c r="C17" s="338">
        <v>-1708.5</v>
      </c>
      <c r="D17" s="82">
        <v>1241.2</v>
      </c>
      <c r="E17" s="82">
        <v>-1255.1107489999999</v>
      </c>
      <c r="F17" s="82">
        <v>-3504.5</v>
      </c>
      <c r="G17" s="82">
        <v>-1758.7</v>
      </c>
      <c r="H17" s="284">
        <v>0</v>
      </c>
      <c r="I17" s="84" t="s">
        <v>1076</v>
      </c>
    </row>
    <row r="18" spans="1:9" ht="16.5" customHeight="1">
      <c r="A18" s="245" t="s">
        <v>908</v>
      </c>
      <c r="B18" s="337" t="str">
        <f>VLOOKUP($A18,CIQ!$B$6:$N$14,2,FALSE())</f>
        <v>FNC ENTERTAINMENT Co., Ltd. (KOSDAQ:A173940)</v>
      </c>
      <c r="C18" s="338">
        <v>-7322.1</v>
      </c>
      <c r="D18" s="82">
        <v>-4192.2</v>
      </c>
      <c r="E18" s="82">
        <v>-13183.2</v>
      </c>
      <c r="F18" s="82">
        <v>-7568.8</v>
      </c>
      <c r="G18" s="82">
        <v>-4469.3</v>
      </c>
      <c r="H18" s="284">
        <v>0</v>
      </c>
      <c r="I18" s="84" t="s">
        <v>1076</v>
      </c>
    </row>
    <row r="19" spans="1:9" ht="16.5" customHeight="1">
      <c r="A19" s="245" t="s">
        <v>910</v>
      </c>
      <c r="B19" s="246" t="str">
        <f>VLOOKUP($A19,CIQ!$B$6:$N$14,2,FALSE())</f>
        <v>HYBE Co., Ltd. (KOSE:A352820)</v>
      </c>
      <c r="C19" s="129">
        <v>145642.5</v>
      </c>
      <c r="D19" s="8">
        <v>189640.9</v>
      </c>
      <c r="E19" s="8">
        <v>237124.5</v>
      </c>
      <c r="F19" s="8">
        <v>295469</v>
      </c>
      <c r="G19" s="8">
        <v>208538.2</v>
      </c>
      <c r="H19" s="284">
        <v>0.23100000000000001</v>
      </c>
    </row>
    <row r="20" spans="1:9" ht="16.5" customHeight="1">
      <c r="A20" s="245" t="s">
        <v>912</v>
      </c>
      <c r="B20" s="246" t="str">
        <f>VLOOKUP($A20,CIQ!$B$6:$N$14,2,FALSE())</f>
        <v>JYP Entertainment Corporation (KOSDAQ:A035900)</v>
      </c>
      <c r="C20" s="129">
        <v>44136.5</v>
      </c>
      <c r="D20" s="8">
        <v>57893.8</v>
      </c>
      <c r="E20" s="8">
        <v>96631.5</v>
      </c>
      <c r="F20" s="8">
        <v>169440.7</v>
      </c>
      <c r="G20" s="8">
        <v>129157.8</v>
      </c>
      <c r="H20" s="284">
        <v>0.23100000000000001</v>
      </c>
    </row>
    <row r="21" spans="1:9" ht="16.5" customHeight="1">
      <c r="A21" s="245" t="s">
        <v>914</v>
      </c>
      <c r="B21" s="337" t="str">
        <f>VLOOKUP($A21,CIQ!$B$6:$N$14,2,FALSE())</f>
        <v>RBW Inc. (KOSDAQ:A361570)</v>
      </c>
      <c r="C21" s="338">
        <v>7626.9</v>
      </c>
      <c r="D21" s="82">
        <v>9577.7000000000007</v>
      </c>
      <c r="E21" s="82">
        <v>2880.9</v>
      </c>
      <c r="F21" s="82">
        <v>-2230.6</v>
      </c>
      <c r="G21" s="82">
        <v>-10739.3</v>
      </c>
      <c r="H21" s="284">
        <v>0.20899999999999999</v>
      </c>
      <c r="I21" s="84" t="s">
        <v>1076</v>
      </c>
    </row>
    <row r="22" spans="1:9" ht="16.5" customHeight="1">
      <c r="A22" s="245" t="s">
        <v>916</v>
      </c>
      <c r="B22" s="246" t="str">
        <f>VLOOKUP($A22,CIQ!$B$6:$N$14,2,FALSE())</f>
        <v>SM Entertainment Co., Ltd. (KOSDAQ:A041510)</v>
      </c>
      <c r="C22" s="129">
        <v>4479.8</v>
      </c>
      <c r="D22" s="8">
        <v>66771.899999999994</v>
      </c>
      <c r="E22" s="8">
        <v>90941.4</v>
      </c>
      <c r="F22" s="8">
        <v>113410.4</v>
      </c>
      <c r="G22" s="8">
        <v>62193.7</v>
      </c>
      <c r="H22" s="284">
        <v>0.23100000000000001</v>
      </c>
    </row>
    <row r="23" spans="1:9" ht="16.5" customHeight="1">
      <c r="A23" s="245" t="s">
        <v>918</v>
      </c>
      <c r="B23" s="339" t="str">
        <f>VLOOKUP($A23,CIQ!$B$6:$N$14,2,FALSE())</f>
        <v>YG Entertainment Inc. (KOSDAQ:A122870)</v>
      </c>
      <c r="C23" s="340">
        <v>5772.8</v>
      </c>
      <c r="D23" s="110">
        <v>17563.400000000001</v>
      </c>
      <c r="E23" s="110">
        <v>42314.3</v>
      </c>
      <c r="F23" s="110">
        <v>79451.399999999994</v>
      </c>
      <c r="G23" s="110">
        <v>-18389.5</v>
      </c>
      <c r="H23" s="341">
        <v>0.23100000000000001</v>
      </c>
    </row>
    <row r="24" spans="1:9" ht="12.75" customHeight="1">
      <c r="C24" s="189"/>
    </row>
    <row r="25" spans="1:9" ht="12.75" customHeight="1">
      <c r="C25" s="189"/>
    </row>
    <row r="26" spans="1:9" ht="12.75" customHeight="1">
      <c r="C26" s="189"/>
    </row>
    <row r="27" spans="1:9" ht="12.75" customHeight="1">
      <c r="C27" s="189"/>
    </row>
    <row r="28" spans="1:9" ht="12.75" customHeight="1">
      <c r="C28" s="189"/>
    </row>
  </sheetData>
  <phoneticPr fontId="66" type="noConversion"/>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R1198"/>
  <sheetViews>
    <sheetView zoomScale="90" zoomScaleNormal="90" workbookViewId="0">
      <pane xSplit="1" ySplit="9" topLeftCell="B463" activePane="bottomRight" state="frozen"/>
      <selection activeCell="E30" sqref="E30"/>
      <selection pane="topRight" activeCell="E30" sqref="E30"/>
      <selection pane="bottomLeft" activeCell="E30" sqref="E30"/>
      <selection pane="bottomRight" activeCell="E30" sqref="E30"/>
    </sheetView>
  </sheetViews>
  <sheetFormatPr defaultColWidth="9.15234375" defaultRowHeight="14.25" customHeight="1"/>
  <cols>
    <col min="1" max="1" width="61.84375" style="342" customWidth="1"/>
    <col min="2" max="2" width="10.15234375" style="342" customWidth="1"/>
    <col min="3" max="3" width="22" style="342" customWidth="1"/>
    <col min="4" max="5" width="10.15234375" style="342" customWidth="1"/>
    <col min="6" max="6" width="34.15234375" style="342" customWidth="1"/>
    <col min="7" max="7" width="10.15234375" style="342" customWidth="1"/>
    <col min="8" max="8" width="10" style="342" customWidth="1"/>
    <col min="9" max="44" width="10.15234375" style="343" customWidth="1"/>
    <col min="45" max="16384" width="9.15234375" style="344"/>
  </cols>
  <sheetData>
    <row r="1" spans="1:44" ht="36" customHeight="1">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row>
    <row r="2" spans="1:44" ht="20.25" customHeight="1">
      <c r="A2" s="28" t="s">
        <v>1077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row>
    <row r="3" spans="1:44" ht="13.5" customHeight="1">
      <c r="A3" s="28" t="str">
        <f ca="1">CONCATENATE("Copyright © ",TEXT(TODAY(),"YYYY")," The Economist Intelligence Unit.")</f>
        <v>Copyright © 2026 The Economist Intelligence Unit.</v>
      </c>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row>
    <row r="4" spans="1:44" ht="13.5" customHeight="1">
      <c r="A4" s="345" t="s">
        <v>1078</v>
      </c>
    </row>
    <row r="5" spans="1:44" ht="13.5" customHeight="1">
      <c r="A5" s="346" t="s">
        <v>1079</v>
      </c>
    </row>
    <row r="6" spans="1:44" ht="13.5" customHeight="1">
      <c r="A6" s="347" t="s">
        <v>1080</v>
      </c>
    </row>
    <row r="7" spans="1:44" ht="13.5" customHeight="1">
      <c r="A7" s="348" t="s">
        <v>1081</v>
      </c>
    </row>
    <row r="8" spans="1:44" ht="13.5" customHeight="1">
      <c r="A8" s="349" t="s">
        <v>1082</v>
      </c>
    </row>
    <row r="9" spans="1:44" ht="13.5" customHeight="1">
      <c r="A9" s="350" t="s">
        <v>1083</v>
      </c>
      <c r="B9" s="350" t="s">
        <v>1084</v>
      </c>
      <c r="C9" s="350" t="s">
        <v>1085</v>
      </c>
      <c r="D9" s="350" t="s">
        <v>1086</v>
      </c>
      <c r="E9" s="350" t="s">
        <v>1087</v>
      </c>
      <c r="F9" s="350" t="s">
        <v>1088</v>
      </c>
      <c r="G9" s="350" t="s">
        <v>708</v>
      </c>
      <c r="H9" s="350" t="s">
        <v>1089</v>
      </c>
      <c r="I9" s="351" t="s">
        <v>1090</v>
      </c>
      <c r="J9" s="351" t="s">
        <v>1091</v>
      </c>
      <c r="K9" s="351" t="s">
        <v>1092</v>
      </c>
      <c r="L9" s="351" t="s">
        <v>1093</v>
      </c>
      <c r="M9" s="351" t="s">
        <v>1094</v>
      </c>
      <c r="N9" s="351" t="s">
        <v>1095</v>
      </c>
      <c r="O9" s="351" t="s">
        <v>1096</v>
      </c>
      <c r="P9" s="351" t="s">
        <v>1097</v>
      </c>
      <c r="Q9" s="351" t="s">
        <v>840</v>
      </c>
      <c r="R9" s="351" t="s">
        <v>1098</v>
      </c>
      <c r="S9" s="351" t="s">
        <v>1099</v>
      </c>
      <c r="T9" s="351" t="s">
        <v>1100</v>
      </c>
      <c r="U9" s="351" t="s">
        <v>1101</v>
      </c>
      <c r="V9" s="351" t="s">
        <v>1102</v>
      </c>
      <c r="W9" s="351" t="s">
        <v>1103</v>
      </c>
      <c r="X9" s="351" t="s">
        <v>1104</v>
      </c>
      <c r="Y9" s="351" t="s">
        <v>1105</v>
      </c>
      <c r="Z9" s="351" t="s">
        <v>1106</v>
      </c>
      <c r="AA9" s="351" t="s">
        <v>1107</v>
      </c>
      <c r="AB9" s="351" t="s">
        <v>1108</v>
      </c>
      <c r="AC9" s="351" t="s">
        <v>1109</v>
      </c>
      <c r="AD9" s="351" t="s">
        <v>1110</v>
      </c>
      <c r="AE9" s="351" t="s">
        <v>1111</v>
      </c>
      <c r="AF9" s="351" t="s">
        <v>1112</v>
      </c>
      <c r="AG9" s="351" t="s">
        <v>1113</v>
      </c>
      <c r="AH9" s="351" t="s">
        <v>1114</v>
      </c>
      <c r="AI9" s="351" t="s">
        <v>1115</v>
      </c>
      <c r="AJ9" s="351" t="s">
        <v>1116</v>
      </c>
      <c r="AK9" s="351" t="s">
        <v>1117</v>
      </c>
      <c r="AL9" s="351" t="s">
        <v>1118</v>
      </c>
      <c r="AM9" s="351" t="s">
        <v>1119</v>
      </c>
      <c r="AN9" s="351" t="s">
        <v>1120</v>
      </c>
      <c r="AO9" s="351" t="s">
        <v>1121</v>
      </c>
      <c r="AP9" s="351" t="s">
        <v>1122</v>
      </c>
      <c r="AQ9" s="351" t="s">
        <v>1123</v>
      </c>
      <c r="AR9" s="351" t="s">
        <v>1124</v>
      </c>
    </row>
    <row r="10" spans="1:44" ht="102.75" customHeight="1">
      <c r="A10" s="352" t="s">
        <v>1125</v>
      </c>
      <c r="B10" s="353" t="s">
        <v>1126</v>
      </c>
      <c r="C10" s="353"/>
      <c r="D10" s="353"/>
      <c r="E10" s="353" t="s">
        <v>1127</v>
      </c>
      <c r="F10" s="353" t="s">
        <v>1128</v>
      </c>
      <c r="G10" s="353" t="s">
        <v>1129</v>
      </c>
      <c r="H10" s="353" t="s">
        <v>1130</v>
      </c>
      <c r="I10" s="354">
        <v>18.5</v>
      </c>
      <c r="J10" s="354">
        <v>18.2</v>
      </c>
      <c r="K10" s="354">
        <v>22</v>
      </c>
      <c r="L10" s="354">
        <v>20.399999999999999</v>
      </c>
      <c r="M10" s="354">
        <v>21</v>
      </c>
      <c r="N10" s="354">
        <v>25.9</v>
      </c>
      <c r="O10" s="354">
        <v>25.3</v>
      </c>
      <c r="P10" s="354">
        <v>23.4</v>
      </c>
      <c r="Q10" s="354">
        <v>24.1</v>
      </c>
      <c r="R10" s="355">
        <v>26.5</v>
      </c>
      <c r="S10" s="355">
        <v>28.2</v>
      </c>
      <c r="T10" s="355">
        <v>28.6</v>
      </c>
      <c r="U10" s="355">
        <v>30.1</v>
      </c>
      <c r="V10" s="355">
        <v>31.1</v>
      </c>
      <c r="W10" s="356" t="s">
        <v>1131</v>
      </c>
      <c r="X10" s="356" t="s">
        <v>1131</v>
      </c>
      <c r="Y10" s="356" t="s">
        <v>1131</v>
      </c>
      <c r="Z10" s="356" t="s">
        <v>1131</v>
      </c>
      <c r="AA10" s="356" t="s">
        <v>1131</v>
      </c>
      <c r="AB10" s="356" t="s">
        <v>1131</v>
      </c>
      <c r="AC10" s="356" t="s">
        <v>1131</v>
      </c>
      <c r="AD10" s="356" t="s">
        <v>1131</v>
      </c>
      <c r="AE10" s="356" t="s">
        <v>1131</v>
      </c>
      <c r="AF10" s="356" t="s">
        <v>1131</v>
      </c>
      <c r="AG10" s="356" t="s">
        <v>1131</v>
      </c>
      <c r="AH10" s="356" t="s">
        <v>1131</v>
      </c>
      <c r="AI10" s="356" t="s">
        <v>1131</v>
      </c>
      <c r="AJ10" s="356" t="s">
        <v>1131</v>
      </c>
      <c r="AK10" s="356" t="s">
        <v>1131</v>
      </c>
      <c r="AL10" s="356" t="s">
        <v>1131</v>
      </c>
      <c r="AM10" s="356" t="s">
        <v>1131</v>
      </c>
      <c r="AN10" s="356" t="s">
        <v>1131</v>
      </c>
      <c r="AO10" s="356" t="s">
        <v>1131</v>
      </c>
      <c r="AP10" s="356" t="s">
        <v>1131</v>
      </c>
      <c r="AQ10" s="356" t="s">
        <v>1131</v>
      </c>
      <c r="AR10" s="356" t="s">
        <v>1131</v>
      </c>
    </row>
    <row r="11" spans="1:44" ht="102.75" customHeight="1">
      <c r="A11" s="357" t="s">
        <v>1132</v>
      </c>
      <c r="B11" s="358" t="s">
        <v>1133</v>
      </c>
      <c r="C11" s="358"/>
      <c r="D11" s="358"/>
      <c r="E11" s="358" t="s">
        <v>1127</v>
      </c>
      <c r="F11" s="358" t="s">
        <v>1134</v>
      </c>
      <c r="G11" s="358" t="s">
        <v>1129</v>
      </c>
      <c r="H11" s="358" t="s">
        <v>1130</v>
      </c>
      <c r="I11" s="359">
        <v>0.6</v>
      </c>
      <c r="J11" s="359">
        <v>0.6</v>
      </c>
      <c r="K11" s="359">
        <v>0.9</v>
      </c>
      <c r="L11" s="359">
        <v>0.7</v>
      </c>
      <c r="M11" s="359">
        <v>0.8</v>
      </c>
      <c r="N11" s="359">
        <v>1.1000000000000001</v>
      </c>
      <c r="O11" s="359">
        <v>1.1000000000000001</v>
      </c>
      <c r="P11" s="359">
        <v>0.9</v>
      </c>
      <c r="Q11" s="359">
        <v>1</v>
      </c>
      <c r="R11" s="355">
        <v>1.2</v>
      </c>
      <c r="S11" s="355">
        <v>1.3</v>
      </c>
      <c r="T11" s="355">
        <v>1.4</v>
      </c>
      <c r="U11" s="355">
        <v>1.5</v>
      </c>
      <c r="V11" s="355">
        <v>1.7</v>
      </c>
      <c r="W11" s="355" t="s">
        <v>1131</v>
      </c>
      <c r="X11" s="355" t="s">
        <v>1131</v>
      </c>
      <c r="Y11" s="355" t="s">
        <v>1131</v>
      </c>
      <c r="Z11" s="355" t="s">
        <v>1131</v>
      </c>
      <c r="AA11" s="355" t="s">
        <v>1131</v>
      </c>
      <c r="AB11" s="355" t="s">
        <v>1131</v>
      </c>
      <c r="AC11" s="355" t="s">
        <v>1131</v>
      </c>
      <c r="AD11" s="355" t="s">
        <v>1131</v>
      </c>
      <c r="AE11" s="355" t="s">
        <v>1131</v>
      </c>
      <c r="AF11" s="355" t="s">
        <v>1131</v>
      </c>
      <c r="AG11" s="355" t="s">
        <v>1131</v>
      </c>
      <c r="AH11" s="355" t="s">
        <v>1131</v>
      </c>
      <c r="AI11" s="355" t="s">
        <v>1131</v>
      </c>
      <c r="AJ11" s="355" t="s">
        <v>1131</v>
      </c>
      <c r="AK11" s="355" t="s">
        <v>1131</v>
      </c>
      <c r="AL11" s="355" t="s">
        <v>1131</v>
      </c>
      <c r="AM11" s="355" t="s">
        <v>1131</v>
      </c>
      <c r="AN11" s="355" t="s">
        <v>1131</v>
      </c>
      <c r="AO11" s="355" t="s">
        <v>1131</v>
      </c>
      <c r="AP11" s="355" t="s">
        <v>1131</v>
      </c>
      <c r="AQ11" s="355" t="s">
        <v>1131</v>
      </c>
      <c r="AR11" s="355" t="s">
        <v>1131</v>
      </c>
    </row>
    <row r="12" spans="1:44" ht="102.75" customHeight="1">
      <c r="A12" s="352" t="s">
        <v>1135</v>
      </c>
      <c r="B12" s="353" t="s">
        <v>1136</v>
      </c>
      <c r="C12" s="353"/>
      <c r="D12" s="353"/>
      <c r="E12" s="353" t="s">
        <v>1127</v>
      </c>
      <c r="F12" s="353" t="s">
        <v>1137</v>
      </c>
      <c r="G12" s="353" t="s">
        <v>1129</v>
      </c>
      <c r="H12" s="353" t="s">
        <v>1130</v>
      </c>
      <c r="I12" s="354">
        <v>5.9</v>
      </c>
      <c r="J12" s="354">
        <v>5.8</v>
      </c>
      <c r="K12" s="354">
        <v>7.5</v>
      </c>
      <c r="L12" s="354">
        <v>6.8</v>
      </c>
      <c r="M12" s="354">
        <v>7</v>
      </c>
      <c r="N12" s="354">
        <v>9.4</v>
      </c>
      <c r="O12" s="354">
        <v>9.1</v>
      </c>
      <c r="P12" s="354">
        <v>8.1999999999999993</v>
      </c>
      <c r="Q12" s="354">
        <v>8.5</v>
      </c>
      <c r="R12" s="355">
        <v>9.8000000000000007</v>
      </c>
      <c r="S12" s="355">
        <v>10.7</v>
      </c>
      <c r="T12" s="355">
        <v>11</v>
      </c>
      <c r="U12" s="355">
        <v>11.9</v>
      </c>
      <c r="V12" s="355">
        <v>12.5</v>
      </c>
      <c r="W12" s="356" t="s">
        <v>1131</v>
      </c>
      <c r="X12" s="356" t="s">
        <v>1131</v>
      </c>
      <c r="Y12" s="356" t="s">
        <v>1131</v>
      </c>
      <c r="Z12" s="356" t="s">
        <v>1131</v>
      </c>
      <c r="AA12" s="356" t="s">
        <v>1131</v>
      </c>
      <c r="AB12" s="356" t="s">
        <v>1131</v>
      </c>
      <c r="AC12" s="356" t="s">
        <v>1131</v>
      </c>
      <c r="AD12" s="356" t="s">
        <v>1131</v>
      </c>
      <c r="AE12" s="356" t="s">
        <v>1131</v>
      </c>
      <c r="AF12" s="356" t="s">
        <v>1131</v>
      </c>
      <c r="AG12" s="356" t="s">
        <v>1131</v>
      </c>
      <c r="AH12" s="356" t="s">
        <v>1131</v>
      </c>
      <c r="AI12" s="356" t="s">
        <v>1131</v>
      </c>
      <c r="AJ12" s="356" t="s">
        <v>1131</v>
      </c>
      <c r="AK12" s="356" t="s">
        <v>1131</v>
      </c>
      <c r="AL12" s="356" t="s">
        <v>1131</v>
      </c>
      <c r="AM12" s="356" t="s">
        <v>1131</v>
      </c>
      <c r="AN12" s="356" t="s">
        <v>1131</v>
      </c>
      <c r="AO12" s="356" t="s">
        <v>1131</v>
      </c>
      <c r="AP12" s="356" t="s">
        <v>1131</v>
      </c>
      <c r="AQ12" s="356" t="s">
        <v>1131</v>
      </c>
      <c r="AR12" s="356" t="s">
        <v>1131</v>
      </c>
    </row>
    <row r="13" spans="1:44" ht="102.75" customHeight="1">
      <c r="A13" s="357" t="s">
        <v>1138</v>
      </c>
      <c r="B13" s="358" t="s">
        <v>1139</v>
      </c>
      <c r="C13" s="358"/>
      <c r="D13" s="358"/>
      <c r="E13" s="358" t="s">
        <v>1127</v>
      </c>
      <c r="F13" s="358" t="s">
        <v>1140</v>
      </c>
      <c r="G13" s="358" t="s">
        <v>1129</v>
      </c>
      <c r="H13" s="358" t="s">
        <v>1130</v>
      </c>
      <c r="I13" s="359">
        <v>2</v>
      </c>
      <c r="J13" s="359">
        <v>2</v>
      </c>
      <c r="K13" s="359">
        <v>2.7</v>
      </c>
      <c r="L13" s="359">
        <v>2.4</v>
      </c>
      <c r="M13" s="359">
        <v>2.5</v>
      </c>
      <c r="N13" s="359">
        <v>3.5</v>
      </c>
      <c r="O13" s="359">
        <v>3.4</v>
      </c>
      <c r="P13" s="359">
        <v>3</v>
      </c>
      <c r="Q13" s="359">
        <v>3.1</v>
      </c>
      <c r="R13" s="355">
        <v>3.7</v>
      </c>
      <c r="S13" s="355">
        <v>4.0999999999999996</v>
      </c>
      <c r="T13" s="355">
        <v>4.2</v>
      </c>
      <c r="U13" s="355">
        <v>4.5999999999999996</v>
      </c>
      <c r="V13" s="355">
        <v>4.9000000000000004</v>
      </c>
      <c r="W13" s="355" t="s">
        <v>1131</v>
      </c>
      <c r="X13" s="355" t="s">
        <v>1131</v>
      </c>
      <c r="Y13" s="355" t="s">
        <v>1131</v>
      </c>
      <c r="Z13" s="355" t="s">
        <v>1131</v>
      </c>
      <c r="AA13" s="355" t="s">
        <v>1131</v>
      </c>
      <c r="AB13" s="355" t="s">
        <v>1131</v>
      </c>
      <c r="AC13" s="355" t="s">
        <v>1131</v>
      </c>
      <c r="AD13" s="355" t="s">
        <v>1131</v>
      </c>
      <c r="AE13" s="355" t="s">
        <v>1131</v>
      </c>
      <c r="AF13" s="355" t="s">
        <v>1131</v>
      </c>
      <c r="AG13" s="355" t="s">
        <v>1131</v>
      </c>
      <c r="AH13" s="355" t="s">
        <v>1131</v>
      </c>
      <c r="AI13" s="355" t="s">
        <v>1131</v>
      </c>
      <c r="AJ13" s="355" t="s">
        <v>1131</v>
      </c>
      <c r="AK13" s="355" t="s">
        <v>1131</v>
      </c>
      <c r="AL13" s="355" t="s">
        <v>1131</v>
      </c>
      <c r="AM13" s="355" t="s">
        <v>1131</v>
      </c>
      <c r="AN13" s="355" t="s">
        <v>1131</v>
      </c>
      <c r="AO13" s="355" t="s">
        <v>1131</v>
      </c>
      <c r="AP13" s="355" t="s">
        <v>1131</v>
      </c>
      <c r="AQ13" s="355" t="s">
        <v>1131</v>
      </c>
      <c r="AR13" s="355" t="s">
        <v>1131</v>
      </c>
    </row>
    <row r="14" spans="1:44" ht="84" customHeight="1">
      <c r="A14" s="352" t="s">
        <v>1141</v>
      </c>
      <c r="B14" s="353" t="s">
        <v>1142</v>
      </c>
      <c r="C14" s="353"/>
      <c r="D14" s="353"/>
      <c r="E14" s="353" t="s">
        <v>1143</v>
      </c>
      <c r="F14" s="353" t="s">
        <v>1144</v>
      </c>
      <c r="G14" s="353" t="s">
        <v>1145</v>
      </c>
      <c r="H14" s="353" t="s">
        <v>1130</v>
      </c>
      <c r="I14" s="354">
        <v>99.4</v>
      </c>
      <c r="J14" s="354">
        <v>99.3</v>
      </c>
      <c r="K14" s="354">
        <v>99.4</v>
      </c>
      <c r="L14" s="354">
        <v>99.4</v>
      </c>
      <c r="M14" s="354">
        <v>99.4</v>
      </c>
      <c r="N14" s="354">
        <v>99.4</v>
      </c>
      <c r="O14" s="354">
        <v>99.4</v>
      </c>
      <c r="P14" s="354">
        <v>99.4</v>
      </c>
      <c r="Q14" s="354">
        <v>99.4</v>
      </c>
      <c r="R14" s="355">
        <v>99.4</v>
      </c>
      <c r="S14" s="355">
        <v>99.5</v>
      </c>
      <c r="T14" s="355">
        <v>99.5</v>
      </c>
      <c r="U14" s="355">
        <v>99.5</v>
      </c>
      <c r="V14" s="355">
        <v>99.5</v>
      </c>
      <c r="W14" s="356" t="s">
        <v>1131</v>
      </c>
      <c r="X14" s="356" t="s">
        <v>1131</v>
      </c>
      <c r="Y14" s="356" t="s">
        <v>1131</v>
      </c>
      <c r="Z14" s="356" t="s">
        <v>1131</v>
      </c>
      <c r="AA14" s="356" t="s">
        <v>1131</v>
      </c>
      <c r="AB14" s="356" t="s">
        <v>1131</v>
      </c>
      <c r="AC14" s="356" t="s">
        <v>1131</v>
      </c>
      <c r="AD14" s="356" t="s">
        <v>1131</v>
      </c>
      <c r="AE14" s="356" t="s">
        <v>1131</v>
      </c>
      <c r="AF14" s="356" t="s">
        <v>1131</v>
      </c>
      <c r="AG14" s="356" t="s">
        <v>1131</v>
      </c>
      <c r="AH14" s="356" t="s">
        <v>1131</v>
      </c>
      <c r="AI14" s="356" t="s">
        <v>1131</v>
      </c>
      <c r="AJ14" s="356" t="s">
        <v>1131</v>
      </c>
      <c r="AK14" s="356" t="s">
        <v>1131</v>
      </c>
      <c r="AL14" s="356" t="s">
        <v>1131</v>
      </c>
      <c r="AM14" s="356" t="s">
        <v>1131</v>
      </c>
      <c r="AN14" s="356" t="s">
        <v>1131</v>
      </c>
      <c r="AO14" s="356" t="s">
        <v>1131</v>
      </c>
      <c r="AP14" s="356" t="s">
        <v>1131</v>
      </c>
      <c r="AQ14" s="356" t="s">
        <v>1131</v>
      </c>
      <c r="AR14" s="356" t="s">
        <v>1131</v>
      </c>
    </row>
    <row r="15" spans="1:44" ht="84" customHeight="1">
      <c r="A15" s="357" t="s">
        <v>1146</v>
      </c>
      <c r="B15" s="358" t="s">
        <v>1147</v>
      </c>
      <c r="C15" s="358"/>
      <c r="D15" s="358"/>
      <c r="E15" s="358" t="s">
        <v>1143</v>
      </c>
      <c r="F15" s="358" t="s">
        <v>1148</v>
      </c>
      <c r="G15" s="358" t="s">
        <v>1145</v>
      </c>
      <c r="H15" s="358" t="s">
        <v>1130</v>
      </c>
      <c r="I15" s="359">
        <v>99.4</v>
      </c>
      <c r="J15" s="359">
        <v>99.3</v>
      </c>
      <c r="K15" s="359">
        <v>99.3</v>
      </c>
      <c r="L15" s="359">
        <v>99.4</v>
      </c>
      <c r="M15" s="359">
        <v>99.4</v>
      </c>
      <c r="N15" s="359">
        <v>99.4</v>
      </c>
      <c r="O15" s="359">
        <v>99.4</v>
      </c>
      <c r="P15" s="359">
        <v>99.4</v>
      </c>
      <c r="Q15" s="359">
        <v>99.4</v>
      </c>
      <c r="R15" s="355">
        <v>99.4</v>
      </c>
      <c r="S15" s="355">
        <v>99.4</v>
      </c>
      <c r="T15" s="355">
        <v>99.4</v>
      </c>
      <c r="U15" s="355">
        <v>99.4</v>
      </c>
      <c r="V15" s="355">
        <v>99.4</v>
      </c>
      <c r="W15" s="355" t="s">
        <v>1131</v>
      </c>
      <c r="X15" s="355" t="s">
        <v>1131</v>
      </c>
      <c r="Y15" s="355" t="s">
        <v>1131</v>
      </c>
      <c r="Z15" s="355" t="s">
        <v>1131</v>
      </c>
      <c r="AA15" s="355" t="s">
        <v>1131</v>
      </c>
      <c r="AB15" s="355" t="s">
        <v>1131</v>
      </c>
      <c r="AC15" s="355" t="s">
        <v>1131</v>
      </c>
      <c r="AD15" s="355" t="s">
        <v>1131</v>
      </c>
      <c r="AE15" s="355" t="s">
        <v>1131</v>
      </c>
      <c r="AF15" s="355" t="s">
        <v>1131</v>
      </c>
      <c r="AG15" s="355" t="s">
        <v>1131</v>
      </c>
      <c r="AH15" s="355" t="s">
        <v>1131</v>
      </c>
      <c r="AI15" s="355" t="s">
        <v>1131</v>
      </c>
      <c r="AJ15" s="355" t="s">
        <v>1131</v>
      </c>
      <c r="AK15" s="355" t="s">
        <v>1131</v>
      </c>
      <c r="AL15" s="355" t="s">
        <v>1131</v>
      </c>
      <c r="AM15" s="355" t="s">
        <v>1131</v>
      </c>
      <c r="AN15" s="355" t="s">
        <v>1131</v>
      </c>
      <c r="AO15" s="355" t="s">
        <v>1131</v>
      </c>
      <c r="AP15" s="355" t="s">
        <v>1131</v>
      </c>
      <c r="AQ15" s="355" t="s">
        <v>1131</v>
      </c>
      <c r="AR15" s="355" t="s">
        <v>1131</v>
      </c>
    </row>
    <row r="16" spans="1:44" ht="84" customHeight="1">
      <c r="A16" s="352" t="s">
        <v>1149</v>
      </c>
      <c r="B16" s="353" t="s">
        <v>1150</v>
      </c>
      <c r="C16" s="353"/>
      <c r="D16" s="353"/>
      <c r="E16" s="353" t="s">
        <v>1143</v>
      </c>
      <c r="F16" s="353" t="s">
        <v>1151</v>
      </c>
      <c r="G16" s="353" t="s">
        <v>1145</v>
      </c>
      <c r="H16" s="353" t="s">
        <v>1130</v>
      </c>
      <c r="I16" s="354">
        <v>88.5</v>
      </c>
      <c r="J16" s="354">
        <v>87.6</v>
      </c>
      <c r="K16" s="354">
        <v>88.2</v>
      </c>
      <c r="L16" s="354">
        <v>89</v>
      </c>
      <c r="M16" s="354">
        <v>88.4</v>
      </c>
      <c r="N16" s="354">
        <v>88.6</v>
      </c>
      <c r="O16" s="354">
        <v>89.3</v>
      </c>
      <c r="P16" s="354">
        <v>88.3</v>
      </c>
      <c r="Q16" s="354">
        <v>88.5</v>
      </c>
      <c r="R16" s="355">
        <v>89.4</v>
      </c>
      <c r="S16" s="355">
        <v>90.3</v>
      </c>
      <c r="T16" s="355">
        <v>90.6</v>
      </c>
      <c r="U16" s="355">
        <v>90.9</v>
      </c>
      <c r="V16" s="355">
        <v>91.1</v>
      </c>
      <c r="W16" s="356" t="s">
        <v>1131</v>
      </c>
      <c r="X16" s="356" t="s">
        <v>1131</v>
      </c>
      <c r="Y16" s="356" t="s">
        <v>1131</v>
      </c>
      <c r="Z16" s="356" t="s">
        <v>1131</v>
      </c>
      <c r="AA16" s="356" t="s">
        <v>1131</v>
      </c>
      <c r="AB16" s="356" t="s">
        <v>1131</v>
      </c>
      <c r="AC16" s="356" t="s">
        <v>1131</v>
      </c>
      <c r="AD16" s="356" t="s">
        <v>1131</v>
      </c>
      <c r="AE16" s="356" t="s">
        <v>1131</v>
      </c>
      <c r="AF16" s="356" t="s">
        <v>1131</v>
      </c>
      <c r="AG16" s="356" t="s">
        <v>1131</v>
      </c>
      <c r="AH16" s="356" t="s">
        <v>1131</v>
      </c>
      <c r="AI16" s="356" t="s">
        <v>1131</v>
      </c>
      <c r="AJ16" s="356" t="s">
        <v>1131</v>
      </c>
      <c r="AK16" s="356" t="s">
        <v>1131</v>
      </c>
      <c r="AL16" s="356" t="s">
        <v>1131</v>
      </c>
      <c r="AM16" s="356" t="s">
        <v>1131</v>
      </c>
      <c r="AN16" s="356" t="s">
        <v>1131</v>
      </c>
      <c r="AO16" s="356" t="s">
        <v>1131</v>
      </c>
      <c r="AP16" s="356" t="s">
        <v>1131</v>
      </c>
      <c r="AQ16" s="356" t="s">
        <v>1131</v>
      </c>
      <c r="AR16" s="356" t="s">
        <v>1131</v>
      </c>
    </row>
    <row r="17" spans="1:44" ht="84" customHeight="1">
      <c r="A17" s="357" t="s">
        <v>1152</v>
      </c>
      <c r="B17" s="358" t="s">
        <v>1153</v>
      </c>
      <c r="C17" s="358"/>
      <c r="D17" s="358"/>
      <c r="E17" s="358" t="s">
        <v>1143</v>
      </c>
      <c r="F17" s="358" t="s">
        <v>1154</v>
      </c>
      <c r="G17" s="358" t="s">
        <v>1145</v>
      </c>
      <c r="H17" s="358" t="s">
        <v>1130</v>
      </c>
      <c r="I17" s="359">
        <v>88.7</v>
      </c>
      <c r="J17" s="359">
        <v>88</v>
      </c>
      <c r="K17" s="359">
        <v>88</v>
      </c>
      <c r="L17" s="359">
        <v>88.2</v>
      </c>
      <c r="M17" s="359">
        <v>88.4</v>
      </c>
      <c r="N17" s="359">
        <v>88.6</v>
      </c>
      <c r="O17" s="359">
        <v>88.5</v>
      </c>
      <c r="P17" s="359">
        <v>88.6</v>
      </c>
      <c r="Q17" s="359">
        <v>88.5</v>
      </c>
      <c r="R17" s="355">
        <v>88.7</v>
      </c>
      <c r="S17" s="355">
        <v>88.8</v>
      </c>
      <c r="T17" s="355">
        <v>88.9</v>
      </c>
      <c r="U17" s="355">
        <v>89</v>
      </c>
      <c r="V17" s="355">
        <v>89.1</v>
      </c>
      <c r="W17" s="355" t="s">
        <v>1131</v>
      </c>
      <c r="X17" s="355" t="s">
        <v>1131</v>
      </c>
      <c r="Y17" s="355" t="s">
        <v>1131</v>
      </c>
      <c r="Z17" s="355" t="s">
        <v>1131</v>
      </c>
      <c r="AA17" s="355" t="s">
        <v>1131</v>
      </c>
      <c r="AB17" s="355" t="s">
        <v>1131</v>
      </c>
      <c r="AC17" s="355" t="s">
        <v>1131</v>
      </c>
      <c r="AD17" s="355" t="s">
        <v>1131</v>
      </c>
      <c r="AE17" s="355" t="s">
        <v>1131</v>
      </c>
      <c r="AF17" s="355" t="s">
        <v>1131</v>
      </c>
      <c r="AG17" s="355" t="s">
        <v>1131</v>
      </c>
      <c r="AH17" s="355" t="s">
        <v>1131</v>
      </c>
      <c r="AI17" s="355" t="s">
        <v>1131</v>
      </c>
      <c r="AJ17" s="355" t="s">
        <v>1131</v>
      </c>
      <c r="AK17" s="355" t="s">
        <v>1131</v>
      </c>
      <c r="AL17" s="355" t="s">
        <v>1131</v>
      </c>
      <c r="AM17" s="355" t="s">
        <v>1131</v>
      </c>
      <c r="AN17" s="355" t="s">
        <v>1131</v>
      </c>
      <c r="AO17" s="355" t="s">
        <v>1131</v>
      </c>
      <c r="AP17" s="355" t="s">
        <v>1131</v>
      </c>
      <c r="AQ17" s="355" t="s">
        <v>1131</v>
      </c>
      <c r="AR17" s="355" t="s">
        <v>1131</v>
      </c>
    </row>
    <row r="18" spans="1:44" ht="84" customHeight="1">
      <c r="A18" s="352" t="s">
        <v>1155</v>
      </c>
      <c r="B18" s="353" t="s">
        <v>1156</v>
      </c>
      <c r="C18" s="353"/>
      <c r="D18" s="353"/>
      <c r="E18" s="353" t="s">
        <v>1143</v>
      </c>
      <c r="F18" s="353" t="s">
        <v>1157</v>
      </c>
      <c r="G18" s="353" t="s">
        <v>1145</v>
      </c>
      <c r="H18" s="353" t="s">
        <v>1130</v>
      </c>
      <c r="I18" s="354">
        <v>80.900000000000006</v>
      </c>
      <c r="J18" s="354">
        <v>79.7</v>
      </c>
      <c r="K18" s="354">
        <v>80.7</v>
      </c>
      <c r="L18" s="354">
        <v>81.900000000000006</v>
      </c>
      <c r="M18" s="354">
        <v>81</v>
      </c>
      <c r="N18" s="354">
        <v>81.3</v>
      </c>
      <c r="O18" s="354">
        <v>82.4</v>
      </c>
      <c r="P18" s="354">
        <v>80.900000000000006</v>
      </c>
      <c r="Q18" s="354">
        <v>81.2</v>
      </c>
      <c r="R18" s="355">
        <v>82.6</v>
      </c>
      <c r="S18" s="355">
        <v>84</v>
      </c>
      <c r="T18" s="355">
        <v>84.6</v>
      </c>
      <c r="U18" s="355">
        <v>85.1</v>
      </c>
      <c r="V18" s="355">
        <v>85.4</v>
      </c>
      <c r="W18" s="356" t="s">
        <v>1131</v>
      </c>
      <c r="X18" s="356" t="s">
        <v>1131</v>
      </c>
      <c r="Y18" s="356" t="s">
        <v>1131</v>
      </c>
      <c r="Z18" s="356" t="s">
        <v>1131</v>
      </c>
      <c r="AA18" s="356" t="s">
        <v>1131</v>
      </c>
      <c r="AB18" s="356" t="s">
        <v>1131</v>
      </c>
      <c r="AC18" s="356" t="s">
        <v>1131</v>
      </c>
      <c r="AD18" s="356" t="s">
        <v>1131</v>
      </c>
      <c r="AE18" s="356" t="s">
        <v>1131</v>
      </c>
      <c r="AF18" s="356" t="s">
        <v>1131</v>
      </c>
      <c r="AG18" s="356" t="s">
        <v>1131</v>
      </c>
      <c r="AH18" s="356" t="s">
        <v>1131</v>
      </c>
      <c r="AI18" s="356" t="s">
        <v>1131</v>
      </c>
      <c r="AJ18" s="356" t="s">
        <v>1131</v>
      </c>
      <c r="AK18" s="356" t="s">
        <v>1131</v>
      </c>
      <c r="AL18" s="356" t="s">
        <v>1131</v>
      </c>
      <c r="AM18" s="356" t="s">
        <v>1131</v>
      </c>
      <c r="AN18" s="356" t="s">
        <v>1131</v>
      </c>
      <c r="AO18" s="356" t="s">
        <v>1131</v>
      </c>
      <c r="AP18" s="356" t="s">
        <v>1131</v>
      </c>
      <c r="AQ18" s="356" t="s">
        <v>1131</v>
      </c>
      <c r="AR18" s="356" t="s">
        <v>1131</v>
      </c>
    </row>
    <row r="19" spans="1:44" ht="84" customHeight="1">
      <c r="A19" s="357" t="s">
        <v>1158</v>
      </c>
      <c r="B19" s="358" t="s">
        <v>1159</v>
      </c>
      <c r="C19" s="358"/>
      <c r="D19" s="358"/>
      <c r="E19" s="358" t="s">
        <v>1143</v>
      </c>
      <c r="F19" s="358" t="s">
        <v>1160</v>
      </c>
      <c r="G19" s="358" t="s">
        <v>1145</v>
      </c>
      <c r="H19" s="358" t="s">
        <v>1130</v>
      </c>
      <c r="I19" s="359">
        <v>81.3</v>
      </c>
      <c r="J19" s="359">
        <v>80.400000000000006</v>
      </c>
      <c r="K19" s="359">
        <v>80.400000000000006</v>
      </c>
      <c r="L19" s="359">
        <v>80.8</v>
      </c>
      <c r="M19" s="359">
        <v>81</v>
      </c>
      <c r="N19" s="359">
        <v>81.3</v>
      </c>
      <c r="O19" s="359">
        <v>81.3</v>
      </c>
      <c r="P19" s="359">
        <v>81.400000000000006</v>
      </c>
      <c r="Q19" s="359">
        <v>81.2</v>
      </c>
      <c r="R19" s="355">
        <v>81.5</v>
      </c>
      <c r="S19" s="355">
        <v>81.7</v>
      </c>
      <c r="T19" s="355">
        <v>81.8</v>
      </c>
      <c r="U19" s="355">
        <v>81.900000000000006</v>
      </c>
      <c r="V19" s="355">
        <v>82.1</v>
      </c>
      <c r="W19" s="355" t="s">
        <v>1131</v>
      </c>
      <c r="X19" s="355" t="s">
        <v>1131</v>
      </c>
      <c r="Y19" s="355" t="s">
        <v>1131</v>
      </c>
      <c r="Z19" s="355" t="s">
        <v>1131</v>
      </c>
      <c r="AA19" s="355" t="s">
        <v>1131</v>
      </c>
      <c r="AB19" s="355" t="s">
        <v>1131</v>
      </c>
      <c r="AC19" s="355" t="s">
        <v>1131</v>
      </c>
      <c r="AD19" s="355" t="s">
        <v>1131</v>
      </c>
      <c r="AE19" s="355" t="s">
        <v>1131</v>
      </c>
      <c r="AF19" s="355" t="s">
        <v>1131</v>
      </c>
      <c r="AG19" s="355" t="s">
        <v>1131</v>
      </c>
      <c r="AH19" s="355" t="s">
        <v>1131</v>
      </c>
      <c r="AI19" s="355" t="s">
        <v>1131</v>
      </c>
      <c r="AJ19" s="355" t="s">
        <v>1131</v>
      </c>
      <c r="AK19" s="355" t="s">
        <v>1131</v>
      </c>
      <c r="AL19" s="355" t="s">
        <v>1131</v>
      </c>
      <c r="AM19" s="355" t="s">
        <v>1131</v>
      </c>
      <c r="AN19" s="355" t="s">
        <v>1131</v>
      </c>
      <c r="AO19" s="355" t="s">
        <v>1131</v>
      </c>
      <c r="AP19" s="355" t="s">
        <v>1131</v>
      </c>
      <c r="AQ19" s="355" t="s">
        <v>1131</v>
      </c>
      <c r="AR19" s="355" t="s">
        <v>1131</v>
      </c>
    </row>
    <row r="20" spans="1:44" ht="84" customHeight="1">
      <c r="A20" s="352" t="s">
        <v>1161</v>
      </c>
      <c r="B20" s="353" t="s">
        <v>1162</v>
      </c>
      <c r="C20" s="353"/>
      <c r="D20" s="353"/>
      <c r="E20" s="353" t="s">
        <v>1143</v>
      </c>
      <c r="F20" s="353" t="s">
        <v>1163</v>
      </c>
      <c r="G20" s="353" t="s">
        <v>1145</v>
      </c>
      <c r="H20" s="353" t="s">
        <v>1130</v>
      </c>
      <c r="I20" s="354">
        <v>65</v>
      </c>
      <c r="J20" s="354">
        <v>63.5</v>
      </c>
      <c r="K20" s="354">
        <v>65.2</v>
      </c>
      <c r="L20" s="354">
        <v>67.3</v>
      </c>
      <c r="M20" s="354">
        <v>65.7</v>
      </c>
      <c r="N20" s="354">
        <v>66.099999999999994</v>
      </c>
      <c r="O20" s="354">
        <v>68.099999999999994</v>
      </c>
      <c r="P20" s="354">
        <v>65.5</v>
      </c>
      <c r="Q20" s="354">
        <v>66.099999999999994</v>
      </c>
      <c r="R20" s="355">
        <v>68.3</v>
      </c>
      <c r="S20" s="355">
        <v>70.8</v>
      </c>
      <c r="T20" s="355">
        <v>71.8</v>
      </c>
      <c r="U20" s="355">
        <v>72.599999999999994</v>
      </c>
      <c r="V20" s="355">
        <v>73.2</v>
      </c>
      <c r="W20" s="356" t="s">
        <v>1131</v>
      </c>
      <c r="X20" s="356" t="s">
        <v>1131</v>
      </c>
      <c r="Y20" s="356" t="s">
        <v>1131</v>
      </c>
      <c r="Z20" s="356" t="s">
        <v>1131</v>
      </c>
      <c r="AA20" s="356" t="s">
        <v>1131</v>
      </c>
      <c r="AB20" s="356" t="s">
        <v>1131</v>
      </c>
      <c r="AC20" s="356" t="s">
        <v>1131</v>
      </c>
      <c r="AD20" s="356" t="s">
        <v>1131</v>
      </c>
      <c r="AE20" s="356" t="s">
        <v>1131</v>
      </c>
      <c r="AF20" s="356" t="s">
        <v>1131</v>
      </c>
      <c r="AG20" s="356" t="s">
        <v>1131</v>
      </c>
      <c r="AH20" s="356" t="s">
        <v>1131</v>
      </c>
      <c r="AI20" s="356" t="s">
        <v>1131</v>
      </c>
      <c r="AJ20" s="356" t="s">
        <v>1131</v>
      </c>
      <c r="AK20" s="356" t="s">
        <v>1131</v>
      </c>
      <c r="AL20" s="356" t="s">
        <v>1131</v>
      </c>
      <c r="AM20" s="356" t="s">
        <v>1131</v>
      </c>
      <c r="AN20" s="356" t="s">
        <v>1131</v>
      </c>
      <c r="AO20" s="356" t="s">
        <v>1131</v>
      </c>
      <c r="AP20" s="356" t="s">
        <v>1131</v>
      </c>
      <c r="AQ20" s="356" t="s">
        <v>1131</v>
      </c>
      <c r="AR20" s="356" t="s">
        <v>1131</v>
      </c>
    </row>
    <row r="21" spans="1:44" ht="84" customHeight="1">
      <c r="A21" s="357" t="s">
        <v>1164</v>
      </c>
      <c r="B21" s="358" t="s">
        <v>1165</v>
      </c>
      <c r="C21" s="358"/>
      <c r="D21" s="358"/>
      <c r="E21" s="358" t="s">
        <v>1143</v>
      </c>
      <c r="F21" s="358" t="s">
        <v>1166</v>
      </c>
      <c r="G21" s="358" t="s">
        <v>1145</v>
      </c>
      <c r="H21" s="358" t="s">
        <v>1130</v>
      </c>
      <c r="I21" s="359">
        <v>65.599999999999994</v>
      </c>
      <c r="J21" s="359">
        <v>64.8</v>
      </c>
      <c r="K21" s="359">
        <v>64.8</v>
      </c>
      <c r="L21" s="359">
        <v>65.3</v>
      </c>
      <c r="M21" s="359">
        <v>65.7</v>
      </c>
      <c r="N21" s="359">
        <v>66.2</v>
      </c>
      <c r="O21" s="359">
        <v>66.099999999999994</v>
      </c>
      <c r="P21" s="359">
        <v>66.400000000000006</v>
      </c>
      <c r="Q21" s="359">
        <v>66.099999999999994</v>
      </c>
      <c r="R21" s="355">
        <v>66.5</v>
      </c>
      <c r="S21" s="355">
        <v>66.8</v>
      </c>
      <c r="T21" s="355">
        <v>67.099999999999994</v>
      </c>
      <c r="U21" s="355">
        <v>67.3</v>
      </c>
      <c r="V21" s="355">
        <v>67.5</v>
      </c>
      <c r="W21" s="355" t="s">
        <v>1131</v>
      </c>
      <c r="X21" s="355" t="s">
        <v>1131</v>
      </c>
      <c r="Y21" s="355" t="s">
        <v>1131</v>
      </c>
      <c r="Z21" s="355" t="s">
        <v>1131</v>
      </c>
      <c r="AA21" s="355" t="s">
        <v>1131</v>
      </c>
      <c r="AB21" s="355" t="s">
        <v>1131</v>
      </c>
      <c r="AC21" s="355" t="s">
        <v>1131</v>
      </c>
      <c r="AD21" s="355" t="s">
        <v>1131</v>
      </c>
      <c r="AE21" s="355" t="s">
        <v>1131</v>
      </c>
      <c r="AF21" s="355" t="s">
        <v>1131</v>
      </c>
      <c r="AG21" s="355" t="s">
        <v>1131</v>
      </c>
      <c r="AH21" s="355" t="s">
        <v>1131</v>
      </c>
      <c r="AI21" s="355" t="s">
        <v>1131</v>
      </c>
      <c r="AJ21" s="355" t="s">
        <v>1131</v>
      </c>
      <c r="AK21" s="355" t="s">
        <v>1131</v>
      </c>
      <c r="AL21" s="355" t="s">
        <v>1131</v>
      </c>
      <c r="AM21" s="355" t="s">
        <v>1131</v>
      </c>
      <c r="AN21" s="355" t="s">
        <v>1131</v>
      </c>
      <c r="AO21" s="355" t="s">
        <v>1131</v>
      </c>
      <c r="AP21" s="355" t="s">
        <v>1131</v>
      </c>
      <c r="AQ21" s="355" t="s">
        <v>1131</v>
      </c>
      <c r="AR21" s="355" t="s">
        <v>1131</v>
      </c>
    </row>
    <row r="22" spans="1:44" ht="84" customHeight="1">
      <c r="A22" s="352" t="s">
        <v>1167</v>
      </c>
      <c r="B22" s="353" t="s">
        <v>1168</v>
      </c>
      <c r="C22" s="353"/>
      <c r="D22" s="353"/>
      <c r="E22" s="353" t="s">
        <v>1143</v>
      </c>
      <c r="F22" s="353" t="s">
        <v>1169</v>
      </c>
      <c r="G22" s="353" t="s">
        <v>1145</v>
      </c>
      <c r="H22" s="353" t="s">
        <v>1130</v>
      </c>
      <c r="I22" s="354">
        <v>97.6</v>
      </c>
      <c r="J22" s="354">
        <v>97.2</v>
      </c>
      <c r="K22" s="354">
        <v>97.4</v>
      </c>
      <c r="L22" s="354">
        <v>97.6</v>
      </c>
      <c r="M22" s="354">
        <v>97.4</v>
      </c>
      <c r="N22" s="354">
        <v>97.5</v>
      </c>
      <c r="O22" s="354">
        <v>97.6</v>
      </c>
      <c r="P22" s="354">
        <v>97.4</v>
      </c>
      <c r="Q22" s="354">
        <v>97.5</v>
      </c>
      <c r="R22" s="355">
        <v>97.7</v>
      </c>
      <c r="S22" s="355">
        <v>97.9</v>
      </c>
      <c r="T22" s="355">
        <v>97.9</v>
      </c>
      <c r="U22" s="355">
        <v>98</v>
      </c>
      <c r="V22" s="355">
        <v>98.1</v>
      </c>
      <c r="W22" s="356" t="s">
        <v>1131</v>
      </c>
      <c r="X22" s="356" t="s">
        <v>1131</v>
      </c>
      <c r="Y22" s="356" t="s">
        <v>1131</v>
      </c>
      <c r="Z22" s="356" t="s">
        <v>1131</v>
      </c>
      <c r="AA22" s="356" t="s">
        <v>1131</v>
      </c>
      <c r="AB22" s="356" t="s">
        <v>1131</v>
      </c>
      <c r="AC22" s="356" t="s">
        <v>1131</v>
      </c>
      <c r="AD22" s="356" t="s">
        <v>1131</v>
      </c>
      <c r="AE22" s="356" t="s">
        <v>1131</v>
      </c>
      <c r="AF22" s="356" t="s">
        <v>1131</v>
      </c>
      <c r="AG22" s="356" t="s">
        <v>1131</v>
      </c>
      <c r="AH22" s="356" t="s">
        <v>1131</v>
      </c>
      <c r="AI22" s="356" t="s">
        <v>1131</v>
      </c>
      <c r="AJ22" s="356" t="s">
        <v>1131</v>
      </c>
      <c r="AK22" s="356" t="s">
        <v>1131</v>
      </c>
      <c r="AL22" s="356" t="s">
        <v>1131</v>
      </c>
      <c r="AM22" s="356" t="s">
        <v>1131</v>
      </c>
      <c r="AN22" s="356" t="s">
        <v>1131</v>
      </c>
      <c r="AO22" s="356" t="s">
        <v>1131</v>
      </c>
      <c r="AP22" s="356" t="s">
        <v>1131</v>
      </c>
      <c r="AQ22" s="356" t="s">
        <v>1131</v>
      </c>
      <c r="AR22" s="356" t="s">
        <v>1131</v>
      </c>
    </row>
    <row r="23" spans="1:44" ht="84" customHeight="1">
      <c r="A23" s="357" t="s">
        <v>1170</v>
      </c>
      <c r="B23" s="358" t="s">
        <v>1171</v>
      </c>
      <c r="C23" s="358"/>
      <c r="D23" s="358"/>
      <c r="E23" s="358" t="s">
        <v>1143</v>
      </c>
      <c r="F23" s="358" t="s">
        <v>1172</v>
      </c>
      <c r="G23" s="358" t="s">
        <v>1145</v>
      </c>
      <c r="H23" s="358" t="s">
        <v>1130</v>
      </c>
      <c r="I23" s="359">
        <v>97.6</v>
      </c>
      <c r="J23" s="359">
        <v>97.4</v>
      </c>
      <c r="K23" s="359">
        <v>97.4</v>
      </c>
      <c r="L23" s="359">
        <v>97.4</v>
      </c>
      <c r="M23" s="359">
        <v>97.4</v>
      </c>
      <c r="N23" s="359">
        <v>97.5</v>
      </c>
      <c r="O23" s="359">
        <v>97.5</v>
      </c>
      <c r="P23" s="359">
        <v>97.5</v>
      </c>
      <c r="Q23" s="359">
        <v>97.5</v>
      </c>
      <c r="R23" s="355">
        <v>97.5</v>
      </c>
      <c r="S23" s="355">
        <v>97.5</v>
      </c>
      <c r="T23" s="355">
        <v>97.5</v>
      </c>
      <c r="U23" s="355">
        <v>97.6</v>
      </c>
      <c r="V23" s="355">
        <v>97.6</v>
      </c>
      <c r="W23" s="355" t="s">
        <v>1131</v>
      </c>
      <c r="X23" s="355" t="s">
        <v>1131</v>
      </c>
      <c r="Y23" s="355" t="s">
        <v>1131</v>
      </c>
      <c r="Z23" s="355" t="s">
        <v>1131</v>
      </c>
      <c r="AA23" s="355" t="s">
        <v>1131</v>
      </c>
      <c r="AB23" s="355" t="s">
        <v>1131</v>
      </c>
      <c r="AC23" s="355" t="s">
        <v>1131</v>
      </c>
      <c r="AD23" s="355" t="s">
        <v>1131</v>
      </c>
      <c r="AE23" s="355" t="s">
        <v>1131</v>
      </c>
      <c r="AF23" s="355" t="s">
        <v>1131</v>
      </c>
      <c r="AG23" s="355" t="s">
        <v>1131</v>
      </c>
      <c r="AH23" s="355" t="s">
        <v>1131</v>
      </c>
      <c r="AI23" s="355" t="s">
        <v>1131</v>
      </c>
      <c r="AJ23" s="355" t="s">
        <v>1131</v>
      </c>
      <c r="AK23" s="355" t="s">
        <v>1131</v>
      </c>
      <c r="AL23" s="355" t="s">
        <v>1131</v>
      </c>
      <c r="AM23" s="355" t="s">
        <v>1131</v>
      </c>
      <c r="AN23" s="355" t="s">
        <v>1131</v>
      </c>
      <c r="AO23" s="355" t="s">
        <v>1131</v>
      </c>
      <c r="AP23" s="355" t="s">
        <v>1131</v>
      </c>
      <c r="AQ23" s="355" t="s">
        <v>1131</v>
      </c>
      <c r="AR23" s="355" t="s">
        <v>1131</v>
      </c>
    </row>
    <row r="24" spans="1:44" ht="84" customHeight="1">
      <c r="A24" s="352" t="s">
        <v>1173</v>
      </c>
      <c r="B24" s="353" t="s">
        <v>1174</v>
      </c>
      <c r="C24" s="353"/>
      <c r="D24" s="353"/>
      <c r="E24" s="353" t="s">
        <v>1143</v>
      </c>
      <c r="F24" s="353" t="s">
        <v>1175</v>
      </c>
      <c r="G24" s="353" t="s">
        <v>1145</v>
      </c>
      <c r="H24" s="353" t="s">
        <v>1130</v>
      </c>
      <c r="I24" s="354">
        <v>49.6</v>
      </c>
      <c r="J24" s="354">
        <v>48.2</v>
      </c>
      <c r="K24" s="354">
        <v>50.4</v>
      </c>
      <c r="L24" s="354">
        <v>53</v>
      </c>
      <c r="M24" s="354">
        <v>51</v>
      </c>
      <c r="N24" s="354">
        <v>51.6</v>
      </c>
      <c r="O24" s="354">
        <v>54.2</v>
      </c>
      <c r="P24" s="354">
        <v>50.7</v>
      </c>
      <c r="Q24" s="354">
        <v>51.5</v>
      </c>
      <c r="R24" s="355">
        <v>54.4</v>
      </c>
      <c r="S24" s="355">
        <v>57.7</v>
      </c>
      <c r="T24" s="355">
        <v>59.1</v>
      </c>
      <c r="U24" s="355">
        <v>60.2</v>
      </c>
      <c r="V24" s="355">
        <v>60.9</v>
      </c>
      <c r="W24" s="356" t="s">
        <v>1131</v>
      </c>
      <c r="X24" s="356" t="s">
        <v>1131</v>
      </c>
      <c r="Y24" s="356" t="s">
        <v>1131</v>
      </c>
      <c r="Z24" s="356" t="s">
        <v>1131</v>
      </c>
      <c r="AA24" s="356" t="s">
        <v>1131</v>
      </c>
      <c r="AB24" s="356" t="s">
        <v>1131</v>
      </c>
      <c r="AC24" s="356" t="s">
        <v>1131</v>
      </c>
      <c r="AD24" s="356" t="s">
        <v>1131</v>
      </c>
      <c r="AE24" s="356" t="s">
        <v>1131</v>
      </c>
      <c r="AF24" s="356" t="s">
        <v>1131</v>
      </c>
      <c r="AG24" s="356" t="s">
        <v>1131</v>
      </c>
      <c r="AH24" s="356" t="s">
        <v>1131</v>
      </c>
      <c r="AI24" s="356" t="s">
        <v>1131</v>
      </c>
      <c r="AJ24" s="356" t="s">
        <v>1131</v>
      </c>
      <c r="AK24" s="356" t="s">
        <v>1131</v>
      </c>
      <c r="AL24" s="356" t="s">
        <v>1131</v>
      </c>
      <c r="AM24" s="356" t="s">
        <v>1131</v>
      </c>
      <c r="AN24" s="356" t="s">
        <v>1131</v>
      </c>
      <c r="AO24" s="356" t="s">
        <v>1131</v>
      </c>
      <c r="AP24" s="356" t="s">
        <v>1131</v>
      </c>
      <c r="AQ24" s="356" t="s">
        <v>1131</v>
      </c>
      <c r="AR24" s="356" t="s">
        <v>1131</v>
      </c>
    </row>
    <row r="25" spans="1:44" ht="84" customHeight="1">
      <c r="A25" s="357" t="s">
        <v>1176</v>
      </c>
      <c r="B25" s="358" t="s">
        <v>1177</v>
      </c>
      <c r="C25" s="358"/>
      <c r="D25" s="358"/>
      <c r="E25" s="358" t="s">
        <v>1143</v>
      </c>
      <c r="F25" s="358" t="s">
        <v>1178</v>
      </c>
      <c r="G25" s="358" t="s">
        <v>1145</v>
      </c>
      <c r="H25" s="358" t="s">
        <v>1130</v>
      </c>
      <c r="I25" s="359">
        <v>50.4</v>
      </c>
      <c r="J25" s="359">
        <v>49.8</v>
      </c>
      <c r="K25" s="359">
        <v>49.8</v>
      </c>
      <c r="L25" s="359">
        <v>50.5</v>
      </c>
      <c r="M25" s="359">
        <v>51</v>
      </c>
      <c r="N25" s="359">
        <v>51.7</v>
      </c>
      <c r="O25" s="359">
        <v>51.6</v>
      </c>
      <c r="P25" s="359">
        <v>51.9</v>
      </c>
      <c r="Q25" s="359">
        <v>51.5</v>
      </c>
      <c r="R25" s="355">
        <v>52</v>
      </c>
      <c r="S25" s="355">
        <v>52.4</v>
      </c>
      <c r="T25" s="355">
        <v>52.8</v>
      </c>
      <c r="U25" s="355">
        <v>53</v>
      </c>
      <c r="V25" s="355">
        <v>53.4</v>
      </c>
      <c r="W25" s="355" t="s">
        <v>1131</v>
      </c>
      <c r="X25" s="355" t="s">
        <v>1131</v>
      </c>
      <c r="Y25" s="355" t="s">
        <v>1131</v>
      </c>
      <c r="Z25" s="355" t="s">
        <v>1131</v>
      </c>
      <c r="AA25" s="355" t="s">
        <v>1131</v>
      </c>
      <c r="AB25" s="355" t="s">
        <v>1131</v>
      </c>
      <c r="AC25" s="355" t="s">
        <v>1131</v>
      </c>
      <c r="AD25" s="355" t="s">
        <v>1131</v>
      </c>
      <c r="AE25" s="355" t="s">
        <v>1131</v>
      </c>
      <c r="AF25" s="355" t="s">
        <v>1131</v>
      </c>
      <c r="AG25" s="355" t="s">
        <v>1131</v>
      </c>
      <c r="AH25" s="355" t="s">
        <v>1131</v>
      </c>
      <c r="AI25" s="355" t="s">
        <v>1131</v>
      </c>
      <c r="AJ25" s="355" t="s">
        <v>1131</v>
      </c>
      <c r="AK25" s="355" t="s">
        <v>1131</v>
      </c>
      <c r="AL25" s="355" t="s">
        <v>1131</v>
      </c>
      <c r="AM25" s="355" t="s">
        <v>1131</v>
      </c>
      <c r="AN25" s="355" t="s">
        <v>1131</v>
      </c>
      <c r="AO25" s="355" t="s">
        <v>1131</v>
      </c>
      <c r="AP25" s="355" t="s">
        <v>1131</v>
      </c>
      <c r="AQ25" s="355" t="s">
        <v>1131</v>
      </c>
      <c r="AR25" s="355" t="s">
        <v>1131</v>
      </c>
    </row>
    <row r="26" spans="1:44" ht="84" customHeight="1">
      <c r="A26" s="352" t="s">
        <v>1179</v>
      </c>
      <c r="B26" s="353" t="s">
        <v>1180</v>
      </c>
      <c r="C26" s="353"/>
      <c r="D26" s="353"/>
      <c r="E26" s="353" t="s">
        <v>1143</v>
      </c>
      <c r="F26" s="353" t="s">
        <v>1181</v>
      </c>
      <c r="G26" s="353" t="s">
        <v>1145</v>
      </c>
      <c r="H26" s="353" t="s">
        <v>1130</v>
      </c>
      <c r="I26" s="354">
        <v>95.3</v>
      </c>
      <c r="J26" s="354">
        <v>94.8</v>
      </c>
      <c r="K26" s="354">
        <v>95</v>
      </c>
      <c r="L26" s="354">
        <v>95.4</v>
      </c>
      <c r="M26" s="354">
        <v>95.1</v>
      </c>
      <c r="N26" s="354">
        <v>95.2</v>
      </c>
      <c r="O26" s="354">
        <v>95.5</v>
      </c>
      <c r="P26" s="354">
        <v>95.1</v>
      </c>
      <c r="Q26" s="354">
        <v>95.2</v>
      </c>
      <c r="R26" s="355">
        <v>95.5</v>
      </c>
      <c r="S26" s="355">
        <v>95.9</v>
      </c>
      <c r="T26" s="355">
        <v>96.1</v>
      </c>
      <c r="U26" s="355">
        <v>96.2</v>
      </c>
      <c r="V26" s="355">
        <v>96.3</v>
      </c>
      <c r="W26" s="356" t="s">
        <v>1131</v>
      </c>
      <c r="X26" s="356" t="s">
        <v>1131</v>
      </c>
      <c r="Y26" s="356" t="s">
        <v>1131</v>
      </c>
      <c r="Z26" s="356" t="s">
        <v>1131</v>
      </c>
      <c r="AA26" s="356" t="s">
        <v>1131</v>
      </c>
      <c r="AB26" s="356" t="s">
        <v>1131</v>
      </c>
      <c r="AC26" s="356" t="s">
        <v>1131</v>
      </c>
      <c r="AD26" s="356" t="s">
        <v>1131</v>
      </c>
      <c r="AE26" s="356" t="s">
        <v>1131</v>
      </c>
      <c r="AF26" s="356" t="s">
        <v>1131</v>
      </c>
      <c r="AG26" s="356" t="s">
        <v>1131</v>
      </c>
      <c r="AH26" s="356" t="s">
        <v>1131</v>
      </c>
      <c r="AI26" s="356" t="s">
        <v>1131</v>
      </c>
      <c r="AJ26" s="356" t="s">
        <v>1131</v>
      </c>
      <c r="AK26" s="356" t="s">
        <v>1131</v>
      </c>
      <c r="AL26" s="356" t="s">
        <v>1131</v>
      </c>
      <c r="AM26" s="356" t="s">
        <v>1131</v>
      </c>
      <c r="AN26" s="356" t="s">
        <v>1131</v>
      </c>
      <c r="AO26" s="356" t="s">
        <v>1131</v>
      </c>
      <c r="AP26" s="356" t="s">
        <v>1131</v>
      </c>
      <c r="AQ26" s="356" t="s">
        <v>1131</v>
      </c>
      <c r="AR26" s="356" t="s">
        <v>1131</v>
      </c>
    </row>
    <row r="27" spans="1:44" ht="84" customHeight="1">
      <c r="A27" s="357" t="s">
        <v>1182</v>
      </c>
      <c r="B27" s="358" t="s">
        <v>1183</v>
      </c>
      <c r="C27" s="358"/>
      <c r="D27" s="358"/>
      <c r="E27" s="358" t="s">
        <v>1143</v>
      </c>
      <c r="F27" s="358" t="s">
        <v>1184</v>
      </c>
      <c r="G27" s="358" t="s">
        <v>1145</v>
      </c>
      <c r="H27" s="358" t="s">
        <v>1130</v>
      </c>
      <c r="I27" s="359">
        <v>95.4</v>
      </c>
      <c r="J27" s="359">
        <v>95</v>
      </c>
      <c r="K27" s="359">
        <v>95</v>
      </c>
      <c r="L27" s="359">
        <v>95</v>
      </c>
      <c r="M27" s="359">
        <v>95.1</v>
      </c>
      <c r="N27" s="359">
        <v>95.2</v>
      </c>
      <c r="O27" s="359">
        <v>95.2</v>
      </c>
      <c r="P27" s="359">
        <v>95.2</v>
      </c>
      <c r="Q27" s="359">
        <v>95.2</v>
      </c>
      <c r="R27" s="355">
        <v>95.2</v>
      </c>
      <c r="S27" s="355">
        <v>95.3</v>
      </c>
      <c r="T27" s="355">
        <v>95.3</v>
      </c>
      <c r="U27" s="355">
        <v>95.4</v>
      </c>
      <c r="V27" s="355">
        <v>95.4</v>
      </c>
      <c r="W27" s="355" t="s">
        <v>1131</v>
      </c>
      <c r="X27" s="355" t="s">
        <v>1131</v>
      </c>
      <c r="Y27" s="355" t="s">
        <v>1131</v>
      </c>
      <c r="Z27" s="355" t="s">
        <v>1131</v>
      </c>
      <c r="AA27" s="355" t="s">
        <v>1131</v>
      </c>
      <c r="AB27" s="355" t="s">
        <v>1131</v>
      </c>
      <c r="AC27" s="355" t="s">
        <v>1131</v>
      </c>
      <c r="AD27" s="355" t="s">
        <v>1131</v>
      </c>
      <c r="AE27" s="355" t="s">
        <v>1131</v>
      </c>
      <c r="AF27" s="355" t="s">
        <v>1131</v>
      </c>
      <c r="AG27" s="355" t="s">
        <v>1131</v>
      </c>
      <c r="AH27" s="355" t="s">
        <v>1131</v>
      </c>
      <c r="AI27" s="355" t="s">
        <v>1131</v>
      </c>
      <c r="AJ27" s="355" t="s">
        <v>1131</v>
      </c>
      <c r="AK27" s="355" t="s">
        <v>1131</v>
      </c>
      <c r="AL27" s="355" t="s">
        <v>1131</v>
      </c>
      <c r="AM27" s="355" t="s">
        <v>1131</v>
      </c>
      <c r="AN27" s="355" t="s">
        <v>1131</v>
      </c>
      <c r="AO27" s="355" t="s">
        <v>1131</v>
      </c>
      <c r="AP27" s="355" t="s">
        <v>1131</v>
      </c>
      <c r="AQ27" s="355" t="s">
        <v>1131</v>
      </c>
      <c r="AR27" s="355" t="s">
        <v>1131</v>
      </c>
    </row>
    <row r="28" spans="1:44" ht="84" customHeight="1">
      <c r="A28" s="352" t="s">
        <v>1185</v>
      </c>
      <c r="B28" s="353" t="s">
        <v>1186</v>
      </c>
      <c r="C28" s="353"/>
      <c r="D28" s="353"/>
      <c r="E28" s="353" t="s">
        <v>1143</v>
      </c>
      <c r="F28" s="353" t="s">
        <v>1187</v>
      </c>
      <c r="G28" s="353" t="s">
        <v>1145</v>
      </c>
      <c r="H28" s="353" t="s">
        <v>1130</v>
      </c>
      <c r="I28" s="354">
        <v>30.1</v>
      </c>
      <c r="J28" s="354">
        <v>29.1</v>
      </c>
      <c r="K28" s="354">
        <v>31.5</v>
      </c>
      <c r="L28" s="354">
        <v>34.4</v>
      </c>
      <c r="M28" s="354">
        <v>32.1</v>
      </c>
      <c r="N28" s="354">
        <v>32.799999999999997</v>
      </c>
      <c r="O28" s="354">
        <v>35.700000000000003</v>
      </c>
      <c r="P28" s="354">
        <v>31.8</v>
      </c>
      <c r="Q28" s="354">
        <v>32.700000000000003</v>
      </c>
      <c r="R28" s="355">
        <v>36</v>
      </c>
      <c r="S28" s="355">
        <v>40</v>
      </c>
      <c r="T28" s="355">
        <v>41.7</v>
      </c>
      <c r="U28" s="355">
        <v>43</v>
      </c>
      <c r="V28" s="355">
        <v>43.9</v>
      </c>
      <c r="W28" s="356" t="s">
        <v>1131</v>
      </c>
      <c r="X28" s="356" t="s">
        <v>1131</v>
      </c>
      <c r="Y28" s="356" t="s">
        <v>1131</v>
      </c>
      <c r="Z28" s="356" t="s">
        <v>1131</v>
      </c>
      <c r="AA28" s="356" t="s">
        <v>1131</v>
      </c>
      <c r="AB28" s="356" t="s">
        <v>1131</v>
      </c>
      <c r="AC28" s="356" t="s">
        <v>1131</v>
      </c>
      <c r="AD28" s="356" t="s">
        <v>1131</v>
      </c>
      <c r="AE28" s="356" t="s">
        <v>1131</v>
      </c>
      <c r="AF28" s="356" t="s">
        <v>1131</v>
      </c>
      <c r="AG28" s="356" t="s">
        <v>1131</v>
      </c>
      <c r="AH28" s="356" t="s">
        <v>1131</v>
      </c>
      <c r="AI28" s="356" t="s">
        <v>1131</v>
      </c>
      <c r="AJ28" s="356" t="s">
        <v>1131</v>
      </c>
      <c r="AK28" s="356" t="s">
        <v>1131</v>
      </c>
      <c r="AL28" s="356" t="s">
        <v>1131</v>
      </c>
      <c r="AM28" s="356" t="s">
        <v>1131</v>
      </c>
      <c r="AN28" s="356" t="s">
        <v>1131</v>
      </c>
      <c r="AO28" s="356" t="s">
        <v>1131</v>
      </c>
      <c r="AP28" s="356" t="s">
        <v>1131</v>
      </c>
      <c r="AQ28" s="356" t="s">
        <v>1131</v>
      </c>
      <c r="AR28" s="356" t="s">
        <v>1131</v>
      </c>
    </row>
    <row r="29" spans="1:44" ht="84" customHeight="1">
      <c r="A29" s="357" t="s">
        <v>1188</v>
      </c>
      <c r="B29" s="358" t="s">
        <v>1189</v>
      </c>
      <c r="C29" s="358"/>
      <c r="D29" s="358"/>
      <c r="E29" s="358" t="s">
        <v>1143</v>
      </c>
      <c r="F29" s="358" t="s">
        <v>1190</v>
      </c>
      <c r="G29" s="358" t="s">
        <v>1145</v>
      </c>
      <c r="H29" s="358" t="s">
        <v>1130</v>
      </c>
      <c r="I29" s="359">
        <v>31</v>
      </c>
      <c r="J29" s="359">
        <v>30.8</v>
      </c>
      <c r="K29" s="359">
        <v>30.8</v>
      </c>
      <c r="L29" s="359">
        <v>31.5</v>
      </c>
      <c r="M29" s="359">
        <v>32.1</v>
      </c>
      <c r="N29" s="359">
        <v>32.9</v>
      </c>
      <c r="O29" s="359">
        <v>32.700000000000003</v>
      </c>
      <c r="P29" s="359">
        <v>33.1</v>
      </c>
      <c r="Q29" s="359">
        <v>32.6</v>
      </c>
      <c r="R29" s="355">
        <v>33.200000000000003</v>
      </c>
      <c r="S29" s="355">
        <v>33.700000000000003</v>
      </c>
      <c r="T29" s="355">
        <v>34.1</v>
      </c>
      <c r="U29" s="355">
        <v>34.4</v>
      </c>
      <c r="V29" s="355">
        <v>34.799999999999997</v>
      </c>
      <c r="W29" s="355" t="s">
        <v>1131</v>
      </c>
      <c r="X29" s="355" t="s">
        <v>1131</v>
      </c>
      <c r="Y29" s="355" t="s">
        <v>1131</v>
      </c>
      <c r="Z29" s="355" t="s">
        <v>1131</v>
      </c>
      <c r="AA29" s="355" t="s">
        <v>1131</v>
      </c>
      <c r="AB29" s="355" t="s">
        <v>1131</v>
      </c>
      <c r="AC29" s="355" t="s">
        <v>1131</v>
      </c>
      <c r="AD29" s="355" t="s">
        <v>1131</v>
      </c>
      <c r="AE29" s="355" t="s">
        <v>1131</v>
      </c>
      <c r="AF29" s="355" t="s">
        <v>1131</v>
      </c>
      <c r="AG29" s="355" t="s">
        <v>1131</v>
      </c>
      <c r="AH29" s="355" t="s">
        <v>1131</v>
      </c>
      <c r="AI29" s="355" t="s">
        <v>1131</v>
      </c>
      <c r="AJ29" s="355" t="s">
        <v>1131</v>
      </c>
      <c r="AK29" s="355" t="s">
        <v>1131</v>
      </c>
      <c r="AL29" s="355" t="s">
        <v>1131</v>
      </c>
      <c r="AM29" s="355" t="s">
        <v>1131</v>
      </c>
      <c r="AN29" s="355" t="s">
        <v>1131</v>
      </c>
      <c r="AO29" s="355" t="s">
        <v>1131</v>
      </c>
      <c r="AP29" s="355" t="s">
        <v>1131</v>
      </c>
      <c r="AQ29" s="355" t="s">
        <v>1131</v>
      </c>
      <c r="AR29" s="355" t="s">
        <v>1131</v>
      </c>
    </row>
    <row r="30" spans="1:44" ht="84" customHeight="1">
      <c r="A30" s="352" t="s">
        <v>1191</v>
      </c>
      <c r="B30" s="353" t="s">
        <v>1192</v>
      </c>
      <c r="C30" s="353"/>
      <c r="D30" s="353"/>
      <c r="E30" s="353" t="s">
        <v>1143</v>
      </c>
      <c r="F30" s="353" t="s">
        <v>1193</v>
      </c>
      <c r="G30" s="353" t="s">
        <v>1145</v>
      </c>
      <c r="H30" s="353" t="s">
        <v>1130</v>
      </c>
      <c r="I30" s="354">
        <v>10.4</v>
      </c>
      <c r="J30" s="354">
        <v>10</v>
      </c>
      <c r="K30" s="354">
        <v>11.6</v>
      </c>
      <c r="L30" s="354">
        <v>13.7</v>
      </c>
      <c r="M30" s="354">
        <v>12.1</v>
      </c>
      <c r="N30" s="354">
        <v>12.5</v>
      </c>
      <c r="O30" s="354">
        <v>14.8</v>
      </c>
      <c r="P30" s="354">
        <v>11.8</v>
      </c>
      <c r="Q30" s="354">
        <v>12.5</v>
      </c>
      <c r="R30" s="355">
        <v>15</v>
      </c>
      <c r="S30" s="355">
        <v>18.399999999999999</v>
      </c>
      <c r="T30" s="355">
        <v>19.899999999999999</v>
      </c>
      <c r="U30" s="355">
        <v>21.1</v>
      </c>
      <c r="V30" s="355">
        <v>22</v>
      </c>
      <c r="W30" s="356" t="s">
        <v>1131</v>
      </c>
      <c r="X30" s="356" t="s">
        <v>1131</v>
      </c>
      <c r="Y30" s="356" t="s">
        <v>1131</v>
      </c>
      <c r="Z30" s="356" t="s">
        <v>1131</v>
      </c>
      <c r="AA30" s="356" t="s">
        <v>1131</v>
      </c>
      <c r="AB30" s="356" t="s">
        <v>1131</v>
      </c>
      <c r="AC30" s="356" t="s">
        <v>1131</v>
      </c>
      <c r="AD30" s="356" t="s">
        <v>1131</v>
      </c>
      <c r="AE30" s="356" t="s">
        <v>1131</v>
      </c>
      <c r="AF30" s="356" t="s">
        <v>1131</v>
      </c>
      <c r="AG30" s="356" t="s">
        <v>1131</v>
      </c>
      <c r="AH30" s="356" t="s">
        <v>1131</v>
      </c>
      <c r="AI30" s="356" t="s">
        <v>1131</v>
      </c>
      <c r="AJ30" s="356" t="s">
        <v>1131</v>
      </c>
      <c r="AK30" s="356" t="s">
        <v>1131</v>
      </c>
      <c r="AL30" s="356" t="s">
        <v>1131</v>
      </c>
      <c r="AM30" s="356" t="s">
        <v>1131</v>
      </c>
      <c r="AN30" s="356" t="s">
        <v>1131</v>
      </c>
      <c r="AO30" s="356" t="s">
        <v>1131</v>
      </c>
      <c r="AP30" s="356" t="s">
        <v>1131</v>
      </c>
      <c r="AQ30" s="356" t="s">
        <v>1131</v>
      </c>
      <c r="AR30" s="356" t="s">
        <v>1131</v>
      </c>
    </row>
    <row r="31" spans="1:44" ht="84" customHeight="1">
      <c r="A31" s="357" t="s">
        <v>1194</v>
      </c>
      <c r="B31" s="358" t="s">
        <v>1195</v>
      </c>
      <c r="C31" s="358"/>
      <c r="D31" s="358"/>
      <c r="E31" s="358" t="s">
        <v>1143</v>
      </c>
      <c r="F31" s="358" t="s">
        <v>1196</v>
      </c>
      <c r="G31" s="358" t="s">
        <v>1145</v>
      </c>
      <c r="H31" s="358" t="s">
        <v>1130</v>
      </c>
      <c r="I31" s="359">
        <v>11</v>
      </c>
      <c r="J31" s="359">
        <v>11.1</v>
      </c>
      <c r="K31" s="359">
        <v>11.1</v>
      </c>
      <c r="L31" s="359">
        <v>11.6</v>
      </c>
      <c r="M31" s="359">
        <v>12.1</v>
      </c>
      <c r="N31" s="359">
        <v>12.6</v>
      </c>
      <c r="O31" s="359">
        <v>12.5</v>
      </c>
      <c r="P31" s="359">
        <v>12.8</v>
      </c>
      <c r="Q31" s="359">
        <v>12.4</v>
      </c>
      <c r="R31" s="355">
        <v>12.8</v>
      </c>
      <c r="S31" s="355">
        <v>13.2</v>
      </c>
      <c r="T31" s="355">
        <v>13.5</v>
      </c>
      <c r="U31" s="355">
        <v>13.8</v>
      </c>
      <c r="V31" s="355">
        <v>14.1</v>
      </c>
      <c r="W31" s="355" t="s">
        <v>1131</v>
      </c>
      <c r="X31" s="355" t="s">
        <v>1131</v>
      </c>
      <c r="Y31" s="355" t="s">
        <v>1131</v>
      </c>
      <c r="Z31" s="355" t="s">
        <v>1131</v>
      </c>
      <c r="AA31" s="355" t="s">
        <v>1131</v>
      </c>
      <c r="AB31" s="355" t="s">
        <v>1131</v>
      </c>
      <c r="AC31" s="355" t="s">
        <v>1131</v>
      </c>
      <c r="AD31" s="355" t="s">
        <v>1131</v>
      </c>
      <c r="AE31" s="355" t="s">
        <v>1131</v>
      </c>
      <c r="AF31" s="355" t="s">
        <v>1131</v>
      </c>
      <c r="AG31" s="355" t="s">
        <v>1131</v>
      </c>
      <c r="AH31" s="355" t="s">
        <v>1131</v>
      </c>
      <c r="AI31" s="355" t="s">
        <v>1131</v>
      </c>
      <c r="AJ31" s="355" t="s">
        <v>1131</v>
      </c>
      <c r="AK31" s="355" t="s">
        <v>1131</v>
      </c>
      <c r="AL31" s="355" t="s">
        <v>1131</v>
      </c>
      <c r="AM31" s="355" t="s">
        <v>1131</v>
      </c>
      <c r="AN31" s="355" t="s">
        <v>1131</v>
      </c>
      <c r="AO31" s="355" t="s">
        <v>1131</v>
      </c>
      <c r="AP31" s="355" t="s">
        <v>1131</v>
      </c>
      <c r="AQ31" s="355" t="s">
        <v>1131</v>
      </c>
      <c r="AR31" s="355" t="s">
        <v>1131</v>
      </c>
    </row>
    <row r="32" spans="1:44" ht="29.25" customHeight="1">
      <c r="A32" s="352" t="s">
        <v>1197</v>
      </c>
      <c r="B32" s="353" t="s">
        <v>1198</v>
      </c>
      <c r="C32" s="353"/>
      <c r="D32" s="353"/>
      <c r="E32" s="353" t="s">
        <v>1199</v>
      </c>
      <c r="F32" s="353" t="s">
        <v>1200</v>
      </c>
      <c r="G32" s="353"/>
      <c r="H32" s="353" t="s">
        <v>1130</v>
      </c>
      <c r="I32" s="356">
        <v>13.771000000000001</v>
      </c>
      <c r="J32" s="356">
        <v>13.37</v>
      </c>
      <c r="K32" s="356">
        <v>13.05</v>
      </c>
      <c r="L32" s="356">
        <v>12.76</v>
      </c>
      <c r="M32" s="356">
        <v>12.454000000000001</v>
      </c>
      <c r="N32" s="356">
        <v>12.166</v>
      </c>
      <c r="O32" s="354">
        <v>11.9</v>
      </c>
      <c r="P32" s="354">
        <v>11.6</v>
      </c>
      <c r="Q32" s="354">
        <v>11.2</v>
      </c>
      <c r="R32" s="355">
        <v>10.9</v>
      </c>
      <c r="S32" s="355">
        <v>10.6</v>
      </c>
      <c r="T32" s="355">
        <v>10.3</v>
      </c>
      <c r="U32" s="355">
        <v>10</v>
      </c>
      <c r="V32" s="355">
        <v>9.6999999999999993</v>
      </c>
      <c r="W32" s="355">
        <v>9.5</v>
      </c>
      <c r="X32" s="355">
        <v>9.3000000000000007</v>
      </c>
      <c r="Y32" s="356" t="s">
        <v>1131</v>
      </c>
      <c r="Z32" s="356" t="s">
        <v>1131</v>
      </c>
      <c r="AA32" s="356" t="s">
        <v>1131</v>
      </c>
      <c r="AB32" s="356" t="s">
        <v>1131</v>
      </c>
      <c r="AC32" s="356" t="s">
        <v>1131</v>
      </c>
      <c r="AD32" s="356" t="s">
        <v>1131</v>
      </c>
      <c r="AE32" s="356" t="s">
        <v>1131</v>
      </c>
      <c r="AF32" s="356" t="s">
        <v>1131</v>
      </c>
      <c r="AG32" s="356" t="s">
        <v>1131</v>
      </c>
      <c r="AH32" s="356" t="s">
        <v>1131</v>
      </c>
      <c r="AI32" s="356" t="s">
        <v>1131</v>
      </c>
      <c r="AJ32" s="356" t="s">
        <v>1131</v>
      </c>
      <c r="AK32" s="356" t="s">
        <v>1131</v>
      </c>
      <c r="AL32" s="356" t="s">
        <v>1131</v>
      </c>
      <c r="AM32" s="356" t="s">
        <v>1131</v>
      </c>
      <c r="AN32" s="356" t="s">
        <v>1131</v>
      </c>
      <c r="AO32" s="356" t="s">
        <v>1131</v>
      </c>
      <c r="AP32" s="356" t="s">
        <v>1131</v>
      </c>
      <c r="AQ32" s="356" t="s">
        <v>1131</v>
      </c>
      <c r="AR32" s="356" t="s">
        <v>1131</v>
      </c>
    </row>
    <row r="33" spans="1:44" ht="29.25" customHeight="1">
      <c r="A33" s="357" t="s">
        <v>1201</v>
      </c>
      <c r="B33" s="358" t="s">
        <v>1202</v>
      </c>
      <c r="C33" s="358"/>
      <c r="D33" s="358"/>
      <c r="E33" s="358" t="s">
        <v>1199</v>
      </c>
      <c r="F33" s="358" t="s">
        <v>1203</v>
      </c>
      <c r="G33" s="358"/>
      <c r="H33" s="358" t="s">
        <v>1130</v>
      </c>
      <c r="I33" s="355">
        <v>4.4370000000000003</v>
      </c>
      <c r="J33" s="355">
        <v>4.3109999999999999</v>
      </c>
      <c r="K33" s="355">
        <v>4.12</v>
      </c>
      <c r="L33" s="355">
        <v>3.911</v>
      </c>
      <c r="M33" s="355">
        <v>3.69</v>
      </c>
      <c r="N33" s="355">
        <v>3.4340000000000002</v>
      </c>
      <c r="O33" s="359">
        <v>3.2</v>
      </c>
      <c r="P33" s="359">
        <v>3</v>
      </c>
      <c r="Q33" s="359">
        <v>2.9</v>
      </c>
      <c r="R33" s="355">
        <v>2.8</v>
      </c>
      <c r="S33" s="355">
        <v>2.8</v>
      </c>
      <c r="T33" s="355">
        <v>2.8</v>
      </c>
      <c r="U33" s="355">
        <v>2.8</v>
      </c>
      <c r="V33" s="355">
        <v>2.9</v>
      </c>
      <c r="W33" s="355">
        <v>2.9</v>
      </c>
      <c r="X33" s="355">
        <v>2.9</v>
      </c>
      <c r="Y33" s="355" t="s">
        <v>1131</v>
      </c>
      <c r="Z33" s="355" t="s">
        <v>1131</v>
      </c>
      <c r="AA33" s="355" t="s">
        <v>1131</v>
      </c>
      <c r="AB33" s="355" t="s">
        <v>1131</v>
      </c>
      <c r="AC33" s="355" t="s">
        <v>1131</v>
      </c>
      <c r="AD33" s="355" t="s">
        <v>1131</v>
      </c>
      <c r="AE33" s="355" t="s">
        <v>1131</v>
      </c>
      <c r="AF33" s="355" t="s">
        <v>1131</v>
      </c>
      <c r="AG33" s="355" t="s">
        <v>1131</v>
      </c>
      <c r="AH33" s="355" t="s">
        <v>1131</v>
      </c>
      <c r="AI33" s="355" t="s">
        <v>1131</v>
      </c>
      <c r="AJ33" s="355" t="s">
        <v>1131</v>
      </c>
      <c r="AK33" s="355" t="s">
        <v>1131</v>
      </c>
      <c r="AL33" s="355" t="s">
        <v>1131</v>
      </c>
      <c r="AM33" s="355" t="s">
        <v>1131</v>
      </c>
      <c r="AN33" s="355" t="s">
        <v>1131</v>
      </c>
      <c r="AO33" s="355" t="s">
        <v>1131</v>
      </c>
      <c r="AP33" s="355" t="s">
        <v>1131</v>
      </c>
      <c r="AQ33" s="355" t="s">
        <v>1131</v>
      </c>
      <c r="AR33" s="355" t="s">
        <v>1131</v>
      </c>
    </row>
    <row r="34" spans="1:44" ht="29.25" customHeight="1">
      <c r="A34" s="352" t="s">
        <v>1204</v>
      </c>
      <c r="B34" s="353" t="s">
        <v>1205</v>
      </c>
      <c r="C34" s="353"/>
      <c r="D34" s="353"/>
      <c r="E34" s="353" t="s">
        <v>1199</v>
      </c>
      <c r="F34" s="353" t="s">
        <v>1206</v>
      </c>
      <c r="G34" s="353"/>
      <c r="H34" s="353" t="s">
        <v>1130</v>
      </c>
      <c r="I34" s="356">
        <v>4.9000000000000004</v>
      </c>
      <c r="J34" s="356">
        <v>4.593</v>
      </c>
      <c r="K34" s="356">
        <v>4.4509999999999996</v>
      </c>
      <c r="L34" s="356">
        <v>4.4039999999999999</v>
      </c>
      <c r="M34" s="356">
        <v>4.359</v>
      </c>
      <c r="N34" s="356">
        <v>4.3609999999999998</v>
      </c>
      <c r="O34" s="354">
        <v>4.4000000000000004</v>
      </c>
      <c r="P34" s="354">
        <v>4.4000000000000004</v>
      </c>
      <c r="Q34" s="354">
        <v>4.4000000000000004</v>
      </c>
      <c r="R34" s="355">
        <v>4.4000000000000004</v>
      </c>
      <c r="S34" s="355">
        <v>4.4000000000000004</v>
      </c>
      <c r="T34" s="355">
        <v>4.3</v>
      </c>
      <c r="U34" s="355">
        <v>4.2</v>
      </c>
      <c r="V34" s="355">
        <v>4</v>
      </c>
      <c r="W34" s="355">
        <v>3.7</v>
      </c>
      <c r="X34" s="355">
        <v>3.5</v>
      </c>
      <c r="Y34" s="356" t="s">
        <v>1131</v>
      </c>
      <c r="Z34" s="356" t="s">
        <v>1131</v>
      </c>
      <c r="AA34" s="356" t="s">
        <v>1131</v>
      </c>
      <c r="AB34" s="356" t="s">
        <v>1131</v>
      </c>
      <c r="AC34" s="356" t="s">
        <v>1131</v>
      </c>
      <c r="AD34" s="356" t="s">
        <v>1131</v>
      </c>
      <c r="AE34" s="356" t="s">
        <v>1131</v>
      </c>
      <c r="AF34" s="356" t="s">
        <v>1131</v>
      </c>
      <c r="AG34" s="356" t="s">
        <v>1131</v>
      </c>
      <c r="AH34" s="356" t="s">
        <v>1131</v>
      </c>
      <c r="AI34" s="356" t="s">
        <v>1131</v>
      </c>
      <c r="AJ34" s="356" t="s">
        <v>1131</v>
      </c>
      <c r="AK34" s="356" t="s">
        <v>1131</v>
      </c>
      <c r="AL34" s="356" t="s">
        <v>1131</v>
      </c>
      <c r="AM34" s="356" t="s">
        <v>1131</v>
      </c>
      <c r="AN34" s="356" t="s">
        <v>1131</v>
      </c>
      <c r="AO34" s="356" t="s">
        <v>1131</v>
      </c>
      <c r="AP34" s="356" t="s">
        <v>1131</v>
      </c>
      <c r="AQ34" s="356" t="s">
        <v>1131</v>
      </c>
      <c r="AR34" s="356" t="s">
        <v>1131</v>
      </c>
    </row>
    <row r="35" spans="1:44" ht="29.25" customHeight="1">
      <c r="A35" s="357" t="s">
        <v>1207</v>
      </c>
      <c r="B35" s="358" t="s">
        <v>1208</v>
      </c>
      <c r="C35" s="358"/>
      <c r="D35" s="358"/>
      <c r="E35" s="358" t="s">
        <v>1199</v>
      </c>
      <c r="F35" s="358" t="s">
        <v>1209</v>
      </c>
      <c r="G35" s="358"/>
      <c r="H35" s="358" t="s">
        <v>1130</v>
      </c>
      <c r="I35" s="355">
        <v>1.2E-2</v>
      </c>
      <c r="J35" s="355">
        <v>1.2999999999999999E-2</v>
      </c>
      <c r="K35" s="355">
        <v>1.4E-2</v>
      </c>
      <c r="L35" s="355">
        <v>1.4999999999999999E-2</v>
      </c>
      <c r="M35" s="355">
        <v>1.6E-2</v>
      </c>
      <c r="N35" s="355">
        <v>1.6E-2</v>
      </c>
      <c r="O35" s="359">
        <v>0</v>
      </c>
      <c r="P35" s="359">
        <v>0</v>
      </c>
      <c r="Q35" s="359">
        <v>0</v>
      </c>
      <c r="R35" s="355">
        <v>0</v>
      </c>
      <c r="S35" s="355">
        <v>0</v>
      </c>
      <c r="T35" s="355">
        <v>0</v>
      </c>
      <c r="U35" s="355">
        <v>0</v>
      </c>
      <c r="V35" s="355">
        <v>0</v>
      </c>
      <c r="W35" s="355">
        <v>0</v>
      </c>
      <c r="X35" s="355">
        <v>0</v>
      </c>
      <c r="Y35" s="355" t="s">
        <v>1131</v>
      </c>
      <c r="Z35" s="355" t="s">
        <v>1131</v>
      </c>
      <c r="AA35" s="355" t="s">
        <v>1131</v>
      </c>
      <c r="AB35" s="355" t="s">
        <v>1131</v>
      </c>
      <c r="AC35" s="355" t="s">
        <v>1131</v>
      </c>
      <c r="AD35" s="355" t="s">
        <v>1131</v>
      </c>
      <c r="AE35" s="355" t="s">
        <v>1131</v>
      </c>
      <c r="AF35" s="355" t="s">
        <v>1131</v>
      </c>
      <c r="AG35" s="355" t="s">
        <v>1131</v>
      </c>
      <c r="AH35" s="355" t="s">
        <v>1131</v>
      </c>
      <c r="AI35" s="355" t="s">
        <v>1131</v>
      </c>
      <c r="AJ35" s="355" t="s">
        <v>1131</v>
      </c>
      <c r="AK35" s="355" t="s">
        <v>1131</v>
      </c>
      <c r="AL35" s="355" t="s">
        <v>1131</v>
      </c>
      <c r="AM35" s="355" t="s">
        <v>1131</v>
      </c>
      <c r="AN35" s="355" t="s">
        <v>1131</v>
      </c>
      <c r="AO35" s="355" t="s">
        <v>1131</v>
      </c>
      <c r="AP35" s="355" t="s">
        <v>1131</v>
      </c>
      <c r="AQ35" s="355" t="s">
        <v>1131</v>
      </c>
      <c r="AR35" s="355" t="s">
        <v>1131</v>
      </c>
    </row>
    <row r="36" spans="1:44" ht="29.25" customHeight="1">
      <c r="A36" s="352" t="s">
        <v>1210</v>
      </c>
      <c r="B36" s="353" t="s">
        <v>1211</v>
      </c>
      <c r="C36" s="353"/>
      <c r="D36" s="353"/>
      <c r="E36" s="353" t="s">
        <v>1199</v>
      </c>
      <c r="F36" s="353" t="s">
        <v>1212</v>
      </c>
      <c r="G36" s="353"/>
      <c r="H36" s="353" t="s">
        <v>1130</v>
      </c>
      <c r="I36" s="356">
        <v>6.3250000000000002</v>
      </c>
      <c r="J36" s="356">
        <v>6.1059999999999999</v>
      </c>
      <c r="K36" s="356">
        <v>5.8419999999999996</v>
      </c>
      <c r="L36" s="356">
        <v>5.5330000000000004</v>
      </c>
      <c r="M36" s="356">
        <v>5.2240000000000002</v>
      </c>
      <c r="N36" s="356">
        <v>4.8760000000000003</v>
      </c>
      <c r="O36" s="354">
        <v>4.5999999999999996</v>
      </c>
      <c r="P36" s="354">
        <v>4.4000000000000004</v>
      </c>
      <c r="Q36" s="354">
        <v>4.4000000000000004</v>
      </c>
      <c r="R36" s="355">
        <v>4.4000000000000004</v>
      </c>
      <c r="S36" s="355">
        <v>4.4000000000000004</v>
      </c>
      <c r="T36" s="355">
        <v>4.5</v>
      </c>
      <c r="U36" s="355">
        <v>4.5</v>
      </c>
      <c r="V36" s="355">
        <v>4.5</v>
      </c>
      <c r="W36" s="355">
        <v>4.5</v>
      </c>
      <c r="X36" s="355">
        <v>4.4000000000000004</v>
      </c>
      <c r="Y36" s="356" t="s">
        <v>1131</v>
      </c>
      <c r="Z36" s="356" t="s">
        <v>1131</v>
      </c>
      <c r="AA36" s="356" t="s">
        <v>1131</v>
      </c>
      <c r="AB36" s="356" t="s">
        <v>1131</v>
      </c>
      <c r="AC36" s="356" t="s">
        <v>1131</v>
      </c>
      <c r="AD36" s="356" t="s">
        <v>1131</v>
      </c>
      <c r="AE36" s="356" t="s">
        <v>1131</v>
      </c>
      <c r="AF36" s="356" t="s">
        <v>1131</v>
      </c>
      <c r="AG36" s="356" t="s">
        <v>1131</v>
      </c>
      <c r="AH36" s="356" t="s">
        <v>1131</v>
      </c>
      <c r="AI36" s="356" t="s">
        <v>1131</v>
      </c>
      <c r="AJ36" s="356" t="s">
        <v>1131</v>
      </c>
      <c r="AK36" s="356" t="s">
        <v>1131</v>
      </c>
      <c r="AL36" s="356" t="s">
        <v>1131</v>
      </c>
      <c r="AM36" s="356" t="s">
        <v>1131</v>
      </c>
      <c r="AN36" s="356" t="s">
        <v>1131</v>
      </c>
      <c r="AO36" s="356" t="s">
        <v>1131</v>
      </c>
      <c r="AP36" s="356" t="s">
        <v>1131</v>
      </c>
      <c r="AQ36" s="356" t="s">
        <v>1131</v>
      </c>
      <c r="AR36" s="356" t="s">
        <v>1131</v>
      </c>
    </row>
    <row r="37" spans="1:44" ht="29.25" customHeight="1">
      <c r="A37" s="357" t="s">
        <v>1213</v>
      </c>
      <c r="B37" s="358" t="s">
        <v>1214</v>
      </c>
      <c r="C37" s="358"/>
      <c r="D37" s="358"/>
      <c r="E37" s="358" t="s">
        <v>1199</v>
      </c>
      <c r="F37" s="358" t="s">
        <v>1215</v>
      </c>
      <c r="G37" s="358"/>
      <c r="H37" s="358" t="s">
        <v>1130</v>
      </c>
      <c r="I37" s="355">
        <v>73.271000000000001</v>
      </c>
      <c r="J37" s="355">
        <v>73.266000000000005</v>
      </c>
      <c r="K37" s="355">
        <v>73.076999999999998</v>
      </c>
      <c r="L37" s="355">
        <v>72.787000000000006</v>
      </c>
      <c r="M37" s="355">
        <v>72.480999999999995</v>
      </c>
      <c r="N37" s="355">
        <v>72.004999999999995</v>
      </c>
      <c r="O37" s="359">
        <v>71.5</v>
      </c>
      <c r="P37" s="359">
        <v>70.900000000000006</v>
      </c>
      <c r="Q37" s="359">
        <v>70.400000000000006</v>
      </c>
      <c r="R37" s="355">
        <v>69.8</v>
      </c>
      <c r="S37" s="355">
        <v>69</v>
      </c>
      <c r="T37" s="355">
        <v>68.2</v>
      </c>
      <c r="U37" s="355">
        <v>67.599999999999994</v>
      </c>
      <c r="V37" s="355">
        <v>66.900000000000006</v>
      </c>
      <c r="W37" s="355">
        <v>66.3</v>
      </c>
      <c r="X37" s="355">
        <v>65.8</v>
      </c>
      <c r="Y37" s="355" t="s">
        <v>1131</v>
      </c>
      <c r="Z37" s="355" t="s">
        <v>1131</v>
      </c>
      <c r="AA37" s="355" t="s">
        <v>1131</v>
      </c>
      <c r="AB37" s="355" t="s">
        <v>1131</v>
      </c>
      <c r="AC37" s="355" t="s">
        <v>1131</v>
      </c>
      <c r="AD37" s="355" t="s">
        <v>1131</v>
      </c>
      <c r="AE37" s="355" t="s">
        <v>1131</v>
      </c>
      <c r="AF37" s="355" t="s">
        <v>1131</v>
      </c>
      <c r="AG37" s="355" t="s">
        <v>1131</v>
      </c>
      <c r="AH37" s="355" t="s">
        <v>1131</v>
      </c>
      <c r="AI37" s="355" t="s">
        <v>1131</v>
      </c>
      <c r="AJ37" s="355" t="s">
        <v>1131</v>
      </c>
      <c r="AK37" s="355" t="s">
        <v>1131</v>
      </c>
      <c r="AL37" s="355" t="s">
        <v>1131</v>
      </c>
      <c r="AM37" s="355" t="s">
        <v>1131</v>
      </c>
      <c r="AN37" s="355" t="s">
        <v>1131</v>
      </c>
      <c r="AO37" s="355" t="s">
        <v>1131</v>
      </c>
      <c r="AP37" s="355" t="s">
        <v>1131</v>
      </c>
      <c r="AQ37" s="355" t="s">
        <v>1131</v>
      </c>
      <c r="AR37" s="355" t="s">
        <v>1131</v>
      </c>
    </row>
    <row r="38" spans="1:44" ht="29.25" customHeight="1">
      <c r="A38" s="352" t="s">
        <v>1216</v>
      </c>
      <c r="B38" s="353" t="s">
        <v>1217</v>
      </c>
      <c r="C38" s="353"/>
      <c r="D38" s="353"/>
      <c r="E38" s="353" t="s">
        <v>1199</v>
      </c>
      <c r="F38" s="353" t="s">
        <v>1218</v>
      </c>
      <c r="G38" s="353"/>
      <c r="H38" s="353" t="s">
        <v>1130</v>
      </c>
      <c r="I38" s="356">
        <v>6.8940000000000001</v>
      </c>
      <c r="J38" s="356">
        <v>6.9059999999999997</v>
      </c>
      <c r="K38" s="356">
        <v>6.8620000000000001</v>
      </c>
      <c r="L38" s="356">
        <v>6.7619999999999996</v>
      </c>
      <c r="M38" s="356">
        <v>6.6369999999999996</v>
      </c>
      <c r="N38" s="356">
        <v>6.4809999999999999</v>
      </c>
      <c r="O38" s="354">
        <v>6.3</v>
      </c>
      <c r="P38" s="354">
        <v>6</v>
      </c>
      <c r="Q38" s="354">
        <v>5.6</v>
      </c>
      <c r="R38" s="355">
        <v>5.3</v>
      </c>
      <c r="S38" s="355">
        <v>4.9000000000000004</v>
      </c>
      <c r="T38" s="355">
        <v>4.5999999999999996</v>
      </c>
      <c r="U38" s="355">
        <v>4.5</v>
      </c>
      <c r="V38" s="355">
        <v>4.5</v>
      </c>
      <c r="W38" s="355">
        <v>4.5</v>
      </c>
      <c r="X38" s="355">
        <v>4.5</v>
      </c>
      <c r="Y38" s="356" t="s">
        <v>1131</v>
      </c>
      <c r="Z38" s="356" t="s">
        <v>1131</v>
      </c>
      <c r="AA38" s="356" t="s">
        <v>1131</v>
      </c>
      <c r="AB38" s="356" t="s">
        <v>1131</v>
      </c>
      <c r="AC38" s="356" t="s">
        <v>1131</v>
      </c>
      <c r="AD38" s="356" t="s">
        <v>1131</v>
      </c>
      <c r="AE38" s="356" t="s">
        <v>1131</v>
      </c>
      <c r="AF38" s="356" t="s">
        <v>1131</v>
      </c>
      <c r="AG38" s="356" t="s">
        <v>1131</v>
      </c>
      <c r="AH38" s="356" t="s">
        <v>1131</v>
      </c>
      <c r="AI38" s="356" t="s">
        <v>1131</v>
      </c>
      <c r="AJ38" s="356" t="s">
        <v>1131</v>
      </c>
      <c r="AK38" s="356" t="s">
        <v>1131</v>
      </c>
      <c r="AL38" s="356" t="s">
        <v>1131</v>
      </c>
      <c r="AM38" s="356" t="s">
        <v>1131</v>
      </c>
      <c r="AN38" s="356" t="s">
        <v>1131</v>
      </c>
      <c r="AO38" s="356" t="s">
        <v>1131</v>
      </c>
      <c r="AP38" s="356" t="s">
        <v>1131</v>
      </c>
      <c r="AQ38" s="356" t="s">
        <v>1131</v>
      </c>
      <c r="AR38" s="356" t="s">
        <v>1131</v>
      </c>
    </row>
    <row r="39" spans="1:44" ht="29.25" customHeight="1">
      <c r="A39" s="357" t="s">
        <v>1219</v>
      </c>
      <c r="B39" s="358" t="s">
        <v>1220</v>
      </c>
      <c r="C39" s="358"/>
      <c r="D39" s="358"/>
      <c r="E39" s="358" t="s">
        <v>1199</v>
      </c>
      <c r="F39" s="358" t="s">
        <v>1221</v>
      </c>
      <c r="G39" s="358"/>
      <c r="H39" s="358" t="s">
        <v>1130</v>
      </c>
      <c r="I39" s="355">
        <v>6.4029999999999996</v>
      </c>
      <c r="J39" s="355">
        <v>6.423</v>
      </c>
      <c r="K39" s="355">
        <v>6.54</v>
      </c>
      <c r="L39" s="355">
        <v>6.7069999999999999</v>
      </c>
      <c r="M39" s="355">
        <v>6.8719999999999999</v>
      </c>
      <c r="N39" s="355">
        <v>6.992</v>
      </c>
      <c r="O39" s="359">
        <v>7</v>
      </c>
      <c r="P39" s="359">
        <v>7</v>
      </c>
      <c r="Q39" s="359">
        <v>6.9</v>
      </c>
      <c r="R39" s="355">
        <v>6.7</v>
      </c>
      <c r="S39" s="355">
        <v>6.5</v>
      </c>
      <c r="T39" s="355">
        <v>6.3</v>
      </c>
      <c r="U39" s="355">
        <v>6</v>
      </c>
      <c r="V39" s="355">
        <v>5.7</v>
      </c>
      <c r="W39" s="355">
        <v>5.4</v>
      </c>
      <c r="X39" s="355">
        <v>5</v>
      </c>
      <c r="Y39" s="355" t="s">
        <v>1131</v>
      </c>
      <c r="Z39" s="355" t="s">
        <v>1131</v>
      </c>
      <c r="AA39" s="355" t="s">
        <v>1131</v>
      </c>
      <c r="AB39" s="355" t="s">
        <v>1131</v>
      </c>
      <c r="AC39" s="355" t="s">
        <v>1131</v>
      </c>
      <c r="AD39" s="355" t="s">
        <v>1131</v>
      </c>
      <c r="AE39" s="355" t="s">
        <v>1131</v>
      </c>
      <c r="AF39" s="355" t="s">
        <v>1131</v>
      </c>
      <c r="AG39" s="355" t="s">
        <v>1131</v>
      </c>
      <c r="AH39" s="355" t="s">
        <v>1131</v>
      </c>
      <c r="AI39" s="355" t="s">
        <v>1131</v>
      </c>
      <c r="AJ39" s="355" t="s">
        <v>1131</v>
      </c>
      <c r="AK39" s="355" t="s">
        <v>1131</v>
      </c>
      <c r="AL39" s="355" t="s">
        <v>1131</v>
      </c>
      <c r="AM39" s="355" t="s">
        <v>1131</v>
      </c>
      <c r="AN39" s="355" t="s">
        <v>1131</v>
      </c>
      <c r="AO39" s="355" t="s">
        <v>1131</v>
      </c>
      <c r="AP39" s="355" t="s">
        <v>1131</v>
      </c>
      <c r="AQ39" s="355" t="s">
        <v>1131</v>
      </c>
      <c r="AR39" s="355" t="s">
        <v>1131</v>
      </c>
    </row>
    <row r="40" spans="1:44" ht="29.25" customHeight="1">
      <c r="A40" s="352" t="s">
        <v>1222</v>
      </c>
      <c r="B40" s="353" t="s">
        <v>1223</v>
      </c>
      <c r="C40" s="353"/>
      <c r="D40" s="353"/>
      <c r="E40" s="353" t="s">
        <v>1199</v>
      </c>
      <c r="F40" s="353" t="s">
        <v>1224</v>
      </c>
      <c r="G40" s="353"/>
      <c r="H40" s="353" t="s">
        <v>1130</v>
      </c>
      <c r="I40" s="356">
        <v>7.56</v>
      </c>
      <c r="J40" s="356">
        <v>7.1959999999999997</v>
      </c>
      <c r="K40" s="356">
        <v>6.8239999999999998</v>
      </c>
      <c r="L40" s="356">
        <v>6.5279999999999996</v>
      </c>
      <c r="M40" s="356">
        <v>6.3789999999999996</v>
      </c>
      <c r="N40" s="356">
        <v>6.3559999999999999</v>
      </c>
      <c r="O40" s="354">
        <v>6.42</v>
      </c>
      <c r="P40" s="354">
        <v>6.57</v>
      </c>
      <c r="Q40" s="354">
        <v>6.76</v>
      </c>
      <c r="R40" s="355">
        <v>6.92</v>
      </c>
      <c r="S40" s="355">
        <v>7.05</v>
      </c>
      <c r="T40" s="355">
        <v>7.11</v>
      </c>
      <c r="U40" s="355">
        <v>7.07</v>
      </c>
      <c r="V40" s="355">
        <v>6.95</v>
      </c>
      <c r="W40" s="355">
        <v>6.8</v>
      </c>
      <c r="X40" s="355">
        <v>6.64</v>
      </c>
      <c r="Y40" s="356" t="s">
        <v>1131</v>
      </c>
      <c r="Z40" s="356" t="s">
        <v>1131</v>
      </c>
      <c r="AA40" s="356" t="s">
        <v>1131</v>
      </c>
      <c r="AB40" s="356" t="s">
        <v>1131</v>
      </c>
      <c r="AC40" s="356" t="s">
        <v>1131</v>
      </c>
      <c r="AD40" s="356" t="s">
        <v>1131</v>
      </c>
      <c r="AE40" s="356" t="s">
        <v>1131</v>
      </c>
      <c r="AF40" s="356" t="s">
        <v>1131</v>
      </c>
      <c r="AG40" s="356" t="s">
        <v>1131</v>
      </c>
      <c r="AH40" s="356" t="s">
        <v>1131</v>
      </c>
      <c r="AI40" s="356" t="s">
        <v>1131</v>
      </c>
      <c r="AJ40" s="356" t="s">
        <v>1131</v>
      </c>
      <c r="AK40" s="356" t="s">
        <v>1131</v>
      </c>
      <c r="AL40" s="356" t="s">
        <v>1131</v>
      </c>
      <c r="AM40" s="356" t="s">
        <v>1131</v>
      </c>
      <c r="AN40" s="356" t="s">
        <v>1131</v>
      </c>
      <c r="AO40" s="356" t="s">
        <v>1131</v>
      </c>
      <c r="AP40" s="356" t="s">
        <v>1131</v>
      </c>
      <c r="AQ40" s="356" t="s">
        <v>1131</v>
      </c>
      <c r="AR40" s="356" t="s">
        <v>1131</v>
      </c>
    </row>
    <row r="41" spans="1:44" ht="29.25" customHeight="1">
      <c r="A41" s="357" t="s">
        <v>1225</v>
      </c>
      <c r="B41" s="358" t="s">
        <v>1226</v>
      </c>
      <c r="C41" s="358"/>
      <c r="D41" s="358"/>
      <c r="E41" s="358" t="s">
        <v>1199</v>
      </c>
      <c r="F41" s="358" t="s">
        <v>1227</v>
      </c>
      <c r="G41" s="358"/>
      <c r="H41" s="358" t="s">
        <v>1130</v>
      </c>
      <c r="I41" s="355">
        <v>7.6589999999999998</v>
      </c>
      <c r="J41" s="355">
        <v>7.7539999999999996</v>
      </c>
      <c r="K41" s="355">
        <v>7.8579999999999997</v>
      </c>
      <c r="L41" s="355">
        <v>7.8940000000000001</v>
      </c>
      <c r="M41" s="355">
        <v>7.7590000000000003</v>
      </c>
      <c r="N41" s="355">
        <v>7.4589999999999996</v>
      </c>
      <c r="O41" s="359">
        <v>7.1</v>
      </c>
      <c r="P41" s="359">
        <v>6.8</v>
      </c>
      <c r="Q41" s="359">
        <v>6.5</v>
      </c>
      <c r="R41" s="355">
        <v>6.4</v>
      </c>
      <c r="S41" s="355">
        <v>6.4</v>
      </c>
      <c r="T41" s="355">
        <v>6.5</v>
      </c>
      <c r="U41" s="355">
        <v>6.6</v>
      </c>
      <c r="V41" s="355">
        <v>6.8</v>
      </c>
      <c r="W41" s="355">
        <v>7</v>
      </c>
      <c r="X41" s="355">
        <v>7.1</v>
      </c>
      <c r="Y41" s="355" t="s">
        <v>1131</v>
      </c>
      <c r="Z41" s="355" t="s">
        <v>1131</v>
      </c>
      <c r="AA41" s="355" t="s">
        <v>1131</v>
      </c>
      <c r="AB41" s="355" t="s">
        <v>1131</v>
      </c>
      <c r="AC41" s="355" t="s">
        <v>1131</v>
      </c>
      <c r="AD41" s="355" t="s">
        <v>1131</v>
      </c>
      <c r="AE41" s="355" t="s">
        <v>1131</v>
      </c>
      <c r="AF41" s="355" t="s">
        <v>1131</v>
      </c>
      <c r="AG41" s="355" t="s">
        <v>1131</v>
      </c>
      <c r="AH41" s="355" t="s">
        <v>1131</v>
      </c>
      <c r="AI41" s="355" t="s">
        <v>1131</v>
      </c>
      <c r="AJ41" s="355" t="s">
        <v>1131</v>
      </c>
      <c r="AK41" s="355" t="s">
        <v>1131</v>
      </c>
      <c r="AL41" s="355" t="s">
        <v>1131</v>
      </c>
      <c r="AM41" s="355" t="s">
        <v>1131</v>
      </c>
      <c r="AN41" s="355" t="s">
        <v>1131</v>
      </c>
      <c r="AO41" s="355" t="s">
        <v>1131</v>
      </c>
      <c r="AP41" s="355" t="s">
        <v>1131</v>
      </c>
      <c r="AQ41" s="355" t="s">
        <v>1131</v>
      </c>
      <c r="AR41" s="355" t="s">
        <v>1131</v>
      </c>
    </row>
    <row r="42" spans="1:44" ht="29.25" customHeight="1">
      <c r="A42" s="352" t="s">
        <v>1228</v>
      </c>
      <c r="B42" s="353" t="s">
        <v>1229</v>
      </c>
      <c r="C42" s="353"/>
      <c r="D42" s="353"/>
      <c r="E42" s="353" t="s">
        <v>1199</v>
      </c>
      <c r="F42" s="353" t="s">
        <v>1230</v>
      </c>
      <c r="G42" s="353"/>
      <c r="H42" s="353" t="s">
        <v>1130</v>
      </c>
      <c r="I42" s="356">
        <v>8.5329999999999995</v>
      </c>
      <c r="J42" s="356">
        <v>8.23</v>
      </c>
      <c r="K42" s="356">
        <v>7.9169999999999998</v>
      </c>
      <c r="L42" s="356">
        <v>7.6589999999999998</v>
      </c>
      <c r="M42" s="356">
        <v>7.484</v>
      </c>
      <c r="N42" s="356">
        <v>7.5010000000000003</v>
      </c>
      <c r="O42" s="354">
        <v>7.6</v>
      </c>
      <c r="P42" s="354">
        <v>7.8</v>
      </c>
      <c r="Q42" s="354">
        <v>7.9</v>
      </c>
      <c r="R42" s="355">
        <v>7.8</v>
      </c>
      <c r="S42" s="355">
        <v>7.5</v>
      </c>
      <c r="T42" s="355">
        <v>7.1</v>
      </c>
      <c r="U42" s="355">
        <v>6.8</v>
      </c>
      <c r="V42" s="355">
        <v>6.6</v>
      </c>
      <c r="W42" s="355">
        <v>6.4</v>
      </c>
      <c r="X42" s="355">
        <v>6.4</v>
      </c>
      <c r="Y42" s="356" t="s">
        <v>1131</v>
      </c>
      <c r="Z42" s="356" t="s">
        <v>1131</v>
      </c>
      <c r="AA42" s="356" t="s">
        <v>1131</v>
      </c>
      <c r="AB42" s="356" t="s">
        <v>1131</v>
      </c>
      <c r="AC42" s="356" t="s">
        <v>1131</v>
      </c>
      <c r="AD42" s="356" t="s">
        <v>1131</v>
      </c>
      <c r="AE42" s="356" t="s">
        <v>1131</v>
      </c>
      <c r="AF42" s="356" t="s">
        <v>1131</v>
      </c>
      <c r="AG42" s="356" t="s">
        <v>1131</v>
      </c>
      <c r="AH42" s="356" t="s">
        <v>1131</v>
      </c>
      <c r="AI42" s="356" t="s">
        <v>1131</v>
      </c>
      <c r="AJ42" s="356" t="s">
        <v>1131</v>
      </c>
      <c r="AK42" s="356" t="s">
        <v>1131</v>
      </c>
      <c r="AL42" s="356" t="s">
        <v>1131</v>
      </c>
      <c r="AM42" s="356" t="s">
        <v>1131</v>
      </c>
      <c r="AN42" s="356" t="s">
        <v>1131</v>
      </c>
      <c r="AO42" s="356" t="s">
        <v>1131</v>
      </c>
      <c r="AP42" s="356" t="s">
        <v>1131</v>
      </c>
      <c r="AQ42" s="356" t="s">
        <v>1131</v>
      </c>
      <c r="AR42" s="356" t="s">
        <v>1131</v>
      </c>
    </row>
    <row r="43" spans="1:44" ht="29.25" customHeight="1">
      <c r="A43" s="357" t="s">
        <v>1231</v>
      </c>
      <c r="B43" s="358" t="s">
        <v>1232</v>
      </c>
      <c r="C43" s="358"/>
      <c r="D43" s="358"/>
      <c r="E43" s="358" t="s">
        <v>1199</v>
      </c>
      <c r="F43" s="358" t="s">
        <v>1233</v>
      </c>
      <c r="G43" s="358"/>
      <c r="H43" s="358" t="s">
        <v>1130</v>
      </c>
      <c r="I43" s="355">
        <v>8.5489999999999995</v>
      </c>
      <c r="J43" s="355">
        <v>8.6820000000000004</v>
      </c>
      <c r="K43" s="355">
        <v>8.7690000000000001</v>
      </c>
      <c r="L43" s="355">
        <v>8.7249999999999996</v>
      </c>
      <c r="M43" s="355">
        <v>8.6010000000000009</v>
      </c>
      <c r="N43" s="355">
        <v>8.4049999999999994</v>
      </c>
      <c r="O43" s="359">
        <v>8.1</v>
      </c>
      <c r="P43" s="359">
        <v>7.8</v>
      </c>
      <c r="Q43" s="359">
        <v>7.6</v>
      </c>
      <c r="R43" s="355">
        <v>7.5</v>
      </c>
      <c r="S43" s="355">
        <v>7.5</v>
      </c>
      <c r="T43" s="355">
        <v>7.7</v>
      </c>
      <c r="U43" s="355">
        <v>7.8</v>
      </c>
      <c r="V43" s="355">
        <v>7.9</v>
      </c>
      <c r="W43" s="355">
        <v>7.8</v>
      </c>
      <c r="X43" s="355">
        <v>7.5</v>
      </c>
      <c r="Y43" s="355" t="s">
        <v>1131</v>
      </c>
      <c r="Z43" s="355" t="s">
        <v>1131</v>
      </c>
      <c r="AA43" s="355" t="s">
        <v>1131</v>
      </c>
      <c r="AB43" s="355" t="s">
        <v>1131</v>
      </c>
      <c r="AC43" s="355" t="s">
        <v>1131</v>
      </c>
      <c r="AD43" s="355" t="s">
        <v>1131</v>
      </c>
      <c r="AE43" s="355" t="s">
        <v>1131</v>
      </c>
      <c r="AF43" s="355" t="s">
        <v>1131</v>
      </c>
      <c r="AG43" s="355" t="s">
        <v>1131</v>
      </c>
      <c r="AH43" s="355" t="s">
        <v>1131</v>
      </c>
      <c r="AI43" s="355" t="s">
        <v>1131</v>
      </c>
      <c r="AJ43" s="355" t="s">
        <v>1131</v>
      </c>
      <c r="AK43" s="355" t="s">
        <v>1131</v>
      </c>
      <c r="AL43" s="355" t="s">
        <v>1131</v>
      </c>
      <c r="AM43" s="355" t="s">
        <v>1131</v>
      </c>
      <c r="AN43" s="355" t="s">
        <v>1131</v>
      </c>
      <c r="AO43" s="355" t="s">
        <v>1131</v>
      </c>
      <c r="AP43" s="355" t="s">
        <v>1131</v>
      </c>
      <c r="AQ43" s="355" t="s">
        <v>1131</v>
      </c>
      <c r="AR43" s="355" t="s">
        <v>1131</v>
      </c>
    </row>
    <row r="44" spans="1:44" ht="29.25" customHeight="1">
      <c r="A44" s="352" t="s">
        <v>1234</v>
      </c>
      <c r="B44" s="353" t="s">
        <v>1235</v>
      </c>
      <c r="C44" s="353"/>
      <c r="D44" s="353"/>
      <c r="E44" s="353" t="s">
        <v>1199</v>
      </c>
      <c r="F44" s="353" t="s">
        <v>1236</v>
      </c>
      <c r="G44" s="353"/>
      <c r="H44" s="353" t="s">
        <v>1130</v>
      </c>
      <c r="I44" s="356">
        <v>4.4340000000000002</v>
      </c>
      <c r="J44" s="356">
        <v>4.4649999999999999</v>
      </c>
      <c r="K44" s="356">
        <v>4.4790000000000001</v>
      </c>
      <c r="L44" s="356">
        <v>4.444</v>
      </c>
      <c r="M44" s="356">
        <v>4.4050000000000002</v>
      </c>
      <c r="N44" s="356">
        <v>4.3710000000000004</v>
      </c>
      <c r="O44" s="354">
        <v>4.3</v>
      </c>
      <c r="P44" s="354">
        <v>4.0999999999999996</v>
      </c>
      <c r="Q44" s="354">
        <v>3.9</v>
      </c>
      <c r="R44" s="355">
        <v>3.7</v>
      </c>
      <c r="S44" s="355">
        <v>3.5</v>
      </c>
      <c r="T44" s="355">
        <v>3.2</v>
      </c>
      <c r="U44" s="355">
        <v>3</v>
      </c>
      <c r="V44" s="355">
        <v>2.9</v>
      </c>
      <c r="W44" s="355">
        <v>2.8</v>
      </c>
      <c r="X44" s="355">
        <v>2.8</v>
      </c>
      <c r="Y44" s="356" t="s">
        <v>1131</v>
      </c>
      <c r="Z44" s="356" t="s">
        <v>1131</v>
      </c>
      <c r="AA44" s="356" t="s">
        <v>1131</v>
      </c>
      <c r="AB44" s="356" t="s">
        <v>1131</v>
      </c>
      <c r="AC44" s="356" t="s">
        <v>1131</v>
      </c>
      <c r="AD44" s="356" t="s">
        <v>1131</v>
      </c>
      <c r="AE44" s="356" t="s">
        <v>1131</v>
      </c>
      <c r="AF44" s="356" t="s">
        <v>1131</v>
      </c>
      <c r="AG44" s="356" t="s">
        <v>1131</v>
      </c>
      <c r="AH44" s="356" t="s">
        <v>1131</v>
      </c>
      <c r="AI44" s="356" t="s">
        <v>1131</v>
      </c>
      <c r="AJ44" s="356" t="s">
        <v>1131</v>
      </c>
      <c r="AK44" s="356" t="s">
        <v>1131</v>
      </c>
      <c r="AL44" s="356" t="s">
        <v>1131</v>
      </c>
      <c r="AM44" s="356" t="s">
        <v>1131</v>
      </c>
      <c r="AN44" s="356" t="s">
        <v>1131</v>
      </c>
      <c r="AO44" s="356" t="s">
        <v>1131</v>
      </c>
      <c r="AP44" s="356" t="s">
        <v>1131</v>
      </c>
      <c r="AQ44" s="356" t="s">
        <v>1131</v>
      </c>
      <c r="AR44" s="356" t="s">
        <v>1131</v>
      </c>
    </row>
    <row r="45" spans="1:44" ht="29.25" customHeight="1">
      <c r="A45" s="357" t="s">
        <v>1237</v>
      </c>
      <c r="B45" s="358" t="s">
        <v>1238</v>
      </c>
      <c r="C45" s="358"/>
      <c r="D45" s="358"/>
      <c r="E45" s="358" t="s">
        <v>1199</v>
      </c>
      <c r="F45" s="358" t="s">
        <v>1239</v>
      </c>
      <c r="G45" s="358"/>
      <c r="H45" s="358" t="s">
        <v>1130</v>
      </c>
      <c r="I45" s="355">
        <v>8.3650000000000002</v>
      </c>
      <c r="J45" s="355">
        <v>8.1820000000000004</v>
      </c>
      <c r="K45" s="355">
        <v>8.0449999999999999</v>
      </c>
      <c r="L45" s="355">
        <v>8.08</v>
      </c>
      <c r="M45" s="355">
        <v>8.2430000000000003</v>
      </c>
      <c r="N45" s="355">
        <v>8.4</v>
      </c>
      <c r="O45" s="359">
        <v>8.5</v>
      </c>
      <c r="P45" s="359">
        <v>8.6999999999999993</v>
      </c>
      <c r="Q45" s="359">
        <v>8.6</v>
      </c>
      <c r="R45" s="355">
        <v>8.5</v>
      </c>
      <c r="S45" s="355">
        <v>8.4</v>
      </c>
      <c r="T45" s="355">
        <v>8.1</v>
      </c>
      <c r="U45" s="355">
        <v>7.8</v>
      </c>
      <c r="V45" s="355">
        <v>7.6</v>
      </c>
      <c r="W45" s="355">
        <v>7.5</v>
      </c>
      <c r="X45" s="355">
        <v>7.5</v>
      </c>
      <c r="Y45" s="355" t="s">
        <v>1131</v>
      </c>
      <c r="Z45" s="355" t="s">
        <v>1131</v>
      </c>
      <c r="AA45" s="355" t="s">
        <v>1131</v>
      </c>
      <c r="AB45" s="355" t="s">
        <v>1131</v>
      </c>
      <c r="AC45" s="355" t="s">
        <v>1131</v>
      </c>
      <c r="AD45" s="355" t="s">
        <v>1131</v>
      </c>
      <c r="AE45" s="355" t="s">
        <v>1131</v>
      </c>
      <c r="AF45" s="355" t="s">
        <v>1131</v>
      </c>
      <c r="AG45" s="355" t="s">
        <v>1131</v>
      </c>
      <c r="AH45" s="355" t="s">
        <v>1131</v>
      </c>
      <c r="AI45" s="355" t="s">
        <v>1131</v>
      </c>
      <c r="AJ45" s="355" t="s">
        <v>1131</v>
      </c>
      <c r="AK45" s="355" t="s">
        <v>1131</v>
      </c>
      <c r="AL45" s="355" t="s">
        <v>1131</v>
      </c>
      <c r="AM45" s="355" t="s">
        <v>1131</v>
      </c>
      <c r="AN45" s="355" t="s">
        <v>1131</v>
      </c>
      <c r="AO45" s="355" t="s">
        <v>1131</v>
      </c>
      <c r="AP45" s="355" t="s">
        <v>1131</v>
      </c>
      <c r="AQ45" s="355" t="s">
        <v>1131</v>
      </c>
      <c r="AR45" s="355" t="s">
        <v>1131</v>
      </c>
    </row>
    <row r="46" spans="1:44" ht="29.25" customHeight="1">
      <c r="A46" s="352" t="s">
        <v>1240</v>
      </c>
      <c r="B46" s="353" t="s">
        <v>1241</v>
      </c>
      <c r="C46" s="353"/>
      <c r="D46" s="353"/>
      <c r="E46" s="353" t="s">
        <v>1199</v>
      </c>
      <c r="F46" s="353" t="s">
        <v>1242</v>
      </c>
      <c r="G46" s="353"/>
      <c r="H46" s="353" t="s">
        <v>1130</v>
      </c>
      <c r="I46" s="356">
        <v>7.609</v>
      </c>
      <c r="J46" s="356">
        <v>7.9710000000000001</v>
      </c>
      <c r="K46" s="356">
        <v>8.2140000000000004</v>
      </c>
      <c r="L46" s="356">
        <v>8.3160000000000007</v>
      </c>
      <c r="M46" s="356">
        <v>8.2959999999999994</v>
      </c>
      <c r="N46" s="356">
        <v>8.1649999999999991</v>
      </c>
      <c r="O46" s="354">
        <v>8</v>
      </c>
      <c r="P46" s="354">
        <v>7.9</v>
      </c>
      <c r="Q46" s="354">
        <v>8</v>
      </c>
      <c r="R46" s="355">
        <v>8.1</v>
      </c>
      <c r="S46" s="355">
        <v>8.3000000000000007</v>
      </c>
      <c r="T46" s="355">
        <v>8.5</v>
      </c>
      <c r="U46" s="355">
        <v>8.6</v>
      </c>
      <c r="V46" s="355">
        <v>8.6</v>
      </c>
      <c r="W46" s="355">
        <v>8.5</v>
      </c>
      <c r="X46" s="355">
        <v>8.3000000000000007</v>
      </c>
      <c r="Y46" s="356" t="s">
        <v>1131</v>
      </c>
      <c r="Z46" s="356" t="s">
        <v>1131</v>
      </c>
      <c r="AA46" s="356" t="s">
        <v>1131</v>
      </c>
      <c r="AB46" s="356" t="s">
        <v>1131</v>
      </c>
      <c r="AC46" s="356" t="s">
        <v>1131</v>
      </c>
      <c r="AD46" s="356" t="s">
        <v>1131</v>
      </c>
      <c r="AE46" s="356" t="s">
        <v>1131</v>
      </c>
      <c r="AF46" s="356" t="s">
        <v>1131</v>
      </c>
      <c r="AG46" s="356" t="s">
        <v>1131</v>
      </c>
      <c r="AH46" s="356" t="s">
        <v>1131</v>
      </c>
      <c r="AI46" s="356" t="s">
        <v>1131</v>
      </c>
      <c r="AJ46" s="356" t="s">
        <v>1131</v>
      </c>
      <c r="AK46" s="356" t="s">
        <v>1131</v>
      </c>
      <c r="AL46" s="356" t="s">
        <v>1131</v>
      </c>
      <c r="AM46" s="356" t="s">
        <v>1131</v>
      </c>
      <c r="AN46" s="356" t="s">
        <v>1131</v>
      </c>
      <c r="AO46" s="356" t="s">
        <v>1131</v>
      </c>
      <c r="AP46" s="356" t="s">
        <v>1131</v>
      </c>
      <c r="AQ46" s="356" t="s">
        <v>1131</v>
      </c>
      <c r="AR46" s="356" t="s">
        <v>1131</v>
      </c>
    </row>
    <row r="47" spans="1:44" ht="29.25" customHeight="1">
      <c r="A47" s="357" t="s">
        <v>1243</v>
      </c>
      <c r="B47" s="358" t="s">
        <v>1244</v>
      </c>
      <c r="C47" s="358"/>
      <c r="D47" s="358"/>
      <c r="E47" s="358" t="s">
        <v>1199</v>
      </c>
      <c r="F47" s="358" t="s">
        <v>1245</v>
      </c>
      <c r="G47" s="358"/>
      <c r="H47" s="358" t="s">
        <v>1130</v>
      </c>
      <c r="I47" s="355">
        <v>5.3739999999999997</v>
      </c>
      <c r="J47" s="355">
        <v>5.8170000000000002</v>
      </c>
      <c r="K47" s="355">
        <v>6.2060000000000004</v>
      </c>
      <c r="L47" s="355">
        <v>6.5819999999999999</v>
      </c>
      <c r="M47" s="355">
        <v>6.9859999999999998</v>
      </c>
      <c r="N47" s="355">
        <v>7.3689999999999998</v>
      </c>
      <c r="O47" s="359">
        <v>7.7</v>
      </c>
      <c r="P47" s="359">
        <v>8</v>
      </c>
      <c r="Q47" s="359">
        <v>8.1</v>
      </c>
      <c r="R47" s="355">
        <v>8.1</v>
      </c>
      <c r="S47" s="355">
        <v>8</v>
      </c>
      <c r="T47" s="355">
        <v>7.9</v>
      </c>
      <c r="U47" s="355">
        <v>7.8</v>
      </c>
      <c r="V47" s="355">
        <v>7.9</v>
      </c>
      <c r="W47" s="355">
        <v>8</v>
      </c>
      <c r="X47" s="355">
        <v>8.1999999999999993</v>
      </c>
      <c r="Y47" s="355" t="s">
        <v>1131</v>
      </c>
      <c r="Z47" s="355" t="s">
        <v>1131</v>
      </c>
      <c r="AA47" s="355" t="s">
        <v>1131</v>
      </c>
      <c r="AB47" s="355" t="s">
        <v>1131</v>
      </c>
      <c r="AC47" s="355" t="s">
        <v>1131</v>
      </c>
      <c r="AD47" s="355" t="s">
        <v>1131</v>
      </c>
      <c r="AE47" s="355" t="s">
        <v>1131</v>
      </c>
      <c r="AF47" s="355" t="s">
        <v>1131</v>
      </c>
      <c r="AG47" s="355" t="s">
        <v>1131</v>
      </c>
      <c r="AH47" s="355" t="s">
        <v>1131</v>
      </c>
      <c r="AI47" s="355" t="s">
        <v>1131</v>
      </c>
      <c r="AJ47" s="355" t="s">
        <v>1131</v>
      </c>
      <c r="AK47" s="355" t="s">
        <v>1131</v>
      </c>
      <c r="AL47" s="355" t="s">
        <v>1131</v>
      </c>
      <c r="AM47" s="355" t="s">
        <v>1131</v>
      </c>
      <c r="AN47" s="355" t="s">
        <v>1131</v>
      </c>
      <c r="AO47" s="355" t="s">
        <v>1131</v>
      </c>
      <c r="AP47" s="355" t="s">
        <v>1131</v>
      </c>
      <c r="AQ47" s="355" t="s">
        <v>1131</v>
      </c>
      <c r="AR47" s="355" t="s">
        <v>1131</v>
      </c>
    </row>
    <row r="48" spans="1:44" ht="29.25" customHeight="1">
      <c r="A48" s="352" t="s">
        <v>1246</v>
      </c>
      <c r="B48" s="353" t="s">
        <v>1247</v>
      </c>
      <c r="C48" s="353"/>
      <c r="D48" s="353"/>
      <c r="E48" s="353" t="s">
        <v>1199</v>
      </c>
      <c r="F48" s="353" t="s">
        <v>1248</v>
      </c>
      <c r="G48" s="353"/>
      <c r="H48" s="353" t="s">
        <v>1130</v>
      </c>
      <c r="I48" s="356">
        <v>12.958</v>
      </c>
      <c r="J48" s="356">
        <v>13.364000000000001</v>
      </c>
      <c r="K48" s="356">
        <v>13.872999999999999</v>
      </c>
      <c r="L48" s="356">
        <v>14.452999999999999</v>
      </c>
      <c r="M48" s="356">
        <v>15.066000000000001</v>
      </c>
      <c r="N48" s="356">
        <v>15.829000000000001</v>
      </c>
      <c r="O48" s="354">
        <v>16.7</v>
      </c>
      <c r="P48" s="354">
        <v>17.5</v>
      </c>
      <c r="Q48" s="354">
        <v>18.399999999999999</v>
      </c>
      <c r="R48" s="355">
        <v>19.3</v>
      </c>
      <c r="S48" s="355">
        <v>20.3</v>
      </c>
      <c r="T48" s="355">
        <v>21.4</v>
      </c>
      <c r="U48" s="355">
        <v>22.4</v>
      </c>
      <c r="V48" s="355">
        <v>23.3</v>
      </c>
      <c r="W48" s="355">
        <v>24.2</v>
      </c>
      <c r="X48" s="355">
        <v>25</v>
      </c>
      <c r="Y48" s="356" t="s">
        <v>1131</v>
      </c>
      <c r="Z48" s="356" t="s">
        <v>1131</v>
      </c>
      <c r="AA48" s="356" t="s">
        <v>1131</v>
      </c>
      <c r="AB48" s="356" t="s">
        <v>1131</v>
      </c>
      <c r="AC48" s="356" t="s">
        <v>1131</v>
      </c>
      <c r="AD48" s="356" t="s">
        <v>1131</v>
      </c>
      <c r="AE48" s="356" t="s">
        <v>1131</v>
      </c>
      <c r="AF48" s="356" t="s">
        <v>1131</v>
      </c>
      <c r="AG48" s="356" t="s">
        <v>1131</v>
      </c>
      <c r="AH48" s="356" t="s">
        <v>1131</v>
      </c>
      <c r="AI48" s="356" t="s">
        <v>1131</v>
      </c>
      <c r="AJ48" s="356" t="s">
        <v>1131</v>
      </c>
      <c r="AK48" s="356" t="s">
        <v>1131</v>
      </c>
      <c r="AL48" s="356" t="s">
        <v>1131</v>
      </c>
      <c r="AM48" s="356" t="s">
        <v>1131</v>
      </c>
      <c r="AN48" s="356" t="s">
        <v>1131</v>
      </c>
      <c r="AO48" s="356" t="s">
        <v>1131</v>
      </c>
      <c r="AP48" s="356" t="s">
        <v>1131</v>
      </c>
      <c r="AQ48" s="356" t="s">
        <v>1131</v>
      </c>
      <c r="AR48" s="356" t="s">
        <v>1131</v>
      </c>
    </row>
    <row r="49" spans="1:44" ht="29.25" customHeight="1">
      <c r="A49" s="357" t="s">
        <v>1249</v>
      </c>
      <c r="B49" s="358" t="s">
        <v>1250</v>
      </c>
      <c r="C49" s="358"/>
      <c r="D49" s="358"/>
      <c r="E49" s="358" t="s">
        <v>1199</v>
      </c>
      <c r="F49" s="358" t="s">
        <v>1251</v>
      </c>
      <c r="G49" s="358"/>
      <c r="H49" s="358" t="s">
        <v>1130</v>
      </c>
      <c r="I49" s="355">
        <v>4.13</v>
      </c>
      <c r="J49" s="355">
        <v>4.2709999999999999</v>
      </c>
      <c r="K49" s="355">
        <v>4.4210000000000003</v>
      </c>
      <c r="L49" s="355">
        <v>4.569</v>
      </c>
      <c r="M49" s="355">
        <v>4.7569999999999997</v>
      </c>
      <c r="N49" s="355">
        <v>5.117</v>
      </c>
      <c r="O49" s="359">
        <v>5.6</v>
      </c>
      <c r="P49" s="359">
        <v>6</v>
      </c>
      <c r="Q49" s="359">
        <v>6.3</v>
      </c>
      <c r="R49" s="355">
        <v>6.7</v>
      </c>
      <c r="S49" s="355">
        <v>7.1</v>
      </c>
      <c r="T49" s="355">
        <v>7.5</v>
      </c>
      <c r="U49" s="355">
        <v>7.7</v>
      </c>
      <c r="V49" s="355">
        <v>7.9</v>
      </c>
      <c r="W49" s="355">
        <v>7.9</v>
      </c>
      <c r="X49" s="355">
        <v>7.8</v>
      </c>
      <c r="Y49" s="355" t="s">
        <v>1131</v>
      </c>
      <c r="Z49" s="355" t="s">
        <v>1131</v>
      </c>
      <c r="AA49" s="355" t="s">
        <v>1131</v>
      </c>
      <c r="AB49" s="355" t="s">
        <v>1131</v>
      </c>
      <c r="AC49" s="355" t="s">
        <v>1131</v>
      </c>
      <c r="AD49" s="355" t="s">
        <v>1131</v>
      </c>
      <c r="AE49" s="355" t="s">
        <v>1131</v>
      </c>
      <c r="AF49" s="355" t="s">
        <v>1131</v>
      </c>
      <c r="AG49" s="355" t="s">
        <v>1131</v>
      </c>
      <c r="AH49" s="355" t="s">
        <v>1131</v>
      </c>
      <c r="AI49" s="355" t="s">
        <v>1131</v>
      </c>
      <c r="AJ49" s="355" t="s">
        <v>1131</v>
      </c>
      <c r="AK49" s="355" t="s">
        <v>1131</v>
      </c>
      <c r="AL49" s="355" t="s">
        <v>1131</v>
      </c>
      <c r="AM49" s="355" t="s">
        <v>1131</v>
      </c>
      <c r="AN49" s="355" t="s">
        <v>1131</v>
      </c>
      <c r="AO49" s="355" t="s">
        <v>1131</v>
      </c>
      <c r="AP49" s="355" t="s">
        <v>1131</v>
      </c>
      <c r="AQ49" s="355" t="s">
        <v>1131</v>
      </c>
      <c r="AR49" s="355" t="s">
        <v>1131</v>
      </c>
    </row>
    <row r="50" spans="1:44" ht="29.25" customHeight="1">
      <c r="A50" s="352" t="s">
        <v>1252</v>
      </c>
      <c r="B50" s="353" t="s">
        <v>1253</v>
      </c>
      <c r="C50" s="353"/>
      <c r="D50" s="353"/>
      <c r="E50" s="353" t="s">
        <v>1199</v>
      </c>
      <c r="F50" s="353" t="s">
        <v>1254</v>
      </c>
      <c r="G50" s="353"/>
      <c r="H50" s="353" t="s">
        <v>1130</v>
      </c>
      <c r="I50" s="356">
        <v>3.4550000000000001</v>
      </c>
      <c r="J50" s="356">
        <v>3.427</v>
      </c>
      <c r="K50" s="356">
        <v>3.4169999999999998</v>
      </c>
      <c r="L50" s="356">
        <v>3.5</v>
      </c>
      <c r="M50" s="356">
        <v>3.6579999999999999</v>
      </c>
      <c r="N50" s="356">
        <v>3.8370000000000002</v>
      </c>
      <c r="O50" s="354">
        <v>4</v>
      </c>
      <c r="P50" s="354">
        <v>4.2</v>
      </c>
      <c r="Q50" s="354">
        <v>4.3</v>
      </c>
      <c r="R50" s="355">
        <v>4.5</v>
      </c>
      <c r="S50" s="355">
        <v>4.8</v>
      </c>
      <c r="T50" s="355">
        <v>5.3</v>
      </c>
      <c r="U50" s="355">
        <v>5.6</v>
      </c>
      <c r="V50" s="355">
        <v>6</v>
      </c>
      <c r="W50" s="355">
        <v>6.4</v>
      </c>
      <c r="X50" s="355">
        <v>6.8</v>
      </c>
      <c r="Y50" s="356" t="s">
        <v>1131</v>
      </c>
      <c r="Z50" s="356" t="s">
        <v>1131</v>
      </c>
      <c r="AA50" s="356" t="s">
        <v>1131</v>
      </c>
      <c r="AB50" s="356" t="s">
        <v>1131</v>
      </c>
      <c r="AC50" s="356" t="s">
        <v>1131</v>
      </c>
      <c r="AD50" s="356" t="s">
        <v>1131</v>
      </c>
      <c r="AE50" s="356" t="s">
        <v>1131</v>
      </c>
      <c r="AF50" s="356" t="s">
        <v>1131</v>
      </c>
      <c r="AG50" s="356" t="s">
        <v>1131</v>
      </c>
      <c r="AH50" s="356" t="s">
        <v>1131</v>
      </c>
      <c r="AI50" s="356" t="s">
        <v>1131</v>
      </c>
      <c r="AJ50" s="356" t="s">
        <v>1131</v>
      </c>
      <c r="AK50" s="356" t="s">
        <v>1131</v>
      </c>
      <c r="AL50" s="356" t="s">
        <v>1131</v>
      </c>
      <c r="AM50" s="356" t="s">
        <v>1131</v>
      </c>
      <c r="AN50" s="356" t="s">
        <v>1131</v>
      </c>
      <c r="AO50" s="356" t="s">
        <v>1131</v>
      </c>
      <c r="AP50" s="356" t="s">
        <v>1131</v>
      </c>
      <c r="AQ50" s="356" t="s">
        <v>1131</v>
      </c>
      <c r="AR50" s="356" t="s">
        <v>1131</v>
      </c>
    </row>
    <row r="51" spans="1:44" ht="29.25" customHeight="1">
      <c r="A51" s="357" t="s">
        <v>1255</v>
      </c>
      <c r="B51" s="358" t="s">
        <v>1256</v>
      </c>
      <c r="C51" s="358"/>
      <c r="D51" s="358"/>
      <c r="E51" s="358" t="s">
        <v>1199</v>
      </c>
      <c r="F51" s="358" t="s">
        <v>1257</v>
      </c>
      <c r="G51" s="358"/>
      <c r="H51" s="358" t="s">
        <v>1130</v>
      </c>
      <c r="I51" s="355">
        <v>2.6509999999999998</v>
      </c>
      <c r="J51" s="355">
        <v>2.7469999999999999</v>
      </c>
      <c r="K51" s="355">
        <v>2.911</v>
      </c>
      <c r="L51" s="355">
        <v>3.0430000000000001</v>
      </c>
      <c r="M51" s="355">
        <v>3.0779999999999998</v>
      </c>
      <c r="N51" s="355">
        <v>3.0790000000000002</v>
      </c>
      <c r="O51" s="359">
        <v>3.1</v>
      </c>
      <c r="P51" s="359">
        <v>3.1</v>
      </c>
      <c r="Q51" s="359">
        <v>3.2</v>
      </c>
      <c r="R51" s="355">
        <v>3.3</v>
      </c>
      <c r="S51" s="355">
        <v>3.5</v>
      </c>
      <c r="T51" s="355">
        <v>3.6</v>
      </c>
      <c r="U51" s="355">
        <v>3.8</v>
      </c>
      <c r="V51" s="355">
        <v>3.9</v>
      </c>
      <c r="W51" s="355">
        <v>4.0999999999999996</v>
      </c>
      <c r="X51" s="355">
        <v>4.4000000000000004</v>
      </c>
      <c r="Y51" s="355" t="s">
        <v>1131</v>
      </c>
      <c r="Z51" s="355" t="s">
        <v>1131</v>
      </c>
      <c r="AA51" s="355" t="s">
        <v>1131</v>
      </c>
      <c r="AB51" s="355" t="s">
        <v>1131</v>
      </c>
      <c r="AC51" s="355" t="s">
        <v>1131</v>
      </c>
      <c r="AD51" s="355" t="s">
        <v>1131</v>
      </c>
      <c r="AE51" s="355" t="s">
        <v>1131</v>
      </c>
      <c r="AF51" s="355" t="s">
        <v>1131</v>
      </c>
      <c r="AG51" s="355" t="s">
        <v>1131</v>
      </c>
      <c r="AH51" s="355" t="s">
        <v>1131</v>
      </c>
      <c r="AI51" s="355" t="s">
        <v>1131</v>
      </c>
      <c r="AJ51" s="355" t="s">
        <v>1131</v>
      </c>
      <c r="AK51" s="355" t="s">
        <v>1131</v>
      </c>
      <c r="AL51" s="355" t="s">
        <v>1131</v>
      </c>
      <c r="AM51" s="355" t="s">
        <v>1131</v>
      </c>
      <c r="AN51" s="355" t="s">
        <v>1131</v>
      </c>
      <c r="AO51" s="355" t="s">
        <v>1131</v>
      </c>
      <c r="AP51" s="355" t="s">
        <v>1131</v>
      </c>
      <c r="AQ51" s="355" t="s">
        <v>1131</v>
      </c>
      <c r="AR51" s="355" t="s">
        <v>1131</v>
      </c>
    </row>
    <row r="52" spans="1:44" ht="29.25" customHeight="1">
      <c r="A52" s="352" t="s">
        <v>1258</v>
      </c>
      <c r="B52" s="353" t="s">
        <v>1259</v>
      </c>
      <c r="C52" s="353"/>
      <c r="D52" s="353"/>
      <c r="E52" s="353" t="s">
        <v>1199</v>
      </c>
      <c r="F52" s="353" t="s">
        <v>1260</v>
      </c>
      <c r="G52" s="353"/>
      <c r="H52" s="353" t="s">
        <v>1130</v>
      </c>
      <c r="I52" s="356">
        <v>1.6220000000000001</v>
      </c>
      <c r="J52" s="356">
        <v>1.72</v>
      </c>
      <c r="K52" s="356">
        <v>1.8169999999999999</v>
      </c>
      <c r="L52" s="356">
        <v>1.92</v>
      </c>
      <c r="M52" s="356">
        <v>2.0310000000000001</v>
      </c>
      <c r="N52" s="356">
        <v>2.13</v>
      </c>
      <c r="O52" s="354">
        <v>2.2000000000000002</v>
      </c>
      <c r="P52" s="354">
        <v>2.4</v>
      </c>
      <c r="Q52" s="354">
        <v>2.5</v>
      </c>
      <c r="R52" s="355">
        <v>2.6</v>
      </c>
      <c r="S52" s="355">
        <v>2.6</v>
      </c>
      <c r="T52" s="355">
        <v>2.5</v>
      </c>
      <c r="U52" s="355">
        <v>2.6</v>
      </c>
      <c r="V52" s="355">
        <v>2.6</v>
      </c>
      <c r="W52" s="355">
        <v>2.8</v>
      </c>
      <c r="X52" s="355">
        <v>2.9</v>
      </c>
      <c r="Y52" s="356" t="s">
        <v>1131</v>
      </c>
      <c r="Z52" s="356" t="s">
        <v>1131</v>
      </c>
      <c r="AA52" s="356" t="s">
        <v>1131</v>
      </c>
      <c r="AB52" s="356" t="s">
        <v>1131</v>
      </c>
      <c r="AC52" s="356" t="s">
        <v>1131</v>
      </c>
      <c r="AD52" s="356" t="s">
        <v>1131</v>
      </c>
      <c r="AE52" s="356" t="s">
        <v>1131</v>
      </c>
      <c r="AF52" s="356" t="s">
        <v>1131</v>
      </c>
      <c r="AG52" s="356" t="s">
        <v>1131</v>
      </c>
      <c r="AH52" s="356" t="s">
        <v>1131</v>
      </c>
      <c r="AI52" s="356" t="s">
        <v>1131</v>
      </c>
      <c r="AJ52" s="356" t="s">
        <v>1131</v>
      </c>
      <c r="AK52" s="356" t="s">
        <v>1131</v>
      </c>
      <c r="AL52" s="356" t="s">
        <v>1131</v>
      </c>
      <c r="AM52" s="356" t="s">
        <v>1131</v>
      </c>
      <c r="AN52" s="356" t="s">
        <v>1131</v>
      </c>
      <c r="AO52" s="356" t="s">
        <v>1131</v>
      </c>
      <c r="AP52" s="356" t="s">
        <v>1131</v>
      </c>
      <c r="AQ52" s="356" t="s">
        <v>1131</v>
      </c>
      <c r="AR52" s="356" t="s">
        <v>1131</v>
      </c>
    </row>
    <row r="53" spans="1:44" ht="29.25" customHeight="1">
      <c r="A53" s="357" t="s">
        <v>1261</v>
      </c>
      <c r="B53" s="358" t="s">
        <v>1262</v>
      </c>
      <c r="C53" s="358"/>
      <c r="D53" s="358"/>
      <c r="E53" s="358" t="s">
        <v>1199</v>
      </c>
      <c r="F53" s="358" t="s">
        <v>1263</v>
      </c>
      <c r="G53" s="358"/>
      <c r="H53" s="358" t="s">
        <v>1130</v>
      </c>
      <c r="I53" s="355">
        <v>0.77600000000000002</v>
      </c>
      <c r="J53" s="355">
        <v>0.84399999999999997</v>
      </c>
      <c r="K53" s="355">
        <v>0.91400000000000003</v>
      </c>
      <c r="L53" s="355">
        <v>0.98299999999999998</v>
      </c>
      <c r="M53" s="355">
        <v>1.054</v>
      </c>
      <c r="N53" s="355">
        <v>1.129</v>
      </c>
      <c r="O53" s="359">
        <v>1.2</v>
      </c>
      <c r="P53" s="359">
        <v>1.3</v>
      </c>
      <c r="Q53" s="359">
        <v>1.4</v>
      </c>
      <c r="R53" s="355">
        <v>1.5</v>
      </c>
      <c r="S53" s="355">
        <v>1.5</v>
      </c>
      <c r="T53" s="355">
        <v>1.6</v>
      </c>
      <c r="U53" s="355">
        <v>1.7</v>
      </c>
      <c r="V53" s="355">
        <v>1.8</v>
      </c>
      <c r="W53" s="355">
        <v>1.9</v>
      </c>
      <c r="X53" s="355">
        <v>1.9</v>
      </c>
      <c r="Y53" s="355" t="s">
        <v>1131</v>
      </c>
      <c r="Z53" s="355" t="s">
        <v>1131</v>
      </c>
      <c r="AA53" s="355" t="s">
        <v>1131</v>
      </c>
      <c r="AB53" s="355" t="s">
        <v>1131</v>
      </c>
      <c r="AC53" s="355" t="s">
        <v>1131</v>
      </c>
      <c r="AD53" s="355" t="s">
        <v>1131</v>
      </c>
      <c r="AE53" s="355" t="s">
        <v>1131</v>
      </c>
      <c r="AF53" s="355" t="s">
        <v>1131</v>
      </c>
      <c r="AG53" s="355" t="s">
        <v>1131</v>
      </c>
      <c r="AH53" s="355" t="s">
        <v>1131</v>
      </c>
      <c r="AI53" s="355" t="s">
        <v>1131</v>
      </c>
      <c r="AJ53" s="355" t="s">
        <v>1131</v>
      </c>
      <c r="AK53" s="355" t="s">
        <v>1131</v>
      </c>
      <c r="AL53" s="355" t="s">
        <v>1131</v>
      </c>
      <c r="AM53" s="355" t="s">
        <v>1131</v>
      </c>
      <c r="AN53" s="355" t="s">
        <v>1131</v>
      </c>
      <c r="AO53" s="355" t="s">
        <v>1131</v>
      </c>
      <c r="AP53" s="355" t="s">
        <v>1131</v>
      </c>
      <c r="AQ53" s="355" t="s">
        <v>1131</v>
      </c>
      <c r="AR53" s="355" t="s">
        <v>1131</v>
      </c>
    </row>
    <row r="54" spans="1:44" ht="29.25" customHeight="1">
      <c r="A54" s="352" t="s">
        <v>1264</v>
      </c>
      <c r="B54" s="353" t="s">
        <v>1265</v>
      </c>
      <c r="C54" s="353"/>
      <c r="D54" s="353"/>
      <c r="E54" s="353" t="s">
        <v>1199</v>
      </c>
      <c r="F54" s="353" t="s">
        <v>1266</v>
      </c>
      <c r="G54" s="353"/>
      <c r="H54" s="353" t="s">
        <v>1130</v>
      </c>
      <c r="I54" s="356">
        <v>0.24399999999999999</v>
      </c>
      <c r="J54" s="356">
        <v>0.27200000000000002</v>
      </c>
      <c r="K54" s="356">
        <v>0.307</v>
      </c>
      <c r="L54" s="356">
        <v>0.34599999999999997</v>
      </c>
      <c r="M54" s="356">
        <v>0.38700000000000001</v>
      </c>
      <c r="N54" s="356">
        <v>0.42799999999999999</v>
      </c>
      <c r="O54" s="354">
        <v>0.5</v>
      </c>
      <c r="P54" s="354">
        <v>0.5</v>
      </c>
      <c r="Q54" s="354">
        <v>0.5</v>
      </c>
      <c r="R54" s="355">
        <v>0.6</v>
      </c>
      <c r="S54" s="355">
        <v>0.6</v>
      </c>
      <c r="T54" s="355">
        <v>0.7</v>
      </c>
      <c r="U54" s="355">
        <v>0.7</v>
      </c>
      <c r="V54" s="355">
        <v>0.8</v>
      </c>
      <c r="W54" s="355">
        <v>0.9</v>
      </c>
      <c r="X54" s="355">
        <v>0.9</v>
      </c>
      <c r="Y54" s="356" t="s">
        <v>1131</v>
      </c>
      <c r="Z54" s="356" t="s">
        <v>1131</v>
      </c>
      <c r="AA54" s="356" t="s">
        <v>1131</v>
      </c>
      <c r="AB54" s="356" t="s">
        <v>1131</v>
      </c>
      <c r="AC54" s="356" t="s">
        <v>1131</v>
      </c>
      <c r="AD54" s="356" t="s">
        <v>1131</v>
      </c>
      <c r="AE54" s="356" t="s">
        <v>1131</v>
      </c>
      <c r="AF54" s="356" t="s">
        <v>1131</v>
      </c>
      <c r="AG54" s="356" t="s">
        <v>1131</v>
      </c>
      <c r="AH54" s="356" t="s">
        <v>1131</v>
      </c>
      <c r="AI54" s="356" t="s">
        <v>1131</v>
      </c>
      <c r="AJ54" s="356" t="s">
        <v>1131</v>
      </c>
      <c r="AK54" s="356" t="s">
        <v>1131</v>
      </c>
      <c r="AL54" s="356" t="s">
        <v>1131</v>
      </c>
      <c r="AM54" s="356" t="s">
        <v>1131</v>
      </c>
      <c r="AN54" s="356" t="s">
        <v>1131</v>
      </c>
      <c r="AO54" s="356" t="s">
        <v>1131</v>
      </c>
      <c r="AP54" s="356" t="s">
        <v>1131</v>
      </c>
      <c r="AQ54" s="356" t="s">
        <v>1131</v>
      </c>
      <c r="AR54" s="356" t="s">
        <v>1131</v>
      </c>
    </row>
    <row r="55" spans="1:44" ht="29.25" customHeight="1">
      <c r="A55" s="357" t="s">
        <v>1267</v>
      </c>
      <c r="B55" s="358" t="s">
        <v>1268</v>
      </c>
      <c r="C55" s="358"/>
      <c r="D55" s="358"/>
      <c r="E55" s="358" t="s">
        <v>1199</v>
      </c>
      <c r="F55" s="358" t="s">
        <v>1269</v>
      </c>
      <c r="G55" s="358"/>
      <c r="H55" s="358" t="s">
        <v>1130</v>
      </c>
      <c r="I55" s="355">
        <v>6.8000000000000005E-2</v>
      </c>
      <c r="J55" s="355">
        <v>7.0000000000000007E-2</v>
      </c>
      <c r="K55" s="355">
        <v>7.1999999999999995E-2</v>
      </c>
      <c r="L55" s="355">
        <v>7.6999999999999999E-2</v>
      </c>
      <c r="M55" s="355">
        <v>8.4000000000000005E-2</v>
      </c>
      <c r="N55" s="355">
        <v>9.2999999999999999E-2</v>
      </c>
      <c r="O55" s="359">
        <v>0.1</v>
      </c>
      <c r="P55" s="359">
        <v>0.1</v>
      </c>
      <c r="Q55" s="359">
        <v>0.1</v>
      </c>
      <c r="R55" s="355">
        <v>0.2</v>
      </c>
      <c r="S55" s="355">
        <v>0.2</v>
      </c>
      <c r="T55" s="355">
        <v>0.2</v>
      </c>
      <c r="U55" s="355">
        <v>0.2</v>
      </c>
      <c r="V55" s="355">
        <v>0.2</v>
      </c>
      <c r="W55" s="355">
        <v>0.2</v>
      </c>
      <c r="X55" s="355">
        <v>0.3</v>
      </c>
      <c r="Y55" s="355" t="s">
        <v>1131</v>
      </c>
      <c r="Z55" s="355" t="s">
        <v>1131</v>
      </c>
      <c r="AA55" s="355" t="s">
        <v>1131</v>
      </c>
      <c r="AB55" s="355" t="s">
        <v>1131</v>
      </c>
      <c r="AC55" s="355" t="s">
        <v>1131</v>
      </c>
      <c r="AD55" s="355" t="s">
        <v>1131</v>
      </c>
      <c r="AE55" s="355" t="s">
        <v>1131</v>
      </c>
      <c r="AF55" s="355" t="s">
        <v>1131</v>
      </c>
      <c r="AG55" s="355" t="s">
        <v>1131</v>
      </c>
      <c r="AH55" s="355" t="s">
        <v>1131</v>
      </c>
      <c r="AI55" s="355" t="s">
        <v>1131</v>
      </c>
      <c r="AJ55" s="355" t="s">
        <v>1131</v>
      </c>
      <c r="AK55" s="355" t="s">
        <v>1131</v>
      </c>
      <c r="AL55" s="355" t="s">
        <v>1131</v>
      </c>
      <c r="AM55" s="355" t="s">
        <v>1131</v>
      </c>
      <c r="AN55" s="355" t="s">
        <v>1131</v>
      </c>
      <c r="AO55" s="355" t="s">
        <v>1131</v>
      </c>
      <c r="AP55" s="355" t="s">
        <v>1131</v>
      </c>
      <c r="AQ55" s="355" t="s">
        <v>1131</v>
      </c>
      <c r="AR55" s="355" t="s">
        <v>1131</v>
      </c>
    </row>
    <row r="56" spans="1:44" ht="38.25" customHeight="1">
      <c r="A56" s="352" t="s">
        <v>1270</v>
      </c>
      <c r="B56" s="353" t="s">
        <v>1271</v>
      </c>
      <c r="C56" s="353"/>
      <c r="D56" s="353"/>
      <c r="E56" s="353" t="s">
        <v>1272</v>
      </c>
      <c r="F56" s="353" t="s">
        <v>1273</v>
      </c>
      <c r="G56" s="353"/>
      <c r="H56" s="353" t="s">
        <v>1130</v>
      </c>
      <c r="I56" s="356" t="s">
        <v>1131</v>
      </c>
      <c r="J56" s="356" t="s">
        <v>1131</v>
      </c>
      <c r="K56" s="356" t="s">
        <v>1131</v>
      </c>
      <c r="L56" s="356" t="s">
        <v>1131</v>
      </c>
      <c r="M56" s="356" t="s">
        <v>1131</v>
      </c>
      <c r="N56" s="356" t="s">
        <v>1131</v>
      </c>
      <c r="O56" s="356" t="s">
        <v>1131</v>
      </c>
      <c r="P56" s="356" t="s">
        <v>1131</v>
      </c>
      <c r="Q56" s="356" t="s">
        <v>1131</v>
      </c>
      <c r="R56" s="356" t="s">
        <v>1131</v>
      </c>
      <c r="S56" s="356" t="s">
        <v>1131</v>
      </c>
      <c r="T56" s="356" t="s">
        <v>1131</v>
      </c>
      <c r="U56" s="356" t="s">
        <v>1131</v>
      </c>
      <c r="V56" s="356" t="s">
        <v>1131</v>
      </c>
      <c r="W56" s="356" t="s">
        <v>1131</v>
      </c>
      <c r="X56" s="356" t="s">
        <v>1131</v>
      </c>
      <c r="Y56" s="356" t="s">
        <v>1131</v>
      </c>
      <c r="Z56" s="356" t="s">
        <v>1131</v>
      </c>
      <c r="AA56" s="356" t="s">
        <v>1131</v>
      </c>
      <c r="AB56" s="356" t="s">
        <v>1131</v>
      </c>
      <c r="AC56" s="356" t="s">
        <v>1131</v>
      </c>
      <c r="AD56" s="356" t="s">
        <v>1131</v>
      </c>
      <c r="AE56" s="356" t="s">
        <v>1131</v>
      </c>
      <c r="AF56" s="356" t="s">
        <v>1131</v>
      </c>
      <c r="AG56" s="356" t="s">
        <v>1131</v>
      </c>
      <c r="AH56" s="356" t="s">
        <v>1131</v>
      </c>
      <c r="AI56" s="356" t="s">
        <v>1131</v>
      </c>
      <c r="AJ56" s="356" t="s">
        <v>1131</v>
      </c>
      <c r="AK56" s="356" t="s">
        <v>1131</v>
      </c>
      <c r="AL56" s="356" t="s">
        <v>1131</v>
      </c>
      <c r="AM56" s="356" t="s">
        <v>1131</v>
      </c>
      <c r="AN56" s="356" t="s">
        <v>1131</v>
      </c>
      <c r="AO56" s="356" t="s">
        <v>1131</v>
      </c>
      <c r="AP56" s="356" t="s">
        <v>1131</v>
      </c>
      <c r="AQ56" s="356" t="s">
        <v>1131</v>
      </c>
      <c r="AR56" s="356" t="s">
        <v>1131</v>
      </c>
    </row>
    <row r="57" spans="1:44" ht="38.25" customHeight="1">
      <c r="A57" s="357" t="s">
        <v>1274</v>
      </c>
      <c r="B57" s="358" t="s">
        <v>1275</v>
      </c>
      <c r="C57" s="358"/>
      <c r="D57" s="358"/>
      <c r="E57" s="358" t="s">
        <v>1276</v>
      </c>
      <c r="F57" s="358" t="s">
        <v>1277</v>
      </c>
      <c r="G57" s="358"/>
      <c r="H57" s="358" t="s">
        <v>1130</v>
      </c>
      <c r="I57" s="359">
        <v>4</v>
      </c>
      <c r="J57" s="359">
        <v>4</v>
      </c>
      <c r="K57" s="359">
        <v>4</v>
      </c>
      <c r="L57" s="359">
        <v>4</v>
      </c>
      <c r="M57" s="359">
        <v>4</v>
      </c>
      <c r="N57" s="359">
        <v>4</v>
      </c>
      <c r="O57" s="359">
        <v>4</v>
      </c>
      <c r="P57" s="359">
        <v>4</v>
      </c>
      <c r="Q57" s="359">
        <v>4</v>
      </c>
      <c r="R57" s="359">
        <v>4</v>
      </c>
      <c r="S57" s="355">
        <v>4</v>
      </c>
      <c r="T57" s="355">
        <v>4</v>
      </c>
      <c r="U57" s="355">
        <v>4</v>
      </c>
      <c r="V57" s="355">
        <v>4</v>
      </c>
      <c r="W57" s="355">
        <v>4</v>
      </c>
      <c r="X57" s="355" t="s">
        <v>1131</v>
      </c>
      <c r="Y57" s="355" t="s">
        <v>1131</v>
      </c>
      <c r="Z57" s="355" t="s">
        <v>1131</v>
      </c>
      <c r="AA57" s="355" t="s">
        <v>1131</v>
      </c>
      <c r="AB57" s="355" t="s">
        <v>1131</v>
      </c>
      <c r="AC57" s="355" t="s">
        <v>1131</v>
      </c>
      <c r="AD57" s="355" t="s">
        <v>1131</v>
      </c>
      <c r="AE57" s="355" t="s">
        <v>1131</v>
      </c>
      <c r="AF57" s="355" t="s">
        <v>1131</v>
      </c>
      <c r="AG57" s="355" t="s">
        <v>1131</v>
      </c>
      <c r="AH57" s="355" t="s">
        <v>1131</v>
      </c>
      <c r="AI57" s="355" t="s">
        <v>1131</v>
      </c>
      <c r="AJ57" s="355" t="s">
        <v>1131</v>
      </c>
      <c r="AK57" s="355" t="s">
        <v>1131</v>
      </c>
      <c r="AL57" s="355" t="s">
        <v>1131</v>
      </c>
      <c r="AM57" s="355" t="s">
        <v>1131</v>
      </c>
      <c r="AN57" s="355" t="s">
        <v>1131</v>
      </c>
      <c r="AO57" s="355" t="s">
        <v>1131</v>
      </c>
      <c r="AP57" s="355" t="s">
        <v>1131</v>
      </c>
      <c r="AQ57" s="355" t="s">
        <v>1131</v>
      </c>
      <c r="AR57" s="355" t="s">
        <v>1131</v>
      </c>
    </row>
    <row r="58" spans="1:44" ht="38.25" customHeight="1">
      <c r="A58" s="352" t="s">
        <v>1278</v>
      </c>
      <c r="B58" s="353" t="s">
        <v>1279</v>
      </c>
      <c r="C58" s="353"/>
      <c r="D58" s="353"/>
      <c r="E58" s="353" t="s">
        <v>1276</v>
      </c>
      <c r="F58" s="353" t="s">
        <v>1280</v>
      </c>
      <c r="G58" s="353"/>
      <c r="H58" s="353" t="s">
        <v>1130</v>
      </c>
      <c r="I58" s="354">
        <v>3</v>
      </c>
      <c r="J58" s="354">
        <v>3</v>
      </c>
      <c r="K58" s="354">
        <v>3</v>
      </c>
      <c r="L58" s="354">
        <v>3</v>
      </c>
      <c r="M58" s="354">
        <v>3</v>
      </c>
      <c r="N58" s="354">
        <v>3</v>
      </c>
      <c r="O58" s="354">
        <v>3</v>
      </c>
      <c r="P58" s="354">
        <v>3</v>
      </c>
      <c r="Q58" s="354">
        <v>3.2</v>
      </c>
      <c r="R58" s="354">
        <v>3.4</v>
      </c>
      <c r="S58" s="355">
        <v>3.6</v>
      </c>
      <c r="T58" s="355">
        <v>3.8</v>
      </c>
      <c r="U58" s="355">
        <v>4</v>
      </c>
      <c r="V58" s="355">
        <v>4</v>
      </c>
      <c r="W58" s="355">
        <v>4</v>
      </c>
      <c r="X58" s="356" t="s">
        <v>1131</v>
      </c>
      <c r="Y58" s="356" t="s">
        <v>1131</v>
      </c>
      <c r="Z58" s="356" t="s">
        <v>1131</v>
      </c>
      <c r="AA58" s="356" t="s">
        <v>1131</v>
      </c>
      <c r="AB58" s="356" t="s">
        <v>1131</v>
      </c>
      <c r="AC58" s="356" t="s">
        <v>1131</v>
      </c>
      <c r="AD58" s="356" t="s">
        <v>1131</v>
      </c>
      <c r="AE58" s="356" t="s">
        <v>1131</v>
      </c>
      <c r="AF58" s="356" t="s">
        <v>1131</v>
      </c>
      <c r="AG58" s="356" t="s">
        <v>1131</v>
      </c>
      <c r="AH58" s="356" t="s">
        <v>1131</v>
      </c>
      <c r="AI58" s="356" t="s">
        <v>1131</v>
      </c>
      <c r="AJ58" s="356" t="s">
        <v>1131</v>
      </c>
      <c r="AK58" s="356" t="s">
        <v>1131</v>
      </c>
      <c r="AL58" s="356" t="s">
        <v>1131</v>
      </c>
      <c r="AM58" s="356" t="s">
        <v>1131</v>
      </c>
      <c r="AN58" s="356" t="s">
        <v>1131</v>
      </c>
      <c r="AO58" s="356" t="s">
        <v>1131</v>
      </c>
      <c r="AP58" s="356" t="s">
        <v>1131</v>
      </c>
      <c r="AQ58" s="356" t="s">
        <v>1131</v>
      </c>
      <c r="AR58" s="356" t="s">
        <v>1131</v>
      </c>
    </row>
    <row r="59" spans="1:44" ht="29.25" customHeight="1">
      <c r="A59" s="357" t="s">
        <v>1281</v>
      </c>
      <c r="B59" s="358" t="s">
        <v>1282</v>
      </c>
      <c r="C59" s="358"/>
      <c r="D59" s="358"/>
      <c r="E59" s="358" t="s">
        <v>1283</v>
      </c>
      <c r="F59" s="358" t="s">
        <v>1284</v>
      </c>
      <c r="G59" s="358"/>
      <c r="H59" s="358" t="s">
        <v>1130</v>
      </c>
      <c r="I59" s="355">
        <v>0.35742226792141502</v>
      </c>
      <c r="J59" s="355">
        <v>4.2147676120177602</v>
      </c>
      <c r="K59" s="355">
        <v>0.54756225795697899</v>
      </c>
      <c r="L59" s="355">
        <v>3.6543424011699299</v>
      </c>
      <c r="M59" s="355">
        <v>3.7065822338335601</v>
      </c>
      <c r="N59" s="355">
        <v>-17.303018858224199</v>
      </c>
      <c r="O59" s="355">
        <v>5.3230866346576997</v>
      </c>
      <c r="P59" s="355">
        <v>13.436539395838199</v>
      </c>
      <c r="Q59" s="355">
        <v>1.4145534089976499</v>
      </c>
      <c r="R59" s="359">
        <v>2.31283223254237</v>
      </c>
      <c r="S59" s="355">
        <v>1.8141528716872</v>
      </c>
      <c r="T59" s="355">
        <v>2.33202527624554</v>
      </c>
      <c r="U59" s="355">
        <v>1.65943764214789</v>
      </c>
      <c r="V59" s="355">
        <v>0.99313106927552097</v>
      </c>
      <c r="W59" s="355">
        <v>2.37375223142873</v>
      </c>
      <c r="X59" s="355" t="s">
        <v>1131</v>
      </c>
      <c r="Y59" s="355" t="s">
        <v>1131</v>
      </c>
      <c r="Z59" s="355" t="s">
        <v>1131</v>
      </c>
      <c r="AA59" s="355" t="s">
        <v>1131</v>
      </c>
      <c r="AB59" s="355" t="s">
        <v>1131</v>
      </c>
      <c r="AC59" s="355" t="s">
        <v>1131</v>
      </c>
      <c r="AD59" s="355" t="s">
        <v>1131</v>
      </c>
      <c r="AE59" s="355" t="s">
        <v>1131</v>
      </c>
      <c r="AF59" s="355" t="s">
        <v>1131</v>
      </c>
      <c r="AG59" s="355" t="s">
        <v>1131</v>
      </c>
      <c r="AH59" s="355" t="s">
        <v>1131</v>
      </c>
      <c r="AI59" s="355" t="s">
        <v>1131</v>
      </c>
      <c r="AJ59" s="355" t="s">
        <v>1131</v>
      </c>
      <c r="AK59" s="355" t="s">
        <v>1131</v>
      </c>
      <c r="AL59" s="355" t="s">
        <v>1131</v>
      </c>
      <c r="AM59" s="355" t="s">
        <v>1131</v>
      </c>
      <c r="AN59" s="355" t="s">
        <v>1131</v>
      </c>
      <c r="AO59" s="355" t="s">
        <v>1131</v>
      </c>
      <c r="AP59" s="355" t="s">
        <v>1131</v>
      </c>
      <c r="AQ59" s="355" t="s">
        <v>1131</v>
      </c>
      <c r="AR59" s="355" t="s">
        <v>1131</v>
      </c>
    </row>
    <row r="60" spans="1:44" ht="38.25" customHeight="1">
      <c r="A60" s="352" t="s">
        <v>1285</v>
      </c>
      <c r="B60" s="353" t="s">
        <v>1286</v>
      </c>
      <c r="C60" s="353"/>
      <c r="D60" s="353"/>
      <c r="E60" s="353" t="s">
        <v>1283</v>
      </c>
      <c r="F60" s="353" t="s">
        <v>1287</v>
      </c>
      <c r="G60" s="353"/>
      <c r="H60" s="353" t="s">
        <v>1130</v>
      </c>
      <c r="I60" s="356">
        <v>2.6591558391868402</v>
      </c>
      <c r="J60" s="356">
        <v>2.6887322321697602</v>
      </c>
      <c r="K60" s="356">
        <v>2.6119924216497798</v>
      </c>
      <c r="L60" s="356">
        <v>2.6197511138129901</v>
      </c>
      <c r="M60" s="356">
        <v>2.6516999616759498</v>
      </c>
      <c r="N60" s="356">
        <v>2.2118746787694898</v>
      </c>
      <c r="O60" s="356">
        <v>2.22779510706241</v>
      </c>
      <c r="P60" s="356">
        <v>2.4491589111577201</v>
      </c>
      <c r="Q60" s="356">
        <v>2.4372422071819599</v>
      </c>
      <c r="R60" s="354">
        <v>2.44086302272961</v>
      </c>
      <c r="S60" s="355">
        <v>2.44017490092831</v>
      </c>
      <c r="T60" s="355">
        <v>2.44051896182896</v>
      </c>
      <c r="U60" s="355">
        <v>2.4203469313786399</v>
      </c>
      <c r="V60" s="355">
        <v>2.3904329466037999</v>
      </c>
      <c r="W60" s="355">
        <v>2.3903899389912202</v>
      </c>
      <c r="X60" s="356" t="s">
        <v>1131</v>
      </c>
      <c r="Y60" s="356" t="s">
        <v>1131</v>
      </c>
      <c r="Z60" s="356" t="s">
        <v>1131</v>
      </c>
      <c r="AA60" s="356" t="s">
        <v>1131</v>
      </c>
      <c r="AB60" s="356" t="s">
        <v>1131</v>
      </c>
      <c r="AC60" s="356" t="s">
        <v>1131</v>
      </c>
      <c r="AD60" s="356" t="s">
        <v>1131</v>
      </c>
      <c r="AE60" s="356" t="s">
        <v>1131</v>
      </c>
      <c r="AF60" s="356" t="s">
        <v>1131</v>
      </c>
      <c r="AG60" s="356" t="s">
        <v>1131</v>
      </c>
      <c r="AH60" s="356" t="s">
        <v>1131</v>
      </c>
      <c r="AI60" s="356" t="s">
        <v>1131</v>
      </c>
      <c r="AJ60" s="356" t="s">
        <v>1131</v>
      </c>
      <c r="AK60" s="356" t="s">
        <v>1131</v>
      </c>
      <c r="AL60" s="356" t="s">
        <v>1131</v>
      </c>
      <c r="AM60" s="356" t="s">
        <v>1131</v>
      </c>
      <c r="AN60" s="356" t="s">
        <v>1131</v>
      </c>
      <c r="AO60" s="356" t="s">
        <v>1131</v>
      </c>
      <c r="AP60" s="356" t="s">
        <v>1131</v>
      </c>
      <c r="AQ60" s="356" t="s">
        <v>1131</v>
      </c>
      <c r="AR60" s="356" t="s">
        <v>1131</v>
      </c>
    </row>
    <row r="61" spans="1:44" ht="20.25" customHeight="1">
      <c r="A61" s="357" t="s">
        <v>1288</v>
      </c>
      <c r="B61" s="358" t="s">
        <v>1289</v>
      </c>
      <c r="C61" s="358" t="s">
        <v>1290</v>
      </c>
      <c r="D61" s="358" t="s">
        <v>1291</v>
      </c>
      <c r="E61" s="358" t="s">
        <v>1292</v>
      </c>
      <c r="F61" s="358" t="s">
        <v>1293</v>
      </c>
      <c r="G61" s="358"/>
      <c r="H61" s="358" t="s">
        <v>1130</v>
      </c>
      <c r="I61" s="355">
        <v>44896.9</v>
      </c>
      <c r="J61" s="355">
        <v>46789.2</v>
      </c>
      <c r="K61" s="355">
        <v>47045.4</v>
      </c>
      <c r="L61" s="355">
        <v>48764.6</v>
      </c>
      <c r="M61" s="355">
        <v>50572.1</v>
      </c>
      <c r="N61" s="355">
        <v>41821.599999999999</v>
      </c>
      <c r="O61" s="355">
        <v>44047.8</v>
      </c>
      <c r="P61" s="355">
        <v>49966.3</v>
      </c>
      <c r="Q61" s="355">
        <v>50673.1</v>
      </c>
      <c r="R61" s="359">
        <v>51845.083790028402</v>
      </c>
      <c r="S61" s="355">
        <v>52785.632866433902</v>
      </c>
      <c r="T61" s="355">
        <v>54016.6071671053</v>
      </c>
      <c r="U61" s="355">
        <v>54912.979079447403</v>
      </c>
      <c r="V61" s="355">
        <v>55458.3369357501</v>
      </c>
      <c r="W61" s="355">
        <v>56774.780446275799</v>
      </c>
      <c r="X61" s="355" t="s">
        <v>1131</v>
      </c>
      <c r="Y61" s="355" t="s">
        <v>1131</v>
      </c>
      <c r="Z61" s="355" t="s">
        <v>1131</v>
      </c>
      <c r="AA61" s="355" t="s">
        <v>1131</v>
      </c>
      <c r="AB61" s="355" t="s">
        <v>1131</v>
      </c>
      <c r="AC61" s="355" t="s">
        <v>1131</v>
      </c>
      <c r="AD61" s="355" t="s">
        <v>1131</v>
      </c>
      <c r="AE61" s="355" t="s">
        <v>1131</v>
      </c>
      <c r="AF61" s="355" t="s">
        <v>1131</v>
      </c>
      <c r="AG61" s="355" t="s">
        <v>1131</v>
      </c>
      <c r="AH61" s="355" t="s">
        <v>1131</v>
      </c>
      <c r="AI61" s="355" t="s">
        <v>1131</v>
      </c>
      <c r="AJ61" s="355" t="s">
        <v>1131</v>
      </c>
      <c r="AK61" s="355" t="s">
        <v>1131</v>
      </c>
      <c r="AL61" s="355" t="s">
        <v>1131</v>
      </c>
      <c r="AM61" s="355" t="s">
        <v>1131</v>
      </c>
      <c r="AN61" s="355" t="s">
        <v>1131</v>
      </c>
      <c r="AO61" s="355" t="s">
        <v>1131</v>
      </c>
      <c r="AP61" s="355" t="s">
        <v>1131</v>
      </c>
      <c r="AQ61" s="355" t="s">
        <v>1131</v>
      </c>
      <c r="AR61" s="355" t="s">
        <v>1131</v>
      </c>
    </row>
    <row r="62" spans="1:44" ht="38.25" customHeight="1">
      <c r="A62" s="352" t="s">
        <v>1294</v>
      </c>
      <c r="B62" s="353" t="s">
        <v>1295</v>
      </c>
      <c r="C62" s="353"/>
      <c r="D62" s="353"/>
      <c r="E62" s="353" t="s">
        <v>1283</v>
      </c>
      <c r="F62" s="353" t="s">
        <v>1296</v>
      </c>
      <c r="G62" s="353"/>
      <c r="H62" s="353" t="s">
        <v>1130</v>
      </c>
      <c r="I62" s="356">
        <v>8.0792686899442394</v>
      </c>
      <c r="J62" s="356">
        <v>8.2077497495109206</v>
      </c>
      <c r="K62" s="356">
        <v>8.1880394250101105</v>
      </c>
      <c r="L62" s="356">
        <v>8.1874434538213805</v>
      </c>
      <c r="M62" s="356">
        <v>8.1504324471961596</v>
      </c>
      <c r="N62" s="356">
        <v>8.5166134416119696</v>
      </c>
      <c r="O62" s="356">
        <v>8.2814896232162702</v>
      </c>
      <c r="P62" s="356">
        <v>7.8645389838703297</v>
      </c>
      <c r="Q62" s="356">
        <v>7.73207347756352</v>
      </c>
      <c r="R62" s="354">
        <v>7.6181572920860399</v>
      </c>
      <c r="S62" s="355">
        <v>7.5174128437063903</v>
      </c>
      <c r="T62" s="355">
        <v>7.4177850678962196</v>
      </c>
      <c r="U62" s="355">
        <v>7.3675989558013004</v>
      </c>
      <c r="V62" s="355">
        <v>7.3176920118487603</v>
      </c>
      <c r="W62" s="355">
        <v>7.3176454838250304</v>
      </c>
      <c r="X62" s="356" t="s">
        <v>1131</v>
      </c>
      <c r="Y62" s="356" t="s">
        <v>1131</v>
      </c>
      <c r="Z62" s="356" t="s">
        <v>1131</v>
      </c>
      <c r="AA62" s="356" t="s">
        <v>1131</v>
      </c>
      <c r="AB62" s="356" t="s">
        <v>1131</v>
      </c>
      <c r="AC62" s="356" t="s">
        <v>1131</v>
      </c>
      <c r="AD62" s="356" t="s">
        <v>1131</v>
      </c>
      <c r="AE62" s="356" t="s">
        <v>1131</v>
      </c>
      <c r="AF62" s="356" t="s">
        <v>1131</v>
      </c>
      <c r="AG62" s="356" t="s">
        <v>1131</v>
      </c>
      <c r="AH62" s="356" t="s">
        <v>1131</v>
      </c>
      <c r="AI62" s="356" t="s">
        <v>1131</v>
      </c>
      <c r="AJ62" s="356" t="s">
        <v>1131</v>
      </c>
      <c r="AK62" s="356" t="s">
        <v>1131</v>
      </c>
      <c r="AL62" s="356" t="s">
        <v>1131</v>
      </c>
      <c r="AM62" s="356" t="s">
        <v>1131</v>
      </c>
      <c r="AN62" s="356" t="s">
        <v>1131</v>
      </c>
      <c r="AO62" s="356" t="s">
        <v>1131</v>
      </c>
      <c r="AP62" s="356" t="s">
        <v>1131</v>
      </c>
      <c r="AQ62" s="356" t="s">
        <v>1131</v>
      </c>
      <c r="AR62" s="356" t="s">
        <v>1131</v>
      </c>
    </row>
    <row r="63" spans="1:44" ht="38.25" customHeight="1">
      <c r="A63" s="357" t="s">
        <v>1297</v>
      </c>
      <c r="B63" s="358" t="s">
        <v>1298</v>
      </c>
      <c r="C63" s="358"/>
      <c r="D63" s="358"/>
      <c r="E63" s="358" t="s">
        <v>1272</v>
      </c>
      <c r="F63" s="358" t="s">
        <v>1299</v>
      </c>
      <c r="G63" s="358"/>
      <c r="H63" s="358" t="s">
        <v>1130</v>
      </c>
      <c r="I63" s="355" t="s">
        <v>1131</v>
      </c>
      <c r="J63" s="355" t="s">
        <v>1131</v>
      </c>
      <c r="K63" s="355" t="s">
        <v>1131</v>
      </c>
      <c r="L63" s="359">
        <v>98.8</v>
      </c>
      <c r="M63" s="355" t="s">
        <v>1131</v>
      </c>
      <c r="N63" s="355" t="s">
        <v>1131</v>
      </c>
      <c r="O63" s="355" t="s">
        <v>1131</v>
      </c>
      <c r="P63" s="355" t="s">
        <v>1131</v>
      </c>
      <c r="Q63" s="355" t="s">
        <v>1131</v>
      </c>
      <c r="R63" s="355" t="s">
        <v>1131</v>
      </c>
      <c r="S63" s="355" t="s">
        <v>1131</v>
      </c>
      <c r="T63" s="355" t="s">
        <v>1131</v>
      </c>
      <c r="U63" s="355" t="s">
        <v>1131</v>
      </c>
      <c r="V63" s="355" t="s">
        <v>1131</v>
      </c>
      <c r="W63" s="355" t="s">
        <v>1131</v>
      </c>
      <c r="X63" s="355" t="s">
        <v>1131</v>
      </c>
      <c r="Y63" s="355" t="s">
        <v>1131</v>
      </c>
      <c r="Z63" s="355" t="s">
        <v>1131</v>
      </c>
      <c r="AA63" s="355" t="s">
        <v>1131</v>
      </c>
      <c r="AB63" s="355" t="s">
        <v>1131</v>
      </c>
      <c r="AC63" s="355" t="s">
        <v>1131</v>
      </c>
      <c r="AD63" s="355" t="s">
        <v>1131</v>
      </c>
      <c r="AE63" s="355" t="s">
        <v>1131</v>
      </c>
      <c r="AF63" s="355" t="s">
        <v>1131</v>
      </c>
      <c r="AG63" s="355" t="s">
        <v>1131</v>
      </c>
      <c r="AH63" s="355" t="s">
        <v>1131</v>
      </c>
      <c r="AI63" s="355" t="s">
        <v>1131</v>
      </c>
      <c r="AJ63" s="355" t="s">
        <v>1131</v>
      </c>
      <c r="AK63" s="355" t="s">
        <v>1131</v>
      </c>
      <c r="AL63" s="355" t="s">
        <v>1131</v>
      </c>
      <c r="AM63" s="355" t="s">
        <v>1131</v>
      </c>
      <c r="AN63" s="355" t="s">
        <v>1131</v>
      </c>
      <c r="AO63" s="355" t="s">
        <v>1131</v>
      </c>
      <c r="AP63" s="355" t="s">
        <v>1131</v>
      </c>
      <c r="AQ63" s="355" t="s">
        <v>1131</v>
      </c>
      <c r="AR63" s="355" t="s">
        <v>1131</v>
      </c>
    </row>
    <row r="64" spans="1:44" ht="29.25" customHeight="1">
      <c r="A64" s="352" t="s">
        <v>1300</v>
      </c>
      <c r="B64" s="353" t="s">
        <v>1301</v>
      </c>
      <c r="C64" s="353"/>
      <c r="D64" s="353"/>
      <c r="E64" s="353" t="s">
        <v>1283</v>
      </c>
      <c r="F64" s="353" t="s">
        <v>1302</v>
      </c>
      <c r="G64" s="353"/>
      <c r="H64" s="353" t="s">
        <v>1130</v>
      </c>
      <c r="I64" s="356">
        <v>-0.254</v>
      </c>
      <c r="J64" s="356">
        <v>-6.5780000000000003</v>
      </c>
      <c r="K64" s="356">
        <v>1.25</v>
      </c>
      <c r="L64" s="356">
        <v>-0.77400000000000002</v>
      </c>
      <c r="M64" s="356">
        <v>2.915</v>
      </c>
      <c r="N64" s="356">
        <v>-6.6849999999999996</v>
      </c>
      <c r="O64" s="356">
        <v>3.4390000000000001</v>
      </c>
      <c r="P64" s="356">
        <v>0.79700000000000004</v>
      </c>
      <c r="Q64" s="356">
        <v>-2.6389999999999998</v>
      </c>
      <c r="R64" s="354">
        <v>7.1</v>
      </c>
      <c r="S64" s="355">
        <v>1.2</v>
      </c>
      <c r="T64" s="355">
        <v>1.7</v>
      </c>
      <c r="U64" s="355">
        <v>1.9</v>
      </c>
      <c r="V64" s="355">
        <v>2.2999999999999998</v>
      </c>
      <c r="W64" s="355">
        <v>2.4</v>
      </c>
      <c r="X64" s="356" t="s">
        <v>1131</v>
      </c>
      <c r="Y64" s="356" t="s">
        <v>1131</v>
      </c>
      <c r="Z64" s="356" t="s">
        <v>1131</v>
      </c>
      <c r="AA64" s="356" t="s">
        <v>1131</v>
      </c>
      <c r="AB64" s="356" t="s">
        <v>1131</v>
      </c>
      <c r="AC64" s="356" t="s">
        <v>1131</v>
      </c>
      <c r="AD64" s="356" t="s">
        <v>1131</v>
      </c>
      <c r="AE64" s="356" t="s">
        <v>1131</v>
      </c>
      <c r="AF64" s="356" t="s">
        <v>1131</v>
      </c>
      <c r="AG64" s="356" t="s">
        <v>1131</v>
      </c>
      <c r="AH64" s="356" t="s">
        <v>1131</v>
      </c>
      <c r="AI64" s="356" t="s">
        <v>1131</v>
      </c>
      <c r="AJ64" s="356" t="s">
        <v>1131</v>
      </c>
      <c r="AK64" s="356" t="s">
        <v>1131</v>
      </c>
      <c r="AL64" s="356" t="s">
        <v>1131</v>
      </c>
      <c r="AM64" s="356" t="s">
        <v>1131</v>
      </c>
      <c r="AN64" s="356" t="s">
        <v>1131</v>
      </c>
      <c r="AO64" s="356" t="s">
        <v>1131</v>
      </c>
      <c r="AP64" s="356" t="s">
        <v>1131</v>
      </c>
      <c r="AQ64" s="356" t="s">
        <v>1131</v>
      </c>
      <c r="AR64" s="356" t="s">
        <v>1131</v>
      </c>
    </row>
    <row r="65" spans="1:44" ht="47.25" customHeight="1">
      <c r="A65" s="357" t="s">
        <v>1303</v>
      </c>
      <c r="B65" s="358" t="s">
        <v>1304</v>
      </c>
      <c r="C65" s="358"/>
      <c r="D65" s="358"/>
      <c r="E65" s="358" t="s">
        <v>1283</v>
      </c>
      <c r="F65" s="358" t="s">
        <v>1305</v>
      </c>
      <c r="G65" s="358"/>
      <c r="H65" s="358" t="s">
        <v>1130</v>
      </c>
      <c r="I65" s="355">
        <v>2.1339999999999999</v>
      </c>
      <c r="J65" s="355">
        <v>1.9350000000000001</v>
      </c>
      <c r="K65" s="355">
        <v>1.893</v>
      </c>
      <c r="L65" s="355">
        <v>1.8169999999999999</v>
      </c>
      <c r="M65" s="355">
        <v>1.825</v>
      </c>
      <c r="N65" s="355">
        <v>1.718</v>
      </c>
      <c r="O65" s="355">
        <v>1.6990000000000001</v>
      </c>
      <c r="P65" s="355">
        <v>1.66</v>
      </c>
      <c r="Q65" s="355">
        <v>1.5860000000000001</v>
      </c>
      <c r="R65" s="359">
        <v>1.7</v>
      </c>
      <c r="S65" s="355">
        <v>1.7</v>
      </c>
      <c r="T65" s="355">
        <v>1.6</v>
      </c>
      <c r="U65" s="355">
        <v>1.6</v>
      </c>
      <c r="V65" s="355">
        <v>1.6</v>
      </c>
      <c r="W65" s="355">
        <v>1.6</v>
      </c>
      <c r="X65" s="355" t="s">
        <v>1131</v>
      </c>
      <c r="Y65" s="355" t="s">
        <v>1131</v>
      </c>
      <c r="Z65" s="355" t="s">
        <v>1131</v>
      </c>
      <c r="AA65" s="355" t="s">
        <v>1131</v>
      </c>
      <c r="AB65" s="355" t="s">
        <v>1131</v>
      </c>
      <c r="AC65" s="355" t="s">
        <v>1131</v>
      </c>
      <c r="AD65" s="355" t="s">
        <v>1131</v>
      </c>
      <c r="AE65" s="355" t="s">
        <v>1131</v>
      </c>
      <c r="AF65" s="355" t="s">
        <v>1131</v>
      </c>
      <c r="AG65" s="355" t="s">
        <v>1131</v>
      </c>
      <c r="AH65" s="355" t="s">
        <v>1131</v>
      </c>
      <c r="AI65" s="355" t="s">
        <v>1131</v>
      </c>
      <c r="AJ65" s="355" t="s">
        <v>1131</v>
      </c>
      <c r="AK65" s="355" t="s">
        <v>1131</v>
      </c>
      <c r="AL65" s="355" t="s">
        <v>1131</v>
      </c>
      <c r="AM65" s="355" t="s">
        <v>1131</v>
      </c>
      <c r="AN65" s="355" t="s">
        <v>1131</v>
      </c>
      <c r="AO65" s="355" t="s">
        <v>1131</v>
      </c>
      <c r="AP65" s="355" t="s">
        <v>1131</v>
      </c>
      <c r="AQ65" s="355" t="s">
        <v>1131</v>
      </c>
      <c r="AR65" s="355" t="s">
        <v>1131</v>
      </c>
    </row>
    <row r="66" spans="1:44" ht="20.25" customHeight="1">
      <c r="A66" s="352" t="s">
        <v>1306</v>
      </c>
      <c r="B66" s="353" t="s">
        <v>1307</v>
      </c>
      <c r="C66" s="353" t="s">
        <v>1290</v>
      </c>
      <c r="D66" s="353" t="s">
        <v>1291</v>
      </c>
      <c r="E66" s="353" t="s">
        <v>1292</v>
      </c>
      <c r="F66" s="353" t="s">
        <v>1308</v>
      </c>
      <c r="G66" s="353"/>
      <c r="H66" s="353" t="s">
        <v>1130</v>
      </c>
      <c r="I66" s="356">
        <v>36036.300000000003</v>
      </c>
      <c r="J66" s="356">
        <v>33666</v>
      </c>
      <c r="K66" s="356">
        <v>34086.699999999997</v>
      </c>
      <c r="L66" s="356">
        <v>33822.800000000003</v>
      </c>
      <c r="M66" s="356">
        <v>34808.6</v>
      </c>
      <c r="N66" s="356">
        <v>32481.7</v>
      </c>
      <c r="O66" s="356">
        <v>33598.6</v>
      </c>
      <c r="P66" s="356">
        <v>33866.300000000003</v>
      </c>
      <c r="Q66" s="356">
        <v>32972.400000000001</v>
      </c>
      <c r="R66" s="354">
        <v>35309.300000000003</v>
      </c>
      <c r="S66" s="355">
        <v>35724.6</v>
      </c>
      <c r="T66" s="355">
        <v>36341</v>
      </c>
      <c r="U66" s="355">
        <v>37020</v>
      </c>
      <c r="V66" s="355">
        <v>37858.1</v>
      </c>
      <c r="W66" s="355">
        <v>38756.199999999997</v>
      </c>
      <c r="X66" s="356" t="s">
        <v>1131</v>
      </c>
      <c r="Y66" s="356" t="s">
        <v>1131</v>
      </c>
      <c r="Z66" s="356" t="s">
        <v>1131</v>
      </c>
      <c r="AA66" s="356" t="s">
        <v>1131</v>
      </c>
      <c r="AB66" s="356" t="s">
        <v>1131</v>
      </c>
      <c r="AC66" s="356" t="s">
        <v>1131</v>
      </c>
      <c r="AD66" s="356" t="s">
        <v>1131</v>
      </c>
      <c r="AE66" s="356" t="s">
        <v>1131</v>
      </c>
      <c r="AF66" s="356" t="s">
        <v>1131</v>
      </c>
      <c r="AG66" s="356" t="s">
        <v>1131</v>
      </c>
      <c r="AH66" s="356" t="s">
        <v>1131</v>
      </c>
      <c r="AI66" s="356" t="s">
        <v>1131</v>
      </c>
      <c r="AJ66" s="356" t="s">
        <v>1131</v>
      </c>
      <c r="AK66" s="356" t="s">
        <v>1131</v>
      </c>
      <c r="AL66" s="356" t="s">
        <v>1131</v>
      </c>
      <c r="AM66" s="356" t="s">
        <v>1131</v>
      </c>
      <c r="AN66" s="356" t="s">
        <v>1131</v>
      </c>
      <c r="AO66" s="356" t="s">
        <v>1131</v>
      </c>
      <c r="AP66" s="356" t="s">
        <v>1131</v>
      </c>
      <c r="AQ66" s="356" t="s">
        <v>1131</v>
      </c>
      <c r="AR66" s="356" t="s">
        <v>1131</v>
      </c>
    </row>
    <row r="67" spans="1:44" ht="47.25" customHeight="1">
      <c r="A67" s="357" t="s">
        <v>1309</v>
      </c>
      <c r="B67" s="358" t="s">
        <v>1310</v>
      </c>
      <c r="C67" s="358"/>
      <c r="D67" s="358"/>
      <c r="E67" s="358" t="s">
        <v>1311</v>
      </c>
      <c r="F67" s="358" t="s">
        <v>1312</v>
      </c>
      <c r="G67" s="358"/>
      <c r="H67" s="358" t="s">
        <v>1130</v>
      </c>
      <c r="I67" s="355">
        <v>221.5</v>
      </c>
      <c r="J67" s="355">
        <v>210.7</v>
      </c>
      <c r="K67" s="355">
        <v>223.6</v>
      </c>
      <c r="L67" s="355">
        <v>223.1</v>
      </c>
      <c r="M67" s="355">
        <v>206</v>
      </c>
      <c r="N67" s="359">
        <v>240</v>
      </c>
      <c r="O67" s="359">
        <v>296</v>
      </c>
      <c r="P67" s="355" t="s">
        <v>1131</v>
      </c>
      <c r="Q67" s="355" t="s">
        <v>1131</v>
      </c>
      <c r="R67" s="355" t="s">
        <v>1131</v>
      </c>
      <c r="S67" s="355" t="s">
        <v>1131</v>
      </c>
      <c r="T67" s="355" t="s">
        <v>1131</v>
      </c>
      <c r="U67" s="355" t="s">
        <v>1131</v>
      </c>
      <c r="V67" s="355" t="s">
        <v>1131</v>
      </c>
      <c r="W67" s="355" t="s">
        <v>1131</v>
      </c>
      <c r="X67" s="355" t="s">
        <v>1131</v>
      </c>
      <c r="Y67" s="355" t="s">
        <v>1131</v>
      </c>
      <c r="Z67" s="355" t="s">
        <v>1131</v>
      </c>
      <c r="AA67" s="355" t="s">
        <v>1131</v>
      </c>
      <c r="AB67" s="355" t="s">
        <v>1131</v>
      </c>
      <c r="AC67" s="355" t="s">
        <v>1131</v>
      </c>
      <c r="AD67" s="355" t="s">
        <v>1131</v>
      </c>
      <c r="AE67" s="355" t="s">
        <v>1131</v>
      </c>
      <c r="AF67" s="355" t="s">
        <v>1131</v>
      </c>
      <c r="AG67" s="355" t="s">
        <v>1131</v>
      </c>
      <c r="AH67" s="355" t="s">
        <v>1131</v>
      </c>
      <c r="AI67" s="355" t="s">
        <v>1131</v>
      </c>
      <c r="AJ67" s="355" t="s">
        <v>1131</v>
      </c>
      <c r="AK67" s="355" t="s">
        <v>1131</v>
      </c>
      <c r="AL67" s="355" t="s">
        <v>1131</v>
      </c>
      <c r="AM67" s="355" t="s">
        <v>1131</v>
      </c>
      <c r="AN67" s="355" t="s">
        <v>1131</v>
      </c>
      <c r="AO67" s="355" t="s">
        <v>1131</v>
      </c>
      <c r="AP67" s="355" t="s">
        <v>1131</v>
      </c>
      <c r="AQ67" s="355" t="s">
        <v>1131</v>
      </c>
      <c r="AR67" s="355" t="s">
        <v>1131</v>
      </c>
    </row>
    <row r="68" spans="1:44" ht="38.25" customHeight="1">
      <c r="A68" s="352" t="s">
        <v>1313</v>
      </c>
      <c r="B68" s="353" t="s">
        <v>1314</v>
      </c>
      <c r="C68" s="353"/>
      <c r="D68" s="353" t="s">
        <v>1315</v>
      </c>
      <c r="E68" s="353" t="s">
        <v>1272</v>
      </c>
      <c r="F68" s="353" t="s">
        <v>1316</v>
      </c>
      <c r="G68" s="353"/>
      <c r="H68" s="353" t="s">
        <v>1130</v>
      </c>
      <c r="I68" s="356">
        <v>11293.8</v>
      </c>
      <c r="J68" s="356">
        <v>10806</v>
      </c>
      <c r="K68" s="356">
        <v>11511.8</v>
      </c>
      <c r="L68" s="356">
        <v>11518.6</v>
      </c>
      <c r="M68" s="356">
        <v>10664.4</v>
      </c>
      <c r="N68" s="354">
        <v>12457</v>
      </c>
      <c r="O68" s="354">
        <v>15370</v>
      </c>
      <c r="P68" s="356" t="s">
        <v>1131</v>
      </c>
      <c r="Q68" s="356" t="s">
        <v>1131</v>
      </c>
      <c r="R68" s="356" t="s">
        <v>1131</v>
      </c>
      <c r="S68" s="356" t="s">
        <v>1131</v>
      </c>
      <c r="T68" s="356" t="s">
        <v>1131</v>
      </c>
      <c r="U68" s="356" t="s">
        <v>1131</v>
      </c>
      <c r="V68" s="356" t="s">
        <v>1131</v>
      </c>
      <c r="W68" s="356" t="s">
        <v>1131</v>
      </c>
      <c r="X68" s="356" t="s">
        <v>1131</v>
      </c>
      <c r="Y68" s="356" t="s">
        <v>1131</v>
      </c>
      <c r="Z68" s="356" t="s">
        <v>1131</v>
      </c>
      <c r="AA68" s="356" t="s">
        <v>1131</v>
      </c>
      <c r="AB68" s="356" t="s">
        <v>1131</v>
      </c>
      <c r="AC68" s="356" t="s">
        <v>1131</v>
      </c>
      <c r="AD68" s="356" t="s">
        <v>1131</v>
      </c>
      <c r="AE68" s="356" t="s">
        <v>1131</v>
      </c>
      <c r="AF68" s="356" t="s">
        <v>1131</v>
      </c>
      <c r="AG68" s="356" t="s">
        <v>1131</v>
      </c>
      <c r="AH68" s="356" t="s">
        <v>1131</v>
      </c>
      <c r="AI68" s="356" t="s">
        <v>1131</v>
      </c>
      <c r="AJ68" s="356" t="s">
        <v>1131</v>
      </c>
      <c r="AK68" s="356" t="s">
        <v>1131</v>
      </c>
      <c r="AL68" s="356" t="s">
        <v>1131</v>
      </c>
      <c r="AM68" s="356" t="s">
        <v>1131</v>
      </c>
      <c r="AN68" s="356" t="s">
        <v>1131</v>
      </c>
      <c r="AO68" s="356" t="s">
        <v>1131</v>
      </c>
      <c r="AP68" s="356" t="s">
        <v>1131</v>
      </c>
      <c r="AQ68" s="356" t="s">
        <v>1131</v>
      </c>
      <c r="AR68" s="356" t="s">
        <v>1131</v>
      </c>
    </row>
    <row r="69" spans="1:44" ht="47.25" customHeight="1">
      <c r="A69" s="357" t="s">
        <v>1317</v>
      </c>
      <c r="B69" s="358" t="s">
        <v>1318</v>
      </c>
      <c r="C69" s="358"/>
      <c r="D69" s="358"/>
      <c r="E69" s="358" t="s">
        <v>1311</v>
      </c>
      <c r="F69" s="358" t="s">
        <v>1319</v>
      </c>
      <c r="G69" s="358"/>
      <c r="H69" s="358" t="s">
        <v>1130</v>
      </c>
      <c r="I69" s="355">
        <v>1296.3</v>
      </c>
      <c r="J69" s="355">
        <v>1498.3</v>
      </c>
      <c r="K69" s="355">
        <v>1608.6</v>
      </c>
      <c r="L69" s="355">
        <v>1707.2</v>
      </c>
      <c r="M69" s="355">
        <v>1785.5</v>
      </c>
      <c r="N69" s="359">
        <v>579</v>
      </c>
      <c r="O69" s="359">
        <v>656</v>
      </c>
      <c r="P69" s="355" t="s">
        <v>1131</v>
      </c>
      <c r="Q69" s="355" t="s">
        <v>1131</v>
      </c>
      <c r="R69" s="355" t="s">
        <v>1131</v>
      </c>
      <c r="S69" s="355" t="s">
        <v>1131</v>
      </c>
      <c r="T69" s="355" t="s">
        <v>1131</v>
      </c>
      <c r="U69" s="355" t="s">
        <v>1131</v>
      </c>
      <c r="V69" s="355" t="s">
        <v>1131</v>
      </c>
      <c r="W69" s="355" t="s">
        <v>1131</v>
      </c>
      <c r="X69" s="355" t="s">
        <v>1131</v>
      </c>
      <c r="Y69" s="355" t="s">
        <v>1131</v>
      </c>
      <c r="Z69" s="355" t="s">
        <v>1131</v>
      </c>
      <c r="AA69" s="355" t="s">
        <v>1131</v>
      </c>
      <c r="AB69" s="355" t="s">
        <v>1131</v>
      </c>
      <c r="AC69" s="355" t="s">
        <v>1131</v>
      </c>
      <c r="AD69" s="355" t="s">
        <v>1131</v>
      </c>
      <c r="AE69" s="355" t="s">
        <v>1131</v>
      </c>
      <c r="AF69" s="355" t="s">
        <v>1131</v>
      </c>
      <c r="AG69" s="355" t="s">
        <v>1131</v>
      </c>
      <c r="AH69" s="355" t="s">
        <v>1131</v>
      </c>
      <c r="AI69" s="355" t="s">
        <v>1131</v>
      </c>
      <c r="AJ69" s="355" t="s">
        <v>1131</v>
      </c>
      <c r="AK69" s="355" t="s">
        <v>1131</v>
      </c>
      <c r="AL69" s="355" t="s">
        <v>1131</v>
      </c>
      <c r="AM69" s="355" t="s">
        <v>1131</v>
      </c>
      <c r="AN69" s="355" t="s">
        <v>1131</v>
      </c>
      <c r="AO69" s="355" t="s">
        <v>1131</v>
      </c>
      <c r="AP69" s="355" t="s">
        <v>1131</v>
      </c>
      <c r="AQ69" s="355" t="s">
        <v>1131</v>
      </c>
      <c r="AR69" s="355" t="s">
        <v>1131</v>
      </c>
    </row>
    <row r="70" spans="1:44" ht="38.25" customHeight="1">
      <c r="A70" s="352" t="s">
        <v>1320</v>
      </c>
      <c r="B70" s="353" t="s">
        <v>1321</v>
      </c>
      <c r="C70" s="353"/>
      <c r="D70" s="353" t="s">
        <v>1322</v>
      </c>
      <c r="E70" s="353" t="s">
        <v>1272</v>
      </c>
      <c r="F70" s="353" t="s">
        <v>1323</v>
      </c>
      <c r="G70" s="353"/>
      <c r="H70" s="353" t="s">
        <v>1130</v>
      </c>
      <c r="I70" s="356">
        <v>66090</v>
      </c>
      <c r="J70" s="356">
        <v>76860</v>
      </c>
      <c r="K70" s="356">
        <v>82820</v>
      </c>
      <c r="L70" s="356">
        <v>88160</v>
      </c>
      <c r="M70" s="356">
        <v>92430</v>
      </c>
      <c r="N70" s="354">
        <v>30030</v>
      </c>
      <c r="O70" s="354">
        <v>34020</v>
      </c>
      <c r="P70" s="356" t="s">
        <v>1131</v>
      </c>
      <c r="Q70" s="356" t="s">
        <v>1131</v>
      </c>
      <c r="R70" s="356" t="s">
        <v>1131</v>
      </c>
      <c r="S70" s="356" t="s">
        <v>1131</v>
      </c>
      <c r="T70" s="356" t="s">
        <v>1131</v>
      </c>
      <c r="U70" s="356" t="s">
        <v>1131</v>
      </c>
      <c r="V70" s="356" t="s">
        <v>1131</v>
      </c>
      <c r="W70" s="356" t="s">
        <v>1131</v>
      </c>
      <c r="X70" s="356" t="s">
        <v>1131</v>
      </c>
      <c r="Y70" s="356" t="s">
        <v>1131</v>
      </c>
      <c r="Z70" s="356" t="s">
        <v>1131</v>
      </c>
      <c r="AA70" s="356" t="s">
        <v>1131</v>
      </c>
      <c r="AB70" s="356" t="s">
        <v>1131</v>
      </c>
      <c r="AC70" s="356" t="s">
        <v>1131</v>
      </c>
      <c r="AD70" s="356" t="s">
        <v>1131</v>
      </c>
      <c r="AE70" s="356" t="s">
        <v>1131</v>
      </c>
      <c r="AF70" s="356" t="s">
        <v>1131</v>
      </c>
      <c r="AG70" s="356" t="s">
        <v>1131</v>
      </c>
      <c r="AH70" s="356" t="s">
        <v>1131</v>
      </c>
      <c r="AI70" s="356" t="s">
        <v>1131</v>
      </c>
      <c r="AJ70" s="356" t="s">
        <v>1131</v>
      </c>
      <c r="AK70" s="356" t="s">
        <v>1131</v>
      </c>
      <c r="AL70" s="356" t="s">
        <v>1131</v>
      </c>
      <c r="AM70" s="356" t="s">
        <v>1131</v>
      </c>
      <c r="AN70" s="356" t="s">
        <v>1131</v>
      </c>
      <c r="AO70" s="356" t="s">
        <v>1131</v>
      </c>
      <c r="AP70" s="356" t="s">
        <v>1131</v>
      </c>
      <c r="AQ70" s="356" t="s">
        <v>1131</v>
      </c>
      <c r="AR70" s="356" t="s">
        <v>1131</v>
      </c>
    </row>
    <row r="71" spans="1:44" ht="47.25" customHeight="1">
      <c r="A71" s="357" t="s">
        <v>1324</v>
      </c>
      <c r="B71" s="358" t="s">
        <v>1325</v>
      </c>
      <c r="C71" s="358"/>
      <c r="D71" s="358"/>
      <c r="E71" s="358" t="s">
        <v>1276</v>
      </c>
      <c r="F71" s="358" t="s">
        <v>1326</v>
      </c>
      <c r="G71" s="358"/>
      <c r="H71" s="358" t="s">
        <v>1130</v>
      </c>
      <c r="I71" s="359">
        <v>3</v>
      </c>
      <c r="J71" s="359">
        <v>3</v>
      </c>
      <c r="K71" s="359">
        <v>3</v>
      </c>
      <c r="L71" s="359">
        <v>3</v>
      </c>
      <c r="M71" s="359">
        <v>3</v>
      </c>
      <c r="N71" s="359">
        <v>3</v>
      </c>
      <c r="O71" s="359">
        <v>3</v>
      </c>
      <c r="P71" s="359">
        <v>3</v>
      </c>
      <c r="Q71" s="359">
        <v>3</v>
      </c>
      <c r="R71" s="359">
        <v>3</v>
      </c>
      <c r="S71" s="355">
        <v>3</v>
      </c>
      <c r="T71" s="355">
        <v>3</v>
      </c>
      <c r="U71" s="355">
        <v>3</v>
      </c>
      <c r="V71" s="355">
        <v>3</v>
      </c>
      <c r="W71" s="355">
        <v>3</v>
      </c>
      <c r="X71" s="355" t="s">
        <v>1131</v>
      </c>
      <c r="Y71" s="355" t="s">
        <v>1131</v>
      </c>
      <c r="Z71" s="355" t="s">
        <v>1131</v>
      </c>
      <c r="AA71" s="355" t="s">
        <v>1131</v>
      </c>
      <c r="AB71" s="355" t="s">
        <v>1131</v>
      </c>
      <c r="AC71" s="355" t="s">
        <v>1131</v>
      </c>
      <c r="AD71" s="355" t="s">
        <v>1131</v>
      </c>
      <c r="AE71" s="355" t="s">
        <v>1131</v>
      </c>
      <c r="AF71" s="355" t="s">
        <v>1131</v>
      </c>
      <c r="AG71" s="355" t="s">
        <v>1131</v>
      </c>
      <c r="AH71" s="355" t="s">
        <v>1131</v>
      </c>
      <c r="AI71" s="355" t="s">
        <v>1131</v>
      </c>
      <c r="AJ71" s="355" t="s">
        <v>1131</v>
      </c>
      <c r="AK71" s="355" t="s">
        <v>1131</v>
      </c>
      <c r="AL71" s="355" t="s">
        <v>1131</v>
      </c>
      <c r="AM71" s="355" t="s">
        <v>1131</v>
      </c>
      <c r="AN71" s="355" t="s">
        <v>1131</v>
      </c>
      <c r="AO71" s="355" t="s">
        <v>1131</v>
      </c>
      <c r="AP71" s="355" t="s">
        <v>1131</v>
      </c>
      <c r="AQ71" s="355" t="s">
        <v>1131</v>
      </c>
      <c r="AR71" s="355" t="s">
        <v>1131</v>
      </c>
    </row>
    <row r="72" spans="1:44" ht="47.25" customHeight="1">
      <c r="A72" s="352" t="s">
        <v>1327</v>
      </c>
      <c r="B72" s="353" t="s">
        <v>1328</v>
      </c>
      <c r="C72" s="353"/>
      <c r="D72" s="353"/>
      <c r="E72" s="353" t="s">
        <v>1276</v>
      </c>
      <c r="F72" s="353" t="s">
        <v>1329</v>
      </c>
      <c r="G72" s="353"/>
      <c r="H72" s="353" t="s">
        <v>1130</v>
      </c>
      <c r="I72" s="354">
        <v>2</v>
      </c>
      <c r="J72" s="354">
        <v>2</v>
      </c>
      <c r="K72" s="354">
        <v>2</v>
      </c>
      <c r="L72" s="354">
        <v>2</v>
      </c>
      <c r="M72" s="354">
        <v>2</v>
      </c>
      <c r="N72" s="354">
        <v>2</v>
      </c>
      <c r="O72" s="354">
        <v>2</v>
      </c>
      <c r="P72" s="354">
        <v>2</v>
      </c>
      <c r="Q72" s="354">
        <v>2.1689435423954002</v>
      </c>
      <c r="R72" s="354">
        <v>2.3521580450493502</v>
      </c>
      <c r="S72" s="355">
        <v>2.5508490012515801</v>
      </c>
      <c r="T72" s="355">
        <v>2.7663237344451801</v>
      </c>
      <c r="U72" s="355">
        <v>3</v>
      </c>
      <c r="V72" s="355">
        <v>3</v>
      </c>
      <c r="W72" s="355">
        <v>3</v>
      </c>
      <c r="X72" s="356" t="s">
        <v>1131</v>
      </c>
      <c r="Y72" s="356" t="s">
        <v>1131</v>
      </c>
      <c r="Z72" s="356" t="s">
        <v>1131</v>
      </c>
      <c r="AA72" s="356" t="s">
        <v>1131</v>
      </c>
      <c r="AB72" s="356" t="s">
        <v>1131</v>
      </c>
      <c r="AC72" s="356" t="s">
        <v>1131</v>
      </c>
      <c r="AD72" s="356" t="s">
        <v>1131</v>
      </c>
      <c r="AE72" s="356" t="s">
        <v>1131</v>
      </c>
      <c r="AF72" s="356" t="s">
        <v>1131</v>
      </c>
      <c r="AG72" s="356" t="s">
        <v>1131</v>
      </c>
      <c r="AH72" s="356" t="s">
        <v>1131</v>
      </c>
      <c r="AI72" s="356" t="s">
        <v>1131</v>
      </c>
      <c r="AJ72" s="356" t="s">
        <v>1131</v>
      </c>
      <c r="AK72" s="356" t="s">
        <v>1131</v>
      </c>
      <c r="AL72" s="356" t="s">
        <v>1131</v>
      </c>
      <c r="AM72" s="356" t="s">
        <v>1131</v>
      </c>
      <c r="AN72" s="356" t="s">
        <v>1131</v>
      </c>
      <c r="AO72" s="356" t="s">
        <v>1131</v>
      </c>
      <c r="AP72" s="356" t="s">
        <v>1131</v>
      </c>
      <c r="AQ72" s="356" t="s">
        <v>1131</v>
      </c>
      <c r="AR72" s="356" t="s">
        <v>1131</v>
      </c>
    </row>
    <row r="73" spans="1:44" ht="57" customHeight="1">
      <c r="A73" s="357" t="s">
        <v>1330</v>
      </c>
      <c r="B73" s="358" t="s">
        <v>1331</v>
      </c>
      <c r="C73" s="358"/>
      <c r="D73" s="358"/>
      <c r="E73" s="358" t="s">
        <v>1276</v>
      </c>
      <c r="F73" s="358" t="s">
        <v>1332</v>
      </c>
      <c r="G73" s="358"/>
      <c r="H73" s="358" t="s">
        <v>1130</v>
      </c>
      <c r="I73" s="359">
        <v>4</v>
      </c>
      <c r="J73" s="359">
        <v>4</v>
      </c>
      <c r="K73" s="359">
        <v>4</v>
      </c>
      <c r="L73" s="359">
        <v>4</v>
      </c>
      <c r="M73" s="359">
        <v>4</v>
      </c>
      <c r="N73" s="359">
        <v>4</v>
      </c>
      <c r="O73" s="359">
        <v>4</v>
      </c>
      <c r="P73" s="359">
        <v>4</v>
      </c>
      <c r="Q73" s="359">
        <v>4</v>
      </c>
      <c r="R73" s="359">
        <v>4</v>
      </c>
      <c r="S73" s="355">
        <v>4</v>
      </c>
      <c r="T73" s="355">
        <v>4</v>
      </c>
      <c r="U73" s="355">
        <v>4</v>
      </c>
      <c r="V73" s="355">
        <v>4</v>
      </c>
      <c r="W73" s="355">
        <v>4</v>
      </c>
      <c r="X73" s="355" t="s">
        <v>1131</v>
      </c>
      <c r="Y73" s="355" t="s">
        <v>1131</v>
      </c>
      <c r="Z73" s="355" t="s">
        <v>1131</v>
      </c>
      <c r="AA73" s="355" t="s">
        <v>1131</v>
      </c>
      <c r="AB73" s="355" t="s">
        <v>1131</v>
      </c>
      <c r="AC73" s="355" t="s">
        <v>1131</v>
      </c>
      <c r="AD73" s="355" t="s">
        <v>1131</v>
      </c>
      <c r="AE73" s="355" t="s">
        <v>1131</v>
      </c>
      <c r="AF73" s="355" t="s">
        <v>1131</v>
      </c>
      <c r="AG73" s="355" t="s">
        <v>1131</v>
      </c>
      <c r="AH73" s="355" t="s">
        <v>1131</v>
      </c>
      <c r="AI73" s="355" t="s">
        <v>1131</v>
      </c>
      <c r="AJ73" s="355" t="s">
        <v>1131</v>
      </c>
      <c r="AK73" s="355" t="s">
        <v>1131</v>
      </c>
      <c r="AL73" s="355" t="s">
        <v>1131</v>
      </c>
      <c r="AM73" s="355" t="s">
        <v>1131</v>
      </c>
      <c r="AN73" s="355" t="s">
        <v>1131</v>
      </c>
      <c r="AO73" s="355" t="s">
        <v>1131</v>
      </c>
      <c r="AP73" s="355" t="s">
        <v>1131</v>
      </c>
      <c r="AQ73" s="355" t="s">
        <v>1131</v>
      </c>
      <c r="AR73" s="355" t="s">
        <v>1131</v>
      </c>
    </row>
    <row r="74" spans="1:44" ht="213" customHeight="1">
      <c r="A74" s="352" t="s">
        <v>1333</v>
      </c>
      <c r="B74" s="353" t="s">
        <v>1334</v>
      </c>
      <c r="C74" s="353"/>
      <c r="D74" s="353"/>
      <c r="E74" s="353" t="s">
        <v>1276</v>
      </c>
      <c r="F74" s="353" t="s">
        <v>1335</v>
      </c>
      <c r="G74" s="353" t="s">
        <v>1336</v>
      </c>
      <c r="H74" s="353" t="s">
        <v>1130</v>
      </c>
      <c r="I74" s="354">
        <v>4</v>
      </c>
      <c r="J74" s="354">
        <v>4</v>
      </c>
      <c r="K74" s="354">
        <v>4</v>
      </c>
      <c r="L74" s="354">
        <v>4</v>
      </c>
      <c r="M74" s="354">
        <v>4</v>
      </c>
      <c r="N74" s="354">
        <v>4</v>
      </c>
      <c r="O74" s="354">
        <v>4</v>
      </c>
      <c r="P74" s="354">
        <v>4</v>
      </c>
      <c r="Q74" s="354">
        <v>4.2</v>
      </c>
      <c r="R74" s="354">
        <v>4.4000000000000004</v>
      </c>
      <c r="S74" s="355">
        <v>4.5999999999999996</v>
      </c>
      <c r="T74" s="355">
        <v>4.8</v>
      </c>
      <c r="U74" s="355">
        <v>5</v>
      </c>
      <c r="V74" s="355">
        <v>5</v>
      </c>
      <c r="W74" s="355">
        <v>5</v>
      </c>
      <c r="X74" s="356" t="s">
        <v>1131</v>
      </c>
      <c r="Y74" s="356" t="s">
        <v>1131</v>
      </c>
      <c r="Z74" s="356" t="s">
        <v>1131</v>
      </c>
      <c r="AA74" s="356" t="s">
        <v>1131</v>
      </c>
      <c r="AB74" s="356" t="s">
        <v>1131</v>
      </c>
      <c r="AC74" s="356" t="s">
        <v>1131</v>
      </c>
      <c r="AD74" s="356" t="s">
        <v>1131</v>
      </c>
      <c r="AE74" s="356" t="s">
        <v>1131</v>
      </c>
      <c r="AF74" s="356" t="s">
        <v>1131</v>
      </c>
      <c r="AG74" s="356" t="s">
        <v>1131</v>
      </c>
      <c r="AH74" s="356" t="s">
        <v>1131</v>
      </c>
      <c r="AI74" s="356" t="s">
        <v>1131</v>
      </c>
      <c r="AJ74" s="356" t="s">
        <v>1131</v>
      </c>
      <c r="AK74" s="356" t="s">
        <v>1131</v>
      </c>
      <c r="AL74" s="356" t="s">
        <v>1131</v>
      </c>
      <c r="AM74" s="356" t="s">
        <v>1131</v>
      </c>
      <c r="AN74" s="356" t="s">
        <v>1131</v>
      </c>
      <c r="AO74" s="356" t="s">
        <v>1131</v>
      </c>
      <c r="AP74" s="356" t="s">
        <v>1131</v>
      </c>
      <c r="AQ74" s="356" t="s">
        <v>1131</v>
      </c>
      <c r="AR74" s="356" t="s">
        <v>1131</v>
      </c>
    </row>
    <row r="75" spans="1:44" ht="47.25" customHeight="1">
      <c r="A75" s="357" t="s">
        <v>1337</v>
      </c>
      <c r="B75" s="358" t="s">
        <v>1338</v>
      </c>
      <c r="C75" s="358"/>
      <c r="D75" s="358"/>
      <c r="E75" s="358" t="s">
        <v>1276</v>
      </c>
      <c r="F75" s="358" t="s">
        <v>1339</v>
      </c>
      <c r="G75" s="358"/>
      <c r="H75" s="358" t="s">
        <v>1130</v>
      </c>
      <c r="I75" s="359">
        <v>3</v>
      </c>
      <c r="J75" s="359">
        <v>3</v>
      </c>
      <c r="K75" s="359">
        <v>3</v>
      </c>
      <c r="L75" s="359">
        <v>3</v>
      </c>
      <c r="M75" s="359">
        <v>3</v>
      </c>
      <c r="N75" s="359">
        <v>2</v>
      </c>
      <c r="O75" s="359">
        <v>2</v>
      </c>
      <c r="P75" s="359">
        <v>3</v>
      </c>
      <c r="Q75" s="359">
        <v>3</v>
      </c>
      <c r="R75" s="359">
        <v>3</v>
      </c>
      <c r="S75" s="355">
        <v>3</v>
      </c>
      <c r="T75" s="355">
        <v>3</v>
      </c>
      <c r="U75" s="355">
        <v>3</v>
      </c>
      <c r="V75" s="355">
        <v>3</v>
      </c>
      <c r="W75" s="355">
        <v>3</v>
      </c>
      <c r="X75" s="355" t="s">
        <v>1131</v>
      </c>
      <c r="Y75" s="355" t="s">
        <v>1131</v>
      </c>
      <c r="Z75" s="355" t="s">
        <v>1131</v>
      </c>
      <c r="AA75" s="355" t="s">
        <v>1131</v>
      </c>
      <c r="AB75" s="355" t="s">
        <v>1131</v>
      </c>
      <c r="AC75" s="355" t="s">
        <v>1131</v>
      </c>
      <c r="AD75" s="355" t="s">
        <v>1131</v>
      </c>
      <c r="AE75" s="355" t="s">
        <v>1131</v>
      </c>
      <c r="AF75" s="355" t="s">
        <v>1131</v>
      </c>
      <c r="AG75" s="355" t="s">
        <v>1131</v>
      </c>
      <c r="AH75" s="355" t="s">
        <v>1131</v>
      </c>
      <c r="AI75" s="355" t="s">
        <v>1131</v>
      </c>
      <c r="AJ75" s="355" t="s">
        <v>1131</v>
      </c>
      <c r="AK75" s="355" t="s">
        <v>1131</v>
      </c>
      <c r="AL75" s="355" t="s">
        <v>1131</v>
      </c>
      <c r="AM75" s="355" t="s">
        <v>1131</v>
      </c>
      <c r="AN75" s="355" t="s">
        <v>1131</v>
      </c>
      <c r="AO75" s="355" t="s">
        <v>1131</v>
      </c>
      <c r="AP75" s="355" t="s">
        <v>1131</v>
      </c>
      <c r="AQ75" s="355" t="s">
        <v>1131</v>
      </c>
      <c r="AR75" s="355" t="s">
        <v>1131</v>
      </c>
    </row>
    <row r="76" spans="1:44" ht="47.25" customHeight="1">
      <c r="A76" s="352" t="s">
        <v>1340</v>
      </c>
      <c r="B76" s="353" t="s">
        <v>1341</v>
      </c>
      <c r="C76" s="353"/>
      <c r="D76" s="353"/>
      <c r="E76" s="353" t="s">
        <v>1276</v>
      </c>
      <c r="F76" s="353" t="s">
        <v>1342</v>
      </c>
      <c r="G76" s="353"/>
      <c r="H76" s="353" t="s">
        <v>1130</v>
      </c>
      <c r="I76" s="354">
        <v>2</v>
      </c>
      <c r="J76" s="354">
        <v>2</v>
      </c>
      <c r="K76" s="354">
        <v>2</v>
      </c>
      <c r="L76" s="354">
        <v>1</v>
      </c>
      <c r="M76" s="354">
        <v>2</v>
      </c>
      <c r="N76" s="354">
        <v>2</v>
      </c>
      <c r="O76" s="354">
        <v>2</v>
      </c>
      <c r="P76" s="354">
        <v>2</v>
      </c>
      <c r="Q76" s="354">
        <v>2</v>
      </c>
      <c r="R76" s="354">
        <v>2</v>
      </c>
      <c r="S76" s="355">
        <v>2</v>
      </c>
      <c r="T76" s="355">
        <v>2</v>
      </c>
      <c r="U76" s="355">
        <v>2</v>
      </c>
      <c r="V76" s="355">
        <v>2</v>
      </c>
      <c r="W76" s="355">
        <v>2</v>
      </c>
      <c r="X76" s="356" t="s">
        <v>1131</v>
      </c>
      <c r="Y76" s="356" t="s">
        <v>1131</v>
      </c>
      <c r="Z76" s="356" t="s">
        <v>1131</v>
      </c>
      <c r="AA76" s="356" t="s">
        <v>1131</v>
      </c>
      <c r="AB76" s="356" t="s">
        <v>1131</v>
      </c>
      <c r="AC76" s="356" t="s">
        <v>1131</v>
      </c>
      <c r="AD76" s="356" t="s">
        <v>1131</v>
      </c>
      <c r="AE76" s="356" t="s">
        <v>1131</v>
      </c>
      <c r="AF76" s="356" t="s">
        <v>1131</v>
      </c>
      <c r="AG76" s="356" t="s">
        <v>1131</v>
      </c>
      <c r="AH76" s="356" t="s">
        <v>1131</v>
      </c>
      <c r="AI76" s="356" t="s">
        <v>1131</v>
      </c>
      <c r="AJ76" s="356" t="s">
        <v>1131</v>
      </c>
      <c r="AK76" s="356" t="s">
        <v>1131</v>
      </c>
      <c r="AL76" s="356" t="s">
        <v>1131</v>
      </c>
      <c r="AM76" s="356" t="s">
        <v>1131</v>
      </c>
      <c r="AN76" s="356" t="s">
        <v>1131</v>
      </c>
      <c r="AO76" s="356" t="s">
        <v>1131</v>
      </c>
      <c r="AP76" s="356" t="s">
        <v>1131</v>
      </c>
      <c r="AQ76" s="356" t="s">
        <v>1131</v>
      </c>
      <c r="AR76" s="356" t="s">
        <v>1131</v>
      </c>
    </row>
    <row r="77" spans="1:44" ht="47.25" customHeight="1">
      <c r="A77" s="357" t="s">
        <v>1343</v>
      </c>
      <c r="B77" s="358" t="s">
        <v>1344</v>
      </c>
      <c r="C77" s="358"/>
      <c r="D77" s="358"/>
      <c r="E77" s="358" t="s">
        <v>1276</v>
      </c>
      <c r="F77" s="358" t="s">
        <v>1345</v>
      </c>
      <c r="G77" s="358"/>
      <c r="H77" s="358" t="s">
        <v>1130</v>
      </c>
      <c r="I77" s="359">
        <v>2</v>
      </c>
      <c r="J77" s="359">
        <v>2</v>
      </c>
      <c r="K77" s="359">
        <v>2</v>
      </c>
      <c r="L77" s="359">
        <v>2</v>
      </c>
      <c r="M77" s="359">
        <v>2</v>
      </c>
      <c r="N77" s="359">
        <v>1</v>
      </c>
      <c r="O77" s="359">
        <v>2</v>
      </c>
      <c r="P77" s="359">
        <v>2</v>
      </c>
      <c r="Q77" s="359">
        <v>2</v>
      </c>
      <c r="R77" s="359">
        <v>2</v>
      </c>
      <c r="S77" s="355">
        <v>2</v>
      </c>
      <c r="T77" s="355">
        <v>2</v>
      </c>
      <c r="U77" s="355">
        <v>2</v>
      </c>
      <c r="V77" s="355">
        <v>2</v>
      </c>
      <c r="W77" s="355">
        <v>2</v>
      </c>
      <c r="X77" s="355" t="s">
        <v>1131</v>
      </c>
      <c r="Y77" s="355" t="s">
        <v>1131</v>
      </c>
      <c r="Z77" s="355" t="s">
        <v>1131</v>
      </c>
      <c r="AA77" s="355" t="s">
        <v>1131</v>
      </c>
      <c r="AB77" s="355" t="s">
        <v>1131</v>
      </c>
      <c r="AC77" s="355" t="s">
        <v>1131</v>
      </c>
      <c r="AD77" s="355" t="s">
        <v>1131</v>
      </c>
      <c r="AE77" s="355" t="s">
        <v>1131</v>
      </c>
      <c r="AF77" s="355" t="s">
        <v>1131</v>
      </c>
      <c r="AG77" s="355" t="s">
        <v>1131</v>
      </c>
      <c r="AH77" s="355" t="s">
        <v>1131</v>
      </c>
      <c r="AI77" s="355" t="s">
        <v>1131</v>
      </c>
      <c r="AJ77" s="355" t="s">
        <v>1131</v>
      </c>
      <c r="AK77" s="355" t="s">
        <v>1131</v>
      </c>
      <c r="AL77" s="355" t="s">
        <v>1131</v>
      </c>
      <c r="AM77" s="355" t="s">
        <v>1131</v>
      </c>
      <c r="AN77" s="355" t="s">
        <v>1131</v>
      </c>
      <c r="AO77" s="355" t="s">
        <v>1131</v>
      </c>
      <c r="AP77" s="355" t="s">
        <v>1131</v>
      </c>
      <c r="AQ77" s="355" t="s">
        <v>1131</v>
      </c>
      <c r="AR77" s="355" t="s">
        <v>1131</v>
      </c>
    </row>
    <row r="78" spans="1:44" ht="57" customHeight="1">
      <c r="A78" s="352" t="s">
        <v>1346</v>
      </c>
      <c r="B78" s="353" t="s">
        <v>1347</v>
      </c>
      <c r="C78" s="353"/>
      <c r="D78" s="353"/>
      <c r="E78" s="353" t="s">
        <v>1276</v>
      </c>
      <c r="F78" s="353" t="s">
        <v>1348</v>
      </c>
      <c r="G78" s="353"/>
      <c r="H78" s="353" t="s">
        <v>1130</v>
      </c>
      <c r="I78" s="354">
        <v>5</v>
      </c>
      <c r="J78" s="354">
        <v>5</v>
      </c>
      <c r="K78" s="354">
        <v>5</v>
      </c>
      <c r="L78" s="354">
        <v>5</v>
      </c>
      <c r="M78" s="354">
        <v>4</v>
      </c>
      <c r="N78" s="354">
        <v>4</v>
      </c>
      <c r="O78" s="354">
        <v>4</v>
      </c>
      <c r="P78" s="354">
        <v>4</v>
      </c>
      <c r="Q78" s="354">
        <v>4</v>
      </c>
      <c r="R78" s="354">
        <v>4</v>
      </c>
      <c r="S78" s="355">
        <v>4</v>
      </c>
      <c r="T78" s="355">
        <v>4</v>
      </c>
      <c r="U78" s="355">
        <v>4</v>
      </c>
      <c r="V78" s="355">
        <v>4</v>
      </c>
      <c r="W78" s="355">
        <v>4</v>
      </c>
      <c r="X78" s="356" t="s">
        <v>1131</v>
      </c>
      <c r="Y78" s="356" t="s">
        <v>1131</v>
      </c>
      <c r="Z78" s="356" t="s">
        <v>1131</v>
      </c>
      <c r="AA78" s="356" t="s">
        <v>1131</v>
      </c>
      <c r="AB78" s="356" t="s">
        <v>1131</v>
      </c>
      <c r="AC78" s="356" t="s">
        <v>1131</v>
      </c>
      <c r="AD78" s="356" t="s">
        <v>1131</v>
      </c>
      <c r="AE78" s="356" t="s">
        <v>1131</v>
      </c>
      <c r="AF78" s="356" t="s">
        <v>1131</v>
      </c>
      <c r="AG78" s="356" t="s">
        <v>1131</v>
      </c>
      <c r="AH78" s="356" t="s">
        <v>1131</v>
      </c>
      <c r="AI78" s="356" t="s">
        <v>1131</v>
      </c>
      <c r="AJ78" s="356" t="s">
        <v>1131</v>
      </c>
      <c r="AK78" s="356" t="s">
        <v>1131</v>
      </c>
      <c r="AL78" s="356" t="s">
        <v>1131</v>
      </c>
      <c r="AM78" s="356" t="s">
        <v>1131</v>
      </c>
      <c r="AN78" s="356" t="s">
        <v>1131</v>
      </c>
      <c r="AO78" s="356" t="s">
        <v>1131</v>
      </c>
      <c r="AP78" s="356" t="s">
        <v>1131</v>
      </c>
      <c r="AQ78" s="356" t="s">
        <v>1131</v>
      </c>
      <c r="AR78" s="356" t="s">
        <v>1131</v>
      </c>
    </row>
    <row r="79" spans="1:44" ht="57" customHeight="1">
      <c r="A79" s="357" t="s">
        <v>1349</v>
      </c>
      <c r="B79" s="358" t="s">
        <v>1350</v>
      </c>
      <c r="C79" s="358"/>
      <c r="D79" s="358"/>
      <c r="E79" s="358" t="s">
        <v>1276</v>
      </c>
      <c r="F79" s="358" t="s">
        <v>1351</v>
      </c>
      <c r="G79" s="358"/>
      <c r="H79" s="358" t="s">
        <v>1130</v>
      </c>
      <c r="I79" s="359">
        <v>5</v>
      </c>
      <c r="J79" s="359">
        <v>5</v>
      </c>
      <c r="K79" s="359">
        <v>5</v>
      </c>
      <c r="L79" s="359">
        <v>5</v>
      </c>
      <c r="M79" s="359">
        <v>5</v>
      </c>
      <c r="N79" s="359">
        <v>5</v>
      </c>
      <c r="O79" s="359">
        <v>5</v>
      </c>
      <c r="P79" s="359">
        <v>5</v>
      </c>
      <c r="Q79" s="359">
        <v>5</v>
      </c>
      <c r="R79" s="359">
        <v>5</v>
      </c>
      <c r="S79" s="355">
        <v>5</v>
      </c>
      <c r="T79" s="355">
        <v>5</v>
      </c>
      <c r="U79" s="355">
        <v>5</v>
      </c>
      <c r="V79" s="355">
        <v>5</v>
      </c>
      <c r="W79" s="355">
        <v>5</v>
      </c>
      <c r="X79" s="355" t="s">
        <v>1131</v>
      </c>
      <c r="Y79" s="355" t="s">
        <v>1131</v>
      </c>
      <c r="Z79" s="355" t="s">
        <v>1131</v>
      </c>
      <c r="AA79" s="355" t="s">
        <v>1131</v>
      </c>
      <c r="AB79" s="355" t="s">
        <v>1131</v>
      </c>
      <c r="AC79" s="355" t="s">
        <v>1131</v>
      </c>
      <c r="AD79" s="355" t="s">
        <v>1131</v>
      </c>
      <c r="AE79" s="355" t="s">
        <v>1131</v>
      </c>
      <c r="AF79" s="355" t="s">
        <v>1131</v>
      </c>
      <c r="AG79" s="355" t="s">
        <v>1131</v>
      </c>
      <c r="AH79" s="355" t="s">
        <v>1131</v>
      </c>
      <c r="AI79" s="355" t="s">
        <v>1131</v>
      </c>
      <c r="AJ79" s="355" t="s">
        <v>1131</v>
      </c>
      <c r="AK79" s="355" t="s">
        <v>1131</v>
      </c>
      <c r="AL79" s="355" t="s">
        <v>1131</v>
      </c>
      <c r="AM79" s="355" t="s">
        <v>1131</v>
      </c>
      <c r="AN79" s="355" t="s">
        <v>1131</v>
      </c>
      <c r="AO79" s="355" t="s">
        <v>1131</v>
      </c>
      <c r="AP79" s="355" t="s">
        <v>1131</v>
      </c>
      <c r="AQ79" s="355" t="s">
        <v>1131</v>
      </c>
      <c r="AR79" s="355" t="s">
        <v>1131</v>
      </c>
    </row>
    <row r="80" spans="1:44" ht="47.25" customHeight="1">
      <c r="A80" s="352" t="s">
        <v>1352</v>
      </c>
      <c r="B80" s="353" t="s">
        <v>1353</v>
      </c>
      <c r="C80" s="353"/>
      <c r="D80" s="353"/>
      <c r="E80" s="353" t="s">
        <v>1276</v>
      </c>
      <c r="F80" s="353" t="s">
        <v>1354</v>
      </c>
      <c r="G80" s="353"/>
      <c r="H80" s="353" t="s">
        <v>1130</v>
      </c>
      <c r="I80" s="354">
        <v>4</v>
      </c>
      <c r="J80" s="354">
        <v>4</v>
      </c>
      <c r="K80" s="354">
        <v>4</v>
      </c>
      <c r="L80" s="354">
        <v>4</v>
      </c>
      <c r="M80" s="354">
        <v>4</v>
      </c>
      <c r="N80" s="354">
        <v>4</v>
      </c>
      <c r="O80" s="354">
        <v>4</v>
      </c>
      <c r="P80" s="354">
        <v>4</v>
      </c>
      <c r="Q80" s="354">
        <v>4</v>
      </c>
      <c r="R80" s="354">
        <v>4</v>
      </c>
      <c r="S80" s="355">
        <v>4</v>
      </c>
      <c r="T80" s="355">
        <v>4</v>
      </c>
      <c r="U80" s="355">
        <v>4</v>
      </c>
      <c r="V80" s="355">
        <v>4</v>
      </c>
      <c r="W80" s="355">
        <v>4</v>
      </c>
      <c r="X80" s="356" t="s">
        <v>1131</v>
      </c>
      <c r="Y80" s="356" t="s">
        <v>1131</v>
      </c>
      <c r="Z80" s="356" t="s">
        <v>1131</v>
      </c>
      <c r="AA80" s="356" t="s">
        <v>1131</v>
      </c>
      <c r="AB80" s="356" t="s">
        <v>1131</v>
      </c>
      <c r="AC80" s="356" t="s">
        <v>1131</v>
      </c>
      <c r="AD80" s="356" t="s">
        <v>1131</v>
      </c>
      <c r="AE80" s="356" t="s">
        <v>1131</v>
      </c>
      <c r="AF80" s="356" t="s">
        <v>1131</v>
      </c>
      <c r="AG80" s="356" t="s">
        <v>1131</v>
      </c>
      <c r="AH80" s="356" t="s">
        <v>1131</v>
      </c>
      <c r="AI80" s="356" t="s">
        <v>1131</v>
      </c>
      <c r="AJ80" s="356" t="s">
        <v>1131</v>
      </c>
      <c r="AK80" s="356" t="s">
        <v>1131</v>
      </c>
      <c r="AL80" s="356" t="s">
        <v>1131</v>
      </c>
      <c r="AM80" s="356" t="s">
        <v>1131</v>
      </c>
      <c r="AN80" s="356" t="s">
        <v>1131</v>
      </c>
      <c r="AO80" s="356" t="s">
        <v>1131</v>
      </c>
      <c r="AP80" s="356" t="s">
        <v>1131</v>
      </c>
      <c r="AQ80" s="356" t="s">
        <v>1131</v>
      </c>
      <c r="AR80" s="356" t="s">
        <v>1131</v>
      </c>
    </row>
    <row r="81" spans="1:44" ht="38.25" customHeight="1">
      <c r="A81" s="357" t="s">
        <v>1355</v>
      </c>
      <c r="B81" s="358" t="s">
        <v>1356</v>
      </c>
      <c r="C81" s="358"/>
      <c r="D81" s="358"/>
      <c r="E81" s="358" t="s">
        <v>1357</v>
      </c>
      <c r="F81" s="358" t="s">
        <v>1358</v>
      </c>
      <c r="G81" s="358"/>
      <c r="H81" s="358" t="s">
        <v>1130</v>
      </c>
      <c r="I81" s="359">
        <v>2.6</v>
      </c>
      <c r="J81" s="359">
        <v>2.6</v>
      </c>
      <c r="K81" s="359">
        <v>2.5</v>
      </c>
      <c r="L81" s="359">
        <v>2.5</v>
      </c>
      <c r="M81" s="359">
        <v>2.5</v>
      </c>
      <c r="N81" s="359">
        <v>2.5</v>
      </c>
      <c r="O81" s="359">
        <v>2.4</v>
      </c>
      <c r="P81" s="359">
        <v>2.4</v>
      </c>
      <c r="Q81" s="359">
        <v>2.4</v>
      </c>
      <c r="R81" s="355">
        <v>2.2999999999999998</v>
      </c>
      <c r="S81" s="355">
        <v>2.2999999999999998</v>
      </c>
      <c r="T81" s="355">
        <v>2.2999999999999998</v>
      </c>
      <c r="U81" s="355">
        <v>2.2000000000000002</v>
      </c>
      <c r="V81" s="355">
        <v>2.2000000000000002</v>
      </c>
      <c r="W81" s="355">
        <v>2.2000000000000002</v>
      </c>
      <c r="X81" s="355">
        <v>2.2000000000000002</v>
      </c>
      <c r="Y81" s="355">
        <v>2.1</v>
      </c>
      <c r="Z81" s="355">
        <v>2.1</v>
      </c>
      <c r="AA81" s="355">
        <v>2.1</v>
      </c>
      <c r="AB81" s="355" t="s">
        <v>1131</v>
      </c>
      <c r="AC81" s="355" t="s">
        <v>1131</v>
      </c>
      <c r="AD81" s="355" t="s">
        <v>1131</v>
      </c>
      <c r="AE81" s="355" t="s">
        <v>1131</v>
      </c>
      <c r="AF81" s="355" t="s">
        <v>1131</v>
      </c>
      <c r="AG81" s="355" t="s">
        <v>1131</v>
      </c>
      <c r="AH81" s="355" t="s">
        <v>1131</v>
      </c>
      <c r="AI81" s="355" t="s">
        <v>1131</v>
      </c>
      <c r="AJ81" s="355" t="s">
        <v>1131</v>
      </c>
      <c r="AK81" s="355" t="s">
        <v>1131</v>
      </c>
      <c r="AL81" s="355" t="s">
        <v>1131</v>
      </c>
      <c r="AM81" s="355" t="s">
        <v>1131</v>
      </c>
      <c r="AN81" s="355" t="s">
        <v>1131</v>
      </c>
      <c r="AO81" s="355" t="s">
        <v>1131</v>
      </c>
      <c r="AP81" s="355" t="s">
        <v>1131</v>
      </c>
      <c r="AQ81" s="355" t="s">
        <v>1131</v>
      </c>
      <c r="AR81" s="355" t="s">
        <v>1131</v>
      </c>
    </row>
    <row r="82" spans="1:44" ht="20.25" customHeight="1">
      <c r="A82" s="352" t="s">
        <v>1359</v>
      </c>
      <c r="B82" s="353" t="s">
        <v>1360</v>
      </c>
      <c r="C82" s="353"/>
      <c r="D82" s="353"/>
      <c r="E82" s="353" t="s">
        <v>1143</v>
      </c>
      <c r="F82" s="353" t="s">
        <v>1361</v>
      </c>
      <c r="G82" s="353"/>
      <c r="H82" s="353" t="s">
        <v>1130</v>
      </c>
      <c r="I82" s="356">
        <v>117.13200000000001</v>
      </c>
      <c r="J82" s="356">
        <v>121.59099999999999</v>
      </c>
      <c r="K82" s="356">
        <v>124.881</v>
      </c>
      <c r="L82" s="356">
        <v>131.24600000000001</v>
      </c>
      <c r="M82" s="356">
        <v>135.58000000000001</v>
      </c>
      <c r="N82" s="356">
        <v>136.51</v>
      </c>
      <c r="O82" s="356">
        <v>143.36799999999999</v>
      </c>
      <c r="P82" s="356">
        <v>150.38800000000001</v>
      </c>
      <c r="Q82" s="354">
        <v>153.69999999999999</v>
      </c>
      <c r="R82" s="354">
        <v>160.69999999999999</v>
      </c>
      <c r="S82" s="355">
        <v>165.2</v>
      </c>
      <c r="T82" s="355">
        <v>171.2</v>
      </c>
      <c r="U82" s="355">
        <v>177.1</v>
      </c>
      <c r="V82" s="355">
        <v>183.3</v>
      </c>
      <c r="W82" s="355">
        <v>189.8</v>
      </c>
      <c r="X82" s="356" t="s">
        <v>1131</v>
      </c>
      <c r="Y82" s="356" t="s">
        <v>1131</v>
      </c>
      <c r="Z82" s="356" t="s">
        <v>1131</v>
      </c>
      <c r="AA82" s="356" t="s">
        <v>1131</v>
      </c>
      <c r="AB82" s="356" t="s">
        <v>1131</v>
      </c>
      <c r="AC82" s="356" t="s">
        <v>1131</v>
      </c>
      <c r="AD82" s="356" t="s">
        <v>1131</v>
      </c>
      <c r="AE82" s="356" t="s">
        <v>1131</v>
      </c>
      <c r="AF82" s="356" t="s">
        <v>1131</v>
      </c>
      <c r="AG82" s="356" t="s">
        <v>1131</v>
      </c>
      <c r="AH82" s="356" t="s">
        <v>1131</v>
      </c>
      <c r="AI82" s="356" t="s">
        <v>1131</v>
      </c>
      <c r="AJ82" s="356" t="s">
        <v>1131</v>
      </c>
      <c r="AK82" s="356" t="s">
        <v>1131</v>
      </c>
      <c r="AL82" s="356" t="s">
        <v>1131</v>
      </c>
      <c r="AM82" s="356" t="s">
        <v>1131</v>
      </c>
      <c r="AN82" s="356" t="s">
        <v>1131</v>
      </c>
      <c r="AO82" s="356" t="s">
        <v>1131</v>
      </c>
      <c r="AP82" s="356" t="s">
        <v>1131</v>
      </c>
      <c r="AQ82" s="356" t="s">
        <v>1131</v>
      </c>
      <c r="AR82" s="356" t="s">
        <v>1131</v>
      </c>
    </row>
    <row r="83" spans="1:44" ht="20.25" customHeight="1">
      <c r="A83" s="357" t="s">
        <v>1362</v>
      </c>
      <c r="B83" s="358" t="s">
        <v>1363</v>
      </c>
      <c r="C83" s="358"/>
      <c r="D83" s="358"/>
      <c r="E83" s="358" t="s">
        <v>1143</v>
      </c>
      <c r="F83" s="358" t="s">
        <v>1364</v>
      </c>
      <c r="G83" s="358"/>
      <c r="H83" s="358" t="s">
        <v>1130</v>
      </c>
      <c r="I83" s="355">
        <v>106.658</v>
      </c>
      <c r="J83" s="355">
        <v>109.654</v>
      </c>
      <c r="K83" s="355">
        <v>110.47199999999999</v>
      </c>
      <c r="L83" s="355">
        <v>114.413</v>
      </c>
      <c r="M83" s="355">
        <v>117.738</v>
      </c>
      <c r="N83" s="355">
        <v>117.911</v>
      </c>
      <c r="O83" s="355">
        <v>120.815</v>
      </c>
      <c r="P83" s="355">
        <v>120.59399999999999</v>
      </c>
      <c r="Q83" s="359">
        <v>119</v>
      </c>
      <c r="R83" s="359">
        <v>121.6</v>
      </c>
      <c r="S83" s="355">
        <v>123.1</v>
      </c>
      <c r="T83" s="355">
        <v>125.6</v>
      </c>
      <c r="U83" s="355">
        <v>127.7</v>
      </c>
      <c r="V83" s="355">
        <v>130</v>
      </c>
      <c r="W83" s="355">
        <v>132.19999999999999</v>
      </c>
      <c r="X83" s="355" t="s">
        <v>1131</v>
      </c>
      <c r="Y83" s="355" t="s">
        <v>1131</v>
      </c>
      <c r="Z83" s="355" t="s">
        <v>1131</v>
      </c>
      <c r="AA83" s="355" t="s">
        <v>1131</v>
      </c>
      <c r="AB83" s="355" t="s">
        <v>1131</v>
      </c>
      <c r="AC83" s="355" t="s">
        <v>1131</v>
      </c>
      <c r="AD83" s="355" t="s">
        <v>1131</v>
      </c>
      <c r="AE83" s="355" t="s">
        <v>1131</v>
      </c>
      <c r="AF83" s="355" t="s">
        <v>1131</v>
      </c>
      <c r="AG83" s="355" t="s">
        <v>1131</v>
      </c>
      <c r="AH83" s="355" t="s">
        <v>1131</v>
      </c>
      <c r="AI83" s="355" t="s">
        <v>1131</v>
      </c>
      <c r="AJ83" s="355" t="s">
        <v>1131</v>
      </c>
      <c r="AK83" s="355" t="s">
        <v>1131</v>
      </c>
      <c r="AL83" s="355" t="s">
        <v>1131</v>
      </c>
      <c r="AM83" s="355" t="s">
        <v>1131</v>
      </c>
      <c r="AN83" s="355" t="s">
        <v>1131</v>
      </c>
      <c r="AO83" s="355" t="s">
        <v>1131</v>
      </c>
      <c r="AP83" s="355" t="s">
        <v>1131</v>
      </c>
      <c r="AQ83" s="355" t="s">
        <v>1131</v>
      </c>
      <c r="AR83" s="355" t="s">
        <v>1131</v>
      </c>
    </row>
    <row r="84" spans="1:44" ht="47.25" customHeight="1">
      <c r="A84" s="352" t="s">
        <v>1365</v>
      </c>
      <c r="B84" s="353" t="s">
        <v>1366</v>
      </c>
      <c r="C84" s="353"/>
      <c r="D84" s="353"/>
      <c r="E84" s="353" t="s">
        <v>1367</v>
      </c>
      <c r="F84" s="353" t="s">
        <v>1368</v>
      </c>
      <c r="G84" s="353"/>
      <c r="H84" s="353" t="s">
        <v>1130</v>
      </c>
      <c r="I84" s="356">
        <v>2.6890000000000001</v>
      </c>
      <c r="J84" s="356">
        <v>2.8090000000000002</v>
      </c>
      <c r="K84" s="356">
        <v>0.747</v>
      </c>
      <c r="L84" s="356">
        <v>3.5670000000000002</v>
      </c>
      <c r="M84" s="356">
        <v>2.9060000000000001</v>
      </c>
      <c r="N84" s="356">
        <v>0.14699999999999999</v>
      </c>
      <c r="O84" s="356">
        <v>2.4630000000000001</v>
      </c>
      <c r="P84" s="356">
        <v>-0.183</v>
      </c>
      <c r="Q84" s="354">
        <v>-1.3</v>
      </c>
      <c r="R84" s="354">
        <v>2.2000000000000002</v>
      </c>
      <c r="S84" s="355">
        <v>1.2</v>
      </c>
      <c r="T84" s="355">
        <v>2.1</v>
      </c>
      <c r="U84" s="355">
        <v>1.6</v>
      </c>
      <c r="V84" s="355">
        <v>1.8</v>
      </c>
      <c r="W84" s="355">
        <v>1.7</v>
      </c>
      <c r="X84" s="356" t="s">
        <v>1131</v>
      </c>
      <c r="Y84" s="356" t="s">
        <v>1131</v>
      </c>
      <c r="Z84" s="356" t="s">
        <v>1131</v>
      </c>
      <c r="AA84" s="356" t="s">
        <v>1131</v>
      </c>
      <c r="AB84" s="356" t="s">
        <v>1131</v>
      </c>
      <c r="AC84" s="356" t="s">
        <v>1131</v>
      </c>
      <c r="AD84" s="356" t="s">
        <v>1131</v>
      </c>
      <c r="AE84" s="356" t="s">
        <v>1131</v>
      </c>
      <c r="AF84" s="356" t="s">
        <v>1131</v>
      </c>
      <c r="AG84" s="356" t="s">
        <v>1131</v>
      </c>
      <c r="AH84" s="356" t="s">
        <v>1131</v>
      </c>
      <c r="AI84" s="356" t="s">
        <v>1131</v>
      </c>
      <c r="AJ84" s="356" t="s">
        <v>1131</v>
      </c>
      <c r="AK84" s="356" t="s">
        <v>1131</v>
      </c>
      <c r="AL84" s="356" t="s">
        <v>1131</v>
      </c>
      <c r="AM84" s="356" t="s">
        <v>1131</v>
      </c>
      <c r="AN84" s="356" t="s">
        <v>1131</v>
      </c>
      <c r="AO84" s="356" t="s">
        <v>1131</v>
      </c>
      <c r="AP84" s="356" t="s">
        <v>1131</v>
      </c>
      <c r="AQ84" s="356" t="s">
        <v>1131</v>
      </c>
      <c r="AR84" s="356" t="s">
        <v>1131</v>
      </c>
    </row>
    <row r="85" spans="1:44" ht="13.5" customHeight="1">
      <c r="A85" s="357" t="s">
        <v>1369</v>
      </c>
      <c r="B85" s="358" t="s">
        <v>1370</v>
      </c>
      <c r="C85" s="358" t="s">
        <v>1371</v>
      </c>
      <c r="D85" s="358"/>
      <c r="E85" s="358" t="s">
        <v>1372</v>
      </c>
      <c r="F85" s="358" t="s">
        <v>1373</v>
      </c>
      <c r="G85" s="358"/>
      <c r="H85" s="358" t="s">
        <v>1130</v>
      </c>
      <c r="I85" s="359">
        <v>2590</v>
      </c>
      <c r="J85" s="359">
        <v>2620</v>
      </c>
      <c r="K85" s="359">
        <v>2760</v>
      </c>
      <c r="L85" s="359">
        <v>2980</v>
      </c>
      <c r="M85" s="359">
        <v>2910</v>
      </c>
      <c r="N85" s="359">
        <v>2890</v>
      </c>
      <c r="O85" s="359">
        <v>3140</v>
      </c>
      <c r="P85" s="359">
        <v>2910</v>
      </c>
      <c r="Q85" s="359">
        <v>2940</v>
      </c>
      <c r="R85" s="355">
        <v>3090</v>
      </c>
      <c r="S85" s="355">
        <v>3390</v>
      </c>
      <c r="T85" s="355">
        <v>3590</v>
      </c>
      <c r="U85" s="355">
        <v>3670</v>
      </c>
      <c r="V85" s="355">
        <v>3750</v>
      </c>
      <c r="W85" s="355" t="s">
        <v>1131</v>
      </c>
      <c r="X85" s="355" t="s">
        <v>1131</v>
      </c>
      <c r="Y85" s="355" t="s">
        <v>1131</v>
      </c>
      <c r="Z85" s="355" t="s">
        <v>1131</v>
      </c>
      <c r="AA85" s="355" t="s">
        <v>1131</v>
      </c>
      <c r="AB85" s="355" t="s">
        <v>1131</v>
      </c>
      <c r="AC85" s="355" t="s">
        <v>1131</v>
      </c>
      <c r="AD85" s="355" t="s">
        <v>1131</v>
      </c>
      <c r="AE85" s="355" t="s">
        <v>1131</v>
      </c>
      <c r="AF85" s="355" t="s">
        <v>1131</v>
      </c>
      <c r="AG85" s="355" t="s">
        <v>1131</v>
      </c>
      <c r="AH85" s="355" t="s">
        <v>1131</v>
      </c>
      <c r="AI85" s="355" t="s">
        <v>1131</v>
      </c>
      <c r="AJ85" s="355" t="s">
        <v>1131</v>
      </c>
      <c r="AK85" s="355" t="s">
        <v>1131</v>
      </c>
      <c r="AL85" s="355" t="s">
        <v>1131</v>
      </c>
      <c r="AM85" s="355" t="s">
        <v>1131</v>
      </c>
      <c r="AN85" s="355" t="s">
        <v>1131</v>
      </c>
      <c r="AO85" s="355" t="s">
        <v>1131</v>
      </c>
      <c r="AP85" s="355" t="s">
        <v>1131</v>
      </c>
      <c r="AQ85" s="355" t="s">
        <v>1131</v>
      </c>
      <c r="AR85" s="355" t="s">
        <v>1131</v>
      </c>
    </row>
    <row r="86" spans="1:44" ht="213" customHeight="1">
      <c r="A86" s="352" t="s">
        <v>1374</v>
      </c>
      <c r="B86" s="353" t="s">
        <v>1375</v>
      </c>
      <c r="C86" s="353" t="s">
        <v>1371</v>
      </c>
      <c r="D86" s="353" t="s">
        <v>1315</v>
      </c>
      <c r="E86" s="353" t="s">
        <v>1376</v>
      </c>
      <c r="F86" s="353" t="s">
        <v>1377</v>
      </c>
      <c r="G86" s="353" t="s">
        <v>1378</v>
      </c>
      <c r="H86" s="353" t="s">
        <v>1130</v>
      </c>
      <c r="I86" s="356">
        <v>1020831.1</v>
      </c>
      <c r="J86" s="356">
        <v>980599.1</v>
      </c>
      <c r="K86" s="356">
        <v>1214944</v>
      </c>
      <c r="L86" s="356">
        <v>1221969.3999999999</v>
      </c>
      <c r="M86" s="356">
        <v>1276549.5</v>
      </c>
      <c r="N86" s="356">
        <v>1528929.2</v>
      </c>
      <c r="O86" s="356">
        <v>1547618.4</v>
      </c>
      <c r="P86" s="354">
        <v>1571734</v>
      </c>
      <c r="Q86" s="354">
        <v>1578544</v>
      </c>
      <c r="R86" s="355">
        <v>1624256</v>
      </c>
      <c r="S86" s="355">
        <v>1701581</v>
      </c>
      <c r="T86" s="355">
        <v>1771237</v>
      </c>
      <c r="U86" s="355">
        <v>1852395</v>
      </c>
      <c r="V86" s="355">
        <v>1906191</v>
      </c>
      <c r="W86" s="356" t="s">
        <v>1131</v>
      </c>
      <c r="X86" s="356" t="s">
        <v>1131</v>
      </c>
      <c r="Y86" s="356" t="s">
        <v>1131</v>
      </c>
      <c r="Z86" s="356" t="s">
        <v>1131</v>
      </c>
      <c r="AA86" s="356" t="s">
        <v>1131</v>
      </c>
      <c r="AB86" s="356" t="s">
        <v>1131</v>
      </c>
      <c r="AC86" s="356" t="s">
        <v>1131</v>
      </c>
      <c r="AD86" s="356" t="s">
        <v>1131</v>
      </c>
      <c r="AE86" s="356" t="s">
        <v>1131</v>
      </c>
      <c r="AF86" s="356" t="s">
        <v>1131</v>
      </c>
      <c r="AG86" s="356" t="s">
        <v>1131</v>
      </c>
      <c r="AH86" s="356" t="s">
        <v>1131</v>
      </c>
      <c r="AI86" s="356" t="s">
        <v>1131</v>
      </c>
      <c r="AJ86" s="356" t="s">
        <v>1131</v>
      </c>
      <c r="AK86" s="356" t="s">
        <v>1131</v>
      </c>
      <c r="AL86" s="356" t="s">
        <v>1131</v>
      </c>
      <c r="AM86" s="356" t="s">
        <v>1131</v>
      </c>
      <c r="AN86" s="356" t="s">
        <v>1131</v>
      </c>
      <c r="AO86" s="356" t="s">
        <v>1131</v>
      </c>
      <c r="AP86" s="356" t="s">
        <v>1131</v>
      </c>
      <c r="AQ86" s="356" t="s">
        <v>1131</v>
      </c>
      <c r="AR86" s="356" t="s">
        <v>1131</v>
      </c>
    </row>
    <row r="87" spans="1:44" ht="213" customHeight="1">
      <c r="A87" s="357" t="s">
        <v>1379</v>
      </c>
      <c r="B87" s="358" t="s">
        <v>1380</v>
      </c>
      <c r="C87" s="358" t="s">
        <v>1371</v>
      </c>
      <c r="D87" s="358" t="s">
        <v>1315</v>
      </c>
      <c r="E87" s="358" t="s">
        <v>1376</v>
      </c>
      <c r="F87" s="358" t="s">
        <v>1381</v>
      </c>
      <c r="G87" s="358" t="s">
        <v>1378</v>
      </c>
      <c r="H87" s="358" t="s">
        <v>1130</v>
      </c>
      <c r="I87" s="355">
        <v>1343314</v>
      </c>
      <c r="J87" s="355">
        <v>1377982.6</v>
      </c>
      <c r="K87" s="355">
        <v>1611329.1</v>
      </c>
      <c r="L87" s="355">
        <v>1650354.2</v>
      </c>
      <c r="M87" s="355">
        <v>1669345.3</v>
      </c>
      <c r="N87" s="355">
        <v>1971309.7</v>
      </c>
      <c r="O87" s="355">
        <v>1979096.6</v>
      </c>
      <c r="P87" s="359">
        <v>1980013</v>
      </c>
      <c r="Q87" s="359">
        <v>2039896</v>
      </c>
      <c r="R87" s="355">
        <v>2083839</v>
      </c>
      <c r="S87" s="355">
        <v>2165267</v>
      </c>
      <c r="T87" s="355">
        <v>2235535</v>
      </c>
      <c r="U87" s="355">
        <v>2319373</v>
      </c>
      <c r="V87" s="355">
        <v>2367850</v>
      </c>
      <c r="W87" s="355" t="s">
        <v>1131</v>
      </c>
      <c r="X87" s="355" t="s">
        <v>1131</v>
      </c>
      <c r="Y87" s="355" t="s">
        <v>1131</v>
      </c>
      <c r="Z87" s="355" t="s">
        <v>1131</v>
      </c>
      <c r="AA87" s="355" t="s">
        <v>1131</v>
      </c>
      <c r="AB87" s="355" t="s">
        <v>1131</v>
      </c>
      <c r="AC87" s="355" t="s">
        <v>1131</v>
      </c>
      <c r="AD87" s="355" t="s">
        <v>1131</v>
      </c>
      <c r="AE87" s="355" t="s">
        <v>1131</v>
      </c>
      <c r="AF87" s="355" t="s">
        <v>1131</v>
      </c>
      <c r="AG87" s="355" t="s">
        <v>1131</v>
      </c>
      <c r="AH87" s="355" t="s">
        <v>1131</v>
      </c>
      <c r="AI87" s="355" t="s">
        <v>1131</v>
      </c>
      <c r="AJ87" s="355" t="s">
        <v>1131</v>
      </c>
      <c r="AK87" s="355" t="s">
        <v>1131</v>
      </c>
      <c r="AL87" s="355" t="s">
        <v>1131</v>
      </c>
      <c r="AM87" s="355" t="s">
        <v>1131</v>
      </c>
      <c r="AN87" s="355" t="s">
        <v>1131</v>
      </c>
      <c r="AO87" s="355" t="s">
        <v>1131</v>
      </c>
      <c r="AP87" s="355" t="s">
        <v>1131</v>
      </c>
      <c r="AQ87" s="355" t="s">
        <v>1131</v>
      </c>
      <c r="AR87" s="355" t="s">
        <v>1131</v>
      </c>
    </row>
    <row r="88" spans="1:44" ht="213" customHeight="1">
      <c r="A88" s="352" t="s">
        <v>1382</v>
      </c>
      <c r="B88" s="353" t="s">
        <v>1383</v>
      </c>
      <c r="C88" s="353" t="s">
        <v>1371</v>
      </c>
      <c r="D88" s="353" t="s">
        <v>1315</v>
      </c>
      <c r="E88" s="353" t="s">
        <v>1376</v>
      </c>
      <c r="F88" s="353" t="s">
        <v>1384</v>
      </c>
      <c r="G88" s="353" t="s">
        <v>1378</v>
      </c>
      <c r="H88" s="353" t="s">
        <v>1130</v>
      </c>
      <c r="I88" s="356">
        <v>1960302</v>
      </c>
      <c r="J88" s="356">
        <v>1974064.5</v>
      </c>
      <c r="K88" s="356">
        <v>2313672.7999999998</v>
      </c>
      <c r="L88" s="356">
        <v>2356522.7000000002</v>
      </c>
      <c r="M88" s="356">
        <v>2439317.7000000002</v>
      </c>
      <c r="N88" s="356">
        <v>2878324.4</v>
      </c>
      <c r="O88" s="356">
        <v>2903509.2</v>
      </c>
      <c r="P88" s="354">
        <v>2951768</v>
      </c>
      <c r="Q88" s="354">
        <v>3003326</v>
      </c>
      <c r="R88" s="355">
        <v>3068022</v>
      </c>
      <c r="S88" s="355">
        <v>3187909</v>
      </c>
      <c r="T88" s="355">
        <v>3291364</v>
      </c>
      <c r="U88" s="355">
        <v>3414797</v>
      </c>
      <c r="V88" s="355">
        <v>3486170</v>
      </c>
      <c r="W88" s="356" t="s">
        <v>1131</v>
      </c>
      <c r="X88" s="356" t="s">
        <v>1131</v>
      </c>
      <c r="Y88" s="356" t="s">
        <v>1131</v>
      </c>
      <c r="Z88" s="356" t="s">
        <v>1131</v>
      </c>
      <c r="AA88" s="356" t="s">
        <v>1131</v>
      </c>
      <c r="AB88" s="356" t="s">
        <v>1131</v>
      </c>
      <c r="AC88" s="356" t="s">
        <v>1131</v>
      </c>
      <c r="AD88" s="356" t="s">
        <v>1131</v>
      </c>
      <c r="AE88" s="356" t="s">
        <v>1131</v>
      </c>
      <c r="AF88" s="356" t="s">
        <v>1131</v>
      </c>
      <c r="AG88" s="356" t="s">
        <v>1131</v>
      </c>
      <c r="AH88" s="356" t="s">
        <v>1131</v>
      </c>
      <c r="AI88" s="356" t="s">
        <v>1131</v>
      </c>
      <c r="AJ88" s="356" t="s">
        <v>1131</v>
      </c>
      <c r="AK88" s="356" t="s">
        <v>1131</v>
      </c>
      <c r="AL88" s="356" t="s">
        <v>1131</v>
      </c>
      <c r="AM88" s="356" t="s">
        <v>1131</v>
      </c>
      <c r="AN88" s="356" t="s">
        <v>1131</v>
      </c>
      <c r="AO88" s="356" t="s">
        <v>1131</v>
      </c>
      <c r="AP88" s="356" t="s">
        <v>1131</v>
      </c>
      <c r="AQ88" s="356" t="s">
        <v>1131</v>
      </c>
      <c r="AR88" s="356" t="s">
        <v>1131</v>
      </c>
    </row>
    <row r="89" spans="1:44" ht="213" customHeight="1">
      <c r="A89" s="357" t="s">
        <v>1385</v>
      </c>
      <c r="B89" s="358" t="s">
        <v>1386</v>
      </c>
      <c r="C89" s="358" t="s">
        <v>1371</v>
      </c>
      <c r="D89" s="358" t="s">
        <v>1315</v>
      </c>
      <c r="E89" s="358" t="s">
        <v>1376</v>
      </c>
      <c r="F89" s="358" t="s">
        <v>1387</v>
      </c>
      <c r="G89" s="358" t="s">
        <v>1378</v>
      </c>
      <c r="H89" s="358" t="s">
        <v>1130</v>
      </c>
      <c r="I89" s="355">
        <v>156176.6</v>
      </c>
      <c r="J89" s="355">
        <v>154471.70000000001</v>
      </c>
      <c r="K89" s="355">
        <v>183771.7</v>
      </c>
      <c r="L89" s="355">
        <v>186354.5</v>
      </c>
      <c r="M89" s="355">
        <v>189784.9</v>
      </c>
      <c r="N89" s="355">
        <v>217905.3</v>
      </c>
      <c r="O89" s="355">
        <v>219011.5</v>
      </c>
      <c r="P89" s="355">
        <v>208688.6</v>
      </c>
      <c r="Q89" s="355" t="s">
        <v>1131</v>
      </c>
      <c r="R89" s="355" t="s">
        <v>1131</v>
      </c>
      <c r="S89" s="355" t="s">
        <v>1131</v>
      </c>
      <c r="T89" s="355" t="s">
        <v>1131</v>
      </c>
      <c r="U89" s="355" t="s">
        <v>1131</v>
      </c>
      <c r="V89" s="355" t="s">
        <v>1131</v>
      </c>
      <c r="W89" s="355" t="s">
        <v>1131</v>
      </c>
      <c r="X89" s="355" t="s">
        <v>1131</v>
      </c>
      <c r="Y89" s="355" t="s">
        <v>1131</v>
      </c>
      <c r="Z89" s="355" t="s">
        <v>1131</v>
      </c>
      <c r="AA89" s="355" t="s">
        <v>1131</v>
      </c>
      <c r="AB89" s="355" t="s">
        <v>1131</v>
      </c>
      <c r="AC89" s="355" t="s">
        <v>1131</v>
      </c>
      <c r="AD89" s="355" t="s">
        <v>1131</v>
      </c>
      <c r="AE89" s="355" t="s">
        <v>1131</v>
      </c>
      <c r="AF89" s="355" t="s">
        <v>1131</v>
      </c>
      <c r="AG89" s="355" t="s">
        <v>1131</v>
      </c>
      <c r="AH89" s="355" t="s">
        <v>1131</v>
      </c>
      <c r="AI89" s="355" t="s">
        <v>1131</v>
      </c>
      <c r="AJ89" s="355" t="s">
        <v>1131</v>
      </c>
      <c r="AK89" s="355" t="s">
        <v>1131</v>
      </c>
      <c r="AL89" s="355" t="s">
        <v>1131</v>
      </c>
      <c r="AM89" s="355" t="s">
        <v>1131</v>
      </c>
      <c r="AN89" s="355" t="s">
        <v>1131</v>
      </c>
      <c r="AO89" s="355" t="s">
        <v>1131</v>
      </c>
      <c r="AP89" s="355" t="s">
        <v>1131</v>
      </c>
      <c r="AQ89" s="355" t="s">
        <v>1131</v>
      </c>
      <c r="AR89" s="355" t="s">
        <v>1131</v>
      </c>
    </row>
    <row r="90" spans="1:44" ht="29.25" customHeight="1">
      <c r="A90" s="352" t="s">
        <v>1388</v>
      </c>
      <c r="B90" s="353" t="s">
        <v>1389</v>
      </c>
      <c r="C90" s="353"/>
      <c r="D90" s="353"/>
      <c r="E90" s="353" t="s">
        <v>1390</v>
      </c>
      <c r="F90" s="353" t="s">
        <v>1391</v>
      </c>
      <c r="G90" s="353"/>
      <c r="H90" s="353" t="s">
        <v>1130</v>
      </c>
      <c r="I90" s="356">
        <v>1143.5</v>
      </c>
      <c r="J90" s="356">
        <v>1140.95</v>
      </c>
      <c r="K90" s="356">
        <v>1144.6500000000001</v>
      </c>
      <c r="L90" s="356">
        <v>1116</v>
      </c>
      <c r="M90" s="356">
        <v>1180.55</v>
      </c>
      <c r="N90" s="354">
        <v>1201</v>
      </c>
      <c r="O90" s="356" t="s">
        <v>1131</v>
      </c>
      <c r="P90" s="356" t="s">
        <v>1131</v>
      </c>
      <c r="Q90" s="356" t="s">
        <v>1131</v>
      </c>
      <c r="R90" s="356" t="s">
        <v>1131</v>
      </c>
      <c r="S90" s="356" t="s">
        <v>1131</v>
      </c>
      <c r="T90" s="356" t="s">
        <v>1131</v>
      </c>
      <c r="U90" s="356" t="s">
        <v>1131</v>
      </c>
      <c r="V90" s="356" t="s">
        <v>1131</v>
      </c>
      <c r="W90" s="356" t="s">
        <v>1131</v>
      </c>
      <c r="X90" s="356" t="s">
        <v>1131</v>
      </c>
      <c r="Y90" s="356" t="s">
        <v>1131</v>
      </c>
      <c r="Z90" s="356" t="s">
        <v>1131</v>
      </c>
      <c r="AA90" s="356" t="s">
        <v>1131</v>
      </c>
      <c r="AB90" s="356" t="s">
        <v>1131</v>
      </c>
      <c r="AC90" s="356" t="s">
        <v>1131</v>
      </c>
      <c r="AD90" s="356" t="s">
        <v>1131</v>
      </c>
      <c r="AE90" s="356" t="s">
        <v>1131</v>
      </c>
      <c r="AF90" s="356" t="s">
        <v>1131</v>
      </c>
      <c r="AG90" s="356" t="s">
        <v>1131</v>
      </c>
      <c r="AH90" s="356" t="s">
        <v>1131</v>
      </c>
      <c r="AI90" s="356" t="s">
        <v>1131</v>
      </c>
      <c r="AJ90" s="356" t="s">
        <v>1131</v>
      </c>
      <c r="AK90" s="356" t="s">
        <v>1131</v>
      </c>
      <c r="AL90" s="356" t="s">
        <v>1131</v>
      </c>
      <c r="AM90" s="356" t="s">
        <v>1131</v>
      </c>
      <c r="AN90" s="356" t="s">
        <v>1131</v>
      </c>
      <c r="AO90" s="356" t="s">
        <v>1131</v>
      </c>
      <c r="AP90" s="356" t="s">
        <v>1131</v>
      </c>
      <c r="AQ90" s="356" t="s">
        <v>1131</v>
      </c>
      <c r="AR90" s="356" t="s">
        <v>1131</v>
      </c>
    </row>
    <row r="91" spans="1:44" ht="29.25" customHeight="1">
      <c r="A91" s="357" t="s">
        <v>1392</v>
      </c>
      <c r="B91" s="358" t="s">
        <v>1393</v>
      </c>
      <c r="C91" s="358"/>
      <c r="D91" s="358"/>
      <c r="E91" s="358" t="s">
        <v>1390</v>
      </c>
      <c r="F91" s="358" t="s">
        <v>1394</v>
      </c>
      <c r="G91" s="358"/>
      <c r="H91" s="358" t="s">
        <v>1130</v>
      </c>
      <c r="I91" s="355">
        <v>1002.331</v>
      </c>
      <c r="J91" s="355">
        <v>977.77800000000002</v>
      </c>
      <c r="K91" s="355">
        <v>977.77800000000002</v>
      </c>
      <c r="L91" s="355">
        <v>974.02599999999995</v>
      </c>
      <c r="M91" s="355">
        <v>955.41399999999999</v>
      </c>
      <c r="N91" s="359">
        <v>933.6</v>
      </c>
      <c r="O91" s="355" t="s">
        <v>1131</v>
      </c>
      <c r="P91" s="355" t="s">
        <v>1131</v>
      </c>
      <c r="Q91" s="355" t="s">
        <v>1131</v>
      </c>
      <c r="R91" s="355" t="s">
        <v>1131</v>
      </c>
      <c r="S91" s="355" t="s">
        <v>1131</v>
      </c>
      <c r="T91" s="355" t="s">
        <v>1131</v>
      </c>
      <c r="U91" s="355" t="s">
        <v>1131</v>
      </c>
      <c r="V91" s="355" t="s">
        <v>1131</v>
      </c>
      <c r="W91" s="355" t="s">
        <v>1131</v>
      </c>
      <c r="X91" s="355" t="s">
        <v>1131</v>
      </c>
      <c r="Y91" s="355" t="s">
        <v>1131</v>
      </c>
      <c r="Z91" s="355" t="s">
        <v>1131</v>
      </c>
      <c r="AA91" s="355" t="s">
        <v>1131</v>
      </c>
      <c r="AB91" s="355" t="s">
        <v>1131</v>
      </c>
      <c r="AC91" s="355" t="s">
        <v>1131</v>
      </c>
      <c r="AD91" s="355" t="s">
        <v>1131</v>
      </c>
      <c r="AE91" s="355" t="s">
        <v>1131</v>
      </c>
      <c r="AF91" s="355" t="s">
        <v>1131</v>
      </c>
      <c r="AG91" s="355" t="s">
        <v>1131</v>
      </c>
      <c r="AH91" s="355" t="s">
        <v>1131</v>
      </c>
      <c r="AI91" s="355" t="s">
        <v>1131</v>
      </c>
      <c r="AJ91" s="355" t="s">
        <v>1131</v>
      </c>
      <c r="AK91" s="355" t="s">
        <v>1131</v>
      </c>
      <c r="AL91" s="355" t="s">
        <v>1131</v>
      </c>
      <c r="AM91" s="355" t="s">
        <v>1131</v>
      </c>
      <c r="AN91" s="355" t="s">
        <v>1131</v>
      </c>
      <c r="AO91" s="355" t="s">
        <v>1131</v>
      </c>
      <c r="AP91" s="355" t="s">
        <v>1131</v>
      </c>
      <c r="AQ91" s="355" t="s">
        <v>1131</v>
      </c>
      <c r="AR91" s="355" t="s">
        <v>1131</v>
      </c>
    </row>
    <row r="92" spans="1:44" ht="29.25" customHeight="1">
      <c r="A92" s="352" t="s">
        <v>1395</v>
      </c>
      <c r="B92" s="353" t="s">
        <v>1396</v>
      </c>
      <c r="C92" s="353" t="s">
        <v>1290</v>
      </c>
      <c r="D92" s="353"/>
      <c r="E92" s="353" t="s">
        <v>1390</v>
      </c>
      <c r="F92" s="353" t="s">
        <v>1397</v>
      </c>
      <c r="G92" s="353"/>
      <c r="H92" s="353" t="s">
        <v>1130</v>
      </c>
      <c r="I92" s="356">
        <v>4300</v>
      </c>
      <c r="J92" s="356">
        <v>4400</v>
      </c>
      <c r="K92" s="356">
        <v>4400</v>
      </c>
      <c r="L92" s="356">
        <v>4500</v>
      </c>
      <c r="M92" s="356">
        <v>4500</v>
      </c>
      <c r="N92" s="354">
        <v>4500</v>
      </c>
      <c r="O92" s="356" t="s">
        <v>1131</v>
      </c>
      <c r="P92" s="356" t="s">
        <v>1131</v>
      </c>
      <c r="Q92" s="356" t="s">
        <v>1131</v>
      </c>
      <c r="R92" s="356" t="s">
        <v>1131</v>
      </c>
      <c r="S92" s="356" t="s">
        <v>1131</v>
      </c>
      <c r="T92" s="356" t="s">
        <v>1131</v>
      </c>
      <c r="U92" s="356" t="s">
        <v>1131</v>
      </c>
      <c r="V92" s="356" t="s">
        <v>1131</v>
      </c>
      <c r="W92" s="356" t="s">
        <v>1131</v>
      </c>
      <c r="X92" s="356" t="s">
        <v>1131</v>
      </c>
      <c r="Y92" s="356" t="s">
        <v>1131</v>
      </c>
      <c r="Z92" s="356" t="s">
        <v>1131</v>
      </c>
      <c r="AA92" s="356" t="s">
        <v>1131</v>
      </c>
      <c r="AB92" s="356" t="s">
        <v>1131</v>
      </c>
      <c r="AC92" s="356" t="s">
        <v>1131</v>
      </c>
      <c r="AD92" s="356" t="s">
        <v>1131</v>
      </c>
      <c r="AE92" s="356" t="s">
        <v>1131</v>
      </c>
      <c r="AF92" s="356" t="s">
        <v>1131</v>
      </c>
      <c r="AG92" s="356" t="s">
        <v>1131</v>
      </c>
      <c r="AH92" s="356" t="s">
        <v>1131</v>
      </c>
      <c r="AI92" s="356" t="s">
        <v>1131</v>
      </c>
      <c r="AJ92" s="356" t="s">
        <v>1131</v>
      </c>
      <c r="AK92" s="356" t="s">
        <v>1131</v>
      </c>
      <c r="AL92" s="356" t="s">
        <v>1131</v>
      </c>
      <c r="AM92" s="356" t="s">
        <v>1131</v>
      </c>
      <c r="AN92" s="356" t="s">
        <v>1131</v>
      </c>
      <c r="AO92" s="356" t="s">
        <v>1131</v>
      </c>
      <c r="AP92" s="356" t="s">
        <v>1131</v>
      </c>
      <c r="AQ92" s="356" t="s">
        <v>1131</v>
      </c>
      <c r="AR92" s="356" t="s">
        <v>1131</v>
      </c>
    </row>
    <row r="93" spans="1:44" ht="29.25" customHeight="1">
      <c r="A93" s="357" t="s">
        <v>1398</v>
      </c>
      <c r="B93" s="358" t="s">
        <v>1399</v>
      </c>
      <c r="C93" s="358" t="s">
        <v>1371</v>
      </c>
      <c r="D93" s="358"/>
      <c r="E93" s="358" t="s">
        <v>1390</v>
      </c>
      <c r="F93" s="358" t="s">
        <v>1400</v>
      </c>
      <c r="G93" s="358"/>
      <c r="H93" s="358" t="s">
        <v>1130</v>
      </c>
      <c r="I93" s="355">
        <v>3.76</v>
      </c>
      <c r="J93" s="355">
        <v>3.86</v>
      </c>
      <c r="K93" s="355">
        <v>3.84</v>
      </c>
      <c r="L93" s="355">
        <v>4.03</v>
      </c>
      <c r="M93" s="355">
        <v>3.81</v>
      </c>
      <c r="N93" s="355">
        <v>3.75</v>
      </c>
      <c r="O93" s="355" t="s">
        <v>1131</v>
      </c>
      <c r="P93" s="355" t="s">
        <v>1131</v>
      </c>
      <c r="Q93" s="355" t="s">
        <v>1131</v>
      </c>
      <c r="R93" s="355" t="s">
        <v>1131</v>
      </c>
      <c r="S93" s="355" t="s">
        <v>1131</v>
      </c>
      <c r="T93" s="355" t="s">
        <v>1131</v>
      </c>
      <c r="U93" s="355" t="s">
        <v>1131</v>
      </c>
      <c r="V93" s="355" t="s">
        <v>1131</v>
      </c>
      <c r="W93" s="355" t="s">
        <v>1131</v>
      </c>
      <c r="X93" s="355" t="s">
        <v>1131</v>
      </c>
      <c r="Y93" s="355" t="s">
        <v>1131</v>
      </c>
      <c r="Z93" s="355" t="s">
        <v>1131</v>
      </c>
      <c r="AA93" s="355" t="s">
        <v>1131</v>
      </c>
      <c r="AB93" s="355" t="s">
        <v>1131</v>
      </c>
      <c r="AC93" s="355" t="s">
        <v>1131</v>
      </c>
      <c r="AD93" s="355" t="s">
        <v>1131</v>
      </c>
      <c r="AE93" s="355" t="s">
        <v>1131</v>
      </c>
      <c r="AF93" s="355" t="s">
        <v>1131</v>
      </c>
      <c r="AG93" s="355" t="s">
        <v>1131</v>
      </c>
      <c r="AH93" s="355" t="s">
        <v>1131</v>
      </c>
      <c r="AI93" s="355" t="s">
        <v>1131</v>
      </c>
      <c r="AJ93" s="355" t="s">
        <v>1131</v>
      </c>
      <c r="AK93" s="355" t="s">
        <v>1131</v>
      </c>
      <c r="AL93" s="355" t="s">
        <v>1131</v>
      </c>
      <c r="AM93" s="355" t="s">
        <v>1131</v>
      </c>
      <c r="AN93" s="355" t="s">
        <v>1131</v>
      </c>
      <c r="AO93" s="355" t="s">
        <v>1131</v>
      </c>
      <c r="AP93" s="355" t="s">
        <v>1131</v>
      </c>
      <c r="AQ93" s="355" t="s">
        <v>1131</v>
      </c>
      <c r="AR93" s="355" t="s">
        <v>1131</v>
      </c>
    </row>
    <row r="94" spans="1:44" ht="29.25" customHeight="1">
      <c r="A94" s="352" t="s">
        <v>1401</v>
      </c>
      <c r="B94" s="353" t="s">
        <v>1402</v>
      </c>
      <c r="C94" s="353"/>
      <c r="D94" s="353"/>
      <c r="E94" s="353" t="s">
        <v>1390</v>
      </c>
      <c r="F94" s="353" t="s">
        <v>1403</v>
      </c>
      <c r="G94" s="353"/>
      <c r="H94" s="353" t="s">
        <v>1130</v>
      </c>
      <c r="I94" s="356">
        <v>-12.345000000000001</v>
      </c>
      <c r="J94" s="356">
        <v>-14.301</v>
      </c>
      <c r="K94" s="356">
        <v>-14.577999999999999</v>
      </c>
      <c r="L94" s="356">
        <v>-12.722</v>
      </c>
      <c r="M94" s="356">
        <v>-19.07</v>
      </c>
      <c r="N94" s="354">
        <v>-22.3</v>
      </c>
      <c r="O94" s="356" t="s">
        <v>1131</v>
      </c>
      <c r="P94" s="356" t="s">
        <v>1131</v>
      </c>
      <c r="Q94" s="356" t="s">
        <v>1131</v>
      </c>
      <c r="R94" s="356" t="s">
        <v>1131</v>
      </c>
      <c r="S94" s="356" t="s">
        <v>1131</v>
      </c>
      <c r="T94" s="356" t="s">
        <v>1131</v>
      </c>
      <c r="U94" s="356" t="s">
        <v>1131</v>
      </c>
      <c r="V94" s="356" t="s">
        <v>1131</v>
      </c>
      <c r="W94" s="356" t="s">
        <v>1131</v>
      </c>
      <c r="X94" s="356" t="s">
        <v>1131</v>
      </c>
      <c r="Y94" s="356" t="s">
        <v>1131</v>
      </c>
      <c r="Z94" s="356" t="s">
        <v>1131</v>
      </c>
      <c r="AA94" s="356" t="s">
        <v>1131</v>
      </c>
      <c r="AB94" s="356" t="s">
        <v>1131</v>
      </c>
      <c r="AC94" s="356" t="s">
        <v>1131</v>
      </c>
      <c r="AD94" s="356" t="s">
        <v>1131</v>
      </c>
      <c r="AE94" s="356" t="s">
        <v>1131</v>
      </c>
      <c r="AF94" s="356" t="s">
        <v>1131</v>
      </c>
      <c r="AG94" s="356" t="s">
        <v>1131</v>
      </c>
      <c r="AH94" s="356" t="s">
        <v>1131</v>
      </c>
      <c r="AI94" s="356" t="s">
        <v>1131</v>
      </c>
      <c r="AJ94" s="356" t="s">
        <v>1131</v>
      </c>
      <c r="AK94" s="356" t="s">
        <v>1131</v>
      </c>
      <c r="AL94" s="356" t="s">
        <v>1131</v>
      </c>
      <c r="AM94" s="356" t="s">
        <v>1131</v>
      </c>
      <c r="AN94" s="356" t="s">
        <v>1131</v>
      </c>
      <c r="AO94" s="356" t="s">
        <v>1131</v>
      </c>
      <c r="AP94" s="356" t="s">
        <v>1131</v>
      </c>
      <c r="AQ94" s="356" t="s">
        <v>1131</v>
      </c>
      <c r="AR94" s="356" t="s">
        <v>1131</v>
      </c>
    </row>
    <row r="95" spans="1:44" ht="111.75" customHeight="1">
      <c r="A95" s="357" t="s">
        <v>1404</v>
      </c>
      <c r="B95" s="358" t="s">
        <v>1405</v>
      </c>
      <c r="C95" s="358" t="s">
        <v>1371</v>
      </c>
      <c r="D95" s="358" t="s">
        <v>1315</v>
      </c>
      <c r="E95" s="358" t="s">
        <v>1406</v>
      </c>
      <c r="F95" s="358" t="s">
        <v>1407</v>
      </c>
      <c r="G95" s="358" t="s">
        <v>1408</v>
      </c>
      <c r="H95" s="358" t="s">
        <v>1130</v>
      </c>
      <c r="I95" s="359">
        <v>0</v>
      </c>
      <c r="J95" s="359">
        <v>0</v>
      </c>
      <c r="K95" s="359">
        <v>0</v>
      </c>
      <c r="L95" s="359">
        <v>0</v>
      </c>
      <c r="M95" s="359">
        <v>0</v>
      </c>
      <c r="N95" s="359">
        <v>0</v>
      </c>
      <c r="O95" s="359">
        <v>0</v>
      </c>
      <c r="P95" s="359">
        <v>0</v>
      </c>
      <c r="Q95" s="359">
        <v>0</v>
      </c>
      <c r="R95" s="359">
        <v>0</v>
      </c>
      <c r="S95" s="355">
        <v>0</v>
      </c>
      <c r="T95" s="355">
        <v>0</v>
      </c>
      <c r="U95" s="355">
        <v>0</v>
      </c>
      <c r="V95" s="355">
        <v>0</v>
      </c>
      <c r="W95" s="355">
        <v>0</v>
      </c>
      <c r="X95" s="355" t="s">
        <v>1131</v>
      </c>
      <c r="Y95" s="355" t="s">
        <v>1131</v>
      </c>
      <c r="Z95" s="355" t="s">
        <v>1131</v>
      </c>
      <c r="AA95" s="355" t="s">
        <v>1131</v>
      </c>
      <c r="AB95" s="355" t="s">
        <v>1131</v>
      </c>
      <c r="AC95" s="355" t="s">
        <v>1131</v>
      </c>
      <c r="AD95" s="355" t="s">
        <v>1131</v>
      </c>
      <c r="AE95" s="355" t="s">
        <v>1131</v>
      </c>
      <c r="AF95" s="355" t="s">
        <v>1131</v>
      </c>
      <c r="AG95" s="355" t="s">
        <v>1131</v>
      </c>
      <c r="AH95" s="355" t="s">
        <v>1131</v>
      </c>
      <c r="AI95" s="355" t="s">
        <v>1131</v>
      </c>
      <c r="AJ95" s="355" t="s">
        <v>1131</v>
      </c>
      <c r="AK95" s="355" t="s">
        <v>1131</v>
      </c>
      <c r="AL95" s="355" t="s">
        <v>1131</v>
      </c>
      <c r="AM95" s="355" t="s">
        <v>1131</v>
      </c>
      <c r="AN95" s="355" t="s">
        <v>1131</v>
      </c>
      <c r="AO95" s="355" t="s">
        <v>1131</v>
      </c>
      <c r="AP95" s="355" t="s">
        <v>1131</v>
      </c>
      <c r="AQ95" s="355" t="s">
        <v>1131</v>
      </c>
      <c r="AR95" s="355" t="s">
        <v>1131</v>
      </c>
    </row>
    <row r="96" spans="1:44" ht="29.25" customHeight="1">
      <c r="A96" s="352" t="s">
        <v>1409</v>
      </c>
      <c r="B96" s="353" t="s">
        <v>1410</v>
      </c>
      <c r="C96" s="353"/>
      <c r="D96" s="353"/>
      <c r="E96" s="353" t="s">
        <v>1199</v>
      </c>
      <c r="F96" s="353" t="s">
        <v>1411</v>
      </c>
      <c r="G96" s="353"/>
      <c r="H96" s="353" t="s">
        <v>1130</v>
      </c>
      <c r="I96" s="356">
        <v>8.3670000000000009</v>
      </c>
      <c r="J96" s="356">
        <v>7.798</v>
      </c>
      <c r="K96" s="356">
        <v>7.0190000000000001</v>
      </c>
      <c r="L96" s="356">
        <v>6.375</v>
      </c>
      <c r="M96" s="356">
        <v>5.92</v>
      </c>
      <c r="N96" s="356">
        <v>5.6760000000000002</v>
      </c>
      <c r="O96" s="354">
        <v>5.5789999999999997</v>
      </c>
      <c r="P96" s="354">
        <v>5.5149999999999997</v>
      </c>
      <c r="Q96" s="354">
        <v>5.56</v>
      </c>
      <c r="R96" s="355">
        <v>5.6180000000000003</v>
      </c>
      <c r="S96" s="355">
        <v>5.6989999999999998</v>
      </c>
      <c r="T96" s="355">
        <v>5.8029999999999999</v>
      </c>
      <c r="U96" s="355">
        <v>5.8369999999999997</v>
      </c>
      <c r="V96" s="355">
        <v>5.8940000000000001</v>
      </c>
      <c r="W96" s="355">
        <v>5.9390000000000001</v>
      </c>
      <c r="X96" s="355">
        <v>5.899</v>
      </c>
      <c r="Y96" s="356" t="s">
        <v>1131</v>
      </c>
      <c r="Z96" s="356" t="s">
        <v>1131</v>
      </c>
      <c r="AA96" s="356" t="s">
        <v>1131</v>
      </c>
      <c r="AB96" s="356" t="s">
        <v>1131</v>
      </c>
      <c r="AC96" s="356" t="s">
        <v>1131</v>
      </c>
      <c r="AD96" s="356" t="s">
        <v>1131</v>
      </c>
      <c r="AE96" s="356" t="s">
        <v>1131</v>
      </c>
      <c r="AF96" s="356" t="s">
        <v>1131</v>
      </c>
      <c r="AG96" s="356" t="s">
        <v>1131</v>
      </c>
      <c r="AH96" s="356" t="s">
        <v>1131</v>
      </c>
      <c r="AI96" s="356" t="s">
        <v>1131</v>
      </c>
      <c r="AJ96" s="356" t="s">
        <v>1131</v>
      </c>
      <c r="AK96" s="356" t="s">
        <v>1131</v>
      </c>
      <c r="AL96" s="356" t="s">
        <v>1131</v>
      </c>
      <c r="AM96" s="356" t="s">
        <v>1131</v>
      </c>
      <c r="AN96" s="356" t="s">
        <v>1131</v>
      </c>
      <c r="AO96" s="356" t="s">
        <v>1131</v>
      </c>
      <c r="AP96" s="356" t="s">
        <v>1131</v>
      </c>
      <c r="AQ96" s="356" t="s">
        <v>1131</v>
      </c>
      <c r="AR96" s="356" t="s">
        <v>1131</v>
      </c>
    </row>
    <row r="97" spans="1:44" ht="84" customHeight="1">
      <c r="A97" s="357" t="s">
        <v>1412</v>
      </c>
      <c r="B97" s="358" t="s">
        <v>1413</v>
      </c>
      <c r="C97" s="358" t="s">
        <v>1371</v>
      </c>
      <c r="D97" s="358" t="s">
        <v>1315</v>
      </c>
      <c r="E97" s="358" t="s">
        <v>1414</v>
      </c>
      <c r="F97" s="358" t="s">
        <v>1415</v>
      </c>
      <c r="G97" s="358"/>
      <c r="H97" s="358" t="s">
        <v>1130</v>
      </c>
      <c r="I97" s="355" t="s">
        <v>1131</v>
      </c>
      <c r="J97" s="355" t="s">
        <v>1131</v>
      </c>
      <c r="K97" s="355" t="s">
        <v>1131</v>
      </c>
      <c r="L97" s="355" t="s">
        <v>1131</v>
      </c>
      <c r="M97" s="355" t="s">
        <v>1131</v>
      </c>
      <c r="N97" s="355" t="s">
        <v>1131</v>
      </c>
      <c r="O97" s="355" t="s">
        <v>1131</v>
      </c>
      <c r="P97" s="355" t="s">
        <v>1131</v>
      </c>
      <c r="Q97" s="355" t="s">
        <v>1131</v>
      </c>
      <c r="R97" s="355" t="s">
        <v>1131</v>
      </c>
      <c r="S97" s="355" t="s">
        <v>1131</v>
      </c>
      <c r="T97" s="355" t="s">
        <v>1131</v>
      </c>
      <c r="U97" s="355" t="s">
        <v>1131</v>
      </c>
      <c r="V97" s="355" t="s">
        <v>1131</v>
      </c>
      <c r="W97" s="355" t="s">
        <v>1131</v>
      </c>
      <c r="X97" s="355" t="s">
        <v>1131</v>
      </c>
      <c r="Y97" s="355" t="s">
        <v>1131</v>
      </c>
      <c r="Z97" s="355" t="s">
        <v>1131</v>
      </c>
      <c r="AA97" s="355" t="s">
        <v>1131</v>
      </c>
      <c r="AB97" s="355" t="s">
        <v>1131</v>
      </c>
      <c r="AC97" s="355" t="s">
        <v>1131</v>
      </c>
      <c r="AD97" s="355" t="s">
        <v>1131</v>
      </c>
      <c r="AE97" s="355" t="s">
        <v>1131</v>
      </c>
      <c r="AF97" s="355" t="s">
        <v>1131</v>
      </c>
      <c r="AG97" s="355" t="s">
        <v>1131</v>
      </c>
      <c r="AH97" s="355" t="s">
        <v>1131</v>
      </c>
      <c r="AI97" s="355" t="s">
        <v>1131</v>
      </c>
      <c r="AJ97" s="355" t="s">
        <v>1131</v>
      </c>
      <c r="AK97" s="355" t="s">
        <v>1131</v>
      </c>
      <c r="AL97" s="355" t="s">
        <v>1131</v>
      </c>
      <c r="AM97" s="355" t="s">
        <v>1131</v>
      </c>
      <c r="AN97" s="355" t="s">
        <v>1131</v>
      </c>
      <c r="AO97" s="355" t="s">
        <v>1131</v>
      </c>
      <c r="AP97" s="355" t="s">
        <v>1131</v>
      </c>
      <c r="AQ97" s="355" t="s">
        <v>1131</v>
      </c>
      <c r="AR97" s="355" t="s">
        <v>1131</v>
      </c>
    </row>
    <row r="98" spans="1:44" ht="84" customHeight="1">
      <c r="A98" s="352" t="s">
        <v>1416</v>
      </c>
      <c r="B98" s="353" t="s">
        <v>1417</v>
      </c>
      <c r="C98" s="353" t="s">
        <v>1371</v>
      </c>
      <c r="D98" s="353" t="s">
        <v>1315</v>
      </c>
      <c r="E98" s="353" t="s">
        <v>1414</v>
      </c>
      <c r="F98" s="353" t="s">
        <v>1418</v>
      </c>
      <c r="G98" s="353"/>
      <c r="H98" s="353" t="s">
        <v>1130</v>
      </c>
      <c r="I98" s="356" t="s">
        <v>1131</v>
      </c>
      <c r="J98" s="356" t="s">
        <v>1131</v>
      </c>
      <c r="K98" s="356" t="s">
        <v>1131</v>
      </c>
      <c r="L98" s="356" t="s">
        <v>1131</v>
      </c>
      <c r="M98" s="356" t="s">
        <v>1131</v>
      </c>
      <c r="N98" s="356" t="s">
        <v>1131</v>
      </c>
      <c r="O98" s="356" t="s">
        <v>1131</v>
      </c>
      <c r="P98" s="356" t="s">
        <v>1131</v>
      </c>
      <c r="Q98" s="356" t="s">
        <v>1131</v>
      </c>
      <c r="R98" s="356" t="s">
        <v>1131</v>
      </c>
      <c r="S98" s="356" t="s">
        <v>1131</v>
      </c>
      <c r="T98" s="356" t="s">
        <v>1131</v>
      </c>
      <c r="U98" s="356" t="s">
        <v>1131</v>
      </c>
      <c r="V98" s="356" t="s">
        <v>1131</v>
      </c>
      <c r="W98" s="356" t="s">
        <v>1131</v>
      </c>
      <c r="X98" s="356" t="s">
        <v>1131</v>
      </c>
      <c r="Y98" s="356" t="s">
        <v>1131</v>
      </c>
      <c r="Z98" s="356" t="s">
        <v>1131</v>
      </c>
      <c r="AA98" s="356" t="s">
        <v>1131</v>
      </c>
      <c r="AB98" s="356" t="s">
        <v>1131</v>
      </c>
      <c r="AC98" s="356" t="s">
        <v>1131</v>
      </c>
      <c r="AD98" s="356" t="s">
        <v>1131</v>
      </c>
      <c r="AE98" s="356" t="s">
        <v>1131</v>
      </c>
      <c r="AF98" s="356" t="s">
        <v>1131</v>
      </c>
      <c r="AG98" s="356" t="s">
        <v>1131</v>
      </c>
      <c r="AH98" s="356" t="s">
        <v>1131</v>
      </c>
      <c r="AI98" s="356" t="s">
        <v>1131</v>
      </c>
      <c r="AJ98" s="356" t="s">
        <v>1131</v>
      </c>
      <c r="AK98" s="356" t="s">
        <v>1131</v>
      </c>
      <c r="AL98" s="356" t="s">
        <v>1131</v>
      </c>
      <c r="AM98" s="356" t="s">
        <v>1131</v>
      </c>
      <c r="AN98" s="356" t="s">
        <v>1131</v>
      </c>
      <c r="AO98" s="356" t="s">
        <v>1131</v>
      </c>
      <c r="AP98" s="356" t="s">
        <v>1131</v>
      </c>
      <c r="AQ98" s="356" t="s">
        <v>1131</v>
      </c>
      <c r="AR98" s="356" t="s">
        <v>1131</v>
      </c>
    </row>
    <row r="99" spans="1:44" ht="84" customHeight="1">
      <c r="A99" s="357" t="s">
        <v>1419</v>
      </c>
      <c r="B99" s="358" t="s">
        <v>1420</v>
      </c>
      <c r="C99" s="358" t="s">
        <v>1371</v>
      </c>
      <c r="D99" s="358" t="s">
        <v>1315</v>
      </c>
      <c r="E99" s="358" t="s">
        <v>1414</v>
      </c>
      <c r="F99" s="358" t="s">
        <v>1421</v>
      </c>
      <c r="G99" s="358"/>
      <c r="H99" s="358" t="s">
        <v>1130</v>
      </c>
      <c r="I99" s="355" t="s">
        <v>1131</v>
      </c>
      <c r="J99" s="355" t="s">
        <v>1131</v>
      </c>
      <c r="K99" s="355" t="s">
        <v>1131</v>
      </c>
      <c r="L99" s="355" t="s">
        <v>1131</v>
      </c>
      <c r="M99" s="355" t="s">
        <v>1131</v>
      </c>
      <c r="N99" s="355" t="s">
        <v>1131</v>
      </c>
      <c r="O99" s="355" t="s">
        <v>1131</v>
      </c>
      <c r="P99" s="355" t="s">
        <v>1131</v>
      </c>
      <c r="Q99" s="355" t="s">
        <v>1131</v>
      </c>
      <c r="R99" s="355" t="s">
        <v>1131</v>
      </c>
      <c r="S99" s="355" t="s">
        <v>1131</v>
      </c>
      <c r="T99" s="355" t="s">
        <v>1131</v>
      </c>
      <c r="U99" s="355" t="s">
        <v>1131</v>
      </c>
      <c r="V99" s="355" t="s">
        <v>1131</v>
      </c>
      <c r="W99" s="355" t="s">
        <v>1131</v>
      </c>
      <c r="X99" s="355" t="s">
        <v>1131</v>
      </c>
      <c r="Y99" s="355" t="s">
        <v>1131</v>
      </c>
      <c r="Z99" s="355" t="s">
        <v>1131</v>
      </c>
      <c r="AA99" s="355" t="s">
        <v>1131</v>
      </c>
      <c r="AB99" s="355" t="s">
        <v>1131</v>
      </c>
      <c r="AC99" s="355" t="s">
        <v>1131</v>
      </c>
      <c r="AD99" s="355" t="s">
        <v>1131</v>
      </c>
      <c r="AE99" s="355" t="s">
        <v>1131</v>
      </c>
      <c r="AF99" s="355" t="s">
        <v>1131</v>
      </c>
      <c r="AG99" s="355" t="s">
        <v>1131</v>
      </c>
      <c r="AH99" s="355" t="s">
        <v>1131</v>
      </c>
      <c r="AI99" s="355" t="s">
        <v>1131</v>
      </c>
      <c r="AJ99" s="355" t="s">
        <v>1131</v>
      </c>
      <c r="AK99" s="355" t="s">
        <v>1131</v>
      </c>
      <c r="AL99" s="355" t="s">
        <v>1131</v>
      </c>
      <c r="AM99" s="355" t="s">
        <v>1131</v>
      </c>
      <c r="AN99" s="355" t="s">
        <v>1131</v>
      </c>
      <c r="AO99" s="355" t="s">
        <v>1131</v>
      </c>
      <c r="AP99" s="355" t="s">
        <v>1131</v>
      </c>
      <c r="AQ99" s="355" t="s">
        <v>1131</v>
      </c>
      <c r="AR99" s="355" t="s">
        <v>1131</v>
      </c>
    </row>
    <row r="100" spans="1:44" ht="84" customHeight="1">
      <c r="A100" s="352" t="s">
        <v>1422</v>
      </c>
      <c r="B100" s="353" t="s">
        <v>1423</v>
      </c>
      <c r="C100" s="353" t="s">
        <v>1371</v>
      </c>
      <c r="D100" s="353" t="s">
        <v>1315</v>
      </c>
      <c r="E100" s="353" t="s">
        <v>1414</v>
      </c>
      <c r="F100" s="353" t="s">
        <v>1424</v>
      </c>
      <c r="G100" s="353"/>
      <c r="H100" s="353" t="s">
        <v>1130</v>
      </c>
      <c r="I100" s="356" t="s">
        <v>1131</v>
      </c>
      <c r="J100" s="356" t="s">
        <v>1131</v>
      </c>
      <c r="K100" s="356" t="s">
        <v>1131</v>
      </c>
      <c r="L100" s="356" t="s">
        <v>1131</v>
      </c>
      <c r="M100" s="356" t="s">
        <v>1131</v>
      </c>
      <c r="N100" s="356" t="s">
        <v>1131</v>
      </c>
      <c r="O100" s="356" t="s">
        <v>1131</v>
      </c>
      <c r="P100" s="356" t="s">
        <v>1131</v>
      </c>
      <c r="Q100" s="356" t="s">
        <v>1131</v>
      </c>
      <c r="R100" s="356" t="s">
        <v>1131</v>
      </c>
      <c r="S100" s="356" t="s">
        <v>1131</v>
      </c>
      <c r="T100" s="356" t="s">
        <v>1131</v>
      </c>
      <c r="U100" s="356" t="s">
        <v>1131</v>
      </c>
      <c r="V100" s="356" t="s">
        <v>1131</v>
      </c>
      <c r="W100" s="356" t="s">
        <v>1131</v>
      </c>
      <c r="X100" s="356" t="s">
        <v>1131</v>
      </c>
      <c r="Y100" s="356" t="s">
        <v>1131</v>
      </c>
      <c r="Z100" s="356" t="s">
        <v>1131</v>
      </c>
      <c r="AA100" s="356" t="s">
        <v>1131</v>
      </c>
      <c r="AB100" s="356" t="s">
        <v>1131</v>
      </c>
      <c r="AC100" s="356" t="s">
        <v>1131</v>
      </c>
      <c r="AD100" s="356" t="s">
        <v>1131</v>
      </c>
      <c r="AE100" s="356" t="s">
        <v>1131</v>
      </c>
      <c r="AF100" s="356" t="s">
        <v>1131</v>
      </c>
      <c r="AG100" s="356" t="s">
        <v>1131</v>
      </c>
      <c r="AH100" s="356" t="s">
        <v>1131</v>
      </c>
      <c r="AI100" s="356" t="s">
        <v>1131</v>
      </c>
      <c r="AJ100" s="356" t="s">
        <v>1131</v>
      </c>
      <c r="AK100" s="356" t="s">
        <v>1131</v>
      </c>
      <c r="AL100" s="356" t="s">
        <v>1131</v>
      </c>
      <c r="AM100" s="356" t="s">
        <v>1131</v>
      </c>
      <c r="AN100" s="356" t="s">
        <v>1131</v>
      </c>
      <c r="AO100" s="356" t="s">
        <v>1131</v>
      </c>
      <c r="AP100" s="356" t="s">
        <v>1131</v>
      </c>
      <c r="AQ100" s="356" t="s">
        <v>1131</v>
      </c>
      <c r="AR100" s="356" t="s">
        <v>1131</v>
      </c>
    </row>
    <row r="101" spans="1:44" ht="120.75" customHeight="1">
      <c r="A101" s="357" t="s">
        <v>1425</v>
      </c>
      <c r="B101" s="358" t="s">
        <v>1426</v>
      </c>
      <c r="C101" s="358" t="s">
        <v>1371</v>
      </c>
      <c r="D101" s="358" t="s">
        <v>1315</v>
      </c>
      <c r="E101" s="358" t="s">
        <v>1427</v>
      </c>
      <c r="F101" s="358" t="s">
        <v>1428</v>
      </c>
      <c r="G101" s="358" t="s">
        <v>1429</v>
      </c>
      <c r="H101" s="358" t="s">
        <v>1130</v>
      </c>
      <c r="I101" s="355" t="s">
        <v>1131</v>
      </c>
      <c r="J101" s="355" t="s">
        <v>1131</v>
      </c>
      <c r="K101" s="355" t="s">
        <v>1131</v>
      </c>
      <c r="L101" s="355" t="s">
        <v>1131</v>
      </c>
      <c r="M101" s="355" t="s">
        <v>1131</v>
      </c>
      <c r="N101" s="355" t="s">
        <v>1131</v>
      </c>
      <c r="O101" s="355" t="s">
        <v>1131</v>
      </c>
      <c r="P101" s="355" t="s">
        <v>1131</v>
      </c>
      <c r="Q101" s="355" t="s">
        <v>1131</v>
      </c>
      <c r="R101" s="355" t="s">
        <v>1131</v>
      </c>
      <c r="S101" s="355" t="s">
        <v>1131</v>
      </c>
      <c r="T101" s="355" t="s">
        <v>1131</v>
      </c>
      <c r="U101" s="355" t="s">
        <v>1131</v>
      </c>
      <c r="V101" s="355" t="s">
        <v>1131</v>
      </c>
      <c r="W101" s="355" t="s">
        <v>1131</v>
      </c>
      <c r="X101" s="355" t="s">
        <v>1131</v>
      </c>
      <c r="Y101" s="355" t="s">
        <v>1131</v>
      </c>
      <c r="Z101" s="355" t="s">
        <v>1131</v>
      </c>
      <c r="AA101" s="355" t="s">
        <v>1131</v>
      </c>
      <c r="AB101" s="355" t="s">
        <v>1131</v>
      </c>
      <c r="AC101" s="355" t="s">
        <v>1131</v>
      </c>
      <c r="AD101" s="355" t="s">
        <v>1131</v>
      </c>
      <c r="AE101" s="355" t="s">
        <v>1131</v>
      </c>
      <c r="AF101" s="355" t="s">
        <v>1131</v>
      </c>
      <c r="AG101" s="355" t="s">
        <v>1131</v>
      </c>
      <c r="AH101" s="355" t="s">
        <v>1131</v>
      </c>
      <c r="AI101" s="355" t="s">
        <v>1131</v>
      </c>
      <c r="AJ101" s="355" t="s">
        <v>1131</v>
      </c>
      <c r="AK101" s="355" t="s">
        <v>1131</v>
      </c>
      <c r="AL101" s="355" t="s">
        <v>1131</v>
      </c>
      <c r="AM101" s="355" t="s">
        <v>1131</v>
      </c>
      <c r="AN101" s="355" t="s">
        <v>1131</v>
      </c>
      <c r="AO101" s="355" t="s">
        <v>1131</v>
      </c>
      <c r="AP101" s="355" t="s">
        <v>1131</v>
      </c>
      <c r="AQ101" s="355" t="s">
        <v>1131</v>
      </c>
      <c r="AR101" s="355" t="s">
        <v>1131</v>
      </c>
    </row>
    <row r="102" spans="1:44" ht="47.25" customHeight="1">
      <c r="A102" s="352" t="s">
        <v>1430</v>
      </c>
      <c r="B102" s="353" t="s">
        <v>1431</v>
      </c>
      <c r="C102" s="353"/>
      <c r="D102" s="353"/>
      <c r="E102" s="353" t="s">
        <v>1276</v>
      </c>
      <c r="F102" s="353" t="s">
        <v>1432</v>
      </c>
      <c r="G102" s="353"/>
      <c r="H102" s="353" t="s">
        <v>1130</v>
      </c>
      <c r="I102" s="354">
        <v>5</v>
      </c>
      <c r="J102" s="354">
        <v>5</v>
      </c>
      <c r="K102" s="354">
        <v>5</v>
      </c>
      <c r="L102" s="354">
        <v>5</v>
      </c>
      <c r="M102" s="354">
        <v>5</v>
      </c>
      <c r="N102" s="354">
        <v>5</v>
      </c>
      <c r="O102" s="354">
        <v>5</v>
      </c>
      <c r="P102" s="354">
        <v>5</v>
      </c>
      <c r="Q102" s="354">
        <v>5</v>
      </c>
      <c r="R102" s="354">
        <v>5</v>
      </c>
      <c r="S102" s="355">
        <v>5</v>
      </c>
      <c r="T102" s="355">
        <v>5</v>
      </c>
      <c r="U102" s="355">
        <v>5</v>
      </c>
      <c r="V102" s="355">
        <v>5</v>
      </c>
      <c r="W102" s="355">
        <v>5</v>
      </c>
      <c r="X102" s="356" t="s">
        <v>1131</v>
      </c>
      <c r="Y102" s="356" t="s">
        <v>1131</v>
      </c>
      <c r="Z102" s="356" t="s">
        <v>1131</v>
      </c>
      <c r="AA102" s="356" t="s">
        <v>1131</v>
      </c>
      <c r="AB102" s="356" t="s">
        <v>1131</v>
      </c>
      <c r="AC102" s="356" t="s">
        <v>1131</v>
      </c>
      <c r="AD102" s="356" t="s">
        <v>1131</v>
      </c>
      <c r="AE102" s="356" t="s">
        <v>1131</v>
      </c>
      <c r="AF102" s="356" t="s">
        <v>1131</v>
      </c>
      <c r="AG102" s="356" t="s">
        <v>1131</v>
      </c>
      <c r="AH102" s="356" t="s">
        <v>1131</v>
      </c>
      <c r="AI102" s="356" t="s">
        <v>1131</v>
      </c>
      <c r="AJ102" s="356" t="s">
        <v>1131</v>
      </c>
      <c r="AK102" s="356" t="s">
        <v>1131</v>
      </c>
      <c r="AL102" s="356" t="s">
        <v>1131</v>
      </c>
      <c r="AM102" s="356" t="s">
        <v>1131</v>
      </c>
      <c r="AN102" s="356" t="s">
        <v>1131</v>
      </c>
      <c r="AO102" s="356" t="s">
        <v>1131</v>
      </c>
      <c r="AP102" s="356" t="s">
        <v>1131</v>
      </c>
      <c r="AQ102" s="356" t="s">
        <v>1131</v>
      </c>
      <c r="AR102" s="356" t="s">
        <v>1131</v>
      </c>
    </row>
    <row r="103" spans="1:44" ht="29.25" customHeight="1">
      <c r="A103" s="357" t="s">
        <v>1433</v>
      </c>
      <c r="B103" s="358" t="s">
        <v>1434</v>
      </c>
      <c r="C103" s="358"/>
      <c r="D103" s="358"/>
      <c r="E103" s="358" t="s">
        <v>1435</v>
      </c>
      <c r="F103" s="358" t="s">
        <v>1436</v>
      </c>
      <c r="G103" s="358"/>
      <c r="H103" s="358" t="s">
        <v>1130</v>
      </c>
      <c r="I103" s="355">
        <v>-8.9999999999999993E-3</v>
      </c>
      <c r="J103" s="355">
        <v>0.92300000000000004</v>
      </c>
      <c r="K103" s="355">
        <v>1.242</v>
      </c>
      <c r="L103" s="355">
        <v>1.5529999999999999</v>
      </c>
      <c r="M103" s="355">
        <v>-0.58799999999999997</v>
      </c>
      <c r="N103" s="355">
        <v>-3.4569999999999999</v>
      </c>
      <c r="O103" s="355">
        <v>-1.3720000000000001</v>
      </c>
      <c r="P103" s="355">
        <v>-2.7789999999999999</v>
      </c>
      <c r="Q103" s="355">
        <v>-1.5309999999999999</v>
      </c>
      <c r="R103" s="359">
        <v>-1.8</v>
      </c>
      <c r="S103" s="355">
        <v>-1.7</v>
      </c>
      <c r="T103" s="355">
        <v>-1.5</v>
      </c>
      <c r="U103" s="355">
        <v>-1.3</v>
      </c>
      <c r="V103" s="355">
        <v>-1</v>
      </c>
      <c r="W103" s="355">
        <v>-0.9</v>
      </c>
      <c r="X103" s="355" t="s">
        <v>1131</v>
      </c>
      <c r="Y103" s="355" t="s">
        <v>1131</v>
      </c>
      <c r="Z103" s="355" t="s">
        <v>1131</v>
      </c>
      <c r="AA103" s="355" t="s">
        <v>1131</v>
      </c>
      <c r="AB103" s="355" t="s">
        <v>1131</v>
      </c>
      <c r="AC103" s="355" t="s">
        <v>1131</v>
      </c>
      <c r="AD103" s="355" t="s">
        <v>1131</v>
      </c>
      <c r="AE103" s="355" t="s">
        <v>1131</v>
      </c>
      <c r="AF103" s="355" t="s">
        <v>1131</v>
      </c>
      <c r="AG103" s="355" t="s">
        <v>1131</v>
      </c>
      <c r="AH103" s="355" t="s">
        <v>1131</v>
      </c>
      <c r="AI103" s="355" t="s">
        <v>1131</v>
      </c>
      <c r="AJ103" s="355" t="s">
        <v>1131</v>
      </c>
      <c r="AK103" s="355" t="s">
        <v>1131</v>
      </c>
      <c r="AL103" s="355" t="s">
        <v>1131</v>
      </c>
      <c r="AM103" s="355" t="s">
        <v>1131</v>
      </c>
      <c r="AN103" s="355" t="s">
        <v>1131</v>
      </c>
      <c r="AO103" s="355" t="s">
        <v>1131</v>
      </c>
      <c r="AP103" s="355" t="s">
        <v>1131</v>
      </c>
      <c r="AQ103" s="355" t="s">
        <v>1131</v>
      </c>
      <c r="AR103" s="355" t="s">
        <v>1131</v>
      </c>
    </row>
    <row r="104" spans="1:44" ht="29.25" customHeight="1">
      <c r="A104" s="352" t="s">
        <v>1437</v>
      </c>
      <c r="B104" s="353" t="s">
        <v>1438</v>
      </c>
      <c r="C104" s="353" t="s">
        <v>1290</v>
      </c>
      <c r="D104" s="353" t="s">
        <v>1291</v>
      </c>
      <c r="E104" s="353" t="s">
        <v>1292</v>
      </c>
      <c r="F104" s="353" t="s">
        <v>1439</v>
      </c>
      <c r="G104" s="353" t="s">
        <v>1440</v>
      </c>
      <c r="H104" s="353" t="s">
        <v>1130</v>
      </c>
      <c r="I104" s="356">
        <v>-165</v>
      </c>
      <c r="J104" s="356">
        <v>16910</v>
      </c>
      <c r="K104" s="356">
        <v>24030</v>
      </c>
      <c r="L104" s="356">
        <v>31163</v>
      </c>
      <c r="M104" s="356">
        <v>-11997</v>
      </c>
      <c r="N104" s="356">
        <v>-71153</v>
      </c>
      <c r="O104" s="356">
        <v>-30494</v>
      </c>
      <c r="P104" s="356">
        <v>-64570</v>
      </c>
      <c r="Q104" s="356">
        <v>-36768</v>
      </c>
      <c r="R104" s="354">
        <v>-46083.4</v>
      </c>
      <c r="S104" s="355">
        <v>-42783.5</v>
      </c>
      <c r="T104" s="355">
        <v>-38834.699999999997</v>
      </c>
      <c r="U104" s="355">
        <v>-35626.300000000003</v>
      </c>
      <c r="V104" s="355">
        <v>-29458.6</v>
      </c>
      <c r="W104" s="355">
        <v>-27839.4</v>
      </c>
      <c r="X104" s="356" t="s">
        <v>1131</v>
      </c>
      <c r="Y104" s="356" t="s">
        <v>1131</v>
      </c>
      <c r="Z104" s="356" t="s">
        <v>1131</v>
      </c>
      <c r="AA104" s="356" t="s">
        <v>1131</v>
      </c>
      <c r="AB104" s="356" t="s">
        <v>1131</v>
      </c>
      <c r="AC104" s="356" t="s">
        <v>1131</v>
      </c>
      <c r="AD104" s="356" t="s">
        <v>1131</v>
      </c>
      <c r="AE104" s="356" t="s">
        <v>1131</v>
      </c>
      <c r="AF104" s="356" t="s">
        <v>1131</v>
      </c>
      <c r="AG104" s="356" t="s">
        <v>1131</v>
      </c>
      <c r="AH104" s="356" t="s">
        <v>1131</v>
      </c>
      <c r="AI104" s="356" t="s">
        <v>1131</v>
      </c>
      <c r="AJ104" s="356" t="s">
        <v>1131</v>
      </c>
      <c r="AK104" s="356" t="s">
        <v>1131</v>
      </c>
      <c r="AL104" s="356" t="s">
        <v>1131</v>
      </c>
      <c r="AM104" s="356" t="s">
        <v>1131</v>
      </c>
      <c r="AN104" s="356" t="s">
        <v>1131</v>
      </c>
      <c r="AO104" s="356" t="s">
        <v>1131</v>
      </c>
      <c r="AP104" s="356" t="s">
        <v>1131</v>
      </c>
      <c r="AQ104" s="356" t="s">
        <v>1131</v>
      </c>
      <c r="AR104" s="356" t="s">
        <v>1131</v>
      </c>
    </row>
    <row r="105" spans="1:44" ht="29.25" customHeight="1">
      <c r="A105" s="357" t="s">
        <v>1441</v>
      </c>
      <c r="B105" s="358" t="s">
        <v>1442</v>
      </c>
      <c r="C105" s="358" t="s">
        <v>1371</v>
      </c>
      <c r="D105" s="358" t="s">
        <v>1315</v>
      </c>
      <c r="E105" s="358" t="s">
        <v>1292</v>
      </c>
      <c r="F105" s="358" t="s">
        <v>1439</v>
      </c>
      <c r="G105" s="358" t="s">
        <v>1440</v>
      </c>
      <c r="H105" s="358" t="s">
        <v>1130</v>
      </c>
      <c r="I105" s="355">
        <v>-145.894721484694</v>
      </c>
      <c r="J105" s="355">
        <v>14567.9475002531</v>
      </c>
      <c r="K105" s="355">
        <v>21246.6686953518</v>
      </c>
      <c r="L105" s="355">
        <v>28325.794048762498</v>
      </c>
      <c r="M105" s="355">
        <v>-10294.6949755762</v>
      </c>
      <c r="N105" s="355">
        <v>-60285.571259017401</v>
      </c>
      <c r="O105" s="355">
        <v>-26656.565288654201</v>
      </c>
      <c r="P105" s="355">
        <v>-49998.193240654997</v>
      </c>
      <c r="Q105" s="359">
        <v>-28160.4166467215</v>
      </c>
      <c r="R105" s="359">
        <v>-33794.433786591901</v>
      </c>
      <c r="S105" s="355">
        <v>-29290.520300778298</v>
      </c>
      <c r="T105" s="355">
        <v>-26713.3485795093</v>
      </c>
      <c r="U105" s="355">
        <v>-24874.3686657047</v>
      </c>
      <c r="V105" s="355">
        <v>-20903.764907183799</v>
      </c>
      <c r="W105" s="355">
        <v>-19978.074657893801</v>
      </c>
      <c r="X105" s="355" t="s">
        <v>1131</v>
      </c>
      <c r="Y105" s="355" t="s">
        <v>1131</v>
      </c>
      <c r="Z105" s="355" t="s">
        <v>1131</v>
      </c>
      <c r="AA105" s="355" t="s">
        <v>1131</v>
      </c>
      <c r="AB105" s="355" t="s">
        <v>1131</v>
      </c>
      <c r="AC105" s="355" t="s">
        <v>1131</v>
      </c>
      <c r="AD105" s="355" t="s">
        <v>1131</v>
      </c>
      <c r="AE105" s="355" t="s">
        <v>1131</v>
      </c>
      <c r="AF105" s="355" t="s">
        <v>1131</v>
      </c>
      <c r="AG105" s="355" t="s">
        <v>1131</v>
      </c>
      <c r="AH105" s="355" t="s">
        <v>1131</v>
      </c>
      <c r="AI105" s="355" t="s">
        <v>1131</v>
      </c>
      <c r="AJ105" s="355" t="s">
        <v>1131</v>
      </c>
      <c r="AK105" s="355" t="s">
        <v>1131</v>
      </c>
      <c r="AL105" s="355" t="s">
        <v>1131</v>
      </c>
      <c r="AM105" s="355" t="s">
        <v>1131</v>
      </c>
      <c r="AN105" s="355" t="s">
        <v>1131</v>
      </c>
      <c r="AO105" s="355" t="s">
        <v>1131</v>
      </c>
      <c r="AP105" s="355" t="s">
        <v>1131</v>
      </c>
      <c r="AQ105" s="355" t="s">
        <v>1131</v>
      </c>
      <c r="AR105" s="355" t="s">
        <v>1131</v>
      </c>
    </row>
    <row r="106" spans="1:44" ht="29.25" customHeight="1">
      <c r="A106" s="352" t="s">
        <v>1443</v>
      </c>
      <c r="B106" s="353" t="s">
        <v>1444</v>
      </c>
      <c r="C106" s="353"/>
      <c r="D106" s="353"/>
      <c r="E106" s="353" t="s">
        <v>1435</v>
      </c>
      <c r="F106" s="353" t="s">
        <v>1445</v>
      </c>
      <c r="G106" s="353"/>
      <c r="H106" s="353" t="s">
        <v>1130</v>
      </c>
      <c r="I106" s="356">
        <v>19.494</v>
      </c>
      <c r="J106" s="356">
        <v>19.332000000000001</v>
      </c>
      <c r="K106" s="356">
        <v>19.635999999999999</v>
      </c>
      <c r="L106" s="356">
        <v>20.283999999999999</v>
      </c>
      <c r="M106" s="356">
        <v>22.338999999999999</v>
      </c>
      <c r="N106" s="356">
        <v>25.154</v>
      </c>
      <c r="O106" s="356">
        <v>25.568999999999999</v>
      </c>
      <c r="P106" s="356">
        <v>28.097000000000001</v>
      </c>
      <c r="Q106" s="356">
        <v>24.169</v>
      </c>
      <c r="R106" s="354">
        <v>25.7</v>
      </c>
      <c r="S106" s="355">
        <v>26.3</v>
      </c>
      <c r="T106" s="355">
        <v>26.2</v>
      </c>
      <c r="U106" s="355">
        <v>25.9</v>
      </c>
      <c r="V106" s="355">
        <v>25.6</v>
      </c>
      <c r="W106" s="355">
        <v>25.3</v>
      </c>
      <c r="X106" s="356" t="s">
        <v>1131</v>
      </c>
      <c r="Y106" s="356" t="s">
        <v>1131</v>
      </c>
      <c r="Z106" s="356" t="s">
        <v>1131</v>
      </c>
      <c r="AA106" s="356" t="s">
        <v>1131</v>
      </c>
      <c r="AB106" s="356" t="s">
        <v>1131</v>
      </c>
      <c r="AC106" s="356" t="s">
        <v>1131</v>
      </c>
      <c r="AD106" s="356" t="s">
        <v>1131</v>
      </c>
      <c r="AE106" s="356" t="s">
        <v>1131</v>
      </c>
      <c r="AF106" s="356" t="s">
        <v>1131</v>
      </c>
      <c r="AG106" s="356" t="s">
        <v>1131</v>
      </c>
      <c r="AH106" s="356" t="s">
        <v>1131</v>
      </c>
      <c r="AI106" s="356" t="s">
        <v>1131</v>
      </c>
      <c r="AJ106" s="356" t="s">
        <v>1131</v>
      </c>
      <c r="AK106" s="356" t="s">
        <v>1131</v>
      </c>
      <c r="AL106" s="356" t="s">
        <v>1131</v>
      </c>
      <c r="AM106" s="356" t="s">
        <v>1131</v>
      </c>
      <c r="AN106" s="356" t="s">
        <v>1131</v>
      </c>
      <c r="AO106" s="356" t="s">
        <v>1131</v>
      </c>
      <c r="AP106" s="356" t="s">
        <v>1131</v>
      </c>
      <c r="AQ106" s="356" t="s">
        <v>1131</v>
      </c>
      <c r="AR106" s="356" t="s">
        <v>1131</v>
      </c>
    </row>
    <row r="107" spans="1:44" ht="20.25" customHeight="1">
      <c r="A107" s="357" t="s">
        <v>1446</v>
      </c>
      <c r="B107" s="358" t="s">
        <v>1447</v>
      </c>
      <c r="C107" s="358" t="s">
        <v>1290</v>
      </c>
      <c r="D107" s="358" t="s">
        <v>1291</v>
      </c>
      <c r="E107" s="358" t="s">
        <v>1292</v>
      </c>
      <c r="F107" s="358" t="s">
        <v>1448</v>
      </c>
      <c r="G107" s="358" t="s">
        <v>1440</v>
      </c>
      <c r="H107" s="358" t="s">
        <v>1130</v>
      </c>
      <c r="I107" s="355">
        <v>339351</v>
      </c>
      <c r="J107" s="355">
        <v>354354</v>
      </c>
      <c r="K107" s="355">
        <v>379809</v>
      </c>
      <c r="L107" s="355">
        <v>407099</v>
      </c>
      <c r="M107" s="355">
        <v>455850</v>
      </c>
      <c r="N107" s="355">
        <v>517781</v>
      </c>
      <c r="O107" s="355">
        <v>568113</v>
      </c>
      <c r="P107" s="355">
        <v>652902</v>
      </c>
      <c r="Q107" s="355">
        <v>580354</v>
      </c>
      <c r="R107" s="359">
        <v>646472.69999999995</v>
      </c>
      <c r="S107" s="355">
        <v>679931</v>
      </c>
      <c r="T107" s="355">
        <v>701055.8</v>
      </c>
      <c r="U107" s="355">
        <v>722304.1</v>
      </c>
      <c r="V107" s="355">
        <v>741248</v>
      </c>
      <c r="W107" s="355">
        <v>764129.1</v>
      </c>
      <c r="X107" s="355" t="s">
        <v>1131</v>
      </c>
      <c r="Y107" s="355" t="s">
        <v>1131</v>
      </c>
      <c r="Z107" s="355" t="s">
        <v>1131</v>
      </c>
      <c r="AA107" s="355" t="s">
        <v>1131</v>
      </c>
      <c r="AB107" s="355" t="s">
        <v>1131</v>
      </c>
      <c r="AC107" s="355" t="s">
        <v>1131</v>
      </c>
      <c r="AD107" s="355" t="s">
        <v>1131</v>
      </c>
      <c r="AE107" s="355" t="s">
        <v>1131</v>
      </c>
      <c r="AF107" s="355" t="s">
        <v>1131</v>
      </c>
      <c r="AG107" s="355" t="s">
        <v>1131</v>
      </c>
      <c r="AH107" s="355" t="s">
        <v>1131</v>
      </c>
      <c r="AI107" s="355" t="s">
        <v>1131</v>
      </c>
      <c r="AJ107" s="355" t="s">
        <v>1131</v>
      </c>
      <c r="AK107" s="355" t="s">
        <v>1131</v>
      </c>
      <c r="AL107" s="355" t="s">
        <v>1131</v>
      </c>
      <c r="AM107" s="355" t="s">
        <v>1131</v>
      </c>
      <c r="AN107" s="355" t="s">
        <v>1131</v>
      </c>
      <c r="AO107" s="355" t="s">
        <v>1131</v>
      </c>
      <c r="AP107" s="355" t="s">
        <v>1131</v>
      </c>
      <c r="AQ107" s="355" t="s">
        <v>1131</v>
      </c>
      <c r="AR107" s="355" t="s">
        <v>1131</v>
      </c>
    </row>
    <row r="108" spans="1:44" ht="20.25" customHeight="1">
      <c r="A108" s="352" t="s">
        <v>1449</v>
      </c>
      <c r="B108" s="353" t="s">
        <v>1450</v>
      </c>
      <c r="C108" s="353" t="s">
        <v>1371</v>
      </c>
      <c r="D108" s="353" t="s">
        <v>1315</v>
      </c>
      <c r="E108" s="353" t="s">
        <v>1292</v>
      </c>
      <c r="F108" s="353" t="s">
        <v>1448</v>
      </c>
      <c r="G108" s="353" t="s">
        <v>1440</v>
      </c>
      <c r="H108" s="353" t="s">
        <v>1130</v>
      </c>
      <c r="I108" s="356">
        <v>300057.69473076903</v>
      </c>
      <c r="J108" s="356">
        <v>305275.60428768001</v>
      </c>
      <c r="K108" s="356">
        <v>335816.72869383497</v>
      </c>
      <c r="L108" s="356">
        <v>370035.05540086603</v>
      </c>
      <c r="M108" s="356">
        <v>391167.51726401597</v>
      </c>
      <c r="N108" s="356">
        <v>438698.62650999002</v>
      </c>
      <c r="O108" s="356">
        <v>496620.36059005797</v>
      </c>
      <c r="P108" s="356">
        <v>505558.62417856802</v>
      </c>
      <c r="Q108" s="354">
        <v>444490.05772931402</v>
      </c>
      <c r="R108" s="354">
        <v>474079.51443511999</v>
      </c>
      <c r="S108" s="355">
        <v>465495.200140748</v>
      </c>
      <c r="T108" s="355">
        <v>482237.91662535002</v>
      </c>
      <c r="U108" s="355">
        <v>504314.26068919402</v>
      </c>
      <c r="V108" s="355">
        <v>525987.57738291903</v>
      </c>
      <c r="W108" s="355">
        <v>548352.42037334305</v>
      </c>
      <c r="X108" s="356" t="s">
        <v>1131</v>
      </c>
      <c r="Y108" s="356" t="s">
        <v>1131</v>
      </c>
      <c r="Z108" s="356" t="s">
        <v>1131</v>
      </c>
      <c r="AA108" s="356" t="s">
        <v>1131</v>
      </c>
      <c r="AB108" s="356" t="s">
        <v>1131</v>
      </c>
      <c r="AC108" s="356" t="s">
        <v>1131</v>
      </c>
      <c r="AD108" s="356" t="s">
        <v>1131</v>
      </c>
      <c r="AE108" s="356" t="s">
        <v>1131</v>
      </c>
      <c r="AF108" s="356" t="s">
        <v>1131</v>
      </c>
      <c r="AG108" s="356" t="s">
        <v>1131</v>
      </c>
      <c r="AH108" s="356" t="s">
        <v>1131</v>
      </c>
      <c r="AI108" s="356" t="s">
        <v>1131</v>
      </c>
      <c r="AJ108" s="356" t="s">
        <v>1131</v>
      </c>
      <c r="AK108" s="356" t="s">
        <v>1131</v>
      </c>
      <c r="AL108" s="356" t="s">
        <v>1131</v>
      </c>
      <c r="AM108" s="356" t="s">
        <v>1131</v>
      </c>
      <c r="AN108" s="356" t="s">
        <v>1131</v>
      </c>
      <c r="AO108" s="356" t="s">
        <v>1131</v>
      </c>
      <c r="AP108" s="356" t="s">
        <v>1131</v>
      </c>
      <c r="AQ108" s="356" t="s">
        <v>1131</v>
      </c>
      <c r="AR108" s="356" t="s">
        <v>1131</v>
      </c>
    </row>
    <row r="109" spans="1:44" ht="29.25" customHeight="1">
      <c r="A109" s="357" t="s">
        <v>1451</v>
      </c>
      <c r="B109" s="358" t="s">
        <v>1452</v>
      </c>
      <c r="C109" s="358"/>
      <c r="D109" s="358"/>
      <c r="E109" s="358" t="s">
        <v>1435</v>
      </c>
      <c r="F109" s="358" t="s">
        <v>1453</v>
      </c>
      <c r="G109" s="358"/>
      <c r="H109" s="358" t="s">
        <v>1130</v>
      </c>
      <c r="I109" s="355">
        <v>19.484999999999999</v>
      </c>
      <c r="J109" s="355">
        <v>20.254000000000001</v>
      </c>
      <c r="K109" s="355">
        <v>20.878</v>
      </c>
      <c r="L109" s="355">
        <v>21.837</v>
      </c>
      <c r="M109" s="355">
        <v>21.751000000000001</v>
      </c>
      <c r="N109" s="355">
        <v>21.696999999999999</v>
      </c>
      <c r="O109" s="355">
        <v>24.196000000000002</v>
      </c>
      <c r="P109" s="355">
        <v>25.318000000000001</v>
      </c>
      <c r="Q109" s="355">
        <v>22.638000000000002</v>
      </c>
      <c r="R109" s="359">
        <v>23.9</v>
      </c>
      <c r="S109" s="355">
        <v>24.6</v>
      </c>
      <c r="T109" s="355">
        <v>24.7</v>
      </c>
      <c r="U109" s="355">
        <v>24.7</v>
      </c>
      <c r="V109" s="355">
        <v>24.6</v>
      </c>
      <c r="W109" s="355">
        <v>24.4</v>
      </c>
      <c r="X109" s="355" t="s">
        <v>1131</v>
      </c>
      <c r="Y109" s="355" t="s">
        <v>1131</v>
      </c>
      <c r="Z109" s="355" t="s">
        <v>1131</v>
      </c>
      <c r="AA109" s="355" t="s">
        <v>1131</v>
      </c>
      <c r="AB109" s="355" t="s">
        <v>1131</v>
      </c>
      <c r="AC109" s="355" t="s">
        <v>1131</v>
      </c>
      <c r="AD109" s="355" t="s">
        <v>1131</v>
      </c>
      <c r="AE109" s="355" t="s">
        <v>1131</v>
      </c>
      <c r="AF109" s="355" t="s">
        <v>1131</v>
      </c>
      <c r="AG109" s="355" t="s">
        <v>1131</v>
      </c>
      <c r="AH109" s="355" t="s">
        <v>1131</v>
      </c>
      <c r="AI109" s="355" t="s">
        <v>1131</v>
      </c>
      <c r="AJ109" s="355" t="s">
        <v>1131</v>
      </c>
      <c r="AK109" s="355" t="s">
        <v>1131</v>
      </c>
      <c r="AL109" s="355" t="s">
        <v>1131</v>
      </c>
      <c r="AM109" s="355" t="s">
        <v>1131</v>
      </c>
      <c r="AN109" s="355" t="s">
        <v>1131</v>
      </c>
      <c r="AO109" s="355" t="s">
        <v>1131</v>
      </c>
      <c r="AP109" s="355" t="s">
        <v>1131</v>
      </c>
      <c r="AQ109" s="355" t="s">
        <v>1131</v>
      </c>
      <c r="AR109" s="355" t="s">
        <v>1131</v>
      </c>
    </row>
    <row r="110" spans="1:44" ht="20.25" customHeight="1">
      <c r="A110" s="352" t="s">
        <v>1454</v>
      </c>
      <c r="B110" s="353" t="s">
        <v>1455</v>
      </c>
      <c r="C110" s="353" t="s">
        <v>1290</v>
      </c>
      <c r="D110" s="353" t="s">
        <v>1291</v>
      </c>
      <c r="E110" s="353" t="s">
        <v>1292</v>
      </c>
      <c r="F110" s="353" t="s">
        <v>1456</v>
      </c>
      <c r="G110" s="353" t="s">
        <v>1440</v>
      </c>
      <c r="H110" s="353" t="s">
        <v>1130</v>
      </c>
      <c r="I110" s="356">
        <v>339186</v>
      </c>
      <c r="J110" s="356">
        <v>371264</v>
      </c>
      <c r="K110" s="356">
        <v>403839</v>
      </c>
      <c r="L110" s="356">
        <v>438262</v>
      </c>
      <c r="M110" s="356">
        <v>443853</v>
      </c>
      <c r="N110" s="356">
        <v>446628</v>
      </c>
      <c r="O110" s="356">
        <v>537619</v>
      </c>
      <c r="P110" s="356">
        <v>588332</v>
      </c>
      <c r="Q110" s="356">
        <v>543586</v>
      </c>
      <c r="R110" s="354">
        <v>600389.4</v>
      </c>
      <c r="S110" s="355">
        <v>637147.5</v>
      </c>
      <c r="T110" s="355">
        <v>662221.1</v>
      </c>
      <c r="U110" s="355">
        <v>686677.8</v>
      </c>
      <c r="V110" s="355">
        <v>711789.4</v>
      </c>
      <c r="W110" s="355">
        <v>736289.7</v>
      </c>
      <c r="X110" s="356" t="s">
        <v>1131</v>
      </c>
      <c r="Y110" s="356" t="s">
        <v>1131</v>
      </c>
      <c r="Z110" s="356" t="s">
        <v>1131</v>
      </c>
      <c r="AA110" s="356" t="s">
        <v>1131</v>
      </c>
      <c r="AB110" s="356" t="s">
        <v>1131</v>
      </c>
      <c r="AC110" s="356" t="s">
        <v>1131</v>
      </c>
      <c r="AD110" s="356" t="s">
        <v>1131</v>
      </c>
      <c r="AE110" s="356" t="s">
        <v>1131</v>
      </c>
      <c r="AF110" s="356" t="s">
        <v>1131</v>
      </c>
      <c r="AG110" s="356" t="s">
        <v>1131</v>
      </c>
      <c r="AH110" s="356" t="s">
        <v>1131</v>
      </c>
      <c r="AI110" s="356" t="s">
        <v>1131</v>
      </c>
      <c r="AJ110" s="356" t="s">
        <v>1131</v>
      </c>
      <c r="AK110" s="356" t="s">
        <v>1131</v>
      </c>
      <c r="AL110" s="356" t="s">
        <v>1131</v>
      </c>
      <c r="AM110" s="356" t="s">
        <v>1131</v>
      </c>
      <c r="AN110" s="356" t="s">
        <v>1131</v>
      </c>
      <c r="AO110" s="356" t="s">
        <v>1131</v>
      </c>
      <c r="AP110" s="356" t="s">
        <v>1131</v>
      </c>
      <c r="AQ110" s="356" t="s">
        <v>1131</v>
      </c>
      <c r="AR110" s="356" t="s">
        <v>1131</v>
      </c>
    </row>
    <row r="111" spans="1:44" ht="20.25" customHeight="1">
      <c r="A111" s="357" t="s">
        <v>1457</v>
      </c>
      <c r="B111" s="358" t="s">
        <v>1458</v>
      </c>
      <c r="C111" s="358" t="s">
        <v>1371</v>
      </c>
      <c r="D111" s="358" t="s">
        <v>1315</v>
      </c>
      <c r="E111" s="358" t="s">
        <v>1292</v>
      </c>
      <c r="F111" s="358" t="s">
        <v>1456</v>
      </c>
      <c r="G111" s="358" t="s">
        <v>1440</v>
      </c>
      <c r="H111" s="358" t="s">
        <v>1130</v>
      </c>
      <c r="I111" s="355">
        <v>299911.80000928399</v>
      </c>
      <c r="J111" s="355">
        <v>319843.55178793397</v>
      </c>
      <c r="K111" s="355">
        <v>357063.39738918701</v>
      </c>
      <c r="L111" s="355">
        <v>398360.84944962797</v>
      </c>
      <c r="M111" s="355">
        <v>380872.82228843903</v>
      </c>
      <c r="N111" s="355">
        <v>378413.05525097199</v>
      </c>
      <c r="O111" s="355">
        <v>469963.79530140402</v>
      </c>
      <c r="P111" s="355">
        <v>455560.430937914</v>
      </c>
      <c r="Q111" s="359">
        <v>416329.64108259202</v>
      </c>
      <c r="R111" s="359">
        <v>440285.080648528</v>
      </c>
      <c r="S111" s="355">
        <v>436204.67983997002</v>
      </c>
      <c r="T111" s="355">
        <v>455524.56804584101</v>
      </c>
      <c r="U111" s="355">
        <v>479439.892023489</v>
      </c>
      <c r="V111" s="355">
        <v>505083.81247573497</v>
      </c>
      <c r="W111" s="355">
        <v>528374.34571544896</v>
      </c>
      <c r="X111" s="355" t="s">
        <v>1131</v>
      </c>
      <c r="Y111" s="355" t="s">
        <v>1131</v>
      </c>
      <c r="Z111" s="355" t="s">
        <v>1131</v>
      </c>
      <c r="AA111" s="355" t="s">
        <v>1131</v>
      </c>
      <c r="AB111" s="355" t="s">
        <v>1131</v>
      </c>
      <c r="AC111" s="355" t="s">
        <v>1131</v>
      </c>
      <c r="AD111" s="355" t="s">
        <v>1131</v>
      </c>
      <c r="AE111" s="355" t="s">
        <v>1131</v>
      </c>
      <c r="AF111" s="355" t="s">
        <v>1131</v>
      </c>
      <c r="AG111" s="355" t="s">
        <v>1131</v>
      </c>
      <c r="AH111" s="355" t="s">
        <v>1131</v>
      </c>
      <c r="AI111" s="355" t="s">
        <v>1131</v>
      </c>
      <c r="AJ111" s="355" t="s">
        <v>1131</v>
      </c>
      <c r="AK111" s="355" t="s">
        <v>1131</v>
      </c>
      <c r="AL111" s="355" t="s">
        <v>1131</v>
      </c>
      <c r="AM111" s="355" t="s">
        <v>1131</v>
      </c>
      <c r="AN111" s="355" t="s">
        <v>1131</v>
      </c>
      <c r="AO111" s="355" t="s">
        <v>1131</v>
      </c>
      <c r="AP111" s="355" t="s">
        <v>1131</v>
      </c>
      <c r="AQ111" s="355" t="s">
        <v>1131</v>
      </c>
      <c r="AR111" s="355" t="s">
        <v>1131</v>
      </c>
    </row>
    <row r="112" spans="1:44" ht="213" customHeight="1">
      <c r="A112" s="352" t="s">
        <v>1459</v>
      </c>
      <c r="B112" s="353" t="s">
        <v>1460</v>
      </c>
      <c r="C112" s="353"/>
      <c r="D112" s="353"/>
      <c r="E112" s="353" t="s">
        <v>1276</v>
      </c>
      <c r="F112" s="353" t="s">
        <v>1461</v>
      </c>
      <c r="G112" s="353" t="s">
        <v>1336</v>
      </c>
      <c r="H112" s="353" t="s">
        <v>1130</v>
      </c>
      <c r="I112" s="354">
        <v>4</v>
      </c>
      <c r="J112" s="354">
        <v>4</v>
      </c>
      <c r="K112" s="354">
        <v>4</v>
      </c>
      <c r="L112" s="354">
        <v>4</v>
      </c>
      <c r="M112" s="354">
        <v>4</v>
      </c>
      <c r="N112" s="354">
        <v>4</v>
      </c>
      <c r="O112" s="354">
        <v>4</v>
      </c>
      <c r="P112" s="354">
        <v>4</v>
      </c>
      <c r="Q112" s="354">
        <v>4.2</v>
      </c>
      <c r="R112" s="354">
        <v>4.4000000000000004</v>
      </c>
      <c r="S112" s="355">
        <v>4.5999999999999996</v>
      </c>
      <c r="T112" s="355">
        <v>4.8</v>
      </c>
      <c r="U112" s="355">
        <v>5</v>
      </c>
      <c r="V112" s="355">
        <v>5</v>
      </c>
      <c r="W112" s="355">
        <v>5</v>
      </c>
      <c r="X112" s="356" t="s">
        <v>1131</v>
      </c>
      <c r="Y112" s="356" t="s">
        <v>1131</v>
      </c>
      <c r="Z112" s="356" t="s">
        <v>1131</v>
      </c>
      <c r="AA112" s="356" t="s">
        <v>1131</v>
      </c>
      <c r="AB112" s="356" t="s">
        <v>1131</v>
      </c>
      <c r="AC112" s="356" t="s">
        <v>1131</v>
      </c>
      <c r="AD112" s="356" t="s">
        <v>1131</v>
      </c>
      <c r="AE112" s="356" t="s">
        <v>1131</v>
      </c>
      <c r="AF112" s="356" t="s">
        <v>1131</v>
      </c>
      <c r="AG112" s="356" t="s">
        <v>1131</v>
      </c>
      <c r="AH112" s="356" t="s">
        <v>1131</v>
      </c>
      <c r="AI112" s="356" t="s">
        <v>1131</v>
      </c>
      <c r="AJ112" s="356" t="s">
        <v>1131</v>
      </c>
      <c r="AK112" s="356" t="s">
        <v>1131</v>
      </c>
      <c r="AL112" s="356" t="s">
        <v>1131</v>
      </c>
      <c r="AM112" s="356" t="s">
        <v>1131</v>
      </c>
      <c r="AN112" s="356" t="s">
        <v>1131</v>
      </c>
      <c r="AO112" s="356" t="s">
        <v>1131</v>
      </c>
      <c r="AP112" s="356" t="s">
        <v>1131</v>
      </c>
      <c r="AQ112" s="356" t="s">
        <v>1131</v>
      </c>
      <c r="AR112" s="356" t="s">
        <v>1131</v>
      </c>
    </row>
    <row r="113" spans="1:44" ht="20.25" customHeight="1">
      <c r="A113" s="357" t="s">
        <v>1462</v>
      </c>
      <c r="B113" s="358" t="s">
        <v>1463</v>
      </c>
      <c r="C113" s="358"/>
      <c r="D113" s="358" t="s">
        <v>1322</v>
      </c>
      <c r="E113" s="358" t="s">
        <v>1464</v>
      </c>
      <c r="F113" s="358" t="s">
        <v>1465</v>
      </c>
      <c r="G113" s="358"/>
      <c r="H113" s="358" t="s">
        <v>1130</v>
      </c>
      <c r="I113" s="355">
        <v>4310</v>
      </c>
      <c r="J113" s="355">
        <v>4120</v>
      </c>
      <c r="K113" s="355">
        <v>3970</v>
      </c>
      <c r="L113" s="355">
        <v>3480</v>
      </c>
      <c r="M113" s="355">
        <v>3170</v>
      </c>
      <c r="N113" s="355">
        <v>2900</v>
      </c>
      <c r="O113" s="355">
        <v>2630</v>
      </c>
      <c r="P113" s="355">
        <v>2410</v>
      </c>
      <c r="Q113" s="359">
        <v>2054</v>
      </c>
      <c r="R113" s="355">
        <v>1876</v>
      </c>
      <c r="S113" s="355">
        <v>1650</v>
      </c>
      <c r="T113" s="355">
        <v>1438</v>
      </c>
      <c r="U113" s="355">
        <v>1273</v>
      </c>
      <c r="V113" s="355">
        <v>1008</v>
      </c>
      <c r="W113" s="355" t="s">
        <v>1131</v>
      </c>
      <c r="X113" s="355" t="s">
        <v>1131</v>
      </c>
      <c r="Y113" s="355" t="s">
        <v>1131</v>
      </c>
      <c r="Z113" s="355" t="s">
        <v>1131</v>
      </c>
      <c r="AA113" s="355" t="s">
        <v>1131</v>
      </c>
      <c r="AB113" s="355" t="s">
        <v>1131</v>
      </c>
      <c r="AC113" s="355" t="s">
        <v>1131</v>
      </c>
      <c r="AD113" s="355" t="s">
        <v>1131</v>
      </c>
      <c r="AE113" s="355" t="s">
        <v>1131</v>
      </c>
      <c r="AF113" s="355" t="s">
        <v>1131</v>
      </c>
      <c r="AG113" s="355" t="s">
        <v>1131</v>
      </c>
      <c r="AH113" s="355" t="s">
        <v>1131</v>
      </c>
      <c r="AI113" s="355" t="s">
        <v>1131</v>
      </c>
      <c r="AJ113" s="355" t="s">
        <v>1131</v>
      </c>
      <c r="AK113" s="355" t="s">
        <v>1131</v>
      </c>
      <c r="AL113" s="355" t="s">
        <v>1131</v>
      </c>
      <c r="AM113" s="355" t="s">
        <v>1131</v>
      </c>
      <c r="AN113" s="355" t="s">
        <v>1131</v>
      </c>
      <c r="AO113" s="355" t="s">
        <v>1131</v>
      </c>
      <c r="AP113" s="355" t="s">
        <v>1131</v>
      </c>
      <c r="AQ113" s="355" t="s">
        <v>1131</v>
      </c>
      <c r="AR113" s="355" t="s">
        <v>1131</v>
      </c>
    </row>
    <row r="114" spans="1:44" ht="29.25" customHeight="1">
      <c r="A114" s="352" t="s">
        <v>1466</v>
      </c>
      <c r="B114" s="353" t="s">
        <v>1467</v>
      </c>
      <c r="C114" s="353"/>
      <c r="D114" s="353"/>
      <c r="E114" s="353" t="s">
        <v>1468</v>
      </c>
      <c r="F114" s="353" t="s">
        <v>1469</v>
      </c>
      <c r="G114" s="353"/>
      <c r="H114" s="353" t="s">
        <v>1130</v>
      </c>
      <c r="I114" s="356">
        <v>-4.4349999999999996</v>
      </c>
      <c r="J114" s="356">
        <v>-4.4080000000000004</v>
      </c>
      <c r="K114" s="356">
        <v>-3.641</v>
      </c>
      <c r="L114" s="356">
        <v>-12.343</v>
      </c>
      <c r="M114" s="356">
        <v>-8.9079999999999995</v>
      </c>
      <c r="N114" s="356">
        <v>-8.5169999999999995</v>
      </c>
      <c r="O114" s="356">
        <v>-9.31</v>
      </c>
      <c r="P114" s="356">
        <v>-8.3650000000000002</v>
      </c>
      <c r="Q114" s="354">
        <v>-14.8</v>
      </c>
      <c r="R114" s="355">
        <v>-8.6999999999999993</v>
      </c>
      <c r="S114" s="355">
        <v>-12</v>
      </c>
      <c r="T114" s="355">
        <v>-12.9</v>
      </c>
      <c r="U114" s="355">
        <v>-11.5</v>
      </c>
      <c r="V114" s="355">
        <v>-20.8</v>
      </c>
      <c r="W114" s="356" t="s">
        <v>1131</v>
      </c>
      <c r="X114" s="356" t="s">
        <v>1131</v>
      </c>
      <c r="Y114" s="356" t="s">
        <v>1131</v>
      </c>
      <c r="Z114" s="356" t="s">
        <v>1131</v>
      </c>
      <c r="AA114" s="356" t="s">
        <v>1131</v>
      </c>
      <c r="AB114" s="356" t="s">
        <v>1131</v>
      </c>
      <c r="AC114" s="356" t="s">
        <v>1131</v>
      </c>
      <c r="AD114" s="356" t="s">
        <v>1131</v>
      </c>
      <c r="AE114" s="356" t="s">
        <v>1131</v>
      </c>
      <c r="AF114" s="356" t="s">
        <v>1131</v>
      </c>
      <c r="AG114" s="356" t="s">
        <v>1131</v>
      </c>
      <c r="AH114" s="356" t="s">
        <v>1131</v>
      </c>
      <c r="AI114" s="356" t="s">
        <v>1131</v>
      </c>
      <c r="AJ114" s="356" t="s">
        <v>1131</v>
      </c>
      <c r="AK114" s="356" t="s">
        <v>1131</v>
      </c>
      <c r="AL114" s="356" t="s">
        <v>1131</v>
      </c>
      <c r="AM114" s="356" t="s">
        <v>1131</v>
      </c>
      <c r="AN114" s="356" t="s">
        <v>1131</v>
      </c>
      <c r="AO114" s="356" t="s">
        <v>1131</v>
      </c>
      <c r="AP114" s="356" t="s">
        <v>1131</v>
      </c>
      <c r="AQ114" s="356" t="s">
        <v>1131</v>
      </c>
      <c r="AR114" s="356" t="s">
        <v>1131</v>
      </c>
    </row>
    <row r="115" spans="1:44" ht="29.25" customHeight="1">
      <c r="A115" s="357" t="s">
        <v>1470</v>
      </c>
      <c r="B115" s="358" t="s">
        <v>1471</v>
      </c>
      <c r="C115" s="358"/>
      <c r="D115" s="358"/>
      <c r="E115" s="358" t="s">
        <v>1143</v>
      </c>
      <c r="F115" s="358" t="s">
        <v>1472</v>
      </c>
      <c r="G115" s="358"/>
      <c r="H115" s="358" t="s">
        <v>1130</v>
      </c>
      <c r="I115" s="355">
        <v>8.4540000000000006</v>
      </c>
      <c r="J115" s="355">
        <v>8.032</v>
      </c>
      <c r="K115" s="355">
        <v>7.7110000000000003</v>
      </c>
      <c r="L115" s="355">
        <v>6.7389999999999999</v>
      </c>
      <c r="M115" s="355">
        <v>6.1230000000000002</v>
      </c>
      <c r="N115" s="355">
        <v>5.5919999999999996</v>
      </c>
      <c r="O115" s="355">
        <v>5.0720000000000001</v>
      </c>
      <c r="P115" s="355">
        <v>4.6539999999999999</v>
      </c>
      <c r="Q115" s="359">
        <v>3.97</v>
      </c>
      <c r="R115" s="355">
        <v>3.63</v>
      </c>
      <c r="S115" s="355">
        <v>3.19</v>
      </c>
      <c r="T115" s="355">
        <v>2.79</v>
      </c>
      <c r="U115" s="355">
        <v>2.4700000000000002</v>
      </c>
      <c r="V115" s="355">
        <v>1.96</v>
      </c>
      <c r="W115" s="355" t="s">
        <v>1131</v>
      </c>
      <c r="X115" s="355" t="s">
        <v>1131</v>
      </c>
      <c r="Y115" s="355" t="s">
        <v>1131</v>
      </c>
      <c r="Z115" s="355" t="s">
        <v>1131</v>
      </c>
      <c r="AA115" s="355" t="s">
        <v>1131</v>
      </c>
      <c r="AB115" s="355" t="s">
        <v>1131</v>
      </c>
      <c r="AC115" s="355" t="s">
        <v>1131</v>
      </c>
      <c r="AD115" s="355" t="s">
        <v>1131</v>
      </c>
      <c r="AE115" s="355" t="s">
        <v>1131</v>
      </c>
      <c r="AF115" s="355" t="s">
        <v>1131</v>
      </c>
      <c r="AG115" s="355" t="s">
        <v>1131</v>
      </c>
      <c r="AH115" s="355" t="s">
        <v>1131</v>
      </c>
      <c r="AI115" s="355" t="s">
        <v>1131</v>
      </c>
      <c r="AJ115" s="355" t="s">
        <v>1131</v>
      </c>
      <c r="AK115" s="355" t="s">
        <v>1131</v>
      </c>
      <c r="AL115" s="355" t="s">
        <v>1131</v>
      </c>
      <c r="AM115" s="355" t="s">
        <v>1131</v>
      </c>
      <c r="AN115" s="355" t="s">
        <v>1131</v>
      </c>
      <c r="AO115" s="355" t="s">
        <v>1131</v>
      </c>
      <c r="AP115" s="355" t="s">
        <v>1131</v>
      </c>
      <c r="AQ115" s="355" t="s">
        <v>1131</v>
      </c>
      <c r="AR115" s="355" t="s">
        <v>1131</v>
      </c>
    </row>
    <row r="116" spans="1:44" ht="29.25" customHeight="1">
      <c r="A116" s="352" t="s">
        <v>1473</v>
      </c>
      <c r="B116" s="353" t="s">
        <v>1474</v>
      </c>
      <c r="C116" s="353"/>
      <c r="D116" s="353"/>
      <c r="E116" s="353" t="s">
        <v>1143</v>
      </c>
      <c r="F116" s="353" t="s">
        <v>1475</v>
      </c>
      <c r="G116" s="353"/>
      <c r="H116" s="353" t="s">
        <v>1130</v>
      </c>
      <c r="I116" s="356">
        <v>46.17</v>
      </c>
      <c r="J116" s="356">
        <v>41.744</v>
      </c>
      <c r="K116" s="356">
        <v>38.689</v>
      </c>
      <c r="L116" s="356">
        <v>32.642000000000003</v>
      </c>
      <c r="M116" s="356">
        <v>28.521000000000001</v>
      </c>
      <c r="N116" s="356">
        <v>24.388000000000002</v>
      </c>
      <c r="O116" s="356">
        <v>22.346</v>
      </c>
      <c r="P116" s="356">
        <v>19.805</v>
      </c>
      <c r="Q116" s="354">
        <v>17.2</v>
      </c>
      <c r="R116" s="355">
        <v>15.4</v>
      </c>
      <c r="S116" s="355">
        <v>13.4</v>
      </c>
      <c r="T116" s="355">
        <v>11.6</v>
      </c>
      <c r="U116" s="355">
        <v>10.1</v>
      </c>
      <c r="V116" s="355">
        <v>7.9</v>
      </c>
      <c r="W116" s="356" t="s">
        <v>1131</v>
      </c>
      <c r="X116" s="356" t="s">
        <v>1131</v>
      </c>
      <c r="Y116" s="356" t="s">
        <v>1131</v>
      </c>
      <c r="Z116" s="356" t="s">
        <v>1131</v>
      </c>
      <c r="AA116" s="356" t="s">
        <v>1131</v>
      </c>
      <c r="AB116" s="356" t="s">
        <v>1131</v>
      </c>
      <c r="AC116" s="356" t="s">
        <v>1131</v>
      </c>
      <c r="AD116" s="356" t="s">
        <v>1131</v>
      </c>
      <c r="AE116" s="356" t="s">
        <v>1131</v>
      </c>
      <c r="AF116" s="356" t="s">
        <v>1131</v>
      </c>
      <c r="AG116" s="356" t="s">
        <v>1131</v>
      </c>
      <c r="AH116" s="356" t="s">
        <v>1131</v>
      </c>
      <c r="AI116" s="356" t="s">
        <v>1131</v>
      </c>
      <c r="AJ116" s="356" t="s">
        <v>1131</v>
      </c>
      <c r="AK116" s="356" t="s">
        <v>1131</v>
      </c>
      <c r="AL116" s="356" t="s">
        <v>1131</v>
      </c>
      <c r="AM116" s="356" t="s">
        <v>1131</v>
      </c>
      <c r="AN116" s="356" t="s">
        <v>1131</v>
      </c>
      <c r="AO116" s="356" t="s">
        <v>1131</v>
      </c>
      <c r="AP116" s="356" t="s">
        <v>1131</v>
      </c>
      <c r="AQ116" s="356" t="s">
        <v>1131</v>
      </c>
      <c r="AR116" s="356" t="s">
        <v>1131</v>
      </c>
    </row>
    <row r="117" spans="1:44" ht="29.25" customHeight="1">
      <c r="A117" s="357" t="s">
        <v>1476</v>
      </c>
      <c r="B117" s="358" t="s">
        <v>1477</v>
      </c>
      <c r="C117" s="358"/>
      <c r="D117" s="358"/>
      <c r="E117" s="358" t="s">
        <v>1143</v>
      </c>
      <c r="F117" s="358" t="s">
        <v>1478</v>
      </c>
      <c r="G117" s="358"/>
      <c r="H117" s="358" t="s">
        <v>1130</v>
      </c>
      <c r="I117" s="355">
        <v>2.972</v>
      </c>
      <c r="J117" s="355">
        <v>2.71</v>
      </c>
      <c r="K117" s="355">
        <v>2.4649999999999999</v>
      </c>
      <c r="L117" s="355">
        <v>2.1080000000000001</v>
      </c>
      <c r="M117" s="355">
        <v>1.8759999999999999</v>
      </c>
      <c r="N117" s="355">
        <v>1.635</v>
      </c>
      <c r="O117" s="355">
        <v>1.4570000000000001</v>
      </c>
      <c r="P117" s="355">
        <v>1.35</v>
      </c>
      <c r="Q117" s="359">
        <v>1.2</v>
      </c>
      <c r="R117" s="355">
        <v>1.1000000000000001</v>
      </c>
      <c r="S117" s="355">
        <v>0.9</v>
      </c>
      <c r="T117" s="355">
        <v>0.8</v>
      </c>
      <c r="U117" s="355">
        <v>0.7</v>
      </c>
      <c r="V117" s="355">
        <v>0.6</v>
      </c>
      <c r="W117" s="355" t="s">
        <v>1131</v>
      </c>
      <c r="X117" s="355" t="s">
        <v>1131</v>
      </c>
      <c r="Y117" s="355" t="s">
        <v>1131</v>
      </c>
      <c r="Z117" s="355" t="s">
        <v>1131</v>
      </c>
      <c r="AA117" s="355" t="s">
        <v>1131</v>
      </c>
      <c r="AB117" s="355" t="s">
        <v>1131</v>
      </c>
      <c r="AC117" s="355" t="s">
        <v>1131</v>
      </c>
      <c r="AD117" s="355" t="s">
        <v>1131</v>
      </c>
      <c r="AE117" s="355" t="s">
        <v>1131</v>
      </c>
      <c r="AF117" s="355" t="s">
        <v>1131</v>
      </c>
      <c r="AG117" s="355" t="s">
        <v>1131</v>
      </c>
      <c r="AH117" s="355" t="s">
        <v>1131</v>
      </c>
      <c r="AI117" s="355" t="s">
        <v>1131</v>
      </c>
      <c r="AJ117" s="355" t="s">
        <v>1131</v>
      </c>
      <c r="AK117" s="355" t="s">
        <v>1131</v>
      </c>
      <c r="AL117" s="355" t="s">
        <v>1131</v>
      </c>
      <c r="AM117" s="355" t="s">
        <v>1131</v>
      </c>
      <c r="AN117" s="355" t="s">
        <v>1131</v>
      </c>
      <c r="AO117" s="355" t="s">
        <v>1131</v>
      </c>
      <c r="AP117" s="355" t="s">
        <v>1131</v>
      </c>
      <c r="AQ117" s="355" t="s">
        <v>1131</v>
      </c>
      <c r="AR117" s="355" t="s">
        <v>1131</v>
      </c>
    </row>
    <row r="118" spans="1:44" ht="47.25" customHeight="1">
      <c r="A118" s="352" t="s">
        <v>1479</v>
      </c>
      <c r="B118" s="353" t="s">
        <v>1480</v>
      </c>
      <c r="C118" s="353"/>
      <c r="D118" s="353"/>
      <c r="E118" s="353" t="s">
        <v>1481</v>
      </c>
      <c r="F118" s="353" t="s">
        <v>1482</v>
      </c>
      <c r="G118" s="353"/>
      <c r="H118" s="353" t="s">
        <v>1130</v>
      </c>
      <c r="I118" s="356">
        <v>3325</v>
      </c>
      <c r="J118" s="356">
        <v>3325</v>
      </c>
      <c r="K118" s="356">
        <v>3377</v>
      </c>
      <c r="L118" s="356">
        <v>3387</v>
      </c>
      <c r="M118" s="356">
        <v>3382</v>
      </c>
      <c r="N118" s="356">
        <v>3378</v>
      </c>
      <c r="O118" s="354">
        <v>3400</v>
      </c>
      <c r="P118" s="354">
        <v>3440</v>
      </c>
      <c r="Q118" s="354">
        <v>3480</v>
      </c>
      <c r="R118" s="355">
        <v>3530</v>
      </c>
      <c r="S118" s="355">
        <v>3570</v>
      </c>
      <c r="T118" s="355">
        <v>3620</v>
      </c>
      <c r="U118" s="355">
        <v>3660</v>
      </c>
      <c r="V118" s="355">
        <v>3710</v>
      </c>
      <c r="W118" s="356" t="s">
        <v>1131</v>
      </c>
      <c r="X118" s="356" t="s">
        <v>1131</v>
      </c>
      <c r="Y118" s="356" t="s">
        <v>1131</v>
      </c>
      <c r="Z118" s="356" t="s">
        <v>1131</v>
      </c>
      <c r="AA118" s="356" t="s">
        <v>1131</v>
      </c>
      <c r="AB118" s="356" t="s">
        <v>1131</v>
      </c>
      <c r="AC118" s="356" t="s">
        <v>1131</v>
      </c>
      <c r="AD118" s="356" t="s">
        <v>1131</v>
      </c>
      <c r="AE118" s="356" t="s">
        <v>1131</v>
      </c>
      <c r="AF118" s="356" t="s">
        <v>1131</v>
      </c>
      <c r="AG118" s="356" t="s">
        <v>1131</v>
      </c>
      <c r="AH118" s="356" t="s">
        <v>1131</v>
      </c>
      <c r="AI118" s="356" t="s">
        <v>1131</v>
      </c>
      <c r="AJ118" s="356" t="s">
        <v>1131</v>
      </c>
      <c r="AK118" s="356" t="s">
        <v>1131</v>
      </c>
      <c r="AL118" s="356" t="s">
        <v>1131</v>
      </c>
      <c r="AM118" s="356" t="s">
        <v>1131</v>
      </c>
      <c r="AN118" s="356" t="s">
        <v>1131</v>
      </c>
      <c r="AO118" s="356" t="s">
        <v>1131</v>
      </c>
      <c r="AP118" s="356" t="s">
        <v>1131</v>
      </c>
      <c r="AQ118" s="356" t="s">
        <v>1131</v>
      </c>
      <c r="AR118" s="356" t="s">
        <v>1131</v>
      </c>
    </row>
    <row r="119" spans="1:44" ht="20.25" customHeight="1">
      <c r="A119" s="357" t="s">
        <v>1483</v>
      </c>
      <c r="B119" s="358" t="s">
        <v>1484</v>
      </c>
      <c r="C119" s="358"/>
      <c r="D119" s="358"/>
      <c r="E119" s="358" t="s">
        <v>1485</v>
      </c>
      <c r="F119" s="358" t="s">
        <v>1486</v>
      </c>
      <c r="G119" s="358"/>
      <c r="H119" s="358" t="s">
        <v>1130</v>
      </c>
      <c r="I119" s="355">
        <v>182.7</v>
      </c>
      <c r="J119" s="355">
        <v>179.3</v>
      </c>
      <c r="K119" s="355">
        <v>173.8</v>
      </c>
      <c r="L119" s="355">
        <v>167.6</v>
      </c>
      <c r="M119" s="355">
        <v>164.8</v>
      </c>
      <c r="N119" s="355">
        <v>160.19999999999999</v>
      </c>
      <c r="O119" s="355" t="s">
        <v>1131</v>
      </c>
      <c r="P119" s="355" t="s">
        <v>1131</v>
      </c>
      <c r="Q119" s="355" t="s">
        <v>1131</v>
      </c>
      <c r="R119" s="355" t="s">
        <v>1131</v>
      </c>
      <c r="S119" s="355" t="s">
        <v>1131</v>
      </c>
      <c r="T119" s="355" t="s">
        <v>1131</v>
      </c>
      <c r="U119" s="355" t="s">
        <v>1131</v>
      </c>
      <c r="V119" s="355" t="s">
        <v>1131</v>
      </c>
      <c r="W119" s="355" t="s">
        <v>1131</v>
      </c>
      <c r="X119" s="355" t="s">
        <v>1131</v>
      </c>
      <c r="Y119" s="355" t="s">
        <v>1131</v>
      </c>
      <c r="Z119" s="355" t="s">
        <v>1131</v>
      </c>
      <c r="AA119" s="355" t="s">
        <v>1131</v>
      </c>
      <c r="AB119" s="355" t="s">
        <v>1131</v>
      </c>
      <c r="AC119" s="355" t="s">
        <v>1131</v>
      </c>
      <c r="AD119" s="355" t="s">
        <v>1131</v>
      </c>
      <c r="AE119" s="355" t="s">
        <v>1131</v>
      </c>
      <c r="AF119" s="355" t="s">
        <v>1131</v>
      </c>
      <c r="AG119" s="355" t="s">
        <v>1131</v>
      </c>
      <c r="AH119" s="355" t="s">
        <v>1131</v>
      </c>
      <c r="AI119" s="355" t="s">
        <v>1131</v>
      </c>
      <c r="AJ119" s="355" t="s">
        <v>1131</v>
      </c>
      <c r="AK119" s="355" t="s">
        <v>1131</v>
      </c>
      <c r="AL119" s="355" t="s">
        <v>1131</v>
      </c>
      <c r="AM119" s="355" t="s">
        <v>1131</v>
      </c>
      <c r="AN119" s="355" t="s">
        <v>1131</v>
      </c>
      <c r="AO119" s="355" t="s">
        <v>1131</v>
      </c>
      <c r="AP119" s="355" t="s">
        <v>1131</v>
      </c>
      <c r="AQ119" s="355" t="s">
        <v>1131</v>
      </c>
      <c r="AR119" s="355" t="s">
        <v>1131</v>
      </c>
    </row>
    <row r="120" spans="1:44" ht="57" customHeight="1">
      <c r="A120" s="352" t="s">
        <v>1487</v>
      </c>
      <c r="B120" s="353" t="s">
        <v>1488</v>
      </c>
      <c r="C120" s="353"/>
      <c r="D120" s="353"/>
      <c r="E120" s="353" t="s">
        <v>1276</v>
      </c>
      <c r="F120" s="353" t="s">
        <v>1489</v>
      </c>
      <c r="G120" s="353"/>
      <c r="H120" s="353" t="s">
        <v>1130</v>
      </c>
      <c r="I120" s="354">
        <v>4</v>
      </c>
      <c r="J120" s="354">
        <v>4</v>
      </c>
      <c r="K120" s="354">
        <v>4</v>
      </c>
      <c r="L120" s="354">
        <v>4</v>
      </c>
      <c r="M120" s="354">
        <v>4</v>
      </c>
      <c r="N120" s="354">
        <v>4</v>
      </c>
      <c r="O120" s="354">
        <v>4</v>
      </c>
      <c r="P120" s="354">
        <v>4</v>
      </c>
      <c r="Q120" s="354">
        <v>4</v>
      </c>
      <c r="R120" s="354">
        <v>4</v>
      </c>
      <c r="S120" s="355">
        <v>4</v>
      </c>
      <c r="T120" s="355">
        <v>4</v>
      </c>
      <c r="U120" s="355">
        <v>4</v>
      </c>
      <c r="V120" s="355">
        <v>4</v>
      </c>
      <c r="W120" s="355">
        <v>4</v>
      </c>
      <c r="X120" s="356" t="s">
        <v>1131</v>
      </c>
      <c r="Y120" s="356" t="s">
        <v>1131</v>
      </c>
      <c r="Z120" s="356" t="s">
        <v>1131</v>
      </c>
      <c r="AA120" s="356" t="s">
        <v>1131</v>
      </c>
      <c r="AB120" s="356" t="s">
        <v>1131</v>
      </c>
      <c r="AC120" s="356" t="s">
        <v>1131</v>
      </c>
      <c r="AD120" s="356" t="s">
        <v>1131</v>
      </c>
      <c r="AE120" s="356" t="s">
        <v>1131</v>
      </c>
      <c r="AF120" s="356" t="s">
        <v>1131</v>
      </c>
      <c r="AG120" s="356" t="s">
        <v>1131</v>
      </c>
      <c r="AH120" s="356" t="s">
        <v>1131</v>
      </c>
      <c r="AI120" s="356" t="s">
        <v>1131</v>
      </c>
      <c r="AJ120" s="356" t="s">
        <v>1131</v>
      </c>
      <c r="AK120" s="356" t="s">
        <v>1131</v>
      </c>
      <c r="AL120" s="356" t="s">
        <v>1131</v>
      </c>
      <c r="AM120" s="356" t="s">
        <v>1131</v>
      </c>
      <c r="AN120" s="356" t="s">
        <v>1131</v>
      </c>
      <c r="AO120" s="356" t="s">
        <v>1131</v>
      </c>
      <c r="AP120" s="356" t="s">
        <v>1131</v>
      </c>
      <c r="AQ120" s="356" t="s">
        <v>1131</v>
      </c>
      <c r="AR120" s="356" t="s">
        <v>1131</v>
      </c>
    </row>
    <row r="121" spans="1:44" ht="213" customHeight="1">
      <c r="A121" s="357" t="s">
        <v>1490</v>
      </c>
      <c r="B121" s="358" t="s">
        <v>1491</v>
      </c>
      <c r="C121" s="358"/>
      <c r="D121" s="358"/>
      <c r="E121" s="358"/>
      <c r="F121" s="358" t="s">
        <v>1492</v>
      </c>
      <c r="G121" s="358" t="s">
        <v>1378</v>
      </c>
      <c r="H121" s="358" t="s">
        <v>1130</v>
      </c>
      <c r="I121" s="355">
        <v>7.9669999999999996</v>
      </c>
      <c r="J121" s="355">
        <v>7.8250000000000002</v>
      </c>
      <c r="K121" s="355">
        <v>7.9429999999999996</v>
      </c>
      <c r="L121" s="355">
        <v>7.9080000000000004</v>
      </c>
      <c r="M121" s="355">
        <v>7.78</v>
      </c>
      <c r="N121" s="355">
        <v>7.5709999999999997</v>
      </c>
      <c r="O121" s="355">
        <v>7.5430000000000001</v>
      </c>
      <c r="P121" s="359">
        <v>7.1</v>
      </c>
      <c r="Q121" s="355" t="s">
        <v>1131</v>
      </c>
      <c r="R121" s="355" t="s">
        <v>1131</v>
      </c>
      <c r="S121" s="355" t="s">
        <v>1131</v>
      </c>
      <c r="T121" s="355" t="s">
        <v>1131</v>
      </c>
      <c r="U121" s="355" t="s">
        <v>1131</v>
      </c>
      <c r="V121" s="355" t="s">
        <v>1131</v>
      </c>
      <c r="W121" s="355" t="s">
        <v>1131</v>
      </c>
      <c r="X121" s="355" t="s">
        <v>1131</v>
      </c>
      <c r="Y121" s="355" t="s">
        <v>1131</v>
      </c>
      <c r="Z121" s="355" t="s">
        <v>1131</v>
      </c>
      <c r="AA121" s="355" t="s">
        <v>1131</v>
      </c>
      <c r="AB121" s="355" t="s">
        <v>1131</v>
      </c>
      <c r="AC121" s="355" t="s">
        <v>1131</v>
      </c>
      <c r="AD121" s="355" t="s">
        <v>1131</v>
      </c>
      <c r="AE121" s="355" t="s">
        <v>1131</v>
      </c>
      <c r="AF121" s="355" t="s">
        <v>1131</v>
      </c>
      <c r="AG121" s="355" t="s">
        <v>1131</v>
      </c>
      <c r="AH121" s="355" t="s">
        <v>1131</v>
      </c>
      <c r="AI121" s="355" t="s">
        <v>1131</v>
      </c>
      <c r="AJ121" s="355" t="s">
        <v>1131</v>
      </c>
      <c r="AK121" s="355" t="s">
        <v>1131</v>
      </c>
      <c r="AL121" s="355" t="s">
        <v>1131</v>
      </c>
      <c r="AM121" s="355" t="s">
        <v>1131</v>
      </c>
      <c r="AN121" s="355" t="s">
        <v>1131</v>
      </c>
      <c r="AO121" s="355" t="s">
        <v>1131</v>
      </c>
      <c r="AP121" s="355" t="s">
        <v>1131</v>
      </c>
      <c r="AQ121" s="355" t="s">
        <v>1131</v>
      </c>
      <c r="AR121" s="355" t="s">
        <v>1131</v>
      </c>
    </row>
    <row r="122" spans="1:44" ht="120.75" customHeight="1">
      <c r="A122" s="352" t="s">
        <v>1493</v>
      </c>
      <c r="B122" s="353" t="s">
        <v>1494</v>
      </c>
      <c r="C122" s="353" t="s">
        <v>1371</v>
      </c>
      <c r="D122" s="353" t="s">
        <v>1315</v>
      </c>
      <c r="E122" s="353" t="s">
        <v>1495</v>
      </c>
      <c r="F122" s="353" t="s">
        <v>1496</v>
      </c>
      <c r="G122" s="353" t="s">
        <v>1497</v>
      </c>
      <c r="H122" s="353" t="s">
        <v>1130</v>
      </c>
      <c r="I122" s="354">
        <v>-52572</v>
      </c>
      <c r="J122" s="354">
        <v>-69420.100000000006</v>
      </c>
      <c r="K122" s="354">
        <v>-51853</v>
      </c>
      <c r="L122" s="354">
        <v>-48917.8</v>
      </c>
      <c r="M122" s="354">
        <v>-32253.3</v>
      </c>
      <c r="N122" s="354">
        <v>-74533.8</v>
      </c>
      <c r="O122" s="354">
        <v>-40345.1</v>
      </c>
      <c r="P122" s="354">
        <v>-16184.1</v>
      </c>
      <c r="Q122" s="354">
        <v>39134.9</v>
      </c>
      <c r="R122" s="354">
        <v>-15837</v>
      </c>
      <c r="S122" s="355">
        <v>24753.5</v>
      </c>
      <c r="T122" s="355">
        <v>30848</v>
      </c>
      <c r="U122" s="355">
        <v>2571.1</v>
      </c>
      <c r="V122" s="355">
        <v>5163.6000000000004</v>
      </c>
      <c r="W122" s="355">
        <v>-21990.6</v>
      </c>
      <c r="X122" s="356" t="s">
        <v>1131</v>
      </c>
      <c r="Y122" s="356" t="s">
        <v>1131</v>
      </c>
      <c r="Z122" s="356" t="s">
        <v>1131</v>
      </c>
      <c r="AA122" s="356" t="s">
        <v>1131</v>
      </c>
      <c r="AB122" s="356" t="s">
        <v>1131</v>
      </c>
      <c r="AC122" s="356" t="s">
        <v>1131</v>
      </c>
      <c r="AD122" s="356" t="s">
        <v>1131</v>
      </c>
      <c r="AE122" s="356" t="s">
        <v>1131</v>
      </c>
      <c r="AF122" s="356" t="s">
        <v>1131</v>
      </c>
      <c r="AG122" s="356" t="s">
        <v>1131</v>
      </c>
      <c r="AH122" s="356" t="s">
        <v>1131</v>
      </c>
      <c r="AI122" s="356" t="s">
        <v>1131</v>
      </c>
      <c r="AJ122" s="356" t="s">
        <v>1131</v>
      </c>
      <c r="AK122" s="356" t="s">
        <v>1131</v>
      </c>
      <c r="AL122" s="356" t="s">
        <v>1131</v>
      </c>
      <c r="AM122" s="356" t="s">
        <v>1131</v>
      </c>
      <c r="AN122" s="356" t="s">
        <v>1131</v>
      </c>
      <c r="AO122" s="356" t="s">
        <v>1131</v>
      </c>
      <c r="AP122" s="356" t="s">
        <v>1131</v>
      </c>
      <c r="AQ122" s="356" t="s">
        <v>1131</v>
      </c>
      <c r="AR122" s="356" t="s">
        <v>1131</v>
      </c>
    </row>
    <row r="123" spans="1:44" ht="204" customHeight="1">
      <c r="A123" s="357" t="s">
        <v>1498</v>
      </c>
      <c r="B123" s="358" t="s">
        <v>1499</v>
      </c>
      <c r="C123" s="358" t="s">
        <v>1371</v>
      </c>
      <c r="D123" s="358" t="s">
        <v>1315</v>
      </c>
      <c r="E123" s="358" t="s">
        <v>1500</v>
      </c>
      <c r="F123" s="358" t="s">
        <v>1501</v>
      </c>
      <c r="G123" s="358" t="s">
        <v>1502</v>
      </c>
      <c r="H123" s="358" t="s">
        <v>1130</v>
      </c>
      <c r="I123" s="355">
        <v>14474</v>
      </c>
      <c r="J123" s="355">
        <v>12475.8</v>
      </c>
      <c r="K123" s="355">
        <v>14029.8</v>
      </c>
      <c r="L123" s="355">
        <v>15288.1</v>
      </c>
      <c r="M123" s="355">
        <v>14972.7</v>
      </c>
      <c r="N123" s="355">
        <v>24525.3</v>
      </c>
      <c r="O123" s="355">
        <v>24409.1</v>
      </c>
      <c r="P123" s="355">
        <v>23878.6</v>
      </c>
      <c r="Q123" s="355" t="s">
        <v>1131</v>
      </c>
      <c r="R123" s="355" t="s">
        <v>1131</v>
      </c>
      <c r="S123" s="355" t="s">
        <v>1131</v>
      </c>
      <c r="T123" s="355" t="s">
        <v>1131</v>
      </c>
      <c r="U123" s="355" t="s">
        <v>1131</v>
      </c>
      <c r="V123" s="355" t="s">
        <v>1131</v>
      </c>
      <c r="W123" s="355" t="s">
        <v>1131</v>
      </c>
      <c r="X123" s="355" t="s">
        <v>1131</v>
      </c>
      <c r="Y123" s="355" t="s">
        <v>1131</v>
      </c>
      <c r="Z123" s="355" t="s">
        <v>1131</v>
      </c>
      <c r="AA123" s="355" t="s">
        <v>1131</v>
      </c>
      <c r="AB123" s="355" t="s">
        <v>1131</v>
      </c>
      <c r="AC123" s="355" t="s">
        <v>1131</v>
      </c>
      <c r="AD123" s="355" t="s">
        <v>1131</v>
      </c>
      <c r="AE123" s="355" t="s">
        <v>1131</v>
      </c>
      <c r="AF123" s="355" t="s">
        <v>1131</v>
      </c>
      <c r="AG123" s="355" t="s">
        <v>1131</v>
      </c>
      <c r="AH123" s="355" t="s">
        <v>1131</v>
      </c>
      <c r="AI123" s="355" t="s">
        <v>1131</v>
      </c>
      <c r="AJ123" s="355" t="s">
        <v>1131</v>
      </c>
      <c r="AK123" s="355" t="s">
        <v>1131</v>
      </c>
      <c r="AL123" s="355" t="s">
        <v>1131</v>
      </c>
      <c r="AM123" s="355" t="s">
        <v>1131</v>
      </c>
      <c r="AN123" s="355" t="s">
        <v>1131</v>
      </c>
      <c r="AO123" s="355" t="s">
        <v>1131</v>
      </c>
      <c r="AP123" s="355" t="s">
        <v>1131</v>
      </c>
      <c r="AQ123" s="355" t="s">
        <v>1131</v>
      </c>
      <c r="AR123" s="355" t="s">
        <v>1131</v>
      </c>
    </row>
    <row r="124" spans="1:44" ht="204" customHeight="1">
      <c r="A124" s="352" t="s">
        <v>1503</v>
      </c>
      <c r="B124" s="353" t="s">
        <v>1504</v>
      </c>
      <c r="C124" s="353" t="s">
        <v>1371</v>
      </c>
      <c r="D124" s="353" t="s">
        <v>1315</v>
      </c>
      <c r="E124" s="353" t="s">
        <v>1500</v>
      </c>
      <c r="F124" s="353" t="s">
        <v>1505</v>
      </c>
      <c r="G124" s="353" t="s">
        <v>1502</v>
      </c>
      <c r="H124" s="353" t="s">
        <v>1130</v>
      </c>
      <c r="I124" s="356">
        <v>375599.4</v>
      </c>
      <c r="J124" s="356">
        <v>363411.20000000001</v>
      </c>
      <c r="K124" s="356">
        <v>375796.8</v>
      </c>
      <c r="L124" s="356">
        <v>395730.2</v>
      </c>
      <c r="M124" s="356">
        <v>385884.8</v>
      </c>
      <c r="N124" s="356">
        <v>437572.3</v>
      </c>
      <c r="O124" s="356">
        <v>451119.8</v>
      </c>
      <c r="P124" s="356">
        <v>425758.6</v>
      </c>
      <c r="Q124" s="356" t="s">
        <v>1131</v>
      </c>
      <c r="R124" s="356" t="s">
        <v>1131</v>
      </c>
      <c r="S124" s="356" t="s">
        <v>1131</v>
      </c>
      <c r="T124" s="356" t="s">
        <v>1131</v>
      </c>
      <c r="U124" s="356" t="s">
        <v>1131</v>
      </c>
      <c r="V124" s="356" t="s">
        <v>1131</v>
      </c>
      <c r="W124" s="356" t="s">
        <v>1131</v>
      </c>
      <c r="X124" s="356" t="s">
        <v>1131</v>
      </c>
      <c r="Y124" s="356" t="s">
        <v>1131</v>
      </c>
      <c r="Z124" s="356" t="s">
        <v>1131</v>
      </c>
      <c r="AA124" s="356" t="s">
        <v>1131</v>
      </c>
      <c r="AB124" s="356" t="s">
        <v>1131</v>
      </c>
      <c r="AC124" s="356" t="s">
        <v>1131</v>
      </c>
      <c r="AD124" s="356" t="s">
        <v>1131</v>
      </c>
      <c r="AE124" s="356" t="s">
        <v>1131</v>
      </c>
      <c r="AF124" s="356" t="s">
        <v>1131</v>
      </c>
      <c r="AG124" s="356" t="s">
        <v>1131</v>
      </c>
      <c r="AH124" s="356" t="s">
        <v>1131</v>
      </c>
      <c r="AI124" s="356" t="s">
        <v>1131</v>
      </c>
      <c r="AJ124" s="356" t="s">
        <v>1131</v>
      </c>
      <c r="AK124" s="356" t="s">
        <v>1131</v>
      </c>
      <c r="AL124" s="356" t="s">
        <v>1131</v>
      </c>
      <c r="AM124" s="356" t="s">
        <v>1131</v>
      </c>
      <c r="AN124" s="356" t="s">
        <v>1131</v>
      </c>
      <c r="AO124" s="356" t="s">
        <v>1131</v>
      </c>
      <c r="AP124" s="356" t="s">
        <v>1131</v>
      </c>
      <c r="AQ124" s="356" t="s">
        <v>1131</v>
      </c>
      <c r="AR124" s="356" t="s">
        <v>1131</v>
      </c>
    </row>
    <row r="125" spans="1:44" ht="204" customHeight="1">
      <c r="A125" s="357" t="s">
        <v>1506</v>
      </c>
      <c r="B125" s="358" t="s">
        <v>1507</v>
      </c>
      <c r="C125" s="358" t="s">
        <v>1371</v>
      </c>
      <c r="D125" s="358" t="s">
        <v>1315</v>
      </c>
      <c r="E125" s="358" t="s">
        <v>1500</v>
      </c>
      <c r="F125" s="358" t="s">
        <v>1508</v>
      </c>
      <c r="G125" s="358" t="s">
        <v>1502</v>
      </c>
      <c r="H125" s="358" t="s">
        <v>1130</v>
      </c>
      <c r="I125" s="355">
        <v>17075.2</v>
      </c>
      <c r="J125" s="355">
        <v>15407.6</v>
      </c>
      <c r="K125" s="355">
        <v>17287.400000000001</v>
      </c>
      <c r="L125" s="355">
        <v>13238.7</v>
      </c>
      <c r="M125" s="355">
        <v>13717</v>
      </c>
      <c r="N125" s="355">
        <v>31696</v>
      </c>
      <c r="O125" s="355">
        <v>33945.599999999999</v>
      </c>
      <c r="P125" s="355">
        <v>32332.5</v>
      </c>
      <c r="Q125" s="355" t="s">
        <v>1131</v>
      </c>
      <c r="R125" s="355" t="s">
        <v>1131</v>
      </c>
      <c r="S125" s="355" t="s">
        <v>1131</v>
      </c>
      <c r="T125" s="355" t="s">
        <v>1131</v>
      </c>
      <c r="U125" s="355" t="s">
        <v>1131</v>
      </c>
      <c r="V125" s="355" t="s">
        <v>1131</v>
      </c>
      <c r="W125" s="355" t="s">
        <v>1131</v>
      </c>
      <c r="X125" s="355" t="s">
        <v>1131</v>
      </c>
      <c r="Y125" s="355" t="s">
        <v>1131</v>
      </c>
      <c r="Z125" s="355" t="s">
        <v>1131</v>
      </c>
      <c r="AA125" s="355" t="s">
        <v>1131</v>
      </c>
      <c r="AB125" s="355" t="s">
        <v>1131</v>
      </c>
      <c r="AC125" s="355" t="s">
        <v>1131</v>
      </c>
      <c r="AD125" s="355" t="s">
        <v>1131</v>
      </c>
      <c r="AE125" s="355" t="s">
        <v>1131</v>
      </c>
      <c r="AF125" s="355" t="s">
        <v>1131</v>
      </c>
      <c r="AG125" s="355" t="s">
        <v>1131</v>
      </c>
      <c r="AH125" s="355" t="s">
        <v>1131</v>
      </c>
      <c r="AI125" s="355" t="s">
        <v>1131</v>
      </c>
      <c r="AJ125" s="355" t="s">
        <v>1131</v>
      </c>
      <c r="AK125" s="355" t="s">
        <v>1131</v>
      </c>
      <c r="AL125" s="355" t="s">
        <v>1131</v>
      </c>
      <c r="AM125" s="355" t="s">
        <v>1131</v>
      </c>
      <c r="AN125" s="355" t="s">
        <v>1131</v>
      </c>
      <c r="AO125" s="355" t="s">
        <v>1131</v>
      </c>
      <c r="AP125" s="355" t="s">
        <v>1131</v>
      </c>
      <c r="AQ125" s="355" t="s">
        <v>1131</v>
      </c>
      <c r="AR125" s="355" t="s">
        <v>1131</v>
      </c>
    </row>
    <row r="126" spans="1:44" ht="204" customHeight="1">
      <c r="A126" s="352" t="s">
        <v>1509</v>
      </c>
      <c r="B126" s="353" t="s">
        <v>1510</v>
      </c>
      <c r="C126" s="353" t="s">
        <v>1371</v>
      </c>
      <c r="D126" s="353" t="s">
        <v>1315</v>
      </c>
      <c r="E126" s="353" t="s">
        <v>1500</v>
      </c>
      <c r="F126" s="353" t="s">
        <v>1511</v>
      </c>
      <c r="G126" s="353" t="s">
        <v>1502</v>
      </c>
      <c r="H126" s="353" t="s">
        <v>1130</v>
      </c>
      <c r="I126" s="356">
        <v>73906.3</v>
      </c>
      <c r="J126" s="356">
        <v>80463.399999999994</v>
      </c>
      <c r="K126" s="356">
        <v>100581.5</v>
      </c>
      <c r="L126" s="356">
        <v>103071</v>
      </c>
      <c r="M126" s="356">
        <v>108434.6</v>
      </c>
      <c r="N126" s="356">
        <v>135479.6</v>
      </c>
      <c r="O126" s="356">
        <v>141086</v>
      </c>
      <c r="P126" s="356">
        <v>137851.70000000001</v>
      </c>
      <c r="Q126" s="356" t="s">
        <v>1131</v>
      </c>
      <c r="R126" s="356" t="s">
        <v>1131</v>
      </c>
      <c r="S126" s="356" t="s">
        <v>1131</v>
      </c>
      <c r="T126" s="356" t="s">
        <v>1131</v>
      </c>
      <c r="U126" s="356" t="s">
        <v>1131</v>
      </c>
      <c r="V126" s="356" t="s">
        <v>1131</v>
      </c>
      <c r="W126" s="356" t="s">
        <v>1131</v>
      </c>
      <c r="X126" s="356" t="s">
        <v>1131</v>
      </c>
      <c r="Y126" s="356" t="s">
        <v>1131</v>
      </c>
      <c r="Z126" s="356" t="s">
        <v>1131</v>
      </c>
      <c r="AA126" s="356" t="s">
        <v>1131</v>
      </c>
      <c r="AB126" s="356" t="s">
        <v>1131</v>
      </c>
      <c r="AC126" s="356" t="s">
        <v>1131</v>
      </c>
      <c r="AD126" s="356" t="s">
        <v>1131</v>
      </c>
      <c r="AE126" s="356" t="s">
        <v>1131</v>
      </c>
      <c r="AF126" s="356" t="s">
        <v>1131</v>
      </c>
      <c r="AG126" s="356" t="s">
        <v>1131</v>
      </c>
      <c r="AH126" s="356" t="s">
        <v>1131</v>
      </c>
      <c r="AI126" s="356" t="s">
        <v>1131</v>
      </c>
      <c r="AJ126" s="356" t="s">
        <v>1131</v>
      </c>
      <c r="AK126" s="356" t="s">
        <v>1131</v>
      </c>
      <c r="AL126" s="356" t="s">
        <v>1131</v>
      </c>
      <c r="AM126" s="356" t="s">
        <v>1131</v>
      </c>
      <c r="AN126" s="356" t="s">
        <v>1131</v>
      </c>
      <c r="AO126" s="356" t="s">
        <v>1131</v>
      </c>
      <c r="AP126" s="356" t="s">
        <v>1131</v>
      </c>
      <c r="AQ126" s="356" t="s">
        <v>1131</v>
      </c>
      <c r="AR126" s="356" t="s">
        <v>1131</v>
      </c>
    </row>
    <row r="127" spans="1:44" ht="204" customHeight="1">
      <c r="A127" s="357" t="s">
        <v>1512</v>
      </c>
      <c r="B127" s="358" t="s">
        <v>1513</v>
      </c>
      <c r="C127" s="358" t="s">
        <v>1371</v>
      </c>
      <c r="D127" s="358" t="s">
        <v>1315</v>
      </c>
      <c r="E127" s="358" t="s">
        <v>1500</v>
      </c>
      <c r="F127" s="358" t="s">
        <v>1514</v>
      </c>
      <c r="G127" s="358" t="s">
        <v>1502</v>
      </c>
      <c r="H127" s="358" t="s">
        <v>1130</v>
      </c>
      <c r="I127" s="355">
        <v>207913</v>
      </c>
      <c r="J127" s="355">
        <v>206129</v>
      </c>
      <c r="K127" s="355">
        <v>224723</v>
      </c>
      <c r="L127" s="355">
        <v>235927.2</v>
      </c>
      <c r="M127" s="355">
        <v>233694.3</v>
      </c>
      <c r="N127" s="355">
        <v>293548.59999999998</v>
      </c>
      <c r="O127" s="355">
        <v>307672.59999999998</v>
      </c>
      <c r="P127" s="355">
        <v>295954.5</v>
      </c>
      <c r="Q127" s="355" t="s">
        <v>1131</v>
      </c>
      <c r="R127" s="355" t="s">
        <v>1131</v>
      </c>
      <c r="S127" s="355" t="s">
        <v>1131</v>
      </c>
      <c r="T127" s="355" t="s">
        <v>1131</v>
      </c>
      <c r="U127" s="355" t="s">
        <v>1131</v>
      </c>
      <c r="V127" s="355" t="s">
        <v>1131</v>
      </c>
      <c r="W127" s="355" t="s">
        <v>1131</v>
      </c>
      <c r="X127" s="355" t="s">
        <v>1131</v>
      </c>
      <c r="Y127" s="355" t="s">
        <v>1131</v>
      </c>
      <c r="Z127" s="355" t="s">
        <v>1131</v>
      </c>
      <c r="AA127" s="355" t="s">
        <v>1131</v>
      </c>
      <c r="AB127" s="355" t="s">
        <v>1131</v>
      </c>
      <c r="AC127" s="355" t="s">
        <v>1131</v>
      </c>
      <c r="AD127" s="355" t="s">
        <v>1131</v>
      </c>
      <c r="AE127" s="355" t="s">
        <v>1131</v>
      </c>
      <c r="AF127" s="355" t="s">
        <v>1131</v>
      </c>
      <c r="AG127" s="355" t="s">
        <v>1131</v>
      </c>
      <c r="AH127" s="355" t="s">
        <v>1131</v>
      </c>
      <c r="AI127" s="355" t="s">
        <v>1131</v>
      </c>
      <c r="AJ127" s="355" t="s">
        <v>1131</v>
      </c>
      <c r="AK127" s="355" t="s">
        <v>1131</v>
      </c>
      <c r="AL127" s="355" t="s">
        <v>1131</v>
      </c>
      <c r="AM127" s="355" t="s">
        <v>1131</v>
      </c>
      <c r="AN127" s="355" t="s">
        <v>1131</v>
      </c>
      <c r="AO127" s="355" t="s">
        <v>1131</v>
      </c>
      <c r="AP127" s="355" t="s">
        <v>1131</v>
      </c>
      <c r="AQ127" s="355" t="s">
        <v>1131</v>
      </c>
      <c r="AR127" s="355" t="s">
        <v>1131</v>
      </c>
    </row>
    <row r="128" spans="1:44" ht="204" customHeight="1">
      <c r="A128" s="352" t="s">
        <v>1515</v>
      </c>
      <c r="B128" s="353" t="s">
        <v>1516</v>
      </c>
      <c r="C128" s="353" t="s">
        <v>1371</v>
      </c>
      <c r="D128" s="353" t="s">
        <v>1315</v>
      </c>
      <c r="E128" s="353" t="s">
        <v>1500</v>
      </c>
      <c r="F128" s="353" t="s">
        <v>1517</v>
      </c>
      <c r="G128" s="353" t="s">
        <v>1502</v>
      </c>
      <c r="H128" s="353" t="s">
        <v>1130</v>
      </c>
      <c r="I128" s="356">
        <v>134006.70000000001</v>
      </c>
      <c r="J128" s="356">
        <v>125665.60000000001</v>
      </c>
      <c r="K128" s="356">
        <v>124141.5</v>
      </c>
      <c r="L128" s="356">
        <v>132856.29999999999</v>
      </c>
      <c r="M128" s="356">
        <v>125259.7</v>
      </c>
      <c r="N128" s="356">
        <v>158069</v>
      </c>
      <c r="O128" s="356">
        <v>166586.6</v>
      </c>
      <c r="P128" s="356">
        <v>158102.9</v>
      </c>
      <c r="Q128" s="356" t="s">
        <v>1131</v>
      </c>
      <c r="R128" s="356" t="s">
        <v>1131</v>
      </c>
      <c r="S128" s="356" t="s">
        <v>1131</v>
      </c>
      <c r="T128" s="356" t="s">
        <v>1131</v>
      </c>
      <c r="U128" s="356" t="s">
        <v>1131</v>
      </c>
      <c r="V128" s="356" t="s">
        <v>1131</v>
      </c>
      <c r="W128" s="356" t="s">
        <v>1131</v>
      </c>
      <c r="X128" s="356" t="s">
        <v>1131</v>
      </c>
      <c r="Y128" s="356" t="s">
        <v>1131</v>
      </c>
      <c r="Z128" s="356" t="s">
        <v>1131</v>
      </c>
      <c r="AA128" s="356" t="s">
        <v>1131</v>
      </c>
      <c r="AB128" s="356" t="s">
        <v>1131</v>
      </c>
      <c r="AC128" s="356" t="s">
        <v>1131</v>
      </c>
      <c r="AD128" s="356" t="s">
        <v>1131</v>
      </c>
      <c r="AE128" s="356" t="s">
        <v>1131</v>
      </c>
      <c r="AF128" s="356" t="s">
        <v>1131</v>
      </c>
      <c r="AG128" s="356" t="s">
        <v>1131</v>
      </c>
      <c r="AH128" s="356" t="s">
        <v>1131</v>
      </c>
      <c r="AI128" s="356" t="s">
        <v>1131</v>
      </c>
      <c r="AJ128" s="356" t="s">
        <v>1131</v>
      </c>
      <c r="AK128" s="356" t="s">
        <v>1131</v>
      </c>
      <c r="AL128" s="356" t="s">
        <v>1131</v>
      </c>
      <c r="AM128" s="356" t="s">
        <v>1131</v>
      </c>
      <c r="AN128" s="356" t="s">
        <v>1131</v>
      </c>
      <c r="AO128" s="356" t="s">
        <v>1131</v>
      </c>
      <c r="AP128" s="356" t="s">
        <v>1131</v>
      </c>
      <c r="AQ128" s="356" t="s">
        <v>1131</v>
      </c>
      <c r="AR128" s="356" t="s">
        <v>1131</v>
      </c>
    </row>
    <row r="129" spans="1:44" ht="204" customHeight="1">
      <c r="A129" s="357" t="s">
        <v>1518</v>
      </c>
      <c r="B129" s="358" t="s">
        <v>1519</v>
      </c>
      <c r="C129" s="358" t="s">
        <v>1371</v>
      </c>
      <c r="D129" s="358" t="s">
        <v>1315</v>
      </c>
      <c r="E129" s="358" t="s">
        <v>1500</v>
      </c>
      <c r="F129" s="358" t="s">
        <v>1520</v>
      </c>
      <c r="G129" s="358" t="s">
        <v>1502</v>
      </c>
      <c r="H129" s="358" t="s">
        <v>1130</v>
      </c>
      <c r="I129" s="355">
        <v>0</v>
      </c>
      <c r="J129" s="355">
        <v>0</v>
      </c>
      <c r="K129" s="355">
        <v>0</v>
      </c>
      <c r="L129" s="355">
        <v>0</v>
      </c>
      <c r="M129" s="355">
        <v>0</v>
      </c>
      <c r="N129" s="355">
        <v>0</v>
      </c>
      <c r="O129" s="355">
        <v>0</v>
      </c>
      <c r="P129" s="355">
        <v>0</v>
      </c>
      <c r="Q129" s="355" t="s">
        <v>1131</v>
      </c>
      <c r="R129" s="355" t="s">
        <v>1131</v>
      </c>
      <c r="S129" s="355" t="s">
        <v>1131</v>
      </c>
      <c r="T129" s="355" t="s">
        <v>1131</v>
      </c>
      <c r="U129" s="355" t="s">
        <v>1131</v>
      </c>
      <c r="V129" s="355" t="s">
        <v>1131</v>
      </c>
      <c r="W129" s="355" t="s">
        <v>1131</v>
      </c>
      <c r="X129" s="355" t="s">
        <v>1131</v>
      </c>
      <c r="Y129" s="355" t="s">
        <v>1131</v>
      </c>
      <c r="Z129" s="355" t="s">
        <v>1131</v>
      </c>
      <c r="AA129" s="355" t="s">
        <v>1131</v>
      </c>
      <c r="AB129" s="355" t="s">
        <v>1131</v>
      </c>
      <c r="AC129" s="355" t="s">
        <v>1131</v>
      </c>
      <c r="AD129" s="355" t="s">
        <v>1131</v>
      </c>
      <c r="AE129" s="355" t="s">
        <v>1131</v>
      </c>
      <c r="AF129" s="355" t="s">
        <v>1131</v>
      </c>
      <c r="AG129" s="355" t="s">
        <v>1131</v>
      </c>
      <c r="AH129" s="355" t="s">
        <v>1131</v>
      </c>
      <c r="AI129" s="355" t="s">
        <v>1131</v>
      </c>
      <c r="AJ129" s="355" t="s">
        <v>1131</v>
      </c>
      <c r="AK129" s="355" t="s">
        <v>1131</v>
      </c>
      <c r="AL129" s="355" t="s">
        <v>1131</v>
      </c>
      <c r="AM129" s="355" t="s">
        <v>1131</v>
      </c>
      <c r="AN129" s="355" t="s">
        <v>1131</v>
      </c>
      <c r="AO129" s="355" t="s">
        <v>1131</v>
      </c>
      <c r="AP129" s="355" t="s">
        <v>1131</v>
      </c>
      <c r="AQ129" s="355" t="s">
        <v>1131</v>
      </c>
      <c r="AR129" s="355" t="s">
        <v>1131</v>
      </c>
    </row>
    <row r="130" spans="1:44" ht="204" customHeight="1">
      <c r="A130" s="352" t="s">
        <v>1521</v>
      </c>
      <c r="B130" s="353" t="s">
        <v>1522</v>
      </c>
      <c r="C130" s="353" t="s">
        <v>1371</v>
      </c>
      <c r="D130" s="353" t="s">
        <v>1315</v>
      </c>
      <c r="E130" s="353" t="s">
        <v>1500</v>
      </c>
      <c r="F130" s="353" t="s">
        <v>1523</v>
      </c>
      <c r="G130" s="353" t="s">
        <v>1502</v>
      </c>
      <c r="H130" s="353" t="s">
        <v>1130</v>
      </c>
      <c r="I130" s="356">
        <v>157969.4</v>
      </c>
      <c r="J130" s="356">
        <v>139489.20000000001</v>
      </c>
      <c r="K130" s="356">
        <v>159336.70000000001</v>
      </c>
      <c r="L130" s="356">
        <v>154098.5</v>
      </c>
      <c r="M130" s="356">
        <v>142354.70000000001</v>
      </c>
      <c r="N130" s="356">
        <v>146868.6</v>
      </c>
      <c r="O130" s="356">
        <v>117954.8</v>
      </c>
      <c r="P130" s="356">
        <v>88128.5</v>
      </c>
      <c r="Q130" s="356" t="s">
        <v>1131</v>
      </c>
      <c r="R130" s="356" t="s">
        <v>1131</v>
      </c>
      <c r="S130" s="356" t="s">
        <v>1131</v>
      </c>
      <c r="T130" s="356" t="s">
        <v>1131</v>
      </c>
      <c r="U130" s="356" t="s">
        <v>1131</v>
      </c>
      <c r="V130" s="356" t="s">
        <v>1131</v>
      </c>
      <c r="W130" s="356" t="s">
        <v>1131</v>
      </c>
      <c r="X130" s="356" t="s">
        <v>1131</v>
      </c>
      <c r="Y130" s="356" t="s">
        <v>1131</v>
      </c>
      <c r="Z130" s="356" t="s">
        <v>1131</v>
      </c>
      <c r="AA130" s="356" t="s">
        <v>1131</v>
      </c>
      <c r="AB130" s="356" t="s">
        <v>1131</v>
      </c>
      <c r="AC130" s="356" t="s">
        <v>1131</v>
      </c>
      <c r="AD130" s="356" t="s">
        <v>1131</v>
      </c>
      <c r="AE130" s="356" t="s">
        <v>1131</v>
      </c>
      <c r="AF130" s="356" t="s">
        <v>1131</v>
      </c>
      <c r="AG130" s="356" t="s">
        <v>1131</v>
      </c>
      <c r="AH130" s="356" t="s">
        <v>1131</v>
      </c>
      <c r="AI130" s="356" t="s">
        <v>1131</v>
      </c>
      <c r="AJ130" s="356" t="s">
        <v>1131</v>
      </c>
      <c r="AK130" s="356" t="s">
        <v>1131</v>
      </c>
      <c r="AL130" s="356" t="s">
        <v>1131</v>
      </c>
      <c r="AM130" s="356" t="s">
        <v>1131</v>
      </c>
      <c r="AN130" s="356" t="s">
        <v>1131</v>
      </c>
      <c r="AO130" s="356" t="s">
        <v>1131</v>
      </c>
      <c r="AP130" s="356" t="s">
        <v>1131</v>
      </c>
      <c r="AQ130" s="356" t="s">
        <v>1131</v>
      </c>
      <c r="AR130" s="356" t="s">
        <v>1131</v>
      </c>
    </row>
    <row r="131" spans="1:44" ht="204" customHeight="1">
      <c r="A131" s="357" t="s">
        <v>1524</v>
      </c>
      <c r="B131" s="358" t="s">
        <v>1525</v>
      </c>
      <c r="C131" s="358" t="s">
        <v>1371</v>
      </c>
      <c r="D131" s="358" t="s">
        <v>1315</v>
      </c>
      <c r="E131" s="358" t="s">
        <v>1500</v>
      </c>
      <c r="F131" s="358" t="s">
        <v>1526</v>
      </c>
      <c r="G131" s="358" t="s">
        <v>1502</v>
      </c>
      <c r="H131" s="358" t="s">
        <v>1130</v>
      </c>
      <c r="I131" s="355">
        <v>372523.3</v>
      </c>
      <c r="J131" s="355">
        <v>350768.4</v>
      </c>
      <c r="K131" s="355">
        <v>389653.5</v>
      </c>
      <c r="L131" s="355">
        <v>395422.1</v>
      </c>
      <c r="M131" s="355">
        <v>382174.9</v>
      </c>
      <c r="N131" s="355">
        <v>447163.1</v>
      </c>
      <c r="O131" s="355">
        <v>442168.1</v>
      </c>
      <c r="P131" s="355">
        <v>399852.5</v>
      </c>
      <c r="Q131" s="355" t="s">
        <v>1131</v>
      </c>
      <c r="R131" s="355" t="s">
        <v>1131</v>
      </c>
      <c r="S131" s="355" t="s">
        <v>1131</v>
      </c>
      <c r="T131" s="355" t="s">
        <v>1131</v>
      </c>
      <c r="U131" s="355" t="s">
        <v>1131</v>
      </c>
      <c r="V131" s="355" t="s">
        <v>1131</v>
      </c>
      <c r="W131" s="355" t="s">
        <v>1131</v>
      </c>
      <c r="X131" s="355" t="s">
        <v>1131</v>
      </c>
      <c r="Y131" s="355" t="s">
        <v>1131</v>
      </c>
      <c r="Z131" s="355" t="s">
        <v>1131</v>
      </c>
      <c r="AA131" s="355" t="s">
        <v>1131</v>
      </c>
      <c r="AB131" s="355" t="s">
        <v>1131</v>
      </c>
      <c r="AC131" s="355" t="s">
        <v>1131</v>
      </c>
      <c r="AD131" s="355" t="s">
        <v>1131</v>
      </c>
      <c r="AE131" s="355" t="s">
        <v>1131</v>
      </c>
      <c r="AF131" s="355" t="s">
        <v>1131</v>
      </c>
      <c r="AG131" s="355" t="s">
        <v>1131</v>
      </c>
      <c r="AH131" s="355" t="s">
        <v>1131</v>
      </c>
      <c r="AI131" s="355" t="s">
        <v>1131</v>
      </c>
      <c r="AJ131" s="355" t="s">
        <v>1131</v>
      </c>
      <c r="AK131" s="355" t="s">
        <v>1131</v>
      </c>
      <c r="AL131" s="355" t="s">
        <v>1131</v>
      </c>
      <c r="AM131" s="355" t="s">
        <v>1131</v>
      </c>
      <c r="AN131" s="355" t="s">
        <v>1131</v>
      </c>
      <c r="AO131" s="355" t="s">
        <v>1131</v>
      </c>
      <c r="AP131" s="355" t="s">
        <v>1131</v>
      </c>
      <c r="AQ131" s="355" t="s">
        <v>1131</v>
      </c>
      <c r="AR131" s="355" t="s">
        <v>1131</v>
      </c>
    </row>
    <row r="132" spans="1:44" ht="204" customHeight="1">
      <c r="A132" s="352" t="s">
        <v>1527</v>
      </c>
      <c r="B132" s="353" t="s">
        <v>1528</v>
      </c>
      <c r="C132" s="353" t="s">
        <v>1371</v>
      </c>
      <c r="D132" s="353" t="s">
        <v>1315</v>
      </c>
      <c r="E132" s="353" t="s">
        <v>1500</v>
      </c>
      <c r="F132" s="353" t="s">
        <v>1529</v>
      </c>
      <c r="G132" s="353" t="s">
        <v>1502</v>
      </c>
      <c r="H132" s="353" t="s">
        <v>1130</v>
      </c>
      <c r="I132" s="356">
        <v>0</v>
      </c>
      <c r="J132" s="356">
        <v>0</v>
      </c>
      <c r="K132" s="356">
        <v>0</v>
      </c>
      <c r="L132" s="356">
        <v>0</v>
      </c>
      <c r="M132" s="356">
        <v>0</v>
      </c>
      <c r="N132" s="356">
        <v>0</v>
      </c>
      <c r="O132" s="356">
        <v>0</v>
      </c>
      <c r="P132" s="356">
        <v>0</v>
      </c>
      <c r="Q132" s="356" t="s">
        <v>1131</v>
      </c>
      <c r="R132" s="356" t="s">
        <v>1131</v>
      </c>
      <c r="S132" s="356" t="s">
        <v>1131</v>
      </c>
      <c r="T132" s="356" t="s">
        <v>1131</v>
      </c>
      <c r="U132" s="356" t="s">
        <v>1131</v>
      </c>
      <c r="V132" s="356" t="s">
        <v>1131</v>
      </c>
      <c r="W132" s="356" t="s">
        <v>1131</v>
      </c>
      <c r="X132" s="356" t="s">
        <v>1131</v>
      </c>
      <c r="Y132" s="356" t="s">
        <v>1131</v>
      </c>
      <c r="Z132" s="356" t="s">
        <v>1131</v>
      </c>
      <c r="AA132" s="356" t="s">
        <v>1131</v>
      </c>
      <c r="AB132" s="356" t="s">
        <v>1131</v>
      </c>
      <c r="AC132" s="356" t="s">
        <v>1131</v>
      </c>
      <c r="AD132" s="356" t="s">
        <v>1131</v>
      </c>
      <c r="AE132" s="356" t="s">
        <v>1131</v>
      </c>
      <c r="AF132" s="356" t="s">
        <v>1131</v>
      </c>
      <c r="AG132" s="356" t="s">
        <v>1131</v>
      </c>
      <c r="AH132" s="356" t="s">
        <v>1131</v>
      </c>
      <c r="AI132" s="356" t="s">
        <v>1131</v>
      </c>
      <c r="AJ132" s="356" t="s">
        <v>1131</v>
      </c>
      <c r="AK132" s="356" t="s">
        <v>1131</v>
      </c>
      <c r="AL132" s="356" t="s">
        <v>1131</v>
      </c>
      <c r="AM132" s="356" t="s">
        <v>1131</v>
      </c>
      <c r="AN132" s="356" t="s">
        <v>1131</v>
      </c>
      <c r="AO132" s="356" t="s">
        <v>1131</v>
      </c>
      <c r="AP132" s="356" t="s">
        <v>1131</v>
      </c>
      <c r="AQ132" s="356" t="s">
        <v>1131</v>
      </c>
      <c r="AR132" s="356" t="s">
        <v>1131</v>
      </c>
    </row>
    <row r="133" spans="1:44" ht="204" customHeight="1">
      <c r="A133" s="357" t="s">
        <v>1530</v>
      </c>
      <c r="B133" s="358" t="s">
        <v>1531</v>
      </c>
      <c r="C133" s="358" t="s">
        <v>1371</v>
      </c>
      <c r="D133" s="358" t="s">
        <v>1315</v>
      </c>
      <c r="E133" s="358" t="s">
        <v>1532</v>
      </c>
      <c r="F133" s="358" t="s">
        <v>1533</v>
      </c>
      <c r="G133" s="358" t="s">
        <v>1502</v>
      </c>
      <c r="H133" s="358" t="s">
        <v>1130</v>
      </c>
      <c r="I133" s="355">
        <v>337409.3</v>
      </c>
      <c r="J133" s="355">
        <v>330377.59999999998</v>
      </c>
      <c r="K133" s="355">
        <v>338885.8</v>
      </c>
      <c r="L133" s="355">
        <v>361806.9</v>
      </c>
      <c r="M133" s="355">
        <v>351069.3</v>
      </c>
      <c r="N133" s="355">
        <v>374605.1</v>
      </c>
      <c r="O133" s="355">
        <v>372853.4</v>
      </c>
      <c r="P133" s="355">
        <v>341553.6</v>
      </c>
      <c r="Q133" s="355" t="s">
        <v>1131</v>
      </c>
      <c r="R133" s="355" t="s">
        <v>1131</v>
      </c>
      <c r="S133" s="355" t="s">
        <v>1131</v>
      </c>
      <c r="T133" s="355" t="s">
        <v>1131</v>
      </c>
      <c r="U133" s="355" t="s">
        <v>1131</v>
      </c>
      <c r="V133" s="355" t="s">
        <v>1131</v>
      </c>
      <c r="W133" s="355" t="s">
        <v>1131</v>
      </c>
      <c r="X133" s="355" t="s">
        <v>1131</v>
      </c>
      <c r="Y133" s="355" t="s">
        <v>1131</v>
      </c>
      <c r="Z133" s="355" t="s">
        <v>1131</v>
      </c>
      <c r="AA133" s="355" t="s">
        <v>1131</v>
      </c>
      <c r="AB133" s="355" t="s">
        <v>1131</v>
      </c>
      <c r="AC133" s="355" t="s">
        <v>1131</v>
      </c>
      <c r="AD133" s="355" t="s">
        <v>1131</v>
      </c>
      <c r="AE133" s="355" t="s">
        <v>1131</v>
      </c>
      <c r="AF133" s="355" t="s">
        <v>1131</v>
      </c>
      <c r="AG133" s="355" t="s">
        <v>1131</v>
      </c>
      <c r="AH133" s="355" t="s">
        <v>1131</v>
      </c>
      <c r="AI133" s="355" t="s">
        <v>1131</v>
      </c>
      <c r="AJ133" s="355" t="s">
        <v>1131</v>
      </c>
      <c r="AK133" s="355" t="s">
        <v>1131</v>
      </c>
      <c r="AL133" s="355" t="s">
        <v>1131</v>
      </c>
      <c r="AM133" s="355" t="s">
        <v>1131</v>
      </c>
      <c r="AN133" s="355" t="s">
        <v>1131</v>
      </c>
      <c r="AO133" s="355" t="s">
        <v>1131</v>
      </c>
      <c r="AP133" s="355" t="s">
        <v>1131</v>
      </c>
      <c r="AQ133" s="355" t="s">
        <v>1131</v>
      </c>
      <c r="AR133" s="355" t="s">
        <v>1131</v>
      </c>
    </row>
    <row r="134" spans="1:44" ht="20.25" customHeight="1">
      <c r="A134" s="352" t="s">
        <v>1534</v>
      </c>
      <c r="B134" s="353" t="s">
        <v>1535</v>
      </c>
      <c r="C134" s="353"/>
      <c r="D134" s="353"/>
      <c r="E134" s="353" t="s">
        <v>1536</v>
      </c>
      <c r="F134" s="353" t="s">
        <v>1537</v>
      </c>
      <c r="G134" s="353"/>
      <c r="H134" s="353" t="s">
        <v>1130</v>
      </c>
      <c r="I134" s="356">
        <v>576.78599999999994</v>
      </c>
      <c r="J134" s="356">
        <v>313.40699999999998</v>
      </c>
      <c r="K134" s="356">
        <v>192.27</v>
      </c>
      <c r="L134" s="356">
        <v>275.041</v>
      </c>
      <c r="M134" s="356" t="s">
        <v>1131</v>
      </c>
      <c r="N134" s="356" t="s">
        <v>1131</v>
      </c>
      <c r="O134" s="356" t="s">
        <v>1131</v>
      </c>
      <c r="P134" s="356" t="s">
        <v>1131</v>
      </c>
      <c r="Q134" s="356" t="s">
        <v>1131</v>
      </c>
      <c r="R134" s="356" t="s">
        <v>1131</v>
      </c>
      <c r="S134" s="356" t="s">
        <v>1131</v>
      </c>
      <c r="T134" s="356" t="s">
        <v>1131</v>
      </c>
      <c r="U134" s="356" t="s">
        <v>1131</v>
      </c>
      <c r="V134" s="356" t="s">
        <v>1131</v>
      </c>
      <c r="W134" s="356" t="s">
        <v>1131</v>
      </c>
      <c r="X134" s="356" t="s">
        <v>1131</v>
      </c>
      <c r="Y134" s="356" t="s">
        <v>1131</v>
      </c>
      <c r="Z134" s="356" t="s">
        <v>1131</v>
      </c>
      <c r="AA134" s="356" t="s">
        <v>1131</v>
      </c>
      <c r="AB134" s="356" t="s">
        <v>1131</v>
      </c>
      <c r="AC134" s="356" t="s">
        <v>1131</v>
      </c>
      <c r="AD134" s="356" t="s">
        <v>1131</v>
      </c>
      <c r="AE134" s="356" t="s">
        <v>1131</v>
      </c>
      <c r="AF134" s="356" t="s">
        <v>1131</v>
      </c>
      <c r="AG134" s="356" t="s">
        <v>1131</v>
      </c>
      <c r="AH134" s="356" t="s">
        <v>1131</v>
      </c>
      <c r="AI134" s="356" t="s">
        <v>1131</v>
      </c>
      <c r="AJ134" s="356" t="s">
        <v>1131</v>
      </c>
      <c r="AK134" s="356" t="s">
        <v>1131</v>
      </c>
      <c r="AL134" s="356" t="s">
        <v>1131</v>
      </c>
      <c r="AM134" s="356" t="s">
        <v>1131</v>
      </c>
      <c r="AN134" s="356" t="s">
        <v>1131</v>
      </c>
      <c r="AO134" s="356" t="s">
        <v>1131</v>
      </c>
      <c r="AP134" s="356" t="s">
        <v>1131</v>
      </c>
      <c r="AQ134" s="356" t="s">
        <v>1131</v>
      </c>
      <c r="AR134" s="356" t="s">
        <v>1131</v>
      </c>
    </row>
    <row r="135" spans="1:44" ht="13.5" customHeight="1">
      <c r="A135" s="357" t="s">
        <v>1538</v>
      </c>
      <c r="B135" s="358" t="s">
        <v>1539</v>
      </c>
      <c r="C135" s="358"/>
      <c r="D135" s="358"/>
      <c r="E135" s="358" t="s">
        <v>1540</v>
      </c>
      <c r="F135" s="358" t="s">
        <v>1541</v>
      </c>
      <c r="G135" s="358"/>
      <c r="H135" s="358" t="s">
        <v>1130</v>
      </c>
      <c r="I135" s="355">
        <v>0.51</v>
      </c>
      <c r="J135" s="355">
        <v>0.27</v>
      </c>
      <c r="K135" s="355">
        <v>0.17</v>
      </c>
      <c r="L135" s="355">
        <v>0.25</v>
      </c>
      <c r="M135" s="355" t="s">
        <v>1131</v>
      </c>
      <c r="N135" s="355" t="s">
        <v>1131</v>
      </c>
      <c r="O135" s="355" t="s">
        <v>1131</v>
      </c>
      <c r="P135" s="355" t="s">
        <v>1131</v>
      </c>
      <c r="Q135" s="355" t="s">
        <v>1131</v>
      </c>
      <c r="R135" s="355" t="s">
        <v>1131</v>
      </c>
      <c r="S135" s="355" t="s">
        <v>1131</v>
      </c>
      <c r="T135" s="355" t="s">
        <v>1131</v>
      </c>
      <c r="U135" s="355" t="s">
        <v>1131</v>
      </c>
      <c r="V135" s="355" t="s">
        <v>1131</v>
      </c>
      <c r="W135" s="355" t="s">
        <v>1131</v>
      </c>
      <c r="X135" s="355" t="s">
        <v>1131</v>
      </c>
      <c r="Y135" s="355" t="s">
        <v>1131</v>
      </c>
      <c r="Z135" s="355" t="s">
        <v>1131</v>
      </c>
      <c r="AA135" s="355" t="s">
        <v>1131</v>
      </c>
      <c r="AB135" s="355" t="s">
        <v>1131</v>
      </c>
      <c r="AC135" s="355" t="s">
        <v>1131</v>
      </c>
      <c r="AD135" s="355" t="s">
        <v>1131</v>
      </c>
      <c r="AE135" s="355" t="s">
        <v>1131</v>
      </c>
      <c r="AF135" s="355" t="s">
        <v>1131</v>
      </c>
      <c r="AG135" s="355" t="s">
        <v>1131</v>
      </c>
      <c r="AH135" s="355" t="s">
        <v>1131</v>
      </c>
      <c r="AI135" s="355" t="s">
        <v>1131</v>
      </c>
      <c r="AJ135" s="355" t="s">
        <v>1131</v>
      </c>
      <c r="AK135" s="355" t="s">
        <v>1131</v>
      </c>
      <c r="AL135" s="355" t="s">
        <v>1131</v>
      </c>
      <c r="AM135" s="355" t="s">
        <v>1131</v>
      </c>
      <c r="AN135" s="355" t="s">
        <v>1131</v>
      </c>
      <c r="AO135" s="355" t="s">
        <v>1131</v>
      </c>
      <c r="AP135" s="355" t="s">
        <v>1131</v>
      </c>
      <c r="AQ135" s="355" t="s">
        <v>1131</v>
      </c>
      <c r="AR135" s="355" t="s">
        <v>1131</v>
      </c>
    </row>
    <row r="136" spans="1:44" ht="20.25" customHeight="1">
      <c r="A136" s="352" t="s">
        <v>1542</v>
      </c>
      <c r="B136" s="353" t="s">
        <v>1543</v>
      </c>
      <c r="C136" s="353"/>
      <c r="D136" s="353"/>
      <c r="E136" s="353" t="s">
        <v>1536</v>
      </c>
      <c r="F136" s="353" t="s">
        <v>1544</v>
      </c>
      <c r="G136" s="353"/>
      <c r="H136" s="353" t="s">
        <v>1130</v>
      </c>
      <c r="I136" s="356">
        <v>452.44900000000001</v>
      </c>
      <c r="J136" s="356">
        <v>243.482</v>
      </c>
      <c r="K136" s="356">
        <v>146.523</v>
      </c>
      <c r="L136" s="356">
        <v>206.54900000000001</v>
      </c>
      <c r="M136" s="356" t="s">
        <v>1131</v>
      </c>
      <c r="N136" s="356" t="s">
        <v>1131</v>
      </c>
      <c r="O136" s="356" t="s">
        <v>1131</v>
      </c>
      <c r="P136" s="356" t="s">
        <v>1131</v>
      </c>
      <c r="Q136" s="356" t="s">
        <v>1131</v>
      </c>
      <c r="R136" s="356" t="s">
        <v>1131</v>
      </c>
      <c r="S136" s="356" t="s">
        <v>1131</v>
      </c>
      <c r="T136" s="356" t="s">
        <v>1131</v>
      </c>
      <c r="U136" s="356" t="s">
        <v>1131</v>
      </c>
      <c r="V136" s="356" t="s">
        <v>1131</v>
      </c>
      <c r="W136" s="356" t="s">
        <v>1131</v>
      </c>
      <c r="X136" s="356" t="s">
        <v>1131</v>
      </c>
      <c r="Y136" s="356" t="s">
        <v>1131</v>
      </c>
      <c r="Z136" s="356" t="s">
        <v>1131</v>
      </c>
      <c r="AA136" s="356" t="s">
        <v>1131</v>
      </c>
      <c r="AB136" s="356" t="s">
        <v>1131</v>
      </c>
      <c r="AC136" s="356" t="s">
        <v>1131</v>
      </c>
      <c r="AD136" s="356" t="s">
        <v>1131</v>
      </c>
      <c r="AE136" s="356" t="s">
        <v>1131</v>
      </c>
      <c r="AF136" s="356" t="s">
        <v>1131</v>
      </c>
      <c r="AG136" s="356" t="s">
        <v>1131</v>
      </c>
      <c r="AH136" s="356" t="s">
        <v>1131</v>
      </c>
      <c r="AI136" s="356" t="s">
        <v>1131</v>
      </c>
      <c r="AJ136" s="356" t="s">
        <v>1131</v>
      </c>
      <c r="AK136" s="356" t="s">
        <v>1131</v>
      </c>
      <c r="AL136" s="356" t="s">
        <v>1131</v>
      </c>
      <c r="AM136" s="356" t="s">
        <v>1131</v>
      </c>
      <c r="AN136" s="356" t="s">
        <v>1131</v>
      </c>
      <c r="AO136" s="356" t="s">
        <v>1131</v>
      </c>
      <c r="AP136" s="356" t="s">
        <v>1131</v>
      </c>
      <c r="AQ136" s="356" t="s">
        <v>1131</v>
      </c>
      <c r="AR136" s="356" t="s">
        <v>1131</v>
      </c>
    </row>
    <row r="137" spans="1:44" ht="66" customHeight="1">
      <c r="A137" s="357" t="s">
        <v>1545</v>
      </c>
      <c r="B137" s="358" t="s">
        <v>1546</v>
      </c>
      <c r="C137" s="358"/>
      <c r="D137" s="358"/>
      <c r="E137" s="358" t="s">
        <v>1547</v>
      </c>
      <c r="F137" s="358" t="s">
        <v>1548</v>
      </c>
      <c r="G137" s="358"/>
      <c r="H137" s="358" t="s">
        <v>1130</v>
      </c>
      <c r="I137" s="355">
        <v>-4.6849999999999996</v>
      </c>
      <c r="J137" s="355">
        <v>0.66800000000000004</v>
      </c>
      <c r="K137" s="355">
        <v>24.968</v>
      </c>
      <c r="L137" s="355">
        <v>-14.964</v>
      </c>
      <c r="M137" s="355">
        <v>1.65</v>
      </c>
      <c r="N137" s="355">
        <v>29.099</v>
      </c>
      <c r="O137" s="355">
        <v>6.915</v>
      </c>
      <c r="P137" s="355">
        <v>-33.470999999999997</v>
      </c>
      <c r="Q137" s="355">
        <v>17.437000000000001</v>
      </c>
      <c r="R137" s="355" t="s">
        <v>1131</v>
      </c>
      <c r="S137" s="355" t="s">
        <v>1131</v>
      </c>
      <c r="T137" s="355" t="s">
        <v>1131</v>
      </c>
      <c r="U137" s="355" t="s">
        <v>1131</v>
      </c>
      <c r="V137" s="355" t="s">
        <v>1131</v>
      </c>
      <c r="W137" s="355" t="s">
        <v>1131</v>
      </c>
      <c r="X137" s="355" t="s">
        <v>1131</v>
      </c>
      <c r="Y137" s="355" t="s">
        <v>1131</v>
      </c>
      <c r="Z137" s="355" t="s">
        <v>1131</v>
      </c>
      <c r="AA137" s="355" t="s">
        <v>1131</v>
      </c>
      <c r="AB137" s="355" t="s">
        <v>1131</v>
      </c>
      <c r="AC137" s="355" t="s">
        <v>1131</v>
      </c>
      <c r="AD137" s="355" t="s">
        <v>1131</v>
      </c>
      <c r="AE137" s="355" t="s">
        <v>1131</v>
      </c>
      <c r="AF137" s="355" t="s">
        <v>1131</v>
      </c>
      <c r="AG137" s="355" t="s">
        <v>1131</v>
      </c>
      <c r="AH137" s="355" t="s">
        <v>1131</v>
      </c>
      <c r="AI137" s="355" t="s">
        <v>1131</v>
      </c>
      <c r="AJ137" s="355" t="s">
        <v>1131</v>
      </c>
      <c r="AK137" s="355" t="s">
        <v>1131</v>
      </c>
      <c r="AL137" s="355" t="s">
        <v>1131</v>
      </c>
      <c r="AM137" s="355" t="s">
        <v>1131</v>
      </c>
      <c r="AN137" s="355" t="s">
        <v>1131</v>
      </c>
      <c r="AO137" s="355" t="s">
        <v>1131</v>
      </c>
      <c r="AP137" s="355" t="s">
        <v>1131</v>
      </c>
      <c r="AQ137" s="355" t="s">
        <v>1131</v>
      </c>
      <c r="AR137" s="355" t="s">
        <v>1131</v>
      </c>
    </row>
    <row r="138" spans="1:44" ht="47.25" customHeight="1">
      <c r="A138" s="352" t="s">
        <v>1549</v>
      </c>
      <c r="B138" s="353" t="s">
        <v>1550</v>
      </c>
      <c r="C138" s="353" t="s">
        <v>1371</v>
      </c>
      <c r="D138" s="353" t="s">
        <v>1315</v>
      </c>
      <c r="E138" s="353" t="s">
        <v>1551</v>
      </c>
      <c r="F138" s="353" t="s">
        <v>1552</v>
      </c>
      <c r="G138" s="353"/>
      <c r="H138" s="353" t="s">
        <v>1130</v>
      </c>
      <c r="I138" s="356">
        <v>-4369.2</v>
      </c>
      <c r="J138" s="356">
        <v>-3139.7</v>
      </c>
      <c r="K138" s="356">
        <v>-18165.099999999999</v>
      </c>
      <c r="L138" s="356">
        <v>-14427.6</v>
      </c>
      <c r="M138" s="356">
        <v>-5121.8</v>
      </c>
      <c r="N138" s="356">
        <v>-34282</v>
      </c>
      <c r="O138" s="356">
        <v>-20020.3</v>
      </c>
      <c r="P138" s="356">
        <v>39954.699999999997</v>
      </c>
      <c r="Q138" s="356">
        <v>3015.8</v>
      </c>
      <c r="R138" s="354">
        <v>252.9</v>
      </c>
      <c r="S138" s="355">
        <v>-1900</v>
      </c>
      <c r="T138" s="355">
        <v>-7000</v>
      </c>
      <c r="U138" s="355">
        <v>-5000</v>
      </c>
      <c r="V138" s="355">
        <v>-8189</v>
      </c>
      <c r="W138" s="355">
        <v>-2000</v>
      </c>
      <c r="X138" s="356" t="s">
        <v>1131</v>
      </c>
      <c r="Y138" s="356" t="s">
        <v>1131</v>
      </c>
      <c r="Z138" s="356" t="s">
        <v>1131</v>
      </c>
      <c r="AA138" s="356" t="s">
        <v>1131</v>
      </c>
      <c r="AB138" s="356" t="s">
        <v>1131</v>
      </c>
      <c r="AC138" s="356" t="s">
        <v>1131</v>
      </c>
      <c r="AD138" s="356" t="s">
        <v>1131</v>
      </c>
      <c r="AE138" s="356" t="s">
        <v>1131</v>
      </c>
      <c r="AF138" s="356" t="s">
        <v>1131</v>
      </c>
      <c r="AG138" s="356" t="s">
        <v>1131</v>
      </c>
      <c r="AH138" s="356" t="s">
        <v>1131</v>
      </c>
      <c r="AI138" s="356" t="s">
        <v>1131</v>
      </c>
      <c r="AJ138" s="356" t="s">
        <v>1131</v>
      </c>
      <c r="AK138" s="356" t="s">
        <v>1131</v>
      </c>
      <c r="AL138" s="356" t="s">
        <v>1131</v>
      </c>
      <c r="AM138" s="356" t="s">
        <v>1131</v>
      </c>
      <c r="AN138" s="356" t="s">
        <v>1131</v>
      </c>
      <c r="AO138" s="356" t="s">
        <v>1131</v>
      </c>
      <c r="AP138" s="356" t="s">
        <v>1131</v>
      </c>
      <c r="AQ138" s="356" t="s">
        <v>1131</v>
      </c>
      <c r="AR138" s="356" t="s">
        <v>1131</v>
      </c>
    </row>
    <row r="139" spans="1:44" ht="20.25" customHeight="1">
      <c r="A139" s="357" t="s">
        <v>1553</v>
      </c>
      <c r="B139" s="358" t="s">
        <v>1554</v>
      </c>
      <c r="C139" s="358"/>
      <c r="D139" s="358"/>
      <c r="E139" s="358" t="s">
        <v>1485</v>
      </c>
      <c r="F139" s="358" t="s">
        <v>1555</v>
      </c>
      <c r="G139" s="358"/>
      <c r="H139" s="358" t="s">
        <v>1130</v>
      </c>
      <c r="I139" s="355">
        <v>167.1</v>
      </c>
      <c r="J139" s="355">
        <v>160.9</v>
      </c>
      <c r="K139" s="355">
        <v>155.1</v>
      </c>
      <c r="L139" s="355">
        <v>150.80000000000001</v>
      </c>
      <c r="M139" s="355">
        <v>136.5</v>
      </c>
      <c r="N139" s="355">
        <v>128.80000000000001</v>
      </c>
      <c r="O139" s="355" t="s">
        <v>1131</v>
      </c>
      <c r="P139" s="355" t="s">
        <v>1131</v>
      </c>
      <c r="Q139" s="355" t="s">
        <v>1131</v>
      </c>
      <c r="R139" s="355" t="s">
        <v>1131</v>
      </c>
      <c r="S139" s="355" t="s">
        <v>1131</v>
      </c>
      <c r="T139" s="355" t="s">
        <v>1131</v>
      </c>
      <c r="U139" s="355" t="s">
        <v>1131</v>
      </c>
      <c r="V139" s="355" t="s">
        <v>1131</v>
      </c>
      <c r="W139" s="355" t="s">
        <v>1131</v>
      </c>
      <c r="X139" s="355" t="s">
        <v>1131</v>
      </c>
      <c r="Y139" s="355" t="s">
        <v>1131</v>
      </c>
      <c r="Z139" s="355" t="s">
        <v>1131</v>
      </c>
      <c r="AA139" s="355" t="s">
        <v>1131</v>
      </c>
      <c r="AB139" s="355" t="s">
        <v>1131</v>
      </c>
      <c r="AC139" s="355" t="s">
        <v>1131</v>
      </c>
      <c r="AD139" s="355" t="s">
        <v>1131</v>
      </c>
      <c r="AE139" s="355" t="s">
        <v>1131</v>
      </c>
      <c r="AF139" s="355" t="s">
        <v>1131</v>
      </c>
      <c r="AG139" s="355" t="s">
        <v>1131</v>
      </c>
      <c r="AH139" s="355" t="s">
        <v>1131</v>
      </c>
      <c r="AI139" s="355" t="s">
        <v>1131</v>
      </c>
      <c r="AJ139" s="355" t="s">
        <v>1131</v>
      </c>
      <c r="AK139" s="355" t="s">
        <v>1131</v>
      </c>
      <c r="AL139" s="355" t="s">
        <v>1131</v>
      </c>
      <c r="AM139" s="355" t="s">
        <v>1131</v>
      </c>
      <c r="AN139" s="355" t="s">
        <v>1131</v>
      </c>
      <c r="AO139" s="355" t="s">
        <v>1131</v>
      </c>
      <c r="AP139" s="355" t="s">
        <v>1131</v>
      </c>
      <c r="AQ139" s="355" t="s">
        <v>1131</v>
      </c>
      <c r="AR139" s="355" t="s">
        <v>1131</v>
      </c>
    </row>
    <row r="140" spans="1:44" ht="130.5" customHeight="1">
      <c r="A140" s="352" t="s">
        <v>1556</v>
      </c>
      <c r="B140" s="353" t="s">
        <v>1557</v>
      </c>
      <c r="C140" s="353"/>
      <c r="D140" s="353"/>
      <c r="E140" s="353" t="s">
        <v>1143</v>
      </c>
      <c r="F140" s="353" t="s">
        <v>1558</v>
      </c>
      <c r="G140" s="353" t="s">
        <v>1559</v>
      </c>
      <c r="H140" s="353" t="s">
        <v>1130</v>
      </c>
      <c r="I140" s="354">
        <v>1.1000000000000001</v>
      </c>
      <c r="J140" s="354">
        <v>1.4</v>
      </c>
      <c r="K140" s="354">
        <v>1.5</v>
      </c>
      <c r="L140" s="354">
        <v>1.9</v>
      </c>
      <c r="M140" s="354">
        <v>0.9</v>
      </c>
      <c r="N140" s="354">
        <v>-3.6</v>
      </c>
      <c r="O140" s="354">
        <v>4.3</v>
      </c>
      <c r="P140" s="354">
        <v>3.1</v>
      </c>
      <c r="Q140" s="354">
        <v>2.7</v>
      </c>
      <c r="R140" s="355">
        <v>1.8</v>
      </c>
      <c r="S140" s="355">
        <v>2</v>
      </c>
      <c r="T140" s="355">
        <v>1.8</v>
      </c>
      <c r="U140" s="355">
        <v>2</v>
      </c>
      <c r="V140" s="355">
        <v>1.7</v>
      </c>
      <c r="W140" s="356" t="s">
        <v>1131</v>
      </c>
      <c r="X140" s="356" t="s">
        <v>1131</v>
      </c>
      <c r="Y140" s="356" t="s">
        <v>1131</v>
      </c>
      <c r="Z140" s="356" t="s">
        <v>1131</v>
      </c>
      <c r="AA140" s="356" t="s">
        <v>1131</v>
      </c>
      <c r="AB140" s="356" t="s">
        <v>1131</v>
      </c>
      <c r="AC140" s="356" t="s">
        <v>1131</v>
      </c>
      <c r="AD140" s="356" t="s">
        <v>1131</v>
      </c>
      <c r="AE140" s="356" t="s">
        <v>1131</v>
      </c>
      <c r="AF140" s="356" t="s">
        <v>1131</v>
      </c>
      <c r="AG140" s="356" t="s">
        <v>1131</v>
      </c>
      <c r="AH140" s="356" t="s">
        <v>1131</v>
      </c>
      <c r="AI140" s="356" t="s">
        <v>1131</v>
      </c>
      <c r="AJ140" s="356" t="s">
        <v>1131</v>
      </c>
      <c r="AK140" s="356" t="s">
        <v>1131</v>
      </c>
      <c r="AL140" s="356" t="s">
        <v>1131</v>
      </c>
      <c r="AM140" s="356" t="s">
        <v>1131</v>
      </c>
      <c r="AN140" s="356" t="s">
        <v>1131</v>
      </c>
      <c r="AO140" s="356" t="s">
        <v>1131</v>
      </c>
      <c r="AP140" s="356" t="s">
        <v>1131</v>
      </c>
      <c r="AQ140" s="356" t="s">
        <v>1131</v>
      </c>
      <c r="AR140" s="356" t="s">
        <v>1131</v>
      </c>
    </row>
    <row r="141" spans="1:44" ht="130.5" customHeight="1">
      <c r="A141" s="357" t="s">
        <v>1560</v>
      </c>
      <c r="B141" s="358" t="s">
        <v>1561</v>
      </c>
      <c r="C141" s="358" t="s">
        <v>1371</v>
      </c>
      <c r="D141" s="358" t="s">
        <v>1315</v>
      </c>
      <c r="E141" s="358" t="s">
        <v>1143</v>
      </c>
      <c r="F141" s="358" t="s">
        <v>1558</v>
      </c>
      <c r="G141" s="358" t="s">
        <v>1559</v>
      </c>
      <c r="H141" s="358" t="s">
        <v>1130</v>
      </c>
      <c r="I141" s="359">
        <v>9123</v>
      </c>
      <c r="J141" s="359">
        <v>9131</v>
      </c>
      <c r="K141" s="359">
        <v>9699</v>
      </c>
      <c r="L141" s="359">
        <v>10303</v>
      </c>
      <c r="M141" s="359">
        <v>9882</v>
      </c>
      <c r="N141" s="359">
        <v>9494</v>
      </c>
      <c r="O141" s="359">
        <v>10478</v>
      </c>
      <c r="P141" s="359">
        <v>9991</v>
      </c>
      <c r="Q141" s="359">
        <v>10487</v>
      </c>
      <c r="R141" s="355">
        <v>10648</v>
      </c>
      <c r="S141" s="355">
        <v>11472</v>
      </c>
      <c r="T141" s="355">
        <v>12148</v>
      </c>
      <c r="U141" s="355">
        <v>12826</v>
      </c>
      <c r="V141" s="355">
        <v>13209</v>
      </c>
      <c r="W141" s="355" t="s">
        <v>1131</v>
      </c>
      <c r="X141" s="355" t="s">
        <v>1131</v>
      </c>
      <c r="Y141" s="355" t="s">
        <v>1131</v>
      </c>
      <c r="Z141" s="355" t="s">
        <v>1131</v>
      </c>
      <c r="AA141" s="355" t="s">
        <v>1131</v>
      </c>
      <c r="AB141" s="355" t="s">
        <v>1131</v>
      </c>
      <c r="AC141" s="355" t="s">
        <v>1131</v>
      </c>
      <c r="AD141" s="355" t="s">
        <v>1131</v>
      </c>
      <c r="AE141" s="355" t="s">
        <v>1131</v>
      </c>
      <c r="AF141" s="355" t="s">
        <v>1131</v>
      </c>
      <c r="AG141" s="355" t="s">
        <v>1131</v>
      </c>
      <c r="AH141" s="355" t="s">
        <v>1131</v>
      </c>
      <c r="AI141" s="355" t="s">
        <v>1131</v>
      </c>
      <c r="AJ141" s="355" t="s">
        <v>1131</v>
      </c>
      <c r="AK141" s="355" t="s">
        <v>1131</v>
      </c>
      <c r="AL141" s="355" t="s">
        <v>1131</v>
      </c>
      <c r="AM141" s="355" t="s">
        <v>1131</v>
      </c>
      <c r="AN141" s="355" t="s">
        <v>1131</v>
      </c>
      <c r="AO141" s="355" t="s">
        <v>1131</v>
      </c>
      <c r="AP141" s="355" t="s">
        <v>1131</v>
      </c>
      <c r="AQ141" s="355" t="s">
        <v>1131</v>
      </c>
      <c r="AR141" s="355" t="s">
        <v>1131</v>
      </c>
    </row>
    <row r="142" spans="1:44" ht="130.5" customHeight="1">
      <c r="A142" s="352" t="s">
        <v>1562</v>
      </c>
      <c r="B142" s="353" t="s">
        <v>1563</v>
      </c>
      <c r="C142" s="353" t="s">
        <v>1371</v>
      </c>
      <c r="D142" s="353" t="s">
        <v>1315</v>
      </c>
      <c r="E142" s="353" t="s">
        <v>1143</v>
      </c>
      <c r="F142" s="353" t="s">
        <v>1558</v>
      </c>
      <c r="G142" s="353" t="s">
        <v>1559</v>
      </c>
      <c r="H142" s="353" t="s">
        <v>1130</v>
      </c>
      <c r="I142" s="354">
        <v>8054</v>
      </c>
      <c r="J142" s="354">
        <v>8165</v>
      </c>
      <c r="K142" s="354">
        <v>8287</v>
      </c>
      <c r="L142" s="354">
        <v>8445</v>
      </c>
      <c r="M142" s="354">
        <v>8519</v>
      </c>
      <c r="N142" s="354">
        <v>8213</v>
      </c>
      <c r="O142" s="354">
        <v>8568</v>
      </c>
      <c r="P142" s="354">
        <v>8831</v>
      </c>
      <c r="Q142" s="354">
        <v>9073</v>
      </c>
      <c r="R142" s="355">
        <v>9237</v>
      </c>
      <c r="S142" s="355">
        <v>9422</v>
      </c>
      <c r="T142" s="355">
        <v>9590</v>
      </c>
      <c r="U142" s="355">
        <v>9777</v>
      </c>
      <c r="V142" s="355">
        <v>9942</v>
      </c>
      <c r="W142" s="356" t="s">
        <v>1131</v>
      </c>
      <c r="X142" s="356" t="s">
        <v>1131</v>
      </c>
      <c r="Y142" s="356" t="s">
        <v>1131</v>
      </c>
      <c r="Z142" s="356" t="s">
        <v>1131</v>
      </c>
      <c r="AA142" s="356" t="s">
        <v>1131</v>
      </c>
      <c r="AB142" s="356" t="s">
        <v>1131</v>
      </c>
      <c r="AC142" s="356" t="s">
        <v>1131</v>
      </c>
      <c r="AD142" s="356" t="s">
        <v>1131</v>
      </c>
      <c r="AE142" s="356" t="s">
        <v>1131</v>
      </c>
      <c r="AF142" s="356" t="s">
        <v>1131</v>
      </c>
      <c r="AG142" s="356" t="s">
        <v>1131</v>
      </c>
      <c r="AH142" s="356" t="s">
        <v>1131</v>
      </c>
      <c r="AI142" s="356" t="s">
        <v>1131</v>
      </c>
      <c r="AJ142" s="356" t="s">
        <v>1131</v>
      </c>
      <c r="AK142" s="356" t="s">
        <v>1131</v>
      </c>
      <c r="AL142" s="356" t="s">
        <v>1131</v>
      </c>
      <c r="AM142" s="356" t="s">
        <v>1131</v>
      </c>
      <c r="AN142" s="356" t="s">
        <v>1131</v>
      </c>
      <c r="AO142" s="356" t="s">
        <v>1131</v>
      </c>
      <c r="AP142" s="356" t="s">
        <v>1131</v>
      </c>
      <c r="AQ142" s="356" t="s">
        <v>1131</v>
      </c>
      <c r="AR142" s="356" t="s">
        <v>1131</v>
      </c>
    </row>
    <row r="143" spans="1:44" ht="139.5" customHeight="1">
      <c r="A143" s="357" t="s">
        <v>1564</v>
      </c>
      <c r="B143" s="358" t="s">
        <v>1565</v>
      </c>
      <c r="C143" s="358"/>
      <c r="D143" s="358"/>
      <c r="E143" s="358" t="s">
        <v>1566</v>
      </c>
      <c r="F143" s="358" t="s">
        <v>1567</v>
      </c>
      <c r="G143" s="358"/>
      <c r="H143" s="358" t="s">
        <v>1130</v>
      </c>
      <c r="I143" s="355">
        <v>3.7549999999999999</v>
      </c>
      <c r="J143" s="355">
        <v>-5.8999999999999997E-2</v>
      </c>
      <c r="K143" s="355">
        <v>3.29</v>
      </c>
      <c r="L143" s="355">
        <v>1.4E-2</v>
      </c>
      <c r="M143" s="355">
        <v>-4.4349999999999996</v>
      </c>
      <c r="N143" s="355">
        <v>-14.298</v>
      </c>
      <c r="O143" s="355">
        <v>-1.212</v>
      </c>
      <c r="P143" s="359">
        <v>-1.2</v>
      </c>
      <c r="Q143" s="359">
        <v>-5.7</v>
      </c>
      <c r="R143" s="355">
        <v>-4.7</v>
      </c>
      <c r="S143" s="355">
        <v>-2.8</v>
      </c>
      <c r="T143" s="355">
        <v>-1.4</v>
      </c>
      <c r="U143" s="355">
        <v>0.3</v>
      </c>
      <c r="V143" s="355">
        <v>0</v>
      </c>
      <c r="W143" s="355">
        <v>-8.3000000000000007</v>
      </c>
      <c r="X143" s="355">
        <v>-6.3</v>
      </c>
      <c r="Y143" s="355">
        <v>-4.9000000000000004</v>
      </c>
      <c r="Z143" s="355">
        <v>-1.3</v>
      </c>
      <c r="AA143" s="355">
        <v>-2.6</v>
      </c>
      <c r="AB143" s="355" t="s">
        <v>1131</v>
      </c>
      <c r="AC143" s="355" t="s">
        <v>1131</v>
      </c>
      <c r="AD143" s="355" t="s">
        <v>1131</v>
      </c>
      <c r="AE143" s="355" t="s">
        <v>1131</v>
      </c>
      <c r="AF143" s="355" t="s">
        <v>1131</v>
      </c>
      <c r="AG143" s="355" t="s">
        <v>1131</v>
      </c>
      <c r="AH143" s="355" t="s">
        <v>1131</v>
      </c>
      <c r="AI143" s="355" t="s">
        <v>1131</v>
      </c>
      <c r="AJ143" s="355" t="s">
        <v>1131</v>
      </c>
      <c r="AK143" s="355" t="s">
        <v>1131</v>
      </c>
      <c r="AL143" s="355" t="s">
        <v>1131</v>
      </c>
      <c r="AM143" s="355" t="s">
        <v>1131</v>
      </c>
      <c r="AN143" s="355" t="s">
        <v>1131</v>
      </c>
      <c r="AO143" s="355" t="s">
        <v>1131</v>
      </c>
      <c r="AP143" s="355" t="s">
        <v>1131</v>
      </c>
      <c r="AQ143" s="355" t="s">
        <v>1131</v>
      </c>
      <c r="AR143" s="355" t="s">
        <v>1131</v>
      </c>
    </row>
    <row r="144" spans="1:44" ht="139.5" customHeight="1">
      <c r="A144" s="352" t="s">
        <v>1568</v>
      </c>
      <c r="B144" s="353" t="s">
        <v>1569</v>
      </c>
      <c r="C144" s="353"/>
      <c r="D144" s="353"/>
      <c r="E144" s="353" t="s">
        <v>1566</v>
      </c>
      <c r="F144" s="353" t="s">
        <v>1570</v>
      </c>
      <c r="G144" s="353"/>
      <c r="H144" s="353" t="s">
        <v>1130</v>
      </c>
      <c r="I144" s="356">
        <v>48.896000000000001</v>
      </c>
      <c r="J144" s="356">
        <v>47.561</v>
      </c>
      <c r="K144" s="356">
        <v>48.25</v>
      </c>
      <c r="L144" s="356">
        <v>47.966999999999999</v>
      </c>
      <c r="M144" s="356">
        <v>47.218000000000004</v>
      </c>
      <c r="N144" s="356">
        <v>43.603000000000002</v>
      </c>
      <c r="O144" s="356">
        <v>42.095999999999997</v>
      </c>
      <c r="P144" s="354">
        <v>43</v>
      </c>
      <c r="Q144" s="354">
        <v>42.2</v>
      </c>
      <c r="R144" s="355">
        <v>40.799999999999997</v>
      </c>
      <c r="S144" s="355">
        <v>40</v>
      </c>
      <c r="T144" s="355">
        <v>39.4</v>
      </c>
      <c r="U144" s="355">
        <v>39.299999999999997</v>
      </c>
      <c r="V144" s="355">
        <v>39.1</v>
      </c>
      <c r="W144" s="355">
        <v>37</v>
      </c>
      <c r="X144" s="355">
        <v>35.4</v>
      </c>
      <c r="Y144" s="355">
        <v>34</v>
      </c>
      <c r="Z144" s="355">
        <v>33.700000000000003</v>
      </c>
      <c r="AA144" s="355">
        <v>33</v>
      </c>
      <c r="AB144" s="356" t="s">
        <v>1131</v>
      </c>
      <c r="AC144" s="356" t="s">
        <v>1131</v>
      </c>
      <c r="AD144" s="356" t="s">
        <v>1131</v>
      </c>
      <c r="AE144" s="356" t="s">
        <v>1131</v>
      </c>
      <c r="AF144" s="356" t="s">
        <v>1131</v>
      </c>
      <c r="AG144" s="356" t="s">
        <v>1131</v>
      </c>
      <c r="AH144" s="356" t="s">
        <v>1131</v>
      </c>
      <c r="AI144" s="356" t="s">
        <v>1131</v>
      </c>
      <c r="AJ144" s="356" t="s">
        <v>1131</v>
      </c>
      <c r="AK144" s="356" t="s">
        <v>1131</v>
      </c>
      <c r="AL144" s="356" t="s">
        <v>1131</v>
      </c>
      <c r="AM144" s="356" t="s">
        <v>1131</v>
      </c>
      <c r="AN144" s="356" t="s">
        <v>1131</v>
      </c>
      <c r="AO144" s="356" t="s">
        <v>1131</v>
      </c>
      <c r="AP144" s="356" t="s">
        <v>1131</v>
      </c>
      <c r="AQ144" s="356" t="s">
        <v>1131</v>
      </c>
      <c r="AR144" s="356" t="s">
        <v>1131</v>
      </c>
    </row>
    <row r="145" spans="1:44" ht="139.5" customHeight="1">
      <c r="A145" s="357" t="s">
        <v>1571</v>
      </c>
      <c r="B145" s="358" t="s">
        <v>1572</v>
      </c>
      <c r="C145" s="358"/>
      <c r="D145" s="358"/>
      <c r="E145" s="358" t="s">
        <v>1566</v>
      </c>
      <c r="F145" s="358" t="s">
        <v>1573</v>
      </c>
      <c r="G145" s="358"/>
      <c r="H145" s="358" t="s">
        <v>1130</v>
      </c>
      <c r="I145" s="355">
        <v>2.048</v>
      </c>
      <c r="J145" s="355">
        <v>2.0990000000000002</v>
      </c>
      <c r="K145" s="355">
        <v>2.137</v>
      </c>
      <c r="L145" s="355">
        <v>2.117</v>
      </c>
      <c r="M145" s="355">
        <v>2.0710000000000002</v>
      </c>
      <c r="N145" s="355">
        <v>1.8320000000000001</v>
      </c>
      <c r="O145" s="355">
        <v>1.7370000000000001</v>
      </c>
      <c r="P145" s="359">
        <v>1.7</v>
      </c>
      <c r="Q145" s="359">
        <v>1.6</v>
      </c>
      <c r="R145" s="355">
        <v>1.5</v>
      </c>
      <c r="S145" s="355">
        <v>1.5</v>
      </c>
      <c r="T145" s="355">
        <v>1.5</v>
      </c>
      <c r="U145" s="355">
        <v>1.5</v>
      </c>
      <c r="V145" s="355">
        <v>1.5</v>
      </c>
      <c r="W145" s="355">
        <v>1.4</v>
      </c>
      <c r="X145" s="355">
        <v>1.3</v>
      </c>
      <c r="Y145" s="355">
        <v>1.3</v>
      </c>
      <c r="Z145" s="355">
        <v>1.3</v>
      </c>
      <c r="AA145" s="355">
        <v>1.3</v>
      </c>
      <c r="AB145" s="355" t="s">
        <v>1131</v>
      </c>
      <c r="AC145" s="355" t="s">
        <v>1131</v>
      </c>
      <c r="AD145" s="355" t="s">
        <v>1131</v>
      </c>
      <c r="AE145" s="355" t="s">
        <v>1131</v>
      </c>
      <c r="AF145" s="355" t="s">
        <v>1131</v>
      </c>
      <c r="AG145" s="355" t="s">
        <v>1131</v>
      </c>
      <c r="AH145" s="355" t="s">
        <v>1131</v>
      </c>
      <c r="AI145" s="355" t="s">
        <v>1131</v>
      </c>
      <c r="AJ145" s="355" t="s">
        <v>1131</v>
      </c>
      <c r="AK145" s="355" t="s">
        <v>1131</v>
      </c>
      <c r="AL145" s="355" t="s">
        <v>1131</v>
      </c>
      <c r="AM145" s="355" t="s">
        <v>1131</v>
      </c>
      <c r="AN145" s="355" t="s">
        <v>1131</v>
      </c>
      <c r="AO145" s="355" t="s">
        <v>1131</v>
      </c>
      <c r="AP145" s="355" t="s">
        <v>1131</v>
      </c>
      <c r="AQ145" s="355" t="s">
        <v>1131</v>
      </c>
      <c r="AR145" s="355" t="s">
        <v>1131</v>
      </c>
    </row>
    <row r="146" spans="1:44" ht="139.5" customHeight="1">
      <c r="A146" s="352" t="s">
        <v>1574</v>
      </c>
      <c r="B146" s="353" t="s">
        <v>1575</v>
      </c>
      <c r="C146" s="353"/>
      <c r="D146" s="353"/>
      <c r="E146" s="353" t="s">
        <v>1566</v>
      </c>
      <c r="F146" s="353" t="s">
        <v>1576</v>
      </c>
      <c r="G146" s="353"/>
      <c r="H146" s="353" t="s">
        <v>1130</v>
      </c>
      <c r="I146" s="356">
        <v>258.99</v>
      </c>
      <c r="J146" s="356">
        <v>258.83999999999997</v>
      </c>
      <c r="K146" s="356">
        <v>267.35000000000002</v>
      </c>
      <c r="L146" s="356">
        <v>267.39</v>
      </c>
      <c r="M146" s="356">
        <v>255.53</v>
      </c>
      <c r="N146" s="356">
        <v>219</v>
      </c>
      <c r="O146" s="356">
        <v>216.34</v>
      </c>
      <c r="P146" s="354">
        <v>213.7</v>
      </c>
      <c r="Q146" s="354">
        <v>201.4</v>
      </c>
      <c r="R146" s="355">
        <v>192</v>
      </c>
      <c r="S146" s="355">
        <v>186.7</v>
      </c>
      <c r="T146" s="355">
        <v>184</v>
      </c>
      <c r="U146" s="355">
        <v>184.7</v>
      </c>
      <c r="V146" s="355">
        <v>184.7</v>
      </c>
      <c r="W146" s="355">
        <v>169.3</v>
      </c>
      <c r="X146" s="355">
        <v>158.6</v>
      </c>
      <c r="Y146" s="355">
        <v>150.80000000000001</v>
      </c>
      <c r="Z146" s="355">
        <v>148.9</v>
      </c>
      <c r="AA146" s="355">
        <v>145</v>
      </c>
      <c r="AB146" s="356" t="s">
        <v>1131</v>
      </c>
      <c r="AC146" s="356" t="s">
        <v>1131</v>
      </c>
      <c r="AD146" s="356" t="s">
        <v>1131</v>
      </c>
      <c r="AE146" s="356" t="s">
        <v>1131</v>
      </c>
      <c r="AF146" s="356" t="s">
        <v>1131</v>
      </c>
      <c r="AG146" s="356" t="s">
        <v>1131</v>
      </c>
      <c r="AH146" s="356" t="s">
        <v>1131</v>
      </c>
      <c r="AI146" s="356" t="s">
        <v>1131</v>
      </c>
      <c r="AJ146" s="356" t="s">
        <v>1131</v>
      </c>
      <c r="AK146" s="356" t="s">
        <v>1131</v>
      </c>
      <c r="AL146" s="356" t="s">
        <v>1131</v>
      </c>
      <c r="AM146" s="356" t="s">
        <v>1131</v>
      </c>
      <c r="AN146" s="356" t="s">
        <v>1131</v>
      </c>
      <c r="AO146" s="356" t="s">
        <v>1131</v>
      </c>
      <c r="AP146" s="356" t="s">
        <v>1131</v>
      </c>
      <c r="AQ146" s="356" t="s">
        <v>1131</v>
      </c>
      <c r="AR146" s="356" t="s">
        <v>1131</v>
      </c>
    </row>
    <row r="147" spans="1:44" ht="139.5" customHeight="1">
      <c r="A147" s="357" t="s">
        <v>1577</v>
      </c>
      <c r="B147" s="358" t="s">
        <v>1578</v>
      </c>
      <c r="C147" s="358"/>
      <c r="D147" s="358"/>
      <c r="E147" s="358" t="s">
        <v>1566</v>
      </c>
      <c r="F147" s="358" t="s">
        <v>1579</v>
      </c>
      <c r="G147" s="358"/>
      <c r="H147" s="358" t="s">
        <v>1130</v>
      </c>
      <c r="I147" s="355">
        <v>-6.4859999999999998</v>
      </c>
      <c r="J147" s="355">
        <v>6.093</v>
      </c>
      <c r="K147" s="355">
        <v>3.68</v>
      </c>
      <c r="L147" s="355">
        <v>10.989000000000001</v>
      </c>
      <c r="M147" s="355">
        <v>-3.4750000000000001</v>
      </c>
      <c r="N147" s="355">
        <v>4.109</v>
      </c>
      <c r="O147" s="355">
        <v>9.9619999999999997</v>
      </c>
      <c r="P147" s="359">
        <v>-2.5</v>
      </c>
      <c r="Q147" s="359">
        <v>-3.6</v>
      </c>
      <c r="R147" s="355">
        <v>0.3</v>
      </c>
      <c r="S147" s="355">
        <v>1.4</v>
      </c>
      <c r="T147" s="355">
        <v>1.9</v>
      </c>
      <c r="U147" s="355">
        <v>1</v>
      </c>
      <c r="V147" s="355">
        <v>1</v>
      </c>
      <c r="W147" s="355">
        <v>0.7</v>
      </c>
      <c r="X147" s="355">
        <v>0.7</v>
      </c>
      <c r="Y147" s="355">
        <v>0.8</v>
      </c>
      <c r="Z147" s="355">
        <v>0.9</v>
      </c>
      <c r="AA147" s="355">
        <v>0.9</v>
      </c>
      <c r="AB147" s="355" t="s">
        <v>1131</v>
      </c>
      <c r="AC147" s="355" t="s">
        <v>1131</v>
      </c>
      <c r="AD147" s="355" t="s">
        <v>1131</v>
      </c>
      <c r="AE147" s="355" t="s">
        <v>1131</v>
      </c>
      <c r="AF147" s="355" t="s">
        <v>1131</v>
      </c>
      <c r="AG147" s="355" t="s">
        <v>1131</v>
      </c>
      <c r="AH147" s="355" t="s">
        <v>1131</v>
      </c>
      <c r="AI147" s="355" t="s">
        <v>1131</v>
      </c>
      <c r="AJ147" s="355" t="s">
        <v>1131</v>
      </c>
      <c r="AK147" s="355" t="s">
        <v>1131</v>
      </c>
      <c r="AL147" s="355" t="s">
        <v>1131</v>
      </c>
      <c r="AM147" s="355" t="s">
        <v>1131</v>
      </c>
      <c r="AN147" s="355" t="s">
        <v>1131</v>
      </c>
      <c r="AO147" s="355" t="s">
        <v>1131</v>
      </c>
      <c r="AP147" s="355" t="s">
        <v>1131</v>
      </c>
      <c r="AQ147" s="355" t="s">
        <v>1131</v>
      </c>
      <c r="AR147" s="355" t="s">
        <v>1131</v>
      </c>
    </row>
    <row r="148" spans="1:44" ht="139.5" customHeight="1">
      <c r="A148" s="352" t="s">
        <v>1580</v>
      </c>
      <c r="B148" s="353" t="s">
        <v>1581</v>
      </c>
      <c r="C148" s="353"/>
      <c r="D148" s="353"/>
      <c r="E148" s="353" t="s">
        <v>1566</v>
      </c>
      <c r="F148" s="353" t="s">
        <v>1582</v>
      </c>
      <c r="G148" s="353"/>
      <c r="H148" s="353" t="s">
        <v>1130</v>
      </c>
      <c r="I148" s="356">
        <v>17.623999999999999</v>
      </c>
      <c r="J148" s="356">
        <v>18.198</v>
      </c>
      <c r="K148" s="356">
        <v>18.532</v>
      </c>
      <c r="L148" s="356">
        <v>20.443999999999999</v>
      </c>
      <c r="M148" s="356">
        <v>20.327000000000002</v>
      </c>
      <c r="N148" s="356">
        <v>22.803000000000001</v>
      </c>
      <c r="O148" s="356">
        <v>24.504999999999999</v>
      </c>
      <c r="P148" s="354">
        <v>24.7</v>
      </c>
      <c r="Q148" s="354">
        <v>24.8</v>
      </c>
      <c r="R148" s="355">
        <v>25.3</v>
      </c>
      <c r="S148" s="355">
        <v>25.8</v>
      </c>
      <c r="T148" s="355">
        <v>26.2</v>
      </c>
      <c r="U148" s="355">
        <v>26.4</v>
      </c>
      <c r="V148" s="355">
        <v>26.5</v>
      </c>
      <c r="W148" s="355">
        <v>27.5</v>
      </c>
      <c r="X148" s="355">
        <v>28.3</v>
      </c>
      <c r="Y148" s="355">
        <v>28.8</v>
      </c>
      <c r="Z148" s="355">
        <v>29.2</v>
      </c>
      <c r="AA148" s="355">
        <v>29.7</v>
      </c>
      <c r="AB148" s="356" t="s">
        <v>1131</v>
      </c>
      <c r="AC148" s="356" t="s">
        <v>1131</v>
      </c>
      <c r="AD148" s="356" t="s">
        <v>1131</v>
      </c>
      <c r="AE148" s="356" t="s">
        <v>1131</v>
      </c>
      <c r="AF148" s="356" t="s">
        <v>1131</v>
      </c>
      <c r="AG148" s="356" t="s">
        <v>1131</v>
      </c>
      <c r="AH148" s="356" t="s">
        <v>1131</v>
      </c>
      <c r="AI148" s="356" t="s">
        <v>1131</v>
      </c>
      <c r="AJ148" s="356" t="s">
        <v>1131</v>
      </c>
      <c r="AK148" s="356" t="s">
        <v>1131</v>
      </c>
      <c r="AL148" s="356" t="s">
        <v>1131</v>
      </c>
      <c r="AM148" s="356" t="s">
        <v>1131</v>
      </c>
      <c r="AN148" s="356" t="s">
        <v>1131</v>
      </c>
      <c r="AO148" s="356" t="s">
        <v>1131</v>
      </c>
      <c r="AP148" s="356" t="s">
        <v>1131</v>
      </c>
      <c r="AQ148" s="356" t="s">
        <v>1131</v>
      </c>
      <c r="AR148" s="356" t="s">
        <v>1131</v>
      </c>
    </row>
    <row r="149" spans="1:44" ht="139.5" customHeight="1">
      <c r="A149" s="357" t="s">
        <v>1583</v>
      </c>
      <c r="B149" s="358" t="s">
        <v>1584</v>
      </c>
      <c r="C149" s="358"/>
      <c r="D149" s="358"/>
      <c r="E149" s="358" t="s">
        <v>1566</v>
      </c>
      <c r="F149" s="358" t="s">
        <v>1585</v>
      </c>
      <c r="G149" s="358"/>
      <c r="H149" s="358" t="s">
        <v>1130</v>
      </c>
      <c r="I149" s="355">
        <v>1.532</v>
      </c>
      <c r="J149" s="355">
        <v>1.585</v>
      </c>
      <c r="K149" s="355">
        <v>1.6040000000000001</v>
      </c>
      <c r="L149" s="355">
        <v>1.6930000000000001</v>
      </c>
      <c r="M149" s="355">
        <v>1.61</v>
      </c>
      <c r="N149" s="355">
        <v>1.726</v>
      </c>
      <c r="O149" s="355">
        <v>1.821</v>
      </c>
      <c r="P149" s="359">
        <v>1.7</v>
      </c>
      <c r="Q149" s="359">
        <v>1.6</v>
      </c>
      <c r="R149" s="355">
        <v>1.6</v>
      </c>
      <c r="S149" s="355">
        <v>1.6</v>
      </c>
      <c r="T149" s="355">
        <v>1.6</v>
      </c>
      <c r="U149" s="355">
        <v>1.6</v>
      </c>
      <c r="V149" s="355">
        <v>1.6</v>
      </c>
      <c r="W149" s="355">
        <v>1.6</v>
      </c>
      <c r="X149" s="355">
        <v>1.6</v>
      </c>
      <c r="Y149" s="355">
        <v>1.6</v>
      </c>
      <c r="Z149" s="355">
        <v>1.7</v>
      </c>
      <c r="AA149" s="355">
        <v>1.7</v>
      </c>
      <c r="AB149" s="355" t="s">
        <v>1131</v>
      </c>
      <c r="AC149" s="355" t="s">
        <v>1131</v>
      </c>
      <c r="AD149" s="355" t="s">
        <v>1131</v>
      </c>
      <c r="AE149" s="355" t="s">
        <v>1131</v>
      </c>
      <c r="AF149" s="355" t="s">
        <v>1131</v>
      </c>
      <c r="AG149" s="355" t="s">
        <v>1131</v>
      </c>
      <c r="AH149" s="355" t="s">
        <v>1131</v>
      </c>
      <c r="AI149" s="355" t="s">
        <v>1131</v>
      </c>
      <c r="AJ149" s="355" t="s">
        <v>1131</v>
      </c>
      <c r="AK149" s="355" t="s">
        <v>1131</v>
      </c>
      <c r="AL149" s="355" t="s">
        <v>1131</v>
      </c>
      <c r="AM149" s="355" t="s">
        <v>1131</v>
      </c>
      <c r="AN149" s="355" t="s">
        <v>1131</v>
      </c>
      <c r="AO149" s="355" t="s">
        <v>1131</v>
      </c>
      <c r="AP149" s="355" t="s">
        <v>1131</v>
      </c>
      <c r="AQ149" s="355" t="s">
        <v>1131</v>
      </c>
      <c r="AR149" s="355" t="s">
        <v>1131</v>
      </c>
    </row>
    <row r="150" spans="1:44" ht="139.5" customHeight="1">
      <c r="A150" s="352" t="s">
        <v>1586</v>
      </c>
      <c r="B150" s="353" t="s">
        <v>1587</v>
      </c>
      <c r="C150" s="353"/>
      <c r="D150" s="353"/>
      <c r="E150" s="353" t="s">
        <v>1566</v>
      </c>
      <c r="F150" s="353" t="s">
        <v>1588</v>
      </c>
      <c r="G150" s="353"/>
      <c r="H150" s="353" t="s">
        <v>1130</v>
      </c>
      <c r="I150" s="356">
        <v>93.350999999999999</v>
      </c>
      <c r="J150" s="356">
        <v>99.039000000000001</v>
      </c>
      <c r="K150" s="356">
        <v>102.68</v>
      </c>
      <c r="L150" s="356">
        <v>113.97</v>
      </c>
      <c r="M150" s="356">
        <v>110.01</v>
      </c>
      <c r="N150" s="356">
        <v>114.53</v>
      </c>
      <c r="O150" s="356">
        <v>125.94</v>
      </c>
      <c r="P150" s="354">
        <v>122.8</v>
      </c>
      <c r="Q150" s="354">
        <v>118.4</v>
      </c>
      <c r="R150" s="355">
        <v>118.8</v>
      </c>
      <c r="S150" s="355">
        <v>120.5</v>
      </c>
      <c r="T150" s="355">
        <v>122.7</v>
      </c>
      <c r="U150" s="355">
        <v>124</v>
      </c>
      <c r="V150" s="355">
        <v>125.1</v>
      </c>
      <c r="W150" s="355">
        <v>126</v>
      </c>
      <c r="X150" s="355">
        <v>127</v>
      </c>
      <c r="Y150" s="355">
        <v>128</v>
      </c>
      <c r="Z150" s="355">
        <v>129.1</v>
      </c>
      <c r="AA150" s="355">
        <v>130.30000000000001</v>
      </c>
      <c r="AB150" s="356" t="s">
        <v>1131</v>
      </c>
      <c r="AC150" s="356" t="s">
        <v>1131</v>
      </c>
      <c r="AD150" s="356" t="s">
        <v>1131</v>
      </c>
      <c r="AE150" s="356" t="s">
        <v>1131</v>
      </c>
      <c r="AF150" s="356" t="s">
        <v>1131</v>
      </c>
      <c r="AG150" s="356" t="s">
        <v>1131</v>
      </c>
      <c r="AH150" s="356" t="s">
        <v>1131</v>
      </c>
      <c r="AI150" s="356" t="s">
        <v>1131</v>
      </c>
      <c r="AJ150" s="356" t="s">
        <v>1131</v>
      </c>
      <c r="AK150" s="356" t="s">
        <v>1131</v>
      </c>
      <c r="AL150" s="356" t="s">
        <v>1131</v>
      </c>
      <c r="AM150" s="356" t="s">
        <v>1131</v>
      </c>
      <c r="AN150" s="356" t="s">
        <v>1131</v>
      </c>
      <c r="AO150" s="356" t="s">
        <v>1131</v>
      </c>
      <c r="AP150" s="356" t="s">
        <v>1131</v>
      </c>
      <c r="AQ150" s="356" t="s">
        <v>1131</v>
      </c>
      <c r="AR150" s="356" t="s">
        <v>1131</v>
      </c>
    </row>
    <row r="151" spans="1:44" ht="139.5" customHeight="1">
      <c r="A151" s="357" t="s">
        <v>1589</v>
      </c>
      <c r="B151" s="358" t="s">
        <v>1590</v>
      </c>
      <c r="C151" s="358"/>
      <c r="D151" s="358"/>
      <c r="E151" s="358" t="s">
        <v>1566</v>
      </c>
      <c r="F151" s="358" t="s">
        <v>1591</v>
      </c>
      <c r="G151" s="358"/>
      <c r="H151" s="358" t="s">
        <v>1130</v>
      </c>
      <c r="I151" s="355">
        <v>7.5259999999999998</v>
      </c>
      <c r="J151" s="355">
        <v>3.778</v>
      </c>
      <c r="K151" s="355">
        <v>-3.4689999999999999</v>
      </c>
      <c r="L151" s="355">
        <v>-2.629</v>
      </c>
      <c r="M151" s="355">
        <v>0.35699999999999998</v>
      </c>
      <c r="N151" s="355">
        <v>-4.8079999999999998</v>
      </c>
      <c r="O151" s="355">
        <v>1.7250000000000001</v>
      </c>
      <c r="P151" s="359">
        <v>-7.3</v>
      </c>
      <c r="Q151" s="359">
        <v>-2.2999999999999998</v>
      </c>
      <c r="R151" s="355">
        <v>1.6</v>
      </c>
      <c r="S151" s="355">
        <v>0.5</v>
      </c>
      <c r="T151" s="355">
        <v>0.5</v>
      </c>
      <c r="U151" s="355">
        <v>0.3</v>
      </c>
      <c r="V151" s="355">
        <v>0.8</v>
      </c>
      <c r="W151" s="355">
        <v>0.1</v>
      </c>
      <c r="X151" s="355">
        <v>0.3</v>
      </c>
      <c r="Y151" s="355">
        <v>1.3</v>
      </c>
      <c r="Z151" s="355">
        <v>-0.7</v>
      </c>
      <c r="AA151" s="355">
        <v>0.1</v>
      </c>
      <c r="AB151" s="355" t="s">
        <v>1131</v>
      </c>
      <c r="AC151" s="355" t="s">
        <v>1131</v>
      </c>
      <c r="AD151" s="355" t="s">
        <v>1131</v>
      </c>
      <c r="AE151" s="355" t="s">
        <v>1131</v>
      </c>
      <c r="AF151" s="355" t="s">
        <v>1131</v>
      </c>
      <c r="AG151" s="355" t="s">
        <v>1131</v>
      </c>
      <c r="AH151" s="355" t="s">
        <v>1131</v>
      </c>
      <c r="AI151" s="355" t="s">
        <v>1131</v>
      </c>
      <c r="AJ151" s="355" t="s">
        <v>1131</v>
      </c>
      <c r="AK151" s="355" t="s">
        <v>1131</v>
      </c>
      <c r="AL151" s="355" t="s">
        <v>1131</v>
      </c>
      <c r="AM151" s="355" t="s">
        <v>1131</v>
      </c>
      <c r="AN151" s="355" t="s">
        <v>1131</v>
      </c>
      <c r="AO151" s="355" t="s">
        <v>1131</v>
      </c>
      <c r="AP151" s="355" t="s">
        <v>1131</v>
      </c>
      <c r="AQ151" s="355" t="s">
        <v>1131</v>
      </c>
      <c r="AR151" s="355" t="s">
        <v>1131</v>
      </c>
    </row>
    <row r="152" spans="1:44" ht="139.5" customHeight="1">
      <c r="A152" s="352" t="s">
        <v>1592</v>
      </c>
      <c r="B152" s="353" t="s">
        <v>1593</v>
      </c>
      <c r="C152" s="353"/>
      <c r="D152" s="353"/>
      <c r="E152" s="353" t="s">
        <v>1566</v>
      </c>
      <c r="F152" s="353" t="s">
        <v>1594</v>
      </c>
      <c r="G152" s="353"/>
      <c r="H152" s="353" t="s">
        <v>1130</v>
      </c>
      <c r="I152" s="356">
        <v>30.661999999999999</v>
      </c>
      <c r="J152" s="356">
        <v>30.97</v>
      </c>
      <c r="K152" s="356">
        <v>29.361999999999998</v>
      </c>
      <c r="L152" s="356">
        <v>28.419</v>
      </c>
      <c r="M152" s="356">
        <v>29.378</v>
      </c>
      <c r="N152" s="356">
        <v>30.132999999999999</v>
      </c>
      <c r="O152" s="356">
        <v>29.956</v>
      </c>
      <c r="P152" s="354">
        <v>28.7</v>
      </c>
      <c r="Q152" s="354">
        <v>29.2</v>
      </c>
      <c r="R152" s="355">
        <v>30.1</v>
      </c>
      <c r="S152" s="355">
        <v>30.5</v>
      </c>
      <c r="T152" s="355">
        <v>30.6</v>
      </c>
      <c r="U152" s="355">
        <v>30.5</v>
      </c>
      <c r="V152" s="355">
        <v>30.6</v>
      </c>
      <c r="W152" s="355">
        <v>31.6</v>
      </c>
      <c r="X152" s="355">
        <v>32.4</v>
      </c>
      <c r="Y152" s="355">
        <v>33.1</v>
      </c>
      <c r="Z152" s="355">
        <v>33</v>
      </c>
      <c r="AA152" s="355">
        <v>33.299999999999997</v>
      </c>
      <c r="AB152" s="356" t="s">
        <v>1131</v>
      </c>
      <c r="AC152" s="356" t="s">
        <v>1131</v>
      </c>
      <c r="AD152" s="356" t="s">
        <v>1131</v>
      </c>
      <c r="AE152" s="356" t="s">
        <v>1131</v>
      </c>
      <c r="AF152" s="356" t="s">
        <v>1131</v>
      </c>
      <c r="AG152" s="356" t="s">
        <v>1131</v>
      </c>
      <c r="AH152" s="356" t="s">
        <v>1131</v>
      </c>
      <c r="AI152" s="356" t="s">
        <v>1131</v>
      </c>
      <c r="AJ152" s="356" t="s">
        <v>1131</v>
      </c>
      <c r="AK152" s="356" t="s">
        <v>1131</v>
      </c>
      <c r="AL152" s="356" t="s">
        <v>1131</v>
      </c>
      <c r="AM152" s="356" t="s">
        <v>1131</v>
      </c>
      <c r="AN152" s="356" t="s">
        <v>1131</v>
      </c>
      <c r="AO152" s="356" t="s">
        <v>1131</v>
      </c>
      <c r="AP152" s="356" t="s">
        <v>1131</v>
      </c>
      <c r="AQ152" s="356" t="s">
        <v>1131</v>
      </c>
      <c r="AR152" s="356" t="s">
        <v>1131</v>
      </c>
    </row>
    <row r="153" spans="1:44" ht="139.5" customHeight="1">
      <c r="A153" s="357" t="s">
        <v>1595</v>
      </c>
      <c r="B153" s="358" t="s">
        <v>1596</v>
      </c>
      <c r="C153" s="358"/>
      <c r="D153" s="358"/>
      <c r="E153" s="358" t="s">
        <v>1566</v>
      </c>
      <c r="F153" s="358" t="s">
        <v>1597</v>
      </c>
      <c r="G153" s="358"/>
      <c r="H153" s="358" t="s">
        <v>1130</v>
      </c>
      <c r="I153" s="355">
        <v>1.736</v>
      </c>
      <c r="J153" s="355">
        <v>1.7989999999999999</v>
      </c>
      <c r="K153" s="355">
        <v>1.7270000000000001</v>
      </c>
      <c r="L153" s="355">
        <v>1.6819999999999999</v>
      </c>
      <c r="M153" s="355">
        <v>1.6819999999999999</v>
      </c>
      <c r="N153" s="355">
        <v>1.744</v>
      </c>
      <c r="O153" s="355">
        <v>1.6819999999999999</v>
      </c>
      <c r="P153" s="359">
        <v>1.5</v>
      </c>
      <c r="Q153" s="359">
        <v>1.5</v>
      </c>
      <c r="R153" s="355">
        <v>1.5</v>
      </c>
      <c r="S153" s="355">
        <v>1.5</v>
      </c>
      <c r="T153" s="355">
        <v>1.5</v>
      </c>
      <c r="U153" s="355">
        <v>1.5</v>
      </c>
      <c r="V153" s="355">
        <v>1.5</v>
      </c>
      <c r="W153" s="355">
        <v>1.6</v>
      </c>
      <c r="X153" s="355">
        <v>1.6</v>
      </c>
      <c r="Y153" s="355">
        <v>1.7</v>
      </c>
      <c r="Z153" s="355">
        <v>1.7</v>
      </c>
      <c r="AA153" s="355">
        <v>1.7</v>
      </c>
      <c r="AB153" s="355" t="s">
        <v>1131</v>
      </c>
      <c r="AC153" s="355" t="s">
        <v>1131</v>
      </c>
      <c r="AD153" s="355" t="s">
        <v>1131</v>
      </c>
      <c r="AE153" s="355" t="s">
        <v>1131</v>
      </c>
      <c r="AF153" s="355" t="s">
        <v>1131</v>
      </c>
      <c r="AG153" s="355" t="s">
        <v>1131</v>
      </c>
      <c r="AH153" s="355" t="s">
        <v>1131</v>
      </c>
      <c r="AI153" s="355" t="s">
        <v>1131</v>
      </c>
      <c r="AJ153" s="355" t="s">
        <v>1131</v>
      </c>
      <c r="AK153" s="355" t="s">
        <v>1131</v>
      </c>
      <c r="AL153" s="355" t="s">
        <v>1131</v>
      </c>
      <c r="AM153" s="355" t="s">
        <v>1131</v>
      </c>
      <c r="AN153" s="355" t="s">
        <v>1131</v>
      </c>
      <c r="AO153" s="355" t="s">
        <v>1131</v>
      </c>
      <c r="AP153" s="355" t="s">
        <v>1131</v>
      </c>
      <c r="AQ153" s="355" t="s">
        <v>1131</v>
      </c>
      <c r="AR153" s="355" t="s">
        <v>1131</v>
      </c>
    </row>
    <row r="154" spans="1:44" ht="139.5" customHeight="1">
      <c r="A154" s="352" t="s">
        <v>1598</v>
      </c>
      <c r="B154" s="353" t="s">
        <v>1599</v>
      </c>
      <c r="C154" s="353"/>
      <c r="D154" s="353"/>
      <c r="E154" s="353" t="s">
        <v>1566</v>
      </c>
      <c r="F154" s="353" t="s">
        <v>1600</v>
      </c>
      <c r="G154" s="353"/>
      <c r="H154" s="353" t="s">
        <v>1130</v>
      </c>
      <c r="I154" s="356">
        <v>162.41</v>
      </c>
      <c r="J154" s="356">
        <v>168.54</v>
      </c>
      <c r="K154" s="356">
        <v>162.69999999999999</v>
      </c>
      <c r="L154" s="356">
        <v>158.41999999999999</v>
      </c>
      <c r="M154" s="356">
        <v>158.99</v>
      </c>
      <c r="N154" s="356">
        <v>151.34</v>
      </c>
      <c r="O154" s="356">
        <v>153.94999999999999</v>
      </c>
      <c r="P154" s="354">
        <v>142.6</v>
      </c>
      <c r="Q154" s="354">
        <v>139.4</v>
      </c>
      <c r="R154" s="355">
        <v>141.5</v>
      </c>
      <c r="S154" s="355">
        <v>142.30000000000001</v>
      </c>
      <c r="T154" s="355">
        <v>143</v>
      </c>
      <c r="U154" s="355">
        <v>143.4</v>
      </c>
      <c r="V154" s="355">
        <v>144.5</v>
      </c>
      <c r="W154" s="355">
        <v>144.69999999999999</v>
      </c>
      <c r="X154" s="355">
        <v>145.1</v>
      </c>
      <c r="Y154" s="355">
        <v>147</v>
      </c>
      <c r="Z154" s="355">
        <v>145.9</v>
      </c>
      <c r="AA154" s="355">
        <v>146.1</v>
      </c>
      <c r="AB154" s="356" t="s">
        <v>1131</v>
      </c>
      <c r="AC154" s="356" t="s">
        <v>1131</v>
      </c>
      <c r="AD154" s="356" t="s">
        <v>1131</v>
      </c>
      <c r="AE154" s="356" t="s">
        <v>1131</v>
      </c>
      <c r="AF154" s="356" t="s">
        <v>1131</v>
      </c>
      <c r="AG154" s="356" t="s">
        <v>1131</v>
      </c>
      <c r="AH154" s="356" t="s">
        <v>1131</v>
      </c>
      <c r="AI154" s="356" t="s">
        <v>1131</v>
      </c>
      <c r="AJ154" s="356" t="s">
        <v>1131</v>
      </c>
      <c r="AK154" s="356" t="s">
        <v>1131</v>
      </c>
      <c r="AL154" s="356" t="s">
        <v>1131</v>
      </c>
      <c r="AM154" s="356" t="s">
        <v>1131</v>
      </c>
      <c r="AN154" s="356" t="s">
        <v>1131</v>
      </c>
      <c r="AO154" s="356" t="s">
        <v>1131</v>
      </c>
      <c r="AP154" s="356" t="s">
        <v>1131</v>
      </c>
      <c r="AQ154" s="356" t="s">
        <v>1131</v>
      </c>
      <c r="AR154" s="356" t="s">
        <v>1131</v>
      </c>
    </row>
    <row r="155" spans="1:44" ht="139.5" customHeight="1">
      <c r="A155" s="357" t="s">
        <v>1601</v>
      </c>
      <c r="B155" s="358" t="s">
        <v>1602</v>
      </c>
      <c r="C155" s="358"/>
      <c r="D155" s="358"/>
      <c r="E155" s="358" t="s">
        <v>1566</v>
      </c>
      <c r="F155" s="358" t="s">
        <v>1603</v>
      </c>
      <c r="G155" s="358"/>
      <c r="H155" s="358" t="s">
        <v>1130</v>
      </c>
      <c r="I155" s="355">
        <v>12.629</v>
      </c>
      <c r="J155" s="355">
        <v>19.282</v>
      </c>
      <c r="K155" s="355">
        <v>20.010999999999999</v>
      </c>
      <c r="L155" s="355">
        <v>-17.286999999999999</v>
      </c>
      <c r="M155" s="355">
        <v>-5.7709999999999999</v>
      </c>
      <c r="N155" s="355">
        <v>4.3970000000000002</v>
      </c>
      <c r="O155" s="355">
        <v>1.7849999999999999</v>
      </c>
      <c r="P155" s="359">
        <v>0</v>
      </c>
      <c r="Q155" s="359">
        <v>0.6</v>
      </c>
      <c r="R155" s="355">
        <v>0</v>
      </c>
      <c r="S155" s="355">
        <v>0</v>
      </c>
      <c r="T155" s="355">
        <v>0</v>
      </c>
      <c r="U155" s="355">
        <v>0</v>
      </c>
      <c r="V155" s="355">
        <v>0</v>
      </c>
      <c r="W155" s="355">
        <v>0</v>
      </c>
      <c r="X155" s="355">
        <v>0</v>
      </c>
      <c r="Y155" s="355">
        <v>0</v>
      </c>
      <c r="Z155" s="355">
        <v>0</v>
      </c>
      <c r="AA155" s="355">
        <v>0</v>
      </c>
      <c r="AB155" s="355" t="s">
        <v>1131</v>
      </c>
      <c r="AC155" s="355" t="s">
        <v>1131</v>
      </c>
      <c r="AD155" s="355" t="s">
        <v>1131</v>
      </c>
      <c r="AE155" s="355" t="s">
        <v>1131</v>
      </c>
      <c r="AF155" s="355" t="s">
        <v>1131</v>
      </c>
      <c r="AG155" s="355" t="s">
        <v>1131</v>
      </c>
      <c r="AH155" s="355" t="s">
        <v>1131</v>
      </c>
      <c r="AI155" s="355" t="s">
        <v>1131</v>
      </c>
      <c r="AJ155" s="355" t="s">
        <v>1131</v>
      </c>
      <c r="AK155" s="355" t="s">
        <v>1131</v>
      </c>
      <c r="AL155" s="355" t="s">
        <v>1131</v>
      </c>
      <c r="AM155" s="355" t="s">
        <v>1131</v>
      </c>
      <c r="AN155" s="355" t="s">
        <v>1131</v>
      </c>
      <c r="AO155" s="355" t="s">
        <v>1131</v>
      </c>
      <c r="AP155" s="355" t="s">
        <v>1131</v>
      </c>
      <c r="AQ155" s="355" t="s">
        <v>1131</v>
      </c>
      <c r="AR155" s="355" t="s">
        <v>1131</v>
      </c>
    </row>
    <row r="156" spans="1:44" ht="139.5" customHeight="1">
      <c r="A156" s="352" t="s">
        <v>1604</v>
      </c>
      <c r="B156" s="353" t="s">
        <v>1605</v>
      </c>
      <c r="C156" s="353"/>
      <c r="D156" s="353"/>
      <c r="E156" s="353" t="s">
        <v>1566</v>
      </c>
      <c r="F156" s="353" t="s">
        <v>1606</v>
      </c>
      <c r="G156" s="353"/>
      <c r="H156" s="353" t="s">
        <v>1130</v>
      </c>
      <c r="I156" s="356">
        <v>2.8180000000000001</v>
      </c>
      <c r="J156" s="356">
        <v>3.2709999999999999</v>
      </c>
      <c r="K156" s="356">
        <v>3.8559999999999999</v>
      </c>
      <c r="L156" s="356">
        <v>3.17</v>
      </c>
      <c r="M156" s="356">
        <v>3.077</v>
      </c>
      <c r="N156" s="356">
        <v>3.4609999999999999</v>
      </c>
      <c r="O156" s="356">
        <v>3.4430000000000001</v>
      </c>
      <c r="P156" s="354">
        <v>3.6</v>
      </c>
      <c r="Q156" s="354">
        <v>3.7</v>
      </c>
      <c r="R156" s="355">
        <v>3.8</v>
      </c>
      <c r="S156" s="355">
        <v>3.8</v>
      </c>
      <c r="T156" s="355">
        <v>3.8</v>
      </c>
      <c r="U156" s="355">
        <v>3.8</v>
      </c>
      <c r="V156" s="355">
        <v>3.8</v>
      </c>
      <c r="W156" s="355">
        <v>3.9</v>
      </c>
      <c r="X156" s="355">
        <v>4</v>
      </c>
      <c r="Y156" s="355">
        <v>4</v>
      </c>
      <c r="Z156" s="355">
        <v>4</v>
      </c>
      <c r="AA156" s="355">
        <v>4.0999999999999996</v>
      </c>
      <c r="AB156" s="356" t="s">
        <v>1131</v>
      </c>
      <c r="AC156" s="356" t="s">
        <v>1131</v>
      </c>
      <c r="AD156" s="356" t="s">
        <v>1131</v>
      </c>
      <c r="AE156" s="356" t="s">
        <v>1131</v>
      </c>
      <c r="AF156" s="356" t="s">
        <v>1131</v>
      </c>
      <c r="AG156" s="356" t="s">
        <v>1131</v>
      </c>
      <c r="AH156" s="356" t="s">
        <v>1131</v>
      </c>
      <c r="AI156" s="356" t="s">
        <v>1131</v>
      </c>
      <c r="AJ156" s="356" t="s">
        <v>1131</v>
      </c>
      <c r="AK156" s="356" t="s">
        <v>1131</v>
      </c>
      <c r="AL156" s="356" t="s">
        <v>1131</v>
      </c>
      <c r="AM156" s="356" t="s">
        <v>1131</v>
      </c>
      <c r="AN156" s="356" t="s">
        <v>1131</v>
      </c>
      <c r="AO156" s="356" t="s">
        <v>1131</v>
      </c>
      <c r="AP156" s="356" t="s">
        <v>1131</v>
      </c>
      <c r="AQ156" s="356" t="s">
        <v>1131</v>
      </c>
      <c r="AR156" s="356" t="s">
        <v>1131</v>
      </c>
    </row>
    <row r="157" spans="1:44" ht="139.5" customHeight="1">
      <c r="A157" s="357" t="s">
        <v>1607</v>
      </c>
      <c r="B157" s="358" t="s">
        <v>1608</v>
      </c>
      <c r="C157" s="358"/>
      <c r="D157" s="358"/>
      <c r="E157" s="358" t="s">
        <v>1566</v>
      </c>
      <c r="F157" s="358" t="s">
        <v>1609</v>
      </c>
      <c r="G157" s="358"/>
      <c r="H157" s="358" t="s">
        <v>1130</v>
      </c>
      <c r="I157" s="355">
        <v>14.923999999999999</v>
      </c>
      <c r="J157" s="355">
        <v>17.802</v>
      </c>
      <c r="K157" s="355">
        <v>21.364000000000001</v>
      </c>
      <c r="L157" s="355">
        <v>17.670999999999999</v>
      </c>
      <c r="M157" s="355">
        <v>16.651</v>
      </c>
      <c r="N157" s="355">
        <v>17.382999999999999</v>
      </c>
      <c r="O157" s="355">
        <v>17.693999999999999</v>
      </c>
      <c r="P157" s="359">
        <v>17.690000000000001</v>
      </c>
      <c r="Q157" s="359">
        <v>17.8</v>
      </c>
      <c r="R157" s="355">
        <v>17.8</v>
      </c>
      <c r="S157" s="355">
        <v>17.8</v>
      </c>
      <c r="T157" s="355">
        <v>17.8</v>
      </c>
      <c r="U157" s="355">
        <v>17.8</v>
      </c>
      <c r="V157" s="355">
        <v>17.8</v>
      </c>
      <c r="W157" s="355">
        <v>17.8</v>
      </c>
      <c r="X157" s="355">
        <v>17.8</v>
      </c>
      <c r="Y157" s="355">
        <v>17.8</v>
      </c>
      <c r="Z157" s="355">
        <v>17.8</v>
      </c>
      <c r="AA157" s="355">
        <v>17.8</v>
      </c>
      <c r="AB157" s="355" t="s">
        <v>1131</v>
      </c>
      <c r="AC157" s="355" t="s">
        <v>1131</v>
      </c>
      <c r="AD157" s="355" t="s">
        <v>1131</v>
      </c>
      <c r="AE157" s="355" t="s">
        <v>1131</v>
      </c>
      <c r="AF157" s="355" t="s">
        <v>1131</v>
      </c>
      <c r="AG157" s="355" t="s">
        <v>1131</v>
      </c>
      <c r="AH157" s="355" t="s">
        <v>1131</v>
      </c>
      <c r="AI157" s="355" t="s">
        <v>1131</v>
      </c>
      <c r="AJ157" s="355" t="s">
        <v>1131</v>
      </c>
      <c r="AK157" s="355" t="s">
        <v>1131</v>
      </c>
      <c r="AL157" s="355" t="s">
        <v>1131</v>
      </c>
      <c r="AM157" s="355" t="s">
        <v>1131</v>
      </c>
      <c r="AN157" s="355" t="s">
        <v>1131</v>
      </c>
      <c r="AO157" s="355" t="s">
        <v>1131</v>
      </c>
      <c r="AP157" s="355" t="s">
        <v>1131</v>
      </c>
      <c r="AQ157" s="355" t="s">
        <v>1131</v>
      </c>
      <c r="AR157" s="355" t="s">
        <v>1131</v>
      </c>
    </row>
    <row r="158" spans="1:44" ht="20.25" customHeight="1">
      <c r="A158" s="352" t="s">
        <v>1610</v>
      </c>
      <c r="B158" s="353" t="s">
        <v>1611</v>
      </c>
      <c r="C158" s="353"/>
      <c r="D158" s="353"/>
      <c r="E158" s="353" t="s">
        <v>1612</v>
      </c>
      <c r="F158" s="353" t="s">
        <v>1613</v>
      </c>
      <c r="G158" s="353"/>
      <c r="H158" s="353" t="s">
        <v>1130</v>
      </c>
      <c r="I158" s="354">
        <v>107.2</v>
      </c>
      <c r="J158" s="354">
        <v>122.2</v>
      </c>
      <c r="K158" s="354">
        <v>156.4</v>
      </c>
      <c r="L158" s="354">
        <v>181.3</v>
      </c>
      <c r="M158" s="354">
        <v>139.19999999999999</v>
      </c>
      <c r="N158" s="354">
        <v>109.4</v>
      </c>
      <c r="O158" s="354">
        <v>235</v>
      </c>
      <c r="P158" s="354">
        <v>630.70000000000005</v>
      </c>
      <c r="Q158" s="354">
        <v>308.39999999999998</v>
      </c>
      <c r="R158" s="355">
        <v>252.4</v>
      </c>
      <c r="S158" s="355">
        <v>173.7</v>
      </c>
      <c r="T158" s="355">
        <v>138.4</v>
      </c>
      <c r="U158" s="355">
        <v>120.3</v>
      </c>
      <c r="V158" s="355">
        <v>106.9</v>
      </c>
      <c r="W158" s="356" t="s">
        <v>1131</v>
      </c>
      <c r="X158" s="356" t="s">
        <v>1131</v>
      </c>
      <c r="Y158" s="356" t="s">
        <v>1131</v>
      </c>
      <c r="Z158" s="356" t="s">
        <v>1131</v>
      </c>
      <c r="AA158" s="356" t="s">
        <v>1131</v>
      </c>
      <c r="AB158" s="356" t="s">
        <v>1131</v>
      </c>
      <c r="AC158" s="356" t="s">
        <v>1131</v>
      </c>
      <c r="AD158" s="356" t="s">
        <v>1131</v>
      </c>
      <c r="AE158" s="356" t="s">
        <v>1131</v>
      </c>
      <c r="AF158" s="356" t="s">
        <v>1131</v>
      </c>
      <c r="AG158" s="356" t="s">
        <v>1131</v>
      </c>
      <c r="AH158" s="356" t="s">
        <v>1131</v>
      </c>
      <c r="AI158" s="356" t="s">
        <v>1131</v>
      </c>
      <c r="AJ158" s="356" t="s">
        <v>1131</v>
      </c>
      <c r="AK158" s="356" t="s">
        <v>1131</v>
      </c>
      <c r="AL158" s="356" t="s">
        <v>1131</v>
      </c>
      <c r="AM158" s="356" t="s">
        <v>1131</v>
      </c>
      <c r="AN158" s="356" t="s">
        <v>1131</v>
      </c>
      <c r="AO158" s="356" t="s">
        <v>1131</v>
      </c>
      <c r="AP158" s="356" t="s">
        <v>1131</v>
      </c>
      <c r="AQ158" s="356" t="s">
        <v>1131</v>
      </c>
      <c r="AR158" s="356" t="s">
        <v>1131</v>
      </c>
    </row>
    <row r="159" spans="1:44" ht="20.25" customHeight="1">
      <c r="A159" s="357" t="s">
        <v>1614</v>
      </c>
      <c r="B159" s="358" t="s">
        <v>1615</v>
      </c>
      <c r="C159" s="358"/>
      <c r="D159" s="358"/>
      <c r="E159" s="358" t="s">
        <v>1612</v>
      </c>
      <c r="F159" s="358" t="s">
        <v>1616</v>
      </c>
      <c r="G159" s="358"/>
      <c r="H159" s="358" t="s">
        <v>1130</v>
      </c>
      <c r="I159" s="359">
        <v>66657.399999999994</v>
      </c>
      <c r="J159" s="359">
        <v>76753.8</v>
      </c>
      <c r="K159" s="359">
        <v>100114.3</v>
      </c>
      <c r="L159" s="359">
        <v>117742.2</v>
      </c>
      <c r="M159" s="359">
        <v>90764.800000000003</v>
      </c>
      <c r="N159" s="359">
        <v>71742.5</v>
      </c>
      <c r="O159" s="359">
        <v>157923.4</v>
      </c>
      <c r="P159" s="359">
        <v>445411.3</v>
      </c>
      <c r="Q159" s="359">
        <v>225591.3</v>
      </c>
      <c r="R159" s="355">
        <v>189334.7</v>
      </c>
      <c r="S159" s="355">
        <v>132646.39999999999</v>
      </c>
      <c r="T159" s="355">
        <v>107313.3</v>
      </c>
      <c r="U159" s="355">
        <v>94974.8</v>
      </c>
      <c r="V159" s="355">
        <v>85735.5</v>
      </c>
      <c r="W159" s="355" t="s">
        <v>1131</v>
      </c>
      <c r="X159" s="355" t="s">
        <v>1131</v>
      </c>
      <c r="Y159" s="355" t="s">
        <v>1131</v>
      </c>
      <c r="Z159" s="355" t="s">
        <v>1131</v>
      </c>
      <c r="AA159" s="355" t="s">
        <v>1131</v>
      </c>
      <c r="AB159" s="355" t="s">
        <v>1131</v>
      </c>
      <c r="AC159" s="355" t="s">
        <v>1131</v>
      </c>
      <c r="AD159" s="355" t="s">
        <v>1131</v>
      </c>
      <c r="AE159" s="355" t="s">
        <v>1131</v>
      </c>
      <c r="AF159" s="355" t="s">
        <v>1131</v>
      </c>
      <c r="AG159" s="355" t="s">
        <v>1131</v>
      </c>
      <c r="AH159" s="355" t="s">
        <v>1131</v>
      </c>
      <c r="AI159" s="355" t="s">
        <v>1131</v>
      </c>
      <c r="AJ159" s="355" t="s">
        <v>1131</v>
      </c>
      <c r="AK159" s="355" t="s">
        <v>1131</v>
      </c>
      <c r="AL159" s="355" t="s">
        <v>1131</v>
      </c>
      <c r="AM159" s="355" t="s">
        <v>1131</v>
      </c>
      <c r="AN159" s="355" t="s">
        <v>1131</v>
      </c>
      <c r="AO159" s="355" t="s">
        <v>1131</v>
      </c>
      <c r="AP159" s="355" t="s">
        <v>1131</v>
      </c>
      <c r="AQ159" s="355" t="s">
        <v>1131</v>
      </c>
      <c r="AR159" s="355" t="s">
        <v>1131</v>
      </c>
    </row>
    <row r="160" spans="1:44" ht="20.25" customHeight="1">
      <c r="A160" s="352" t="s">
        <v>1617</v>
      </c>
      <c r="B160" s="353" t="s">
        <v>1618</v>
      </c>
      <c r="C160" s="353"/>
      <c r="D160" s="353"/>
      <c r="E160" s="353" t="s">
        <v>1619</v>
      </c>
      <c r="F160" s="353" t="s">
        <v>1620</v>
      </c>
      <c r="G160" s="353"/>
      <c r="H160" s="353" t="s">
        <v>1130</v>
      </c>
      <c r="I160" s="354">
        <v>58.9</v>
      </c>
      <c r="J160" s="354">
        <v>66.099999999999994</v>
      </c>
      <c r="K160" s="354">
        <v>88.5</v>
      </c>
      <c r="L160" s="354">
        <v>107</v>
      </c>
      <c r="M160" s="354">
        <v>77.900000000000006</v>
      </c>
      <c r="N160" s="354">
        <v>60.8</v>
      </c>
      <c r="O160" s="354">
        <v>138.1</v>
      </c>
      <c r="P160" s="354">
        <v>344.9</v>
      </c>
      <c r="Q160" s="354">
        <v>172.8</v>
      </c>
      <c r="R160" s="355">
        <v>141.1</v>
      </c>
      <c r="S160" s="355">
        <v>102.5</v>
      </c>
      <c r="T160" s="355">
        <v>85</v>
      </c>
      <c r="U160" s="355">
        <v>76.5</v>
      </c>
      <c r="V160" s="355">
        <v>68.900000000000006</v>
      </c>
      <c r="W160" s="356" t="s">
        <v>1131</v>
      </c>
      <c r="X160" s="356" t="s">
        <v>1131</v>
      </c>
      <c r="Y160" s="356" t="s">
        <v>1131</v>
      </c>
      <c r="Z160" s="356" t="s">
        <v>1131</v>
      </c>
      <c r="AA160" s="356" t="s">
        <v>1131</v>
      </c>
      <c r="AB160" s="356" t="s">
        <v>1131</v>
      </c>
      <c r="AC160" s="356" t="s">
        <v>1131</v>
      </c>
      <c r="AD160" s="356" t="s">
        <v>1131</v>
      </c>
      <c r="AE160" s="356" t="s">
        <v>1131</v>
      </c>
      <c r="AF160" s="356" t="s">
        <v>1131</v>
      </c>
      <c r="AG160" s="356" t="s">
        <v>1131</v>
      </c>
      <c r="AH160" s="356" t="s">
        <v>1131</v>
      </c>
      <c r="AI160" s="356" t="s">
        <v>1131</v>
      </c>
      <c r="AJ160" s="356" t="s">
        <v>1131</v>
      </c>
      <c r="AK160" s="356" t="s">
        <v>1131</v>
      </c>
      <c r="AL160" s="356" t="s">
        <v>1131</v>
      </c>
      <c r="AM160" s="356" t="s">
        <v>1131</v>
      </c>
      <c r="AN160" s="356" t="s">
        <v>1131</v>
      </c>
      <c r="AO160" s="356" t="s">
        <v>1131</v>
      </c>
      <c r="AP160" s="356" t="s">
        <v>1131</v>
      </c>
      <c r="AQ160" s="356" t="s">
        <v>1131</v>
      </c>
      <c r="AR160" s="356" t="s">
        <v>1131</v>
      </c>
    </row>
    <row r="161" spans="1:44" ht="20.25" customHeight="1">
      <c r="A161" s="357" t="s">
        <v>1621</v>
      </c>
      <c r="B161" s="358" t="s">
        <v>1622</v>
      </c>
      <c r="C161" s="358"/>
      <c r="D161" s="358"/>
      <c r="E161" s="358" t="s">
        <v>1612</v>
      </c>
      <c r="F161" s="358" t="s">
        <v>1623</v>
      </c>
      <c r="G161" s="358"/>
      <c r="H161" s="358" t="s">
        <v>1130</v>
      </c>
      <c r="I161" s="359">
        <v>52288.1</v>
      </c>
      <c r="J161" s="359">
        <v>59629</v>
      </c>
      <c r="K161" s="359">
        <v>76293.899999999994</v>
      </c>
      <c r="L161" s="359">
        <v>88421.7</v>
      </c>
      <c r="M161" s="359">
        <v>67901.100000000006</v>
      </c>
      <c r="N161" s="359">
        <v>53383.1</v>
      </c>
      <c r="O161" s="359">
        <v>114643.9</v>
      </c>
      <c r="P161" s="359">
        <v>307686.40000000002</v>
      </c>
      <c r="Q161" s="359">
        <v>150427.29999999999</v>
      </c>
      <c r="R161" s="355">
        <v>123139.3</v>
      </c>
      <c r="S161" s="355">
        <v>84716</v>
      </c>
      <c r="T161" s="355">
        <v>67523.899999999994</v>
      </c>
      <c r="U161" s="355">
        <v>58686.6</v>
      </c>
      <c r="V161" s="355">
        <v>52151.4</v>
      </c>
      <c r="W161" s="355" t="s">
        <v>1131</v>
      </c>
      <c r="X161" s="355" t="s">
        <v>1131</v>
      </c>
      <c r="Y161" s="355" t="s">
        <v>1131</v>
      </c>
      <c r="Z161" s="355" t="s">
        <v>1131</v>
      </c>
      <c r="AA161" s="355" t="s">
        <v>1131</v>
      </c>
      <c r="AB161" s="355" t="s">
        <v>1131</v>
      </c>
      <c r="AC161" s="355" t="s">
        <v>1131</v>
      </c>
      <c r="AD161" s="355" t="s">
        <v>1131</v>
      </c>
      <c r="AE161" s="355" t="s">
        <v>1131</v>
      </c>
      <c r="AF161" s="355" t="s">
        <v>1131</v>
      </c>
      <c r="AG161" s="355" t="s">
        <v>1131</v>
      </c>
      <c r="AH161" s="355" t="s">
        <v>1131</v>
      </c>
      <c r="AI161" s="355" t="s">
        <v>1131</v>
      </c>
      <c r="AJ161" s="355" t="s">
        <v>1131</v>
      </c>
      <c r="AK161" s="355" t="s">
        <v>1131</v>
      </c>
      <c r="AL161" s="355" t="s">
        <v>1131</v>
      </c>
      <c r="AM161" s="355" t="s">
        <v>1131</v>
      </c>
      <c r="AN161" s="355" t="s">
        <v>1131</v>
      </c>
      <c r="AO161" s="355" t="s">
        <v>1131</v>
      </c>
      <c r="AP161" s="355" t="s">
        <v>1131</v>
      </c>
      <c r="AQ161" s="355" t="s">
        <v>1131</v>
      </c>
      <c r="AR161" s="355" t="s">
        <v>1131</v>
      </c>
    </row>
    <row r="162" spans="1:44" ht="47.25" customHeight="1">
      <c r="A162" s="352" t="s">
        <v>1624</v>
      </c>
      <c r="B162" s="353" t="s">
        <v>1625</v>
      </c>
      <c r="C162" s="353"/>
      <c r="D162" s="353"/>
      <c r="E162" s="353" t="s">
        <v>1551</v>
      </c>
      <c r="F162" s="353" t="s">
        <v>1626</v>
      </c>
      <c r="G162" s="353"/>
      <c r="H162" s="353" t="s">
        <v>1130</v>
      </c>
      <c r="I162" s="354">
        <v>106.3</v>
      </c>
      <c r="J162" s="354">
        <v>121.9</v>
      </c>
      <c r="K162" s="354">
        <v>155.1</v>
      </c>
      <c r="L162" s="354">
        <v>170.5</v>
      </c>
      <c r="M162" s="354">
        <v>132.5</v>
      </c>
      <c r="N162" s="354">
        <v>121.9</v>
      </c>
      <c r="O162" s="354">
        <v>210.3</v>
      </c>
      <c r="P162" s="354">
        <v>453.5</v>
      </c>
      <c r="Q162" s="356" t="s">
        <v>1131</v>
      </c>
      <c r="R162" s="356" t="s">
        <v>1131</v>
      </c>
      <c r="S162" s="356" t="s">
        <v>1131</v>
      </c>
      <c r="T162" s="356" t="s">
        <v>1131</v>
      </c>
      <c r="U162" s="356" t="s">
        <v>1131</v>
      </c>
      <c r="V162" s="356" t="s">
        <v>1131</v>
      </c>
      <c r="W162" s="356" t="s">
        <v>1131</v>
      </c>
      <c r="X162" s="356" t="s">
        <v>1131</v>
      </c>
      <c r="Y162" s="356" t="s">
        <v>1131</v>
      </c>
      <c r="Z162" s="356" t="s">
        <v>1131</v>
      </c>
      <c r="AA162" s="356" t="s">
        <v>1131</v>
      </c>
      <c r="AB162" s="356" t="s">
        <v>1131</v>
      </c>
      <c r="AC162" s="356" t="s">
        <v>1131</v>
      </c>
      <c r="AD162" s="356" t="s">
        <v>1131</v>
      </c>
      <c r="AE162" s="356" t="s">
        <v>1131</v>
      </c>
      <c r="AF162" s="356" t="s">
        <v>1131</v>
      </c>
      <c r="AG162" s="356" t="s">
        <v>1131</v>
      </c>
      <c r="AH162" s="356" t="s">
        <v>1131</v>
      </c>
      <c r="AI162" s="356" t="s">
        <v>1131</v>
      </c>
      <c r="AJ162" s="356" t="s">
        <v>1131</v>
      </c>
      <c r="AK162" s="356" t="s">
        <v>1131</v>
      </c>
      <c r="AL162" s="356" t="s">
        <v>1131</v>
      </c>
      <c r="AM162" s="356" t="s">
        <v>1131</v>
      </c>
      <c r="AN162" s="356" t="s">
        <v>1131</v>
      </c>
      <c r="AO162" s="356" t="s">
        <v>1131</v>
      </c>
      <c r="AP162" s="356" t="s">
        <v>1131</v>
      </c>
      <c r="AQ162" s="356" t="s">
        <v>1131</v>
      </c>
      <c r="AR162" s="356" t="s">
        <v>1131</v>
      </c>
    </row>
    <row r="163" spans="1:44" ht="47.25" customHeight="1">
      <c r="A163" s="357" t="s">
        <v>1627</v>
      </c>
      <c r="B163" s="358" t="s">
        <v>1628</v>
      </c>
      <c r="C163" s="358"/>
      <c r="D163" s="358"/>
      <c r="E163" s="358" t="s">
        <v>1551</v>
      </c>
      <c r="F163" s="358" t="s">
        <v>1629</v>
      </c>
      <c r="G163" s="358"/>
      <c r="H163" s="358" t="s">
        <v>1130</v>
      </c>
      <c r="I163" s="359">
        <v>64136.3</v>
      </c>
      <c r="J163" s="359">
        <v>74231.100000000006</v>
      </c>
      <c r="K163" s="359">
        <v>96304.7</v>
      </c>
      <c r="L163" s="359">
        <v>107419.9</v>
      </c>
      <c r="M163" s="359">
        <v>83835.8</v>
      </c>
      <c r="N163" s="359">
        <v>77496.3</v>
      </c>
      <c r="O163" s="359">
        <v>137092</v>
      </c>
      <c r="P163" s="359">
        <v>310670.40000000002</v>
      </c>
      <c r="Q163" s="355" t="s">
        <v>1131</v>
      </c>
      <c r="R163" s="355" t="s">
        <v>1131</v>
      </c>
      <c r="S163" s="355" t="s">
        <v>1131</v>
      </c>
      <c r="T163" s="355" t="s">
        <v>1131</v>
      </c>
      <c r="U163" s="355" t="s">
        <v>1131</v>
      </c>
      <c r="V163" s="355" t="s">
        <v>1131</v>
      </c>
      <c r="W163" s="355" t="s">
        <v>1131</v>
      </c>
      <c r="X163" s="355" t="s">
        <v>1131</v>
      </c>
      <c r="Y163" s="355" t="s">
        <v>1131</v>
      </c>
      <c r="Z163" s="355" t="s">
        <v>1131</v>
      </c>
      <c r="AA163" s="355" t="s">
        <v>1131</v>
      </c>
      <c r="AB163" s="355" t="s">
        <v>1131</v>
      </c>
      <c r="AC163" s="355" t="s">
        <v>1131</v>
      </c>
      <c r="AD163" s="355" t="s">
        <v>1131</v>
      </c>
      <c r="AE163" s="355" t="s">
        <v>1131</v>
      </c>
      <c r="AF163" s="355" t="s">
        <v>1131</v>
      </c>
      <c r="AG163" s="355" t="s">
        <v>1131</v>
      </c>
      <c r="AH163" s="355" t="s">
        <v>1131</v>
      </c>
      <c r="AI163" s="355" t="s">
        <v>1131</v>
      </c>
      <c r="AJ163" s="355" t="s">
        <v>1131</v>
      </c>
      <c r="AK163" s="355" t="s">
        <v>1131</v>
      </c>
      <c r="AL163" s="355" t="s">
        <v>1131</v>
      </c>
      <c r="AM163" s="355" t="s">
        <v>1131</v>
      </c>
      <c r="AN163" s="355" t="s">
        <v>1131</v>
      </c>
      <c r="AO163" s="355" t="s">
        <v>1131</v>
      </c>
      <c r="AP163" s="355" t="s">
        <v>1131</v>
      </c>
      <c r="AQ163" s="355" t="s">
        <v>1131</v>
      </c>
      <c r="AR163" s="355" t="s">
        <v>1131</v>
      </c>
    </row>
    <row r="164" spans="1:44" ht="38.25" customHeight="1">
      <c r="A164" s="352" t="s">
        <v>1630</v>
      </c>
      <c r="B164" s="353" t="s">
        <v>1631</v>
      </c>
      <c r="C164" s="353"/>
      <c r="D164" s="353"/>
      <c r="E164" s="353" t="s">
        <v>1632</v>
      </c>
      <c r="F164" s="353" t="s">
        <v>1633</v>
      </c>
      <c r="G164" s="353"/>
      <c r="H164" s="353" t="s">
        <v>1130</v>
      </c>
      <c r="I164" s="354">
        <v>56.7</v>
      </c>
      <c r="J164" s="354">
        <v>64</v>
      </c>
      <c r="K164" s="354">
        <v>85.2</v>
      </c>
      <c r="L164" s="354">
        <v>97.6</v>
      </c>
      <c r="M164" s="354">
        <v>71.900000000000006</v>
      </c>
      <c r="N164" s="354">
        <v>65.7</v>
      </c>
      <c r="O164" s="354">
        <v>119.8</v>
      </c>
      <c r="P164" s="354">
        <v>240.6</v>
      </c>
      <c r="Q164" s="356" t="s">
        <v>1131</v>
      </c>
      <c r="R164" s="356" t="s">
        <v>1131</v>
      </c>
      <c r="S164" s="356" t="s">
        <v>1131</v>
      </c>
      <c r="T164" s="356" t="s">
        <v>1131</v>
      </c>
      <c r="U164" s="356" t="s">
        <v>1131</v>
      </c>
      <c r="V164" s="356" t="s">
        <v>1131</v>
      </c>
      <c r="W164" s="356" t="s">
        <v>1131</v>
      </c>
      <c r="X164" s="356" t="s">
        <v>1131</v>
      </c>
      <c r="Y164" s="356" t="s">
        <v>1131</v>
      </c>
      <c r="Z164" s="356" t="s">
        <v>1131</v>
      </c>
      <c r="AA164" s="356" t="s">
        <v>1131</v>
      </c>
      <c r="AB164" s="356" t="s">
        <v>1131</v>
      </c>
      <c r="AC164" s="356" t="s">
        <v>1131</v>
      </c>
      <c r="AD164" s="356" t="s">
        <v>1131</v>
      </c>
      <c r="AE164" s="356" t="s">
        <v>1131</v>
      </c>
      <c r="AF164" s="356" t="s">
        <v>1131</v>
      </c>
      <c r="AG164" s="356" t="s">
        <v>1131</v>
      </c>
      <c r="AH164" s="356" t="s">
        <v>1131</v>
      </c>
      <c r="AI164" s="356" t="s">
        <v>1131</v>
      </c>
      <c r="AJ164" s="356" t="s">
        <v>1131</v>
      </c>
      <c r="AK164" s="356" t="s">
        <v>1131</v>
      </c>
      <c r="AL164" s="356" t="s">
        <v>1131</v>
      </c>
      <c r="AM164" s="356" t="s">
        <v>1131</v>
      </c>
      <c r="AN164" s="356" t="s">
        <v>1131</v>
      </c>
      <c r="AO164" s="356" t="s">
        <v>1131</v>
      </c>
      <c r="AP164" s="356" t="s">
        <v>1131</v>
      </c>
      <c r="AQ164" s="356" t="s">
        <v>1131</v>
      </c>
      <c r="AR164" s="356" t="s">
        <v>1131</v>
      </c>
    </row>
    <row r="165" spans="1:44" ht="47.25" customHeight="1">
      <c r="A165" s="357" t="s">
        <v>1634</v>
      </c>
      <c r="B165" s="358" t="s">
        <v>1635</v>
      </c>
      <c r="C165" s="358"/>
      <c r="D165" s="358"/>
      <c r="E165" s="358" t="s">
        <v>1551</v>
      </c>
      <c r="F165" s="358" t="s">
        <v>1636</v>
      </c>
      <c r="G165" s="358"/>
      <c r="H165" s="358" t="s">
        <v>1130</v>
      </c>
      <c r="I165" s="359">
        <v>50310.5</v>
      </c>
      <c r="J165" s="359">
        <v>57669.1</v>
      </c>
      <c r="K165" s="359">
        <v>73390.7</v>
      </c>
      <c r="L165" s="359">
        <v>80669.899999999994</v>
      </c>
      <c r="M165" s="359">
        <v>62717.5</v>
      </c>
      <c r="N165" s="359">
        <v>57664.4</v>
      </c>
      <c r="O165" s="359">
        <v>99521.4</v>
      </c>
      <c r="P165" s="359">
        <v>214608.5</v>
      </c>
      <c r="Q165" s="355" t="s">
        <v>1131</v>
      </c>
      <c r="R165" s="355" t="s">
        <v>1131</v>
      </c>
      <c r="S165" s="355" t="s">
        <v>1131</v>
      </c>
      <c r="T165" s="355" t="s">
        <v>1131</v>
      </c>
      <c r="U165" s="355" t="s">
        <v>1131</v>
      </c>
      <c r="V165" s="355" t="s">
        <v>1131</v>
      </c>
      <c r="W165" s="355" t="s">
        <v>1131</v>
      </c>
      <c r="X165" s="355" t="s">
        <v>1131</v>
      </c>
      <c r="Y165" s="355" t="s">
        <v>1131</v>
      </c>
      <c r="Z165" s="355" t="s">
        <v>1131</v>
      </c>
      <c r="AA165" s="355" t="s">
        <v>1131</v>
      </c>
      <c r="AB165" s="355" t="s">
        <v>1131</v>
      </c>
      <c r="AC165" s="355" t="s">
        <v>1131</v>
      </c>
      <c r="AD165" s="355" t="s">
        <v>1131</v>
      </c>
      <c r="AE165" s="355" t="s">
        <v>1131</v>
      </c>
      <c r="AF165" s="355" t="s">
        <v>1131</v>
      </c>
      <c r="AG165" s="355" t="s">
        <v>1131</v>
      </c>
      <c r="AH165" s="355" t="s">
        <v>1131</v>
      </c>
      <c r="AI165" s="355" t="s">
        <v>1131</v>
      </c>
      <c r="AJ165" s="355" t="s">
        <v>1131</v>
      </c>
      <c r="AK165" s="355" t="s">
        <v>1131</v>
      </c>
      <c r="AL165" s="355" t="s">
        <v>1131</v>
      </c>
      <c r="AM165" s="355" t="s">
        <v>1131</v>
      </c>
      <c r="AN165" s="355" t="s">
        <v>1131</v>
      </c>
      <c r="AO165" s="355" t="s">
        <v>1131</v>
      </c>
      <c r="AP165" s="355" t="s">
        <v>1131</v>
      </c>
      <c r="AQ165" s="355" t="s">
        <v>1131</v>
      </c>
      <c r="AR165" s="355" t="s">
        <v>1131</v>
      </c>
    </row>
    <row r="166" spans="1:44" ht="120.75" customHeight="1">
      <c r="A166" s="352" t="s">
        <v>1637</v>
      </c>
      <c r="B166" s="353" t="s">
        <v>1638</v>
      </c>
      <c r="C166" s="353"/>
      <c r="D166" s="353"/>
      <c r="E166" s="353" t="s">
        <v>1639</v>
      </c>
      <c r="F166" s="353" t="s">
        <v>1640</v>
      </c>
      <c r="G166" s="353"/>
      <c r="H166" s="353" t="s">
        <v>1130</v>
      </c>
      <c r="I166" s="356">
        <v>784.97</v>
      </c>
      <c r="J166" s="356">
        <v>768.06</v>
      </c>
      <c r="K166" s="356">
        <v>688.02</v>
      </c>
      <c r="L166" s="356">
        <v>527.82000000000005</v>
      </c>
      <c r="M166" s="356">
        <v>502.82</v>
      </c>
      <c r="N166" s="356">
        <v>471.8</v>
      </c>
      <c r="O166" s="354">
        <v>415.8</v>
      </c>
      <c r="P166" s="354">
        <v>379.7</v>
      </c>
      <c r="Q166" s="354">
        <v>299.7</v>
      </c>
      <c r="R166" s="355">
        <v>224.7</v>
      </c>
      <c r="S166" s="355">
        <v>154.69999999999999</v>
      </c>
      <c r="T166" s="355">
        <v>124.7</v>
      </c>
      <c r="U166" s="355">
        <v>114.7</v>
      </c>
      <c r="V166" s="355">
        <v>104.7</v>
      </c>
      <c r="W166" s="355">
        <v>94.66</v>
      </c>
      <c r="X166" s="355">
        <v>84.66</v>
      </c>
      <c r="Y166" s="355">
        <v>74.66</v>
      </c>
      <c r="Z166" s="355">
        <v>54.66</v>
      </c>
      <c r="AA166" s="355">
        <v>34.659999999999997</v>
      </c>
      <c r="AB166" s="356" t="s">
        <v>1131</v>
      </c>
      <c r="AC166" s="356" t="s">
        <v>1131</v>
      </c>
      <c r="AD166" s="356" t="s">
        <v>1131</v>
      </c>
      <c r="AE166" s="356" t="s">
        <v>1131</v>
      </c>
      <c r="AF166" s="356" t="s">
        <v>1131</v>
      </c>
      <c r="AG166" s="356" t="s">
        <v>1131</v>
      </c>
      <c r="AH166" s="356" t="s">
        <v>1131</v>
      </c>
      <c r="AI166" s="356" t="s">
        <v>1131</v>
      </c>
      <c r="AJ166" s="356" t="s">
        <v>1131</v>
      </c>
      <c r="AK166" s="356" t="s">
        <v>1131</v>
      </c>
      <c r="AL166" s="356" t="s">
        <v>1131</v>
      </c>
      <c r="AM166" s="356" t="s">
        <v>1131</v>
      </c>
      <c r="AN166" s="356" t="s">
        <v>1131</v>
      </c>
      <c r="AO166" s="356" t="s">
        <v>1131</v>
      </c>
      <c r="AP166" s="356" t="s">
        <v>1131</v>
      </c>
      <c r="AQ166" s="356" t="s">
        <v>1131</v>
      </c>
      <c r="AR166" s="356" t="s">
        <v>1131</v>
      </c>
    </row>
    <row r="167" spans="1:44" ht="120.75" customHeight="1">
      <c r="A167" s="357" t="s">
        <v>1641</v>
      </c>
      <c r="B167" s="358" t="s">
        <v>1642</v>
      </c>
      <c r="C167" s="358"/>
      <c r="D167" s="358"/>
      <c r="E167" s="358" t="s">
        <v>1643</v>
      </c>
      <c r="F167" s="358" t="s">
        <v>1644</v>
      </c>
      <c r="G167" s="358"/>
      <c r="H167" s="358" t="s">
        <v>1130</v>
      </c>
      <c r="I167" s="355">
        <v>-1.0549999999999999</v>
      </c>
      <c r="J167" s="355">
        <v>0.77900000000000003</v>
      </c>
      <c r="K167" s="355">
        <v>1.389</v>
      </c>
      <c r="L167" s="355">
        <v>-2.4849999999999999</v>
      </c>
      <c r="M167" s="355">
        <v>-0.627</v>
      </c>
      <c r="N167" s="355">
        <v>-7.2220000000000004</v>
      </c>
      <c r="O167" s="355">
        <v>0.98499999999999999</v>
      </c>
      <c r="P167" s="359">
        <v>-1.2</v>
      </c>
      <c r="Q167" s="359">
        <v>-5.7</v>
      </c>
      <c r="R167" s="355">
        <v>-4.7</v>
      </c>
      <c r="S167" s="355">
        <v>-2.8</v>
      </c>
      <c r="T167" s="355">
        <v>-1.4</v>
      </c>
      <c r="U167" s="355">
        <v>0.3</v>
      </c>
      <c r="V167" s="355">
        <v>0</v>
      </c>
      <c r="W167" s="355">
        <v>-8.3000000000000007</v>
      </c>
      <c r="X167" s="355">
        <v>-6.3</v>
      </c>
      <c r="Y167" s="355">
        <v>-4.9000000000000004</v>
      </c>
      <c r="Z167" s="355">
        <v>-1.3</v>
      </c>
      <c r="AA167" s="355">
        <v>-2.6</v>
      </c>
      <c r="AB167" s="355" t="s">
        <v>1131</v>
      </c>
      <c r="AC167" s="355" t="s">
        <v>1131</v>
      </c>
      <c r="AD167" s="355" t="s">
        <v>1131</v>
      </c>
      <c r="AE167" s="355" t="s">
        <v>1131</v>
      </c>
      <c r="AF167" s="355" t="s">
        <v>1131</v>
      </c>
      <c r="AG167" s="355" t="s">
        <v>1131</v>
      </c>
      <c r="AH167" s="355" t="s">
        <v>1131</v>
      </c>
      <c r="AI167" s="355" t="s">
        <v>1131</v>
      </c>
      <c r="AJ167" s="355" t="s">
        <v>1131</v>
      </c>
      <c r="AK167" s="355" t="s">
        <v>1131</v>
      </c>
      <c r="AL167" s="355" t="s">
        <v>1131</v>
      </c>
      <c r="AM167" s="355" t="s">
        <v>1131</v>
      </c>
      <c r="AN167" s="355" t="s">
        <v>1131</v>
      </c>
      <c r="AO167" s="355" t="s">
        <v>1131</v>
      </c>
      <c r="AP167" s="355" t="s">
        <v>1131</v>
      </c>
      <c r="AQ167" s="355" t="s">
        <v>1131</v>
      </c>
      <c r="AR167" s="355" t="s">
        <v>1131</v>
      </c>
    </row>
    <row r="168" spans="1:44" ht="120.75" customHeight="1">
      <c r="A168" s="352" t="s">
        <v>1645</v>
      </c>
      <c r="B168" s="353" t="s">
        <v>1646</v>
      </c>
      <c r="C168" s="353"/>
      <c r="D168" s="353"/>
      <c r="E168" s="353" t="s">
        <v>1643</v>
      </c>
      <c r="F168" s="353" t="s">
        <v>1647</v>
      </c>
      <c r="G168" s="353"/>
      <c r="H168" s="353" t="s">
        <v>1130</v>
      </c>
      <c r="I168" s="356">
        <v>29.652000000000001</v>
      </c>
      <c r="J168" s="356">
        <v>28.856000000000002</v>
      </c>
      <c r="K168" s="356">
        <v>29.271999999999998</v>
      </c>
      <c r="L168" s="356">
        <v>28.565999999999999</v>
      </c>
      <c r="M168" s="356">
        <v>28.577999999999999</v>
      </c>
      <c r="N168" s="356">
        <v>26.896000000000001</v>
      </c>
      <c r="O168" s="356">
        <v>25.702999999999999</v>
      </c>
      <c r="P168" s="354">
        <v>25.8</v>
      </c>
      <c r="Q168" s="354">
        <v>25</v>
      </c>
      <c r="R168" s="355">
        <v>23.5</v>
      </c>
      <c r="S168" s="355">
        <v>22.7</v>
      </c>
      <c r="T168" s="355">
        <v>22.3</v>
      </c>
      <c r="U168" s="355">
        <v>22.2</v>
      </c>
      <c r="V168" s="355">
        <v>22</v>
      </c>
      <c r="W168" s="355">
        <v>20.5</v>
      </c>
      <c r="X168" s="355">
        <v>19.3</v>
      </c>
      <c r="Y168" s="355">
        <v>18.3</v>
      </c>
      <c r="Z168" s="355">
        <v>18.100000000000001</v>
      </c>
      <c r="AA168" s="355">
        <v>17.5</v>
      </c>
      <c r="AB168" s="356" t="s">
        <v>1131</v>
      </c>
      <c r="AC168" s="356" t="s">
        <v>1131</v>
      </c>
      <c r="AD168" s="356" t="s">
        <v>1131</v>
      </c>
      <c r="AE168" s="356" t="s">
        <v>1131</v>
      </c>
      <c r="AF168" s="356" t="s">
        <v>1131</v>
      </c>
      <c r="AG168" s="356" t="s">
        <v>1131</v>
      </c>
      <c r="AH168" s="356" t="s">
        <v>1131</v>
      </c>
      <c r="AI168" s="356" t="s">
        <v>1131</v>
      </c>
      <c r="AJ168" s="356" t="s">
        <v>1131</v>
      </c>
      <c r="AK168" s="356" t="s">
        <v>1131</v>
      </c>
      <c r="AL168" s="356" t="s">
        <v>1131</v>
      </c>
      <c r="AM168" s="356" t="s">
        <v>1131</v>
      </c>
      <c r="AN168" s="356" t="s">
        <v>1131</v>
      </c>
      <c r="AO168" s="356" t="s">
        <v>1131</v>
      </c>
      <c r="AP168" s="356" t="s">
        <v>1131</v>
      </c>
      <c r="AQ168" s="356" t="s">
        <v>1131</v>
      </c>
      <c r="AR168" s="356" t="s">
        <v>1131</v>
      </c>
    </row>
    <row r="169" spans="1:44" ht="120.75" customHeight="1">
      <c r="A169" s="357" t="s">
        <v>1648</v>
      </c>
      <c r="B169" s="358" t="s">
        <v>1649</v>
      </c>
      <c r="C169" s="358"/>
      <c r="D169" s="358"/>
      <c r="E169" s="358" t="s">
        <v>1643</v>
      </c>
      <c r="F169" s="358" t="s">
        <v>1650</v>
      </c>
      <c r="G169" s="358"/>
      <c r="H169" s="358" t="s">
        <v>1130</v>
      </c>
      <c r="I169" s="355">
        <v>2.1309999999999998</v>
      </c>
      <c r="J169" s="355">
        <v>2.2160000000000002</v>
      </c>
      <c r="K169" s="355">
        <v>2.2149999999999999</v>
      </c>
      <c r="L169" s="355">
        <v>2.1150000000000002</v>
      </c>
      <c r="M169" s="355">
        <v>2.117</v>
      </c>
      <c r="N169" s="355">
        <v>2.028</v>
      </c>
      <c r="O169" s="355">
        <v>1.9730000000000001</v>
      </c>
      <c r="P169" s="359">
        <v>1.9</v>
      </c>
      <c r="Q169" s="359">
        <v>1.8</v>
      </c>
      <c r="R169" s="355">
        <v>1.7</v>
      </c>
      <c r="S169" s="355">
        <v>1.7</v>
      </c>
      <c r="T169" s="355">
        <v>1.7</v>
      </c>
      <c r="U169" s="355">
        <v>1.7</v>
      </c>
      <c r="V169" s="355">
        <v>1.7</v>
      </c>
      <c r="W169" s="355">
        <v>1.6</v>
      </c>
      <c r="X169" s="355">
        <v>1.6</v>
      </c>
      <c r="Y169" s="355">
        <v>1.5</v>
      </c>
      <c r="Z169" s="355">
        <v>1.5</v>
      </c>
      <c r="AA169" s="355">
        <v>1.5</v>
      </c>
      <c r="AB169" s="355" t="s">
        <v>1131</v>
      </c>
      <c r="AC169" s="355" t="s">
        <v>1131</v>
      </c>
      <c r="AD169" s="355" t="s">
        <v>1131</v>
      </c>
      <c r="AE169" s="355" t="s">
        <v>1131</v>
      </c>
      <c r="AF169" s="355" t="s">
        <v>1131</v>
      </c>
      <c r="AG169" s="355" t="s">
        <v>1131</v>
      </c>
      <c r="AH169" s="355" t="s">
        <v>1131</v>
      </c>
      <c r="AI169" s="355" t="s">
        <v>1131</v>
      </c>
      <c r="AJ169" s="355" t="s">
        <v>1131</v>
      </c>
      <c r="AK169" s="355" t="s">
        <v>1131</v>
      </c>
      <c r="AL169" s="355" t="s">
        <v>1131</v>
      </c>
      <c r="AM169" s="355" t="s">
        <v>1131</v>
      </c>
      <c r="AN169" s="355" t="s">
        <v>1131</v>
      </c>
      <c r="AO169" s="355" t="s">
        <v>1131</v>
      </c>
      <c r="AP169" s="355" t="s">
        <v>1131</v>
      </c>
      <c r="AQ169" s="355" t="s">
        <v>1131</v>
      </c>
      <c r="AR169" s="355" t="s">
        <v>1131</v>
      </c>
    </row>
    <row r="170" spans="1:44" ht="120.75" customHeight="1">
      <c r="A170" s="352" t="s">
        <v>1651</v>
      </c>
      <c r="B170" s="353" t="s">
        <v>1652</v>
      </c>
      <c r="C170" s="353"/>
      <c r="D170" s="353"/>
      <c r="E170" s="353" t="s">
        <v>1643</v>
      </c>
      <c r="F170" s="353" t="s">
        <v>1653</v>
      </c>
      <c r="G170" s="353"/>
      <c r="H170" s="353" t="s">
        <v>1130</v>
      </c>
      <c r="I170" s="356">
        <v>80836.899999999994</v>
      </c>
      <c r="J170" s="356">
        <v>81467</v>
      </c>
      <c r="K170" s="356">
        <v>82598.8</v>
      </c>
      <c r="L170" s="356">
        <v>80545.899999999994</v>
      </c>
      <c r="M170" s="356">
        <v>80040.800000000003</v>
      </c>
      <c r="N170" s="356">
        <v>74260.600000000006</v>
      </c>
      <c r="O170" s="356">
        <v>74992.399999999994</v>
      </c>
      <c r="P170" s="354">
        <v>74070</v>
      </c>
      <c r="Q170" s="354">
        <v>69820</v>
      </c>
      <c r="R170" s="355">
        <v>66552</v>
      </c>
      <c r="S170" s="355">
        <v>64716</v>
      </c>
      <c r="T170" s="355">
        <v>63794</v>
      </c>
      <c r="U170" s="355">
        <v>64009</v>
      </c>
      <c r="V170" s="355">
        <v>64028</v>
      </c>
      <c r="W170" s="355">
        <v>58687</v>
      </c>
      <c r="X170" s="355">
        <v>54964</v>
      </c>
      <c r="Y170" s="355">
        <v>52288</v>
      </c>
      <c r="Z170" s="355">
        <v>51603</v>
      </c>
      <c r="AA170" s="355">
        <v>50248</v>
      </c>
      <c r="AB170" s="356" t="s">
        <v>1131</v>
      </c>
      <c r="AC170" s="356" t="s">
        <v>1131</v>
      </c>
      <c r="AD170" s="356" t="s">
        <v>1131</v>
      </c>
      <c r="AE170" s="356" t="s">
        <v>1131</v>
      </c>
      <c r="AF170" s="356" t="s">
        <v>1131</v>
      </c>
      <c r="AG170" s="356" t="s">
        <v>1131</v>
      </c>
      <c r="AH170" s="356" t="s">
        <v>1131</v>
      </c>
      <c r="AI170" s="356" t="s">
        <v>1131</v>
      </c>
      <c r="AJ170" s="356" t="s">
        <v>1131</v>
      </c>
      <c r="AK170" s="356" t="s">
        <v>1131</v>
      </c>
      <c r="AL170" s="356" t="s">
        <v>1131</v>
      </c>
      <c r="AM170" s="356" t="s">
        <v>1131</v>
      </c>
      <c r="AN170" s="356" t="s">
        <v>1131</v>
      </c>
      <c r="AO170" s="356" t="s">
        <v>1131</v>
      </c>
      <c r="AP170" s="356" t="s">
        <v>1131</v>
      </c>
      <c r="AQ170" s="356" t="s">
        <v>1131</v>
      </c>
      <c r="AR170" s="356" t="s">
        <v>1131</v>
      </c>
    </row>
    <row r="171" spans="1:44" ht="148.5" customHeight="1">
      <c r="A171" s="357" t="s">
        <v>1654</v>
      </c>
      <c r="B171" s="358" t="s">
        <v>1655</v>
      </c>
      <c r="C171" s="358"/>
      <c r="D171" s="358"/>
      <c r="E171" s="358" t="s">
        <v>1656</v>
      </c>
      <c r="F171" s="358" t="s">
        <v>1657</v>
      </c>
      <c r="G171" s="358"/>
      <c r="H171" s="358" t="s">
        <v>1130</v>
      </c>
      <c r="I171" s="355">
        <v>100.361</v>
      </c>
      <c r="J171" s="355">
        <v>99.876999999999995</v>
      </c>
      <c r="K171" s="355">
        <v>98.873000000000005</v>
      </c>
      <c r="L171" s="355">
        <v>99.084999999999994</v>
      </c>
      <c r="M171" s="355">
        <v>100.03</v>
      </c>
      <c r="N171" s="355">
        <v>98.177999999999997</v>
      </c>
      <c r="O171" s="355">
        <v>98.64</v>
      </c>
      <c r="P171" s="355">
        <v>99.242000000000004</v>
      </c>
      <c r="Q171" s="355" t="s">
        <v>1131</v>
      </c>
      <c r="R171" s="355" t="s">
        <v>1131</v>
      </c>
      <c r="S171" s="355" t="s">
        <v>1131</v>
      </c>
      <c r="T171" s="355" t="s">
        <v>1131</v>
      </c>
      <c r="U171" s="355" t="s">
        <v>1131</v>
      </c>
      <c r="V171" s="355" t="s">
        <v>1131</v>
      </c>
      <c r="W171" s="355" t="s">
        <v>1131</v>
      </c>
      <c r="X171" s="355" t="s">
        <v>1131</v>
      </c>
      <c r="Y171" s="355" t="s">
        <v>1131</v>
      </c>
      <c r="Z171" s="355" t="s">
        <v>1131</v>
      </c>
      <c r="AA171" s="355" t="s">
        <v>1131</v>
      </c>
      <c r="AB171" s="355" t="s">
        <v>1131</v>
      </c>
      <c r="AC171" s="355" t="s">
        <v>1131</v>
      </c>
      <c r="AD171" s="355" t="s">
        <v>1131</v>
      </c>
      <c r="AE171" s="355" t="s">
        <v>1131</v>
      </c>
      <c r="AF171" s="355" t="s">
        <v>1131</v>
      </c>
      <c r="AG171" s="355" t="s">
        <v>1131</v>
      </c>
      <c r="AH171" s="355" t="s">
        <v>1131</v>
      </c>
      <c r="AI171" s="355" t="s">
        <v>1131</v>
      </c>
      <c r="AJ171" s="355" t="s">
        <v>1131</v>
      </c>
      <c r="AK171" s="355" t="s">
        <v>1131</v>
      </c>
      <c r="AL171" s="355" t="s">
        <v>1131</v>
      </c>
      <c r="AM171" s="355" t="s">
        <v>1131</v>
      </c>
      <c r="AN171" s="355" t="s">
        <v>1131</v>
      </c>
      <c r="AO171" s="355" t="s">
        <v>1131</v>
      </c>
      <c r="AP171" s="355" t="s">
        <v>1131</v>
      </c>
      <c r="AQ171" s="355" t="s">
        <v>1131</v>
      </c>
      <c r="AR171" s="355" t="s">
        <v>1131</v>
      </c>
    </row>
    <row r="172" spans="1:44" ht="120.75" customHeight="1">
      <c r="A172" s="352" t="s">
        <v>1658</v>
      </c>
      <c r="B172" s="353" t="s">
        <v>1659</v>
      </c>
      <c r="C172" s="353"/>
      <c r="D172" s="353"/>
      <c r="E172" s="353" t="s">
        <v>1660</v>
      </c>
      <c r="F172" s="353" t="s">
        <v>1661</v>
      </c>
      <c r="G172" s="353"/>
      <c r="H172" s="353" t="s">
        <v>1130</v>
      </c>
      <c r="I172" s="356">
        <v>81128.7</v>
      </c>
      <c r="J172" s="356">
        <v>81366.399999999994</v>
      </c>
      <c r="K172" s="356">
        <v>81667.600000000006</v>
      </c>
      <c r="L172" s="356">
        <v>79809</v>
      </c>
      <c r="M172" s="356">
        <v>80065.2</v>
      </c>
      <c r="N172" s="356">
        <v>72907.600000000006</v>
      </c>
      <c r="O172" s="356">
        <v>73972.5</v>
      </c>
      <c r="P172" s="356">
        <v>73508.7</v>
      </c>
      <c r="Q172" s="356" t="s">
        <v>1131</v>
      </c>
      <c r="R172" s="356" t="s">
        <v>1131</v>
      </c>
      <c r="S172" s="356" t="s">
        <v>1131</v>
      </c>
      <c r="T172" s="356" t="s">
        <v>1131</v>
      </c>
      <c r="U172" s="356" t="s">
        <v>1131</v>
      </c>
      <c r="V172" s="356" t="s">
        <v>1131</v>
      </c>
      <c r="W172" s="356" t="s">
        <v>1131</v>
      </c>
      <c r="X172" s="356" t="s">
        <v>1131</v>
      </c>
      <c r="Y172" s="356" t="s">
        <v>1131</v>
      </c>
      <c r="Z172" s="356" t="s">
        <v>1131</v>
      </c>
      <c r="AA172" s="356" t="s">
        <v>1131</v>
      </c>
      <c r="AB172" s="356" t="s">
        <v>1131</v>
      </c>
      <c r="AC172" s="356" t="s">
        <v>1131</v>
      </c>
      <c r="AD172" s="356" t="s">
        <v>1131</v>
      </c>
      <c r="AE172" s="356" t="s">
        <v>1131</v>
      </c>
      <c r="AF172" s="356" t="s">
        <v>1131</v>
      </c>
      <c r="AG172" s="356" t="s">
        <v>1131</v>
      </c>
      <c r="AH172" s="356" t="s">
        <v>1131</v>
      </c>
      <c r="AI172" s="356" t="s">
        <v>1131</v>
      </c>
      <c r="AJ172" s="356" t="s">
        <v>1131</v>
      </c>
      <c r="AK172" s="356" t="s">
        <v>1131</v>
      </c>
      <c r="AL172" s="356" t="s">
        <v>1131</v>
      </c>
      <c r="AM172" s="356" t="s">
        <v>1131</v>
      </c>
      <c r="AN172" s="356" t="s">
        <v>1131</v>
      </c>
      <c r="AO172" s="356" t="s">
        <v>1131</v>
      </c>
      <c r="AP172" s="356" t="s">
        <v>1131</v>
      </c>
      <c r="AQ172" s="356" t="s">
        <v>1131</v>
      </c>
      <c r="AR172" s="356" t="s">
        <v>1131</v>
      </c>
    </row>
    <row r="173" spans="1:44" ht="120.75" customHeight="1">
      <c r="A173" s="357" t="s">
        <v>1662</v>
      </c>
      <c r="B173" s="358" t="s">
        <v>1663</v>
      </c>
      <c r="C173" s="358"/>
      <c r="D173" s="358"/>
      <c r="E173" s="358" t="s">
        <v>1660</v>
      </c>
      <c r="F173" s="358" t="s">
        <v>1664</v>
      </c>
      <c r="G173" s="358"/>
      <c r="H173" s="358" t="s">
        <v>1130</v>
      </c>
      <c r="I173" s="355">
        <v>0</v>
      </c>
      <c r="J173" s="355">
        <v>0</v>
      </c>
      <c r="K173" s="355">
        <v>0</v>
      </c>
      <c r="L173" s="355">
        <v>0</v>
      </c>
      <c r="M173" s="355">
        <v>0</v>
      </c>
      <c r="N173" s="355">
        <v>0</v>
      </c>
      <c r="O173" s="355">
        <v>0</v>
      </c>
      <c r="P173" s="355">
        <v>0</v>
      </c>
      <c r="Q173" s="355" t="s">
        <v>1131</v>
      </c>
      <c r="R173" s="355" t="s">
        <v>1131</v>
      </c>
      <c r="S173" s="355" t="s">
        <v>1131</v>
      </c>
      <c r="T173" s="355" t="s">
        <v>1131</v>
      </c>
      <c r="U173" s="355" t="s">
        <v>1131</v>
      </c>
      <c r="V173" s="355" t="s">
        <v>1131</v>
      </c>
      <c r="W173" s="355" t="s">
        <v>1131</v>
      </c>
      <c r="X173" s="355" t="s">
        <v>1131</v>
      </c>
      <c r="Y173" s="355" t="s">
        <v>1131</v>
      </c>
      <c r="Z173" s="355" t="s">
        <v>1131</v>
      </c>
      <c r="AA173" s="355" t="s">
        <v>1131</v>
      </c>
      <c r="AB173" s="355" t="s">
        <v>1131</v>
      </c>
      <c r="AC173" s="355" t="s">
        <v>1131</v>
      </c>
      <c r="AD173" s="355" t="s">
        <v>1131</v>
      </c>
      <c r="AE173" s="355" t="s">
        <v>1131</v>
      </c>
      <c r="AF173" s="355" t="s">
        <v>1131</v>
      </c>
      <c r="AG173" s="355" t="s">
        <v>1131</v>
      </c>
      <c r="AH173" s="355" t="s">
        <v>1131</v>
      </c>
      <c r="AI173" s="355" t="s">
        <v>1131</v>
      </c>
      <c r="AJ173" s="355" t="s">
        <v>1131</v>
      </c>
      <c r="AK173" s="355" t="s">
        <v>1131</v>
      </c>
      <c r="AL173" s="355" t="s">
        <v>1131</v>
      </c>
      <c r="AM173" s="355" t="s">
        <v>1131</v>
      </c>
      <c r="AN173" s="355" t="s">
        <v>1131</v>
      </c>
      <c r="AO173" s="355" t="s">
        <v>1131</v>
      </c>
      <c r="AP173" s="355" t="s">
        <v>1131</v>
      </c>
      <c r="AQ173" s="355" t="s">
        <v>1131</v>
      </c>
      <c r="AR173" s="355" t="s">
        <v>1131</v>
      </c>
    </row>
    <row r="174" spans="1:44" ht="120.75" customHeight="1">
      <c r="A174" s="352" t="s">
        <v>1665</v>
      </c>
      <c r="B174" s="353" t="s">
        <v>1666</v>
      </c>
      <c r="C174" s="353"/>
      <c r="D174" s="353"/>
      <c r="E174" s="353" t="s">
        <v>1660</v>
      </c>
      <c r="F174" s="353" t="s">
        <v>1667</v>
      </c>
      <c r="G174" s="353"/>
      <c r="H174" s="353" t="s">
        <v>1130</v>
      </c>
      <c r="I174" s="356">
        <v>81128.7</v>
      </c>
      <c r="J174" s="356">
        <v>81366.399999999994</v>
      </c>
      <c r="K174" s="356">
        <v>81667.600000000006</v>
      </c>
      <c r="L174" s="356">
        <v>79809</v>
      </c>
      <c r="M174" s="356">
        <v>80065.2</v>
      </c>
      <c r="N174" s="356">
        <v>72907.600000000006</v>
      </c>
      <c r="O174" s="356">
        <v>73972.5</v>
      </c>
      <c r="P174" s="356">
        <v>73508.7</v>
      </c>
      <c r="Q174" s="356" t="s">
        <v>1131</v>
      </c>
      <c r="R174" s="356" t="s">
        <v>1131</v>
      </c>
      <c r="S174" s="356" t="s">
        <v>1131</v>
      </c>
      <c r="T174" s="356" t="s">
        <v>1131</v>
      </c>
      <c r="U174" s="356" t="s">
        <v>1131</v>
      </c>
      <c r="V174" s="356" t="s">
        <v>1131</v>
      </c>
      <c r="W174" s="356" t="s">
        <v>1131</v>
      </c>
      <c r="X174" s="356" t="s">
        <v>1131</v>
      </c>
      <c r="Y174" s="356" t="s">
        <v>1131</v>
      </c>
      <c r="Z174" s="356" t="s">
        <v>1131</v>
      </c>
      <c r="AA174" s="356" t="s">
        <v>1131</v>
      </c>
      <c r="AB174" s="356" t="s">
        <v>1131</v>
      </c>
      <c r="AC174" s="356" t="s">
        <v>1131</v>
      </c>
      <c r="AD174" s="356" t="s">
        <v>1131</v>
      </c>
      <c r="AE174" s="356" t="s">
        <v>1131</v>
      </c>
      <c r="AF174" s="356" t="s">
        <v>1131</v>
      </c>
      <c r="AG174" s="356" t="s">
        <v>1131</v>
      </c>
      <c r="AH174" s="356" t="s">
        <v>1131</v>
      </c>
      <c r="AI174" s="356" t="s">
        <v>1131</v>
      </c>
      <c r="AJ174" s="356" t="s">
        <v>1131</v>
      </c>
      <c r="AK174" s="356" t="s">
        <v>1131</v>
      </c>
      <c r="AL174" s="356" t="s">
        <v>1131</v>
      </c>
      <c r="AM174" s="356" t="s">
        <v>1131</v>
      </c>
      <c r="AN174" s="356" t="s">
        <v>1131</v>
      </c>
      <c r="AO174" s="356" t="s">
        <v>1131</v>
      </c>
      <c r="AP174" s="356" t="s">
        <v>1131</v>
      </c>
      <c r="AQ174" s="356" t="s">
        <v>1131</v>
      </c>
      <c r="AR174" s="356" t="s">
        <v>1131</v>
      </c>
    </row>
    <row r="175" spans="1:44" ht="47.25" customHeight="1">
      <c r="A175" s="357" t="s">
        <v>1668</v>
      </c>
      <c r="B175" s="358" t="s">
        <v>1669</v>
      </c>
      <c r="C175" s="358"/>
      <c r="D175" s="358"/>
      <c r="E175" s="358" t="s">
        <v>1481</v>
      </c>
      <c r="F175" s="358" t="s">
        <v>1670</v>
      </c>
      <c r="G175" s="358"/>
      <c r="H175" s="358" t="s">
        <v>1130</v>
      </c>
      <c r="I175" s="355">
        <v>1.42</v>
      </c>
      <c r="J175" s="355">
        <v>1.79</v>
      </c>
      <c r="K175" s="355">
        <v>2.06</v>
      </c>
      <c r="L175" s="355">
        <v>2.12</v>
      </c>
      <c r="M175" s="355">
        <v>2.1</v>
      </c>
      <c r="N175" s="355">
        <v>2.23</v>
      </c>
      <c r="O175" s="359">
        <v>2.44</v>
      </c>
      <c r="P175" s="359">
        <v>2.48</v>
      </c>
      <c r="Q175" s="359">
        <v>2.57</v>
      </c>
      <c r="R175" s="355">
        <v>2.63</v>
      </c>
      <c r="S175" s="355">
        <v>2.74</v>
      </c>
      <c r="T175" s="355">
        <v>2.85</v>
      </c>
      <c r="U175" s="355">
        <v>2.96</v>
      </c>
      <c r="V175" s="355">
        <v>3.05</v>
      </c>
      <c r="W175" s="355" t="s">
        <v>1131</v>
      </c>
      <c r="X175" s="355" t="s">
        <v>1131</v>
      </c>
      <c r="Y175" s="355" t="s">
        <v>1131</v>
      </c>
      <c r="Z175" s="355" t="s">
        <v>1131</v>
      </c>
      <c r="AA175" s="355" t="s">
        <v>1131</v>
      </c>
      <c r="AB175" s="355" t="s">
        <v>1131</v>
      </c>
      <c r="AC175" s="355" t="s">
        <v>1131</v>
      </c>
      <c r="AD175" s="355" t="s">
        <v>1131</v>
      </c>
      <c r="AE175" s="355" t="s">
        <v>1131</v>
      </c>
      <c r="AF175" s="355" t="s">
        <v>1131</v>
      </c>
      <c r="AG175" s="355" t="s">
        <v>1131</v>
      </c>
      <c r="AH175" s="355" t="s">
        <v>1131</v>
      </c>
      <c r="AI175" s="355" t="s">
        <v>1131</v>
      </c>
      <c r="AJ175" s="355" t="s">
        <v>1131</v>
      </c>
      <c r="AK175" s="355" t="s">
        <v>1131</v>
      </c>
      <c r="AL175" s="355" t="s">
        <v>1131</v>
      </c>
      <c r="AM175" s="355" t="s">
        <v>1131</v>
      </c>
      <c r="AN175" s="355" t="s">
        <v>1131</v>
      </c>
      <c r="AO175" s="355" t="s">
        <v>1131</v>
      </c>
      <c r="AP175" s="355" t="s">
        <v>1131</v>
      </c>
      <c r="AQ175" s="355" t="s">
        <v>1131</v>
      </c>
      <c r="AR175" s="355" t="s">
        <v>1131</v>
      </c>
    </row>
    <row r="176" spans="1:44" ht="120.75" customHeight="1">
      <c r="A176" s="352" t="s">
        <v>1671</v>
      </c>
      <c r="B176" s="353" t="s">
        <v>1672</v>
      </c>
      <c r="C176" s="353"/>
      <c r="D176" s="353"/>
      <c r="E176" s="353" t="s">
        <v>1643</v>
      </c>
      <c r="F176" s="353" t="s">
        <v>1673</v>
      </c>
      <c r="G176" s="353"/>
      <c r="H176" s="353" t="s">
        <v>1130</v>
      </c>
      <c r="I176" s="356">
        <v>5.2210000000000001</v>
      </c>
      <c r="J176" s="356">
        <v>8.6639999999999997</v>
      </c>
      <c r="K176" s="356">
        <v>12.481999999999999</v>
      </c>
      <c r="L176" s="356">
        <v>-2.1520000000000001</v>
      </c>
      <c r="M176" s="356">
        <v>-5.4960000000000004</v>
      </c>
      <c r="N176" s="356">
        <v>-1.35</v>
      </c>
      <c r="O176" s="356">
        <v>-2.6019999999999999</v>
      </c>
      <c r="P176" s="354">
        <v>9.3000000000000007</v>
      </c>
      <c r="Q176" s="354">
        <v>1.7</v>
      </c>
      <c r="R176" s="355">
        <v>1.6</v>
      </c>
      <c r="S176" s="355">
        <v>1.6</v>
      </c>
      <c r="T176" s="355">
        <v>1.5</v>
      </c>
      <c r="U176" s="355">
        <v>1.5</v>
      </c>
      <c r="V176" s="355">
        <v>1.5</v>
      </c>
      <c r="W176" s="355">
        <v>1.4</v>
      </c>
      <c r="X176" s="355">
        <v>1.4</v>
      </c>
      <c r="Y176" s="355">
        <v>1.4</v>
      </c>
      <c r="Z176" s="355">
        <v>1.4</v>
      </c>
      <c r="AA176" s="355">
        <v>1.4</v>
      </c>
      <c r="AB176" s="356" t="s">
        <v>1131</v>
      </c>
      <c r="AC176" s="356" t="s">
        <v>1131</v>
      </c>
      <c r="AD176" s="356" t="s">
        <v>1131</v>
      </c>
      <c r="AE176" s="356" t="s">
        <v>1131</v>
      </c>
      <c r="AF176" s="356" t="s">
        <v>1131</v>
      </c>
      <c r="AG176" s="356" t="s">
        <v>1131</v>
      </c>
      <c r="AH176" s="356" t="s">
        <v>1131</v>
      </c>
      <c r="AI176" s="356" t="s">
        <v>1131</v>
      </c>
      <c r="AJ176" s="356" t="s">
        <v>1131</v>
      </c>
      <c r="AK176" s="356" t="s">
        <v>1131</v>
      </c>
      <c r="AL176" s="356" t="s">
        <v>1131</v>
      </c>
      <c r="AM176" s="356" t="s">
        <v>1131</v>
      </c>
      <c r="AN176" s="356" t="s">
        <v>1131</v>
      </c>
      <c r="AO176" s="356" t="s">
        <v>1131</v>
      </c>
      <c r="AP176" s="356" t="s">
        <v>1131</v>
      </c>
      <c r="AQ176" s="356" t="s">
        <v>1131</v>
      </c>
      <c r="AR176" s="356" t="s">
        <v>1131</v>
      </c>
    </row>
    <row r="177" spans="1:44" ht="120.75" customHeight="1">
      <c r="A177" s="357" t="s">
        <v>1674</v>
      </c>
      <c r="B177" s="358" t="s">
        <v>1675</v>
      </c>
      <c r="C177" s="358"/>
      <c r="D177" s="358"/>
      <c r="E177" s="358" t="s">
        <v>1643</v>
      </c>
      <c r="F177" s="358" t="s">
        <v>1676</v>
      </c>
      <c r="G177" s="358"/>
      <c r="H177" s="358" t="s">
        <v>1130</v>
      </c>
      <c r="I177" s="355">
        <v>2.1339999999999999</v>
      </c>
      <c r="J177" s="355">
        <v>2.2400000000000002</v>
      </c>
      <c r="K177" s="355">
        <v>2.5209999999999999</v>
      </c>
      <c r="L177" s="355">
        <v>2.468</v>
      </c>
      <c r="M177" s="355">
        <v>2.3479999999999999</v>
      </c>
      <c r="N177" s="355">
        <v>2.35</v>
      </c>
      <c r="O177" s="355">
        <v>2.1659999999999999</v>
      </c>
      <c r="P177" s="359">
        <v>2.4</v>
      </c>
      <c r="Q177" s="359">
        <v>2.5</v>
      </c>
      <c r="R177" s="355">
        <v>2.5</v>
      </c>
      <c r="S177" s="355">
        <v>2.5</v>
      </c>
      <c r="T177" s="355">
        <v>2.6</v>
      </c>
      <c r="U177" s="355">
        <v>2.6</v>
      </c>
      <c r="V177" s="355">
        <v>2.6</v>
      </c>
      <c r="W177" s="355">
        <v>2.7</v>
      </c>
      <c r="X177" s="355">
        <v>2.7</v>
      </c>
      <c r="Y177" s="355">
        <v>2.8</v>
      </c>
      <c r="Z177" s="355">
        <v>2.8</v>
      </c>
      <c r="AA177" s="355">
        <v>2.8</v>
      </c>
      <c r="AB177" s="355" t="s">
        <v>1131</v>
      </c>
      <c r="AC177" s="355" t="s">
        <v>1131</v>
      </c>
      <c r="AD177" s="355" t="s">
        <v>1131</v>
      </c>
      <c r="AE177" s="355" t="s">
        <v>1131</v>
      </c>
      <c r="AF177" s="355" t="s">
        <v>1131</v>
      </c>
      <c r="AG177" s="355" t="s">
        <v>1131</v>
      </c>
      <c r="AH177" s="355" t="s">
        <v>1131</v>
      </c>
      <c r="AI177" s="355" t="s">
        <v>1131</v>
      </c>
      <c r="AJ177" s="355" t="s">
        <v>1131</v>
      </c>
      <c r="AK177" s="355" t="s">
        <v>1131</v>
      </c>
      <c r="AL177" s="355" t="s">
        <v>1131</v>
      </c>
      <c r="AM177" s="355" t="s">
        <v>1131</v>
      </c>
      <c r="AN177" s="355" t="s">
        <v>1131</v>
      </c>
      <c r="AO177" s="355" t="s">
        <v>1131</v>
      </c>
      <c r="AP177" s="355" t="s">
        <v>1131</v>
      </c>
      <c r="AQ177" s="355" t="s">
        <v>1131</v>
      </c>
      <c r="AR177" s="355" t="s">
        <v>1131</v>
      </c>
    </row>
    <row r="178" spans="1:44" ht="120.75" customHeight="1">
      <c r="A178" s="352" t="s">
        <v>1677</v>
      </c>
      <c r="B178" s="353" t="s">
        <v>1678</v>
      </c>
      <c r="C178" s="353"/>
      <c r="D178" s="353"/>
      <c r="E178" s="353" t="s">
        <v>1643</v>
      </c>
      <c r="F178" s="353" t="s">
        <v>1679</v>
      </c>
      <c r="G178" s="353"/>
      <c r="H178" s="353" t="s">
        <v>1130</v>
      </c>
      <c r="I178" s="356">
        <v>5818.9</v>
      </c>
      <c r="J178" s="356">
        <v>6323.1</v>
      </c>
      <c r="K178" s="356">
        <v>7112.4</v>
      </c>
      <c r="L178" s="356">
        <v>6959.3</v>
      </c>
      <c r="M178" s="356">
        <v>6576.8</v>
      </c>
      <c r="N178" s="356">
        <v>6488</v>
      </c>
      <c r="O178" s="356">
        <v>6319.2</v>
      </c>
      <c r="P178" s="354">
        <v>6910</v>
      </c>
      <c r="Q178" s="354">
        <v>7025</v>
      </c>
      <c r="R178" s="355">
        <v>7139</v>
      </c>
      <c r="S178" s="355">
        <v>7251</v>
      </c>
      <c r="T178" s="355">
        <v>7361</v>
      </c>
      <c r="U178" s="355">
        <v>7471</v>
      </c>
      <c r="V178" s="355">
        <v>7582</v>
      </c>
      <c r="W178" s="355">
        <v>7691</v>
      </c>
      <c r="X178" s="355">
        <v>7801</v>
      </c>
      <c r="Y178" s="355">
        <v>7910</v>
      </c>
      <c r="Z178" s="355">
        <v>8020</v>
      </c>
      <c r="AA178" s="355">
        <v>8130</v>
      </c>
      <c r="AB178" s="356" t="s">
        <v>1131</v>
      </c>
      <c r="AC178" s="356" t="s">
        <v>1131</v>
      </c>
      <c r="AD178" s="356" t="s">
        <v>1131</v>
      </c>
      <c r="AE178" s="356" t="s">
        <v>1131</v>
      </c>
      <c r="AF178" s="356" t="s">
        <v>1131</v>
      </c>
      <c r="AG178" s="356" t="s">
        <v>1131</v>
      </c>
      <c r="AH178" s="356" t="s">
        <v>1131</v>
      </c>
      <c r="AI178" s="356" t="s">
        <v>1131</v>
      </c>
      <c r="AJ178" s="356" t="s">
        <v>1131</v>
      </c>
      <c r="AK178" s="356" t="s">
        <v>1131</v>
      </c>
      <c r="AL178" s="356" t="s">
        <v>1131</v>
      </c>
      <c r="AM178" s="356" t="s">
        <v>1131</v>
      </c>
      <c r="AN178" s="356" t="s">
        <v>1131</v>
      </c>
      <c r="AO178" s="356" t="s">
        <v>1131</v>
      </c>
      <c r="AP178" s="356" t="s">
        <v>1131</v>
      </c>
      <c r="AQ178" s="356" t="s">
        <v>1131</v>
      </c>
      <c r="AR178" s="356" t="s">
        <v>1131</v>
      </c>
    </row>
    <row r="179" spans="1:44" ht="120.75" customHeight="1">
      <c r="A179" s="357" t="s">
        <v>1680</v>
      </c>
      <c r="B179" s="358" t="s">
        <v>1681</v>
      </c>
      <c r="C179" s="358"/>
      <c r="D179" s="358"/>
      <c r="E179" s="358" t="s">
        <v>1643</v>
      </c>
      <c r="F179" s="358" t="s">
        <v>1682</v>
      </c>
      <c r="G179" s="358"/>
      <c r="H179" s="358" t="s">
        <v>1130</v>
      </c>
      <c r="I179" s="355">
        <v>0.60599999999999998</v>
      </c>
      <c r="J179" s="355">
        <v>0.64700000000000002</v>
      </c>
      <c r="K179" s="355">
        <v>0.71799999999999997</v>
      </c>
      <c r="L179" s="355">
        <v>0.69699999999999995</v>
      </c>
      <c r="M179" s="355">
        <v>0.64300000000000002</v>
      </c>
      <c r="N179" s="355">
        <v>0.64700000000000002</v>
      </c>
      <c r="O179" s="355">
        <v>0.996</v>
      </c>
      <c r="P179" s="359">
        <v>0.7</v>
      </c>
      <c r="Q179" s="359">
        <v>0.7</v>
      </c>
      <c r="R179" s="355">
        <v>0.7</v>
      </c>
      <c r="S179" s="355">
        <v>0.7</v>
      </c>
      <c r="T179" s="355">
        <v>0.7</v>
      </c>
      <c r="U179" s="355">
        <v>0.7</v>
      </c>
      <c r="V179" s="355">
        <v>0.7</v>
      </c>
      <c r="W179" s="355">
        <v>0.7</v>
      </c>
      <c r="X179" s="355">
        <v>0.7</v>
      </c>
      <c r="Y179" s="355">
        <v>0.7</v>
      </c>
      <c r="Z179" s="355">
        <v>0.7</v>
      </c>
      <c r="AA179" s="355">
        <v>0.7</v>
      </c>
      <c r="AB179" s="355" t="s">
        <v>1131</v>
      </c>
      <c r="AC179" s="355" t="s">
        <v>1131</v>
      </c>
      <c r="AD179" s="355" t="s">
        <v>1131</v>
      </c>
      <c r="AE179" s="355" t="s">
        <v>1131</v>
      </c>
      <c r="AF179" s="355" t="s">
        <v>1131</v>
      </c>
      <c r="AG179" s="355" t="s">
        <v>1131</v>
      </c>
      <c r="AH179" s="355" t="s">
        <v>1131</v>
      </c>
      <c r="AI179" s="355" t="s">
        <v>1131</v>
      </c>
      <c r="AJ179" s="355" t="s">
        <v>1131</v>
      </c>
      <c r="AK179" s="355" t="s">
        <v>1131</v>
      </c>
      <c r="AL179" s="355" t="s">
        <v>1131</v>
      </c>
      <c r="AM179" s="355" t="s">
        <v>1131</v>
      </c>
      <c r="AN179" s="355" t="s">
        <v>1131</v>
      </c>
      <c r="AO179" s="355" t="s">
        <v>1131</v>
      </c>
      <c r="AP179" s="355" t="s">
        <v>1131</v>
      </c>
      <c r="AQ179" s="355" t="s">
        <v>1131</v>
      </c>
      <c r="AR179" s="355" t="s">
        <v>1131</v>
      </c>
    </row>
    <row r="180" spans="1:44" ht="120.75" customHeight="1">
      <c r="A180" s="352" t="s">
        <v>1683</v>
      </c>
      <c r="B180" s="353" t="s">
        <v>1684</v>
      </c>
      <c r="C180" s="353"/>
      <c r="D180" s="353"/>
      <c r="E180" s="353" t="s">
        <v>1643</v>
      </c>
      <c r="F180" s="353" t="s">
        <v>1685</v>
      </c>
      <c r="G180" s="353"/>
      <c r="H180" s="353" t="s">
        <v>1130</v>
      </c>
      <c r="I180" s="356">
        <v>8.5129999999999999</v>
      </c>
      <c r="J180" s="356">
        <v>8.5630000000000006</v>
      </c>
      <c r="K180" s="356">
        <v>8.3379999999999992</v>
      </c>
      <c r="L180" s="356">
        <v>8.4670000000000005</v>
      </c>
      <c r="M180" s="356">
        <v>8.2550000000000008</v>
      </c>
      <c r="N180" s="356">
        <v>8.4060000000000006</v>
      </c>
      <c r="O180" s="356">
        <v>8.1389999999999993</v>
      </c>
      <c r="P180" s="354">
        <v>7.9</v>
      </c>
      <c r="Q180" s="354">
        <v>7.8</v>
      </c>
      <c r="R180" s="355">
        <v>7.8</v>
      </c>
      <c r="S180" s="355">
        <v>7.6</v>
      </c>
      <c r="T180" s="355">
        <v>7.6</v>
      </c>
      <c r="U180" s="355">
        <v>7.5</v>
      </c>
      <c r="V180" s="355">
        <v>7.5</v>
      </c>
      <c r="W180" s="355">
        <v>7.4</v>
      </c>
      <c r="X180" s="355">
        <v>7.4</v>
      </c>
      <c r="Y180" s="355">
        <v>7.4</v>
      </c>
      <c r="Z180" s="355">
        <v>7.4</v>
      </c>
      <c r="AA180" s="355">
        <v>7.4</v>
      </c>
      <c r="AB180" s="356" t="s">
        <v>1131</v>
      </c>
      <c r="AC180" s="356" t="s">
        <v>1131</v>
      </c>
      <c r="AD180" s="356" t="s">
        <v>1131</v>
      </c>
      <c r="AE180" s="356" t="s">
        <v>1131</v>
      </c>
      <c r="AF180" s="356" t="s">
        <v>1131</v>
      </c>
      <c r="AG180" s="356" t="s">
        <v>1131</v>
      </c>
      <c r="AH180" s="356" t="s">
        <v>1131</v>
      </c>
      <c r="AI180" s="356" t="s">
        <v>1131</v>
      </c>
      <c r="AJ180" s="356" t="s">
        <v>1131</v>
      </c>
      <c r="AK180" s="356" t="s">
        <v>1131</v>
      </c>
      <c r="AL180" s="356" t="s">
        <v>1131</v>
      </c>
      <c r="AM180" s="356" t="s">
        <v>1131</v>
      </c>
      <c r="AN180" s="356" t="s">
        <v>1131</v>
      </c>
      <c r="AO180" s="356" t="s">
        <v>1131</v>
      </c>
      <c r="AP180" s="356" t="s">
        <v>1131</v>
      </c>
      <c r="AQ180" s="356" t="s">
        <v>1131</v>
      </c>
      <c r="AR180" s="356" t="s">
        <v>1131</v>
      </c>
    </row>
    <row r="181" spans="1:44" ht="120.75" customHeight="1">
      <c r="A181" s="357" t="s">
        <v>1686</v>
      </c>
      <c r="B181" s="358" t="s">
        <v>1687</v>
      </c>
      <c r="C181" s="358"/>
      <c r="D181" s="358"/>
      <c r="E181" s="358" t="s">
        <v>1643</v>
      </c>
      <c r="F181" s="358" t="s">
        <v>1688</v>
      </c>
      <c r="G181" s="358"/>
      <c r="H181" s="358" t="s">
        <v>1130</v>
      </c>
      <c r="I181" s="355">
        <v>23209.5</v>
      </c>
      <c r="J181" s="355">
        <v>24174</v>
      </c>
      <c r="K181" s="355">
        <v>23526.9</v>
      </c>
      <c r="L181" s="355">
        <v>23873.4</v>
      </c>
      <c r="M181" s="355">
        <v>23120</v>
      </c>
      <c r="N181" s="355">
        <v>23207.8</v>
      </c>
      <c r="O181" s="359">
        <v>23747</v>
      </c>
      <c r="P181" s="359">
        <v>22774</v>
      </c>
      <c r="Q181" s="359">
        <v>21860</v>
      </c>
      <c r="R181" s="355">
        <v>21906</v>
      </c>
      <c r="S181" s="355">
        <v>21784</v>
      </c>
      <c r="T181" s="355">
        <v>21694</v>
      </c>
      <c r="U181" s="355">
        <v>21686</v>
      </c>
      <c r="V181" s="355">
        <v>21720</v>
      </c>
      <c r="W181" s="355">
        <v>21312</v>
      </c>
      <c r="X181" s="355">
        <v>21102</v>
      </c>
      <c r="Y181" s="355">
        <v>21080</v>
      </c>
      <c r="Z181" s="355">
        <v>21068</v>
      </c>
      <c r="AA181" s="355">
        <v>21152</v>
      </c>
      <c r="AB181" s="355" t="s">
        <v>1131</v>
      </c>
      <c r="AC181" s="355" t="s">
        <v>1131</v>
      </c>
      <c r="AD181" s="355" t="s">
        <v>1131</v>
      </c>
      <c r="AE181" s="355" t="s">
        <v>1131</v>
      </c>
      <c r="AF181" s="355" t="s">
        <v>1131</v>
      </c>
      <c r="AG181" s="355" t="s">
        <v>1131</v>
      </c>
      <c r="AH181" s="355" t="s">
        <v>1131</v>
      </c>
      <c r="AI181" s="355" t="s">
        <v>1131</v>
      </c>
      <c r="AJ181" s="355" t="s">
        <v>1131</v>
      </c>
      <c r="AK181" s="355" t="s">
        <v>1131</v>
      </c>
      <c r="AL181" s="355" t="s">
        <v>1131</v>
      </c>
      <c r="AM181" s="355" t="s">
        <v>1131</v>
      </c>
      <c r="AN181" s="355" t="s">
        <v>1131</v>
      </c>
      <c r="AO181" s="355" t="s">
        <v>1131</v>
      </c>
      <c r="AP181" s="355" t="s">
        <v>1131</v>
      </c>
      <c r="AQ181" s="355" t="s">
        <v>1131</v>
      </c>
      <c r="AR181" s="355" t="s">
        <v>1131</v>
      </c>
    </row>
    <row r="182" spans="1:44" ht="38.25" customHeight="1">
      <c r="A182" s="352" t="s">
        <v>1689</v>
      </c>
      <c r="B182" s="353" t="s">
        <v>1690</v>
      </c>
      <c r="C182" s="353" t="s">
        <v>1371</v>
      </c>
      <c r="D182" s="353" t="s">
        <v>1315</v>
      </c>
      <c r="E182" s="353" t="s">
        <v>1691</v>
      </c>
      <c r="F182" s="353" t="s">
        <v>1692</v>
      </c>
      <c r="G182" s="353"/>
      <c r="H182" s="353" t="s">
        <v>1130</v>
      </c>
      <c r="I182" s="354">
        <v>6500</v>
      </c>
      <c r="J182" s="354">
        <v>7000</v>
      </c>
      <c r="K182" s="354">
        <v>8000</v>
      </c>
      <c r="L182" s="354">
        <v>8500</v>
      </c>
      <c r="M182" s="354">
        <v>9000</v>
      </c>
      <c r="N182" s="354">
        <v>9500</v>
      </c>
      <c r="O182" s="354">
        <v>10000</v>
      </c>
      <c r="P182" s="354">
        <v>12000</v>
      </c>
      <c r="Q182" s="354">
        <v>9000</v>
      </c>
      <c r="R182" s="354">
        <v>9000</v>
      </c>
      <c r="S182" s="355">
        <v>10000</v>
      </c>
      <c r="T182" s="355">
        <v>10000</v>
      </c>
      <c r="U182" s="355">
        <v>9500</v>
      </c>
      <c r="V182" s="355">
        <v>8500</v>
      </c>
      <c r="W182" s="355">
        <v>8500</v>
      </c>
      <c r="X182" s="356" t="s">
        <v>1131</v>
      </c>
      <c r="Y182" s="356" t="s">
        <v>1131</v>
      </c>
      <c r="Z182" s="356" t="s">
        <v>1131</v>
      </c>
      <c r="AA182" s="356" t="s">
        <v>1131</v>
      </c>
      <c r="AB182" s="356" t="s">
        <v>1131</v>
      </c>
      <c r="AC182" s="356" t="s">
        <v>1131</v>
      </c>
      <c r="AD182" s="356" t="s">
        <v>1131</v>
      </c>
      <c r="AE182" s="356" t="s">
        <v>1131</v>
      </c>
      <c r="AF182" s="356" t="s">
        <v>1131</v>
      </c>
      <c r="AG182" s="356" t="s">
        <v>1131</v>
      </c>
      <c r="AH182" s="356" t="s">
        <v>1131</v>
      </c>
      <c r="AI182" s="356" t="s">
        <v>1131</v>
      </c>
      <c r="AJ182" s="356" t="s">
        <v>1131</v>
      </c>
      <c r="AK182" s="356" t="s">
        <v>1131</v>
      </c>
      <c r="AL182" s="356" t="s">
        <v>1131</v>
      </c>
      <c r="AM182" s="356" t="s">
        <v>1131</v>
      </c>
      <c r="AN182" s="356" t="s">
        <v>1131</v>
      </c>
      <c r="AO182" s="356" t="s">
        <v>1131</v>
      </c>
      <c r="AP182" s="356" t="s">
        <v>1131</v>
      </c>
      <c r="AQ182" s="356" t="s">
        <v>1131</v>
      </c>
      <c r="AR182" s="356" t="s">
        <v>1131</v>
      </c>
    </row>
    <row r="183" spans="1:44" ht="38.25" customHeight="1">
      <c r="A183" s="357" t="s">
        <v>1693</v>
      </c>
      <c r="B183" s="358" t="s">
        <v>1694</v>
      </c>
      <c r="C183" s="358" t="s">
        <v>1371</v>
      </c>
      <c r="D183" s="358" t="s">
        <v>1315</v>
      </c>
      <c r="E183" s="358" t="s">
        <v>1632</v>
      </c>
      <c r="F183" s="358" t="s">
        <v>1695</v>
      </c>
      <c r="G183" s="358"/>
      <c r="H183" s="358" t="s">
        <v>1130</v>
      </c>
      <c r="I183" s="355">
        <v>229062.826</v>
      </c>
      <c r="J183" s="355">
        <v>235074.31099999999</v>
      </c>
      <c r="K183" s="355">
        <v>283481.66600000003</v>
      </c>
      <c r="L183" s="355">
        <v>274996.63</v>
      </c>
      <c r="M183" s="355">
        <v>279556.19400000002</v>
      </c>
      <c r="N183" s="355">
        <v>311659.03999999998</v>
      </c>
      <c r="O183" s="355">
        <v>307756.24900000001</v>
      </c>
      <c r="P183" s="355">
        <v>356011.04599999997</v>
      </c>
      <c r="Q183" s="359">
        <v>344999.5</v>
      </c>
      <c r="R183" s="359">
        <v>408837.6</v>
      </c>
      <c r="S183" s="355">
        <v>425084</v>
      </c>
      <c r="T183" s="355">
        <v>435444.2</v>
      </c>
      <c r="U183" s="355">
        <v>445663.4</v>
      </c>
      <c r="V183" s="355">
        <v>453453.4</v>
      </c>
      <c r="W183" s="355">
        <v>463053.8</v>
      </c>
      <c r="X183" s="355" t="s">
        <v>1131</v>
      </c>
      <c r="Y183" s="355" t="s">
        <v>1131</v>
      </c>
      <c r="Z183" s="355" t="s">
        <v>1131</v>
      </c>
      <c r="AA183" s="355" t="s">
        <v>1131</v>
      </c>
      <c r="AB183" s="355" t="s">
        <v>1131</v>
      </c>
      <c r="AC183" s="355" t="s">
        <v>1131</v>
      </c>
      <c r="AD183" s="355" t="s">
        <v>1131</v>
      </c>
      <c r="AE183" s="355" t="s">
        <v>1131</v>
      </c>
      <c r="AF183" s="355" t="s">
        <v>1131</v>
      </c>
      <c r="AG183" s="355" t="s">
        <v>1131</v>
      </c>
      <c r="AH183" s="355" t="s">
        <v>1131</v>
      </c>
      <c r="AI183" s="355" t="s">
        <v>1131</v>
      </c>
      <c r="AJ183" s="355" t="s">
        <v>1131</v>
      </c>
      <c r="AK183" s="355" t="s">
        <v>1131</v>
      </c>
      <c r="AL183" s="355" t="s">
        <v>1131</v>
      </c>
      <c r="AM183" s="355" t="s">
        <v>1131</v>
      </c>
      <c r="AN183" s="355" t="s">
        <v>1131</v>
      </c>
      <c r="AO183" s="355" t="s">
        <v>1131</v>
      </c>
      <c r="AP183" s="355" t="s">
        <v>1131</v>
      </c>
      <c r="AQ183" s="355" t="s">
        <v>1131</v>
      </c>
      <c r="AR183" s="355" t="s">
        <v>1131</v>
      </c>
    </row>
    <row r="184" spans="1:44" ht="38.25" customHeight="1">
      <c r="A184" s="352" t="s">
        <v>1696</v>
      </c>
      <c r="B184" s="353" t="s">
        <v>1697</v>
      </c>
      <c r="C184" s="353" t="s">
        <v>1371</v>
      </c>
      <c r="D184" s="353" t="s">
        <v>1315</v>
      </c>
      <c r="E184" s="353" t="s">
        <v>1632</v>
      </c>
      <c r="F184" s="353" t="s">
        <v>1698</v>
      </c>
      <c r="G184" s="353"/>
      <c r="H184" s="353" t="s">
        <v>1130</v>
      </c>
      <c r="I184" s="356">
        <v>198033.799</v>
      </c>
      <c r="J184" s="356">
        <v>191749.81099999999</v>
      </c>
      <c r="K184" s="356">
        <v>198600.36300000001</v>
      </c>
      <c r="L184" s="356">
        <v>202983.33100000001</v>
      </c>
      <c r="M184" s="356">
        <v>207985.56400000001</v>
      </c>
      <c r="N184" s="356">
        <v>238522.802</v>
      </c>
      <c r="O184" s="356">
        <v>235863.50200000001</v>
      </c>
      <c r="P184" s="356">
        <v>276365.28100000002</v>
      </c>
      <c r="Q184" s="354">
        <v>246868.6</v>
      </c>
      <c r="R184" s="354">
        <v>262321.59999999998</v>
      </c>
      <c r="S184" s="355">
        <v>267838.09999999998</v>
      </c>
      <c r="T184" s="355">
        <v>276058.2</v>
      </c>
      <c r="U184" s="355">
        <v>282465.09999999998</v>
      </c>
      <c r="V184" s="355">
        <v>287332</v>
      </c>
      <c r="W184" s="355">
        <v>293346.09999999998</v>
      </c>
      <c r="X184" s="356" t="s">
        <v>1131</v>
      </c>
      <c r="Y184" s="356" t="s">
        <v>1131</v>
      </c>
      <c r="Z184" s="356" t="s">
        <v>1131</v>
      </c>
      <c r="AA184" s="356" t="s">
        <v>1131</v>
      </c>
      <c r="AB184" s="356" t="s">
        <v>1131</v>
      </c>
      <c r="AC184" s="356" t="s">
        <v>1131</v>
      </c>
      <c r="AD184" s="356" t="s">
        <v>1131</v>
      </c>
      <c r="AE184" s="356" t="s">
        <v>1131</v>
      </c>
      <c r="AF184" s="356" t="s">
        <v>1131</v>
      </c>
      <c r="AG184" s="356" t="s">
        <v>1131</v>
      </c>
      <c r="AH184" s="356" t="s">
        <v>1131</v>
      </c>
      <c r="AI184" s="356" t="s">
        <v>1131</v>
      </c>
      <c r="AJ184" s="356" t="s">
        <v>1131</v>
      </c>
      <c r="AK184" s="356" t="s">
        <v>1131</v>
      </c>
      <c r="AL184" s="356" t="s">
        <v>1131</v>
      </c>
      <c r="AM184" s="356" t="s">
        <v>1131</v>
      </c>
      <c r="AN184" s="356" t="s">
        <v>1131</v>
      </c>
      <c r="AO184" s="356" t="s">
        <v>1131</v>
      </c>
      <c r="AP184" s="356" t="s">
        <v>1131</v>
      </c>
      <c r="AQ184" s="356" t="s">
        <v>1131</v>
      </c>
      <c r="AR184" s="356" t="s">
        <v>1131</v>
      </c>
    </row>
    <row r="185" spans="1:44" ht="47.25" customHeight="1">
      <c r="A185" s="357" t="s">
        <v>1699</v>
      </c>
      <c r="B185" s="358" t="s">
        <v>1700</v>
      </c>
      <c r="C185" s="358" t="s">
        <v>1371</v>
      </c>
      <c r="D185" s="358" t="s">
        <v>1315</v>
      </c>
      <c r="E185" s="358" t="s">
        <v>1551</v>
      </c>
      <c r="F185" s="358" t="s">
        <v>1701</v>
      </c>
      <c r="G185" s="358"/>
      <c r="H185" s="358" t="s">
        <v>1130</v>
      </c>
      <c r="I185" s="355">
        <v>31029.026999999998</v>
      </c>
      <c r="J185" s="355">
        <v>43324.5</v>
      </c>
      <c r="K185" s="355">
        <v>84881.303</v>
      </c>
      <c r="L185" s="355">
        <v>72013.298999999999</v>
      </c>
      <c r="M185" s="355">
        <v>71570.63</v>
      </c>
      <c r="N185" s="355">
        <v>73136.239000000001</v>
      </c>
      <c r="O185" s="355">
        <v>71892.747000000003</v>
      </c>
      <c r="P185" s="355">
        <v>79645.764999999999</v>
      </c>
      <c r="Q185" s="359">
        <v>98130.9</v>
      </c>
      <c r="R185" s="359">
        <v>146515.9</v>
      </c>
      <c r="S185" s="355">
        <v>157245.9</v>
      </c>
      <c r="T185" s="355">
        <v>159386</v>
      </c>
      <c r="U185" s="355">
        <v>163198.29999999999</v>
      </c>
      <c r="V185" s="355">
        <v>166121.4</v>
      </c>
      <c r="W185" s="355">
        <v>169707.7</v>
      </c>
      <c r="X185" s="355" t="s">
        <v>1131</v>
      </c>
      <c r="Y185" s="355" t="s">
        <v>1131</v>
      </c>
      <c r="Z185" s="355" t="s">
        <v>1131</v>
      </c>
      <c r="AA185" s="355" t="s">
        <v>1131</v>
      </c>
      <c r="AB185" s="355" t="s">
        <v>1131</v>
      </c>
      <c r="AC185" s="355" t="s">
        <v>1131</v>
      </c>
      <c r="AD185" s="355" t="s">
        <v>1131</v>
      </c>
      <c r="AE185" s="355" t="s">
        <v>1131</v>
      </c>
      <c r="AF185" s="355" t="s">
        <v>1131</v>
      </c>
      <c r="AG185" s="355" t="s">
        <v>1131</v>
      </c>
      <c r="AH185" s="355" t="s">
        <v>1131</v>
      </c>
      <c r="AI185" s="355" t="s">
        <v>1131</v>
      </c>
      <c r="AJ185" s="355" t="s">
        <v>1131</v>
      </c>
      <c r="AK185" s="355" t="s">
        <v>1131</v>
      </c>
      <c r="AL185" s="355" t="s">
        <v>1131</v>
      </c>
      <c r="AM185" s="355" t="s">
        <v>1131</v>
      </c>
      <c r="AN185" s="355" t="s">
        <v>1131</v>
      </c>
      <c r="AO185" s="355" t="s">
        <v>1131</v>
      </c>
      <c r="AP185" s="355" t="s">
        <v>1131</v>
      </c>
      <c r="AQ185" s="355" t="s">
        <v>1131</v>
      </c>
      <c r="AR185" s="355" t="s">
        <v>1131</v>
      </c>
    </row>
    <row r="186" spans="1:44" ht="66" customHeight="1">
      <c r="A186" s="352" t="s">
        <v>1702</v>
      </c>
      <c r="B186" s="353" t="s">
        <v>1703</v>
      </c>
      <c r="C186" s="353"/>
      <c r="D186" s="353" t="s">
        <v>1322</v>
      </c>
      <c r="E186" s="353" t="s">
        <v>1704</v>
      </c>
      <c r="F186" s="353" t="s">
        <v>1705</v>
      </c>
      <c r="G186" s="353"/>
      <c r="H186" s="353" t="s">
        <v>1130</v>
      </c>
      <c r="I186" s="356">
        <v>420.85</v>
      </c>
      <c r="J186" s="356">
        <v>368.52</v>
      </c>
      <c r="K186" s="356">
        <v>379.51</v>
      </c>
      <c r="L186" s="356">
        <v>367.1</v>
      </c>
      <c r="M186" s="356">
        <v>338.03</v>
      </c>
      <c r="N186" s="356">
        <v>295.07</v>
      </c>
      <c r="O186" s="354">
        <v>299.7</v>
      </c>
      <c r="P186" s="354">
        <v>318.7</v>
      </c>
      <c r="Q186" s="354">
        <v>334.9</v>
      </c>
      <c r="R186" s="356" t="s">
        <v>1131</v>
      </c>
      <c r="S186" s="356" t="s">
        <v>1131</v>
      </c>
      <c r="T186" s="356" t="s">
        <v>1131</v>
      </c>
      <c r="U186" s="356" t="s">
        <v>1131</v>
      </c>
      <c r="V186" s="356" t="s">
        <v>1131</v>
      </c>
      <c r="W186" s="356" t="s">
        <v>1131</v>
      </c>
      <c r="X186" s="356" t="s">
        <v>1131</v>
      </c>
      <c r="Y186" s="356" t="s">
        <v>1131</v>
      </c>
      <c r="Z186" s="356" t="s">
        <v>1131</v>
      </c>
      <c r="AA186" s="356" t="s">
        <v>1131</v>
      </c>
      <c r="AB186" s="356" t="s">
        <v>1131</v>
      </c>
      <c r="AC186" s="356" t="s">
        <v>1131</v>
      </c>
      <c r="AD186" s="356" t="s">
        <v>1131</v>
      </c>
      <c r="AE186" s="356" t="s">
        <v>1131</v>
      </c>
      <c r="AF186" s="356" t="s">
        <v>1131</v>
      </c>
      <c r="AG186" s="356" t="s">
        <v>1131</v>
      </c>
      <c r="AH186" s="356" t="s">
        <v>1131</v>
      </c>
      <c r="AI186" s="356" t="s">
        <v>1131</v>
      </c>
      <c r="AJ186" s="356" t="s">
        <v>1131</v>
      </c>
      <c r="AK186" s="356" t="s">
        <v>1131</v>
      </c>
      <c r="AL186" s="356" t="s">
        <v>1131</v>
      </c>
      <c r="AM186" s="356" t="s">
        <v>1131</v>
      </c>
      <c r="AN186" s="356" t="s">
        <v>1131</v>
      </c>
      <c r="AO186" s="356" t="s">
        <v>1131</v>
      </c>
      <c r="AP186" s="356" t="s">
        <v>1131</v>
      </c>
      <c r="AQ186" s="356" t="s">
        <v>1131</v>
      </c>
      <c r="AR186" s="356" t="s">
        <v>1131</v>
      </c>
    </row>
    <row r="187" spans="1:44" ht="57" customHeight="1">
      <c r="A187" s="357" t="s">
        <v>1706</v>
      </c>
      <c r="B187" s="358" t="s">
        <v>1707</v>
      </c>
      <c r="C187" s="358"/>
      <c r="D187" s="358" t="s">
        <v>1322</v>
      </c>
      <c r="E187" s="358" t="s">
        <v>1708</v>
      </c>
      <c r="F187" s="358" t="s">
        <v>1709</v>
      </c>
      <c r="G187" s="358"/>
      <c r="H187" s="358" t="s">
        <v>1130</v>
      </c>
      <c r="I187" s="355">
        <v>269.20999999999998</v>
      </c>
      <c r="J187" s="355">
        <v>267.64</v>
      </c>
      <c r="K187" s="355">
        <v>264.27</v>
      </c>
      <c r="L187" s="355">
        <v>253.05</v>
      </c>
      <c r="M187" s="355">
        <v>298.10000000000002</v>
      </c>
      <c r="N187" s="355">
        <v>287.64</v>
      </c>
      <c r="O187" s="355">
        <v>265.70999999999998</v>
      </c>
      <c r="P187" s="355">
        <v>263.17</v>
      </c>
      <c r="Q187" s="359">
        <v>265.5</v>
      </c>
      <c r="R187" s="355">
        <v>244</v>
      </c>
      <c r="S187" s="355">
        <v>257.39999999999998</v>
      </c>
      <c r="T187" s="355">
        <v>264.3</v>
      </c>
      <c r="U187" s="355">
        <v>272.5</v>
      </c>
      <c r="V187" s="355">
        <v>281.3</v>
      </c>
      <c r="W187" s="355">
        <v>290.60000000000002</v>
      </c>
      <c r="X187" s="355">
        <v>302.2</v>
      </c>
      <c r="Y187" s="355">
        <v>315.2</v>
      </c>
      <c r="Z187" s="355">
        <v>329.1</v>
      </c>
      <c r="AA187" s="355">
        <v>343.5</v>
      </c>
      <c r="AB187" s="355" t="s">
        <v>1131</v>
      </c>
      <c r="AC187" s="355" t="s">
        <v>1131</v>
      </c>
      <c r="AD187" s="355" t="s">
        <v>1131</v>
      </c>
      <c r="AE187" s="355" t="s">
        <v>1131</v>
      </c>
      <c r="AF187" s="355" t="s">
        <v>1131</v>
      </c>
      <c r="AG187" s="355" t="s">
        <v>1131</v>
      </c>
      <c r="AH187" s="355" t="s">
        <v>1131</v>
      </c>
      <c r="AI187" s="355" t="s">
        <v>1131</v>
      </c>
      <c r="AJ187" s="355" t="s">
        <v>1131</v>
      </c>
      <c r="AK187" s="355" t="s">
        <v>1131</v>
      </c>
      <c r="AL187" s="355" t="s">
        <v>1131</v>
      </c>
      <c r="AM187" s="355" t="s">
        <v>1131</v>
      </c>
      <c r="AN187" s="355" t="s">
        <v>1131</v>
      </c>
      <c r="AO187" s="355" t="s">
        <v>1131</v>
      </c>
      <c r="AP187" s="355" t="s">
        <v>1131</v>
      </c>
      <c r="AQ187" s="355" t="s">
        <v>1131</v>
      </c>
      <c r="AR187" s="355" t="s">
        <v>1131</v>
      </c>
    </row>
    <row r="188" spans="1:44" ht="38.25" customHeight="1">
      <c r="A188" s="352" t="s">
        <v>1710</v>
      </c>
      <c r="B188" s="353" t="s">
        <v>1711</v>
      </c>
      <c r="C188" s="353"/>
      <c r="D188" s="353"/>
      <c r="E188" s="353" t="s">
        <v>1712</v>
      </c>
      <c r="F188" s="353" t="s">
        <v>1713</v>
      </c>
      <c r="G188" s="353"/>
      <c r="H188" s="353" t="s">
        <v>1130</v>
      </c>
      <c r="I188" s="354">
        <v>10.1</v>
      </c>
      <c r="J188" s="354">
        <v>6.8</v>
      </c>
      <c r="K188" s="354">
        <v>9</v>
      </c>
      <c r="L188" s="354">
        <v>2.7</v>
      </c>
      <c r="M188" s="354">
        <v>1.4</v>
      </c>
      <c r="N188" s="354">
        <v>1.5</v>
      </c>
      <c r="O188" s="354">
        <v>9.1</v>
      </c>
      <c r="P188" s="354">
        <v>5.8</v>
      </c>
      <c r="Q188" s="354">
        <v>3.1</v>
      </c>
      <c r="R188" s="355">
        <v>3.6</v>
      </c>
      <c r="S188" s="355">
        <v>4.7</v>
      </c>
      <c r="T188" s="355">
        <v>4.7</v>
      </c>
      <c r="U188" s="355">
        <v>5</v>
      </c>
      <c r="V188" s="355">
        <v>4.9000000000000004</v>
      </c>
      <c r="W188" s="356" t="s">
        <v>1131</v>
      </c>
      <c r="X188" s="356" t="s">
        <v>1131</v>
      </c>
      <c r="Y188" s="356" t="s">
        <v>1131</v>
      </c>
      <c r="Z188" s="356" t="s">
        <v>1131</v>
      </c>
      <c r="AA188" s="356" t="s">
        <v>1131</v>
      </c>
      <c r="AB188" s="356" t="s">
        <v>1131</v>
      </c>
      <c r="AC188" s="356" t="s">
        <v>1131</v>
      </c>
      <c r="AD188" s="356" t="s">
        <v>1131</v>
      </c>
      <c r="AE188" s="356" t="s">
        <v>1131</v>
      </c>
      <c r="AF188" s="356" t="s">
        <v>1131</v>
      </c>
      <c r="AG188" s="356" t="s">
        <v>1131</v>
      </c>
      <c r="AH188" s="356" t="s">
        <v>1131</v>
      </c>
      <c r="AI188" s="356" t="s">
        <v>1131</v>
      </c>
      <c r="AJ188" s="356" t="s">
        <v>1131</v>
      </c>
      <c r="AK188" s="356" t="s">
        <v>1131</v>
      </c>
      <c r="AL188" s="356" t="s">
        <v>1131</v>
      </c>
      <c r="AM188" s="356" t="s">
        <v>1131</v>
      </c>
      <c r="AN188" s="356" t="s">
        <v>1131</v>
      </c>
      <c r="AO188" s="356" t="s">
        <v>1131</v>
      </c>
      <c r="AP188" s="356" t="s">
        <v>1131</v>
      </c>
      <c r="AQ188" s="356" t="s">
        <v>1131</v>
      </c>
      <c r="AR188" s="356" t="s">
        <v>1131</v>
      </c>
    </row>
    <row r="189" spans="1:44" ht="38.25" customHeight="1">
      <c r="A189" s="357" t="s">
        <v>1714</v>
      </c>
      <c r="B189" s="358" t="s">
        <v>1715</v>
      </c>
      <c r="C189" s="358" t="s">
        <v>1290</v>
      </c>
      <c r="D189" s="358" t="s">
        <v>1291</v>
      </c>
      <c r="E189" s="358" t="s">
        <v>1712</v>
      </c>
      <c r="F189" s="358" t="s">
        <v>1716</v>
      </c>
      <c r="G189" s="358"/>
      <c r="H189" s="358" t="s">
        <v>1130</v>
      </c>
      <c r="I189" s="359">
        <v>35385</v>
      </c>
      <c r="J189" s="359">
        <v>37804</v>
      </c>
      <c r="K189" s="359">
        <v>41218</v>
      </c>
      <c r="L189" s="359">
        <v>42314</v>
      </c>
      <c r="M189" s="359">
        <v>42899</v>
      </c>
      <c r="N189" s="359">
        <v>43534</v>
      </c>
      <c r="O189" s="359">
        <v>47487</v>
      </c>
      <c r="P189" s="359">
        <v>50237</v>
      </c>
      <c r="Q189" s="359">
        <v>51790</v>
      </c>
      <c r="R189" s="355">
        <v>53663</v>
      </c>
      <c r="S189" s="355">
        <v>56183</v>
      </c>
      <c r="T189" s="355">
        <v>58807</v>
      </c>
      <c r="U189" s="355">
        <v>61731</v>
      </c>
      <c r="V189" s="355">
        <v>64752</v>
      </c>
      <c r="W189" s="355" t="s">
        <v>1131</v>
      </c>
      <c r="X189" s="355" t="s">
        <v>1131</v>
      </c>
      <c r="Y189" s="355" t="s">
        <v>1131</v>
      </c>
      <c r="Z189" s="355" t="s">
        <v>1131</v>
      </c>
      <c r="AA189" s="355" t="s">
        <v>1131</v>
      </c>
      <c r="AB189" s="355" t="s">
        <v>1131</v>
      </c>
      <c r="AC189" s="355" t="s">
        <v>1131</v>
      </c>
      <c r="AD189" s="355" t="s">
        <v>1131</v>
      </c>
      <c r="AE189" s="355" t="s">
        <v>1131</v>
      </c>
      <c r="AF189" s="355" t="s">
        <v>1131</v>
      </c>
      <c r="AG189" s="355" t="s">
        <v>1131</v>
      </c>
      <c r="AH189" s="355" t="s">
        <v>1131</v>
      </c>
      <c r="AI189" s="355" t="s">
        <v>1131</v>
      </c>
      <c r="AJ189" s="355" t="s">
        <v>1131</v>
      </c>
      <c r="AK189" s="355" t="s">
        <v>1131</v>
      </c>
      <c r="AL189" s="355" t="s">
        <v>1131</v>
      </c>
      <c r="AM189" s="355" t="s">
        <v>1131</v>
      </c>
      <c r="AN189" s="355" t="s">
        <v>1131</v>
      </c>
      <c r="AO189" s="355" t="s">
        <v>1131</v>
      </c>
      <c r="AP189" s="355" t="s">
        <v>1131</v>
      </c>
      <c r="AQ189" s="355" t="s">
        <v>1131</v>
      </c>
      <c r="AR189" s="355" t="s">
        <v>1131</v>
      </c>
    </row>
    <row r="190" spans="1:44" ht="38.25" customHeight="1">
      <c r="A190" s="352" t="s">
        <v>1717</v>
      </c>
      <c r="B190" s="353" t="s">
        <v>1718</v>
      </c>
      <c r="C190" s="353" t="s">
        <v>1371</v>
      </c>
      <c r="D190" s="353" t="s">
        <v>1315</v>
      </c>
      <c r="E190" s="353" t="s">
        <v>1712</v>
      </c>
      <c r="F190" s="353" t="s">
        <v>1719</v>
      </c>
      <c r="G190" s="353"/>
      <c r="H190" s="353" t="s">
        <v>1130</v>
      </c>
      <c r="I190" s="354">
        <v>31290</v>
      </c>
      <c r="J190" s="354">
        <v>32570</v>
      </c>
      <c r="K190" s="354">
        <v>36440</v>
      </c>
      <c r="L190" s="354">
        <v>38460</v>
      </c>
      <c r="M190" s="354">
        <v>36810</v>
      </c>
      <c r="N190" s="354">
        <v>36880</v>
      </c>
      <c r="O190" s="354">
        <v>41510</v>
      </c>
      <c r="P190" s="354">
        <v>38900</v>
      </c>
      <c r="Q190" s="354">
        <v>39670</v>
      </c>
      <c r="R190" s="355">
        <v>39980</v>
      </c>
      <c r="S190" s="355">
        <v>43410</v>
      </c>
      <c r="T190" s="355">
        <v>46580</v>
      </c>
      <c r="U190" s="355">
        <v>49720</v>
      </c>
      <c r="V190" s="355">
        <v>52000</v>
      </c>
      <c r="W190" s="356" t="s">
        <v>1131</v>
      </c>
      <c r="X190" s="356" t="s">
        <v>1131</v>
      </c>
      <c r="Y190" s="356" t="s">
        <v>1131</v>
      </c>
      <c r="Z190" s="356" t="s">
        <v>1131</v>
      </c>
      <c r="AA190" s="356" t="s">
        <v>1131</v>
      </c>
      <c r="AB190" s="356" t="s">
        <v>1131</v>
      </c>
      <c r="AC190" s="356" t="s">
        <v>1131</v>
      </c>
      <c r="AD190" s="356" t="s">
        <v>1131</v>
      </c>
      <c r="AE190" s="356" t="s">
        <v>1131</v>
      </c>
      <c r="AF190" s="356" t="s">
        <v>1131</v>
      </c>
      <c r="AG190" s="356" t="s">
        <v>1131</v>
      </c>
      <c r="AH190" s="356" t="s">
        <v>1131</v>
      </c>
      <c r="AI190" s="356" t="s">
        <v>1131</v>
      </c>
      <c r="AJ190" s="356" t="s">
        <v>1131</v>
      </c>
      <c r="AK190" s="356" t="s">
        <v>1131</v>
      </c>
      <c r="AL190" s="356" t="s">
        <v>1131</v>
      </c>
      <c r="AM190" s="356" t="s">
        <v>1131</v>
      </c>
      <c r="AN190" s="356" t="s">
        <v>1131</v>
      </c>
      <c r="AO190" s="356" t="s">
        <v>1131</v>
      </c>
      <c r="AP190" s="356" t="s">
        <v>1131</v>
      </c>
      <c r="AQ190" s="356" t="s">
        <v>1131</v>
      </c>
      <c r="AR190" s="356" t="s">
        <v>1131</v>
      </c>
    </row>
    <row r="191" spans="1:44" ht="213" customHeight="1">
      <c r="A191" s="357" t="s">
        <v>1720</v>
      </c>
      <c r="B191" s="358" t="s">
        <v>1721</v>
      </c>
      <c r="C191" s="358"/>
      <c r="D191" s="358"/>
      <c r="E191" s="358" t="s">
        <v>1276</v>
      </c>
      <c r="F191" s="358" t="s">
        <v>1722</v>
      </c>
      <c r="G191" s="358" t="s">
        <v>1336</v>
      </c>
      <c r="H191" s="358" t="s">
        <v>1130</v>
      </c>
      <c r="I191" s="359">
        <v>3</v>
      </c>
      <c r="J191" s="359">
        <v>3</v>
      </c>
      <c r="K191" s="359">
        <v>3</v>
      </c>
      <c r="L191" s="359">
        <v>3</v>
      </c>
      <c r="M191" s="359">
        <v>3</v>
      </c>
      <c r="N191" s="359">
        <v>3</v>
      </c>
      <c r="O191" s="359">
        <v>3</v>
      </c>
      <c r="P191" s="359">
        <v>3</v>
      </c>
      <c r="Q191" s="359">
        <v>3.2</v>
      </c>
      <c r="R191" s="359">
        <v>3.4</v>
      </c>
      <c r="S191" s="355">
        <v>3.6</v>
      </c>
      <c r="T191" s="355">
        <v>3.8</v>
      </c>
      <c r="U191" s="355">
        <v>4</v>
      </c>
      <c r="V191" s="355">
        <v>4</v>
      </c>
      <c r="W191" s="355">
        <v>4</v>
      </c>
      <c r="X191" s="355" t="s">
        <v>1131</v>
      </c>
      <c r="Y191" s="355" t="s">
        <v>1131</v>
      </c>
      <c r="Z191" s="355" t="s">
        <v>1131</v>
      </c>
      <c r="AA191" s="355" t="s">
        <v>1131</v>
      </c>
      <c r="AB191" s="355" t="s">
        <v>1131</v>
      </c>
      <c r="AC191" s="355" t="s">
        <v>1131</v>
      </c>
      <c r="AD191" s="355" t="s">
        <v>1131</v>
      </c>
      <c r="AE191" s="355" t="s">
        <v>1131</v>
      </c>
      <c r="AF191" s="355" t="s">
        <v>1131</v>
      </c>
      <c r="AG191" s="355" t="s">
        <v>1131</v>
      </c>
      <c r="AH191" s="355" t="s">
        <v>1131</v>
      </c>
      <c r="AI191" s="355" t="s">
        <v>1131</v>
      </c>
      <c r="AJ191" s="355" t="s">
        <v>1131</v>
      </c>
      <c r="AK191" s="355" t="s">
        <v>1131</v>
      </c>
      <c r="AL191" s="355" t="s">
        <v>1131</v>
      </c>
      <c r="AM191" s="355" t="s">
        <v>1131</v>
      </c>
      <c r="AN191" s="355" t="s">
        <v>1131</v>
      </c>
      <c r="AO191" s="355" t="s">
        <v>1131</v>
      </c>
      <c r="AP191" s="355" t="s">
        <v>1131</v>
      </c>
      <c r="AQ191" s="355" t="s">
        <v>1131</v>
      </c>
      <c r="AR191" s="355" t="s">
        <v>1131</v>
      </c>
    </row>
    <row r="192" spans="1:44" ht="29.25" customHeight="1">
      <c r="A192" s="352" t="s">
        <v>1723</v>
      </c>
      <c r="B192" s="353" t="s">
        <v>1724</v>
      </c>
      <c r="C192" s="353"/>
      <c r="D192" s="353"/>
      <c r="E192" s="353" t="s">
        <v>1283</v>
      </c>
      <c r="F192" s="353" t="s">
        <v>1725</v>
      </c>
      <c r="G192" s="353"/>
      <c r="H192" s="353" t="s">
        <v>1130</v>
      </c>
      <c r="I192" s="356">
        <v>6.0665338628089804</v>
      </c>
      <c r="J192" s="356">
        <v>10.690937348466299</v>
      </c>
      <c r="K192" s="356">
        <v>6.5989828910456101</v>
      </c>
      <c r="L192" s="356">
        <v>-2.0849225615085598</v>
      </c>
      <c r="M192" s="356">
        <v>-1.7341019946210301</v>
      </c>
      <c r="N192" s="356">
        <v>-0.44101791703012899</v>
      </c>
      <c r="O192" s="356">
        <v>-0.85011709177055295</v>
      </c>
      <c r="P192" s="356">
        <v>0.85685719016337403</v>
      </c>
      <c r="Q192" s="356">
        <v>3.0502980369108599</v>
      </c>
      <c r="R192" s="354">
        <v>1.56445800038159</v>
      </c>
      <c r="S192" s="355">
        <v>1.8407280542083599</v>
      </c>
      <c r="T192" s="355">
        <v>2.31867170105218</v>
      </c>
      <c r="U192" s="355">
        <v>0.61933723730338597</v>
      </c>
      <c r="V192" s="355">
        <v>2.2572367563184201</v>
      </c>
      <c r="W192" s="355">
        <v>2.3754574051652</v>
      </c>
      <c r="X192" s="356" t="s">
        <v>1131</v>
      </c>
      <c r="Y192" s="356" t="s">
        <v>1131</v>
      </c>
      <c r="Z192" s="356" t="s">
        <v>1131</v>
      </c>
      <c r="AA192" s="356" t="s">
        <v>1131</v>
      </c>
      <c r="AB192" s="356" t="s">
        <v>1131</v>
      </c>
      <c r="AC192" s="356" t="s">
        <v>1131</v>
      </c>
      <c r="AD192" s="356" t="s">
        <v>1131</v>
      </c>
      <c r="AE192" s="356" t="s">
        <v>1131</v>
      </c>
      <c r="AF192" s="356" t="s">
        <v>1131</v>
      </c>
      <c r="AG192" s="356" t="s">
        <v>1131</v>
      </c>
      <c r="AH192" s="356" t="s">
        <v>1131</v>
      </c>
      <c r="AI192" s="356" t="s">
        <v>1131</v>
      </c>
      <c r="AJ192" s="356" t="s">
        <v>1131</v>
      </c>
      <c r="AK192" s="356" t="s">
        <v>1131</v>
      </c>
      <c r="AL192" s="356" t="s">
        <v>1131</v>
      </c>
      <c r="AM192" s="356" t="s">
        <v>1131</v>
      </c>
      <c r="AN192" s="356" t="s">
        <v>1131</v>
      </c>
      <c r="AO192" s="356" t="s">
        <v>1131</v>
      </c>
      <c r="AP192" s="356" t="s">
        <v>1131</v>
      </c>
      <c r="AQ192" s="356" t="s">
        <v>1131</v>
      </c>
      <c r="AR192" s="356" t="s">
        <v>1131</v>
      </c>
    </row>
    <row r="193" spans="1:44" ht="38.25" customHeight="1">
      <c r="A193" s="357" t="s">
        <v>1726</v>
      </c>
      <c r="B193" s="358" t="s">
        <v>1727</v>
      </c>
      <c r="C193" s="358"/>
      <c r="D193" s="358"/>
      <c r="E193" s="358" t="s">
        <v>1283</v>
      </c>
      <c r="F193" s="358" t="s">
        <v>1728</v>
      </c>
      <c r="G193" s="358"/>
      <c r="H193" s="358" t="s">
        <v>1130</v>
      </c>
      <c r="I193" s="355">
        <v>5.7773586800957997</v>
      </c>
      <c r="J193" s="355">
        <v>6.2046301002025297</v>
      </c>
      <c r="K193" s="355">
        <v>6.3903076889252004</v>
      </c>
      <c r="L193" s="355">
        <v>6.0544118684375103</v>
      </c>
      <c r="M193" s="355">
        <v>5.8067458186598797</v>
      </c>
      <c r="N193" s="355">
        <v>5.8312242347878103</v>
      </c>
      <c r="O193" s="355">
        <v>5.5289555504102097</v>
      </c>
      <c r="P193" s="355">
        <v>5.4042729983591302</v>
      </c>
      <c r="Q193" s="355">
        <v>5.4647207566022198</v>
      </c>
      <c r="R193" s="359">
        <v>5.4328077962804597</v>
      </c>
      <c r="S193" s="355">
        <v>5.4326938462994399</v>
      </c>
      <c r="T193" s="355">
        <v>5.4327508212899502</v>
      </c>
      <c r="U193" s="355">
        <v>5.3327223337946998</v>
      </c>
      <c r="V193" s="355">
        <v>5.3327365775423203</v>
      </c>
      <c r="W193" s="355">
        <v>5.3327294556685096</v>
      </c>
      <c r="X193" s="355" t="s">
        <v>1131</v>
      </c>
      <c r="Y193" s="355" t="s">
        <v>1131</v>
      </c>
      <c r="Z193" s="355" t="s">
        <v>1131</v>
      </c>
      <c r="AA193" s="355" t="s">
        <v>1131</v>
      </c>
      <c r="AB193" s="355" t="s">
        <v>1131</v>
      </c>
      <c r="AC193" s="355" t="s">
        <v>1131</v>
      </c>
      <c r="AD193" s="355" t="s">
        <v>1131</v>
      </c>
      <c r="AE193" s="355" t="s">
        <v>1131</v>
      </c>
      <c r="AF193" s="355" t="s">
        <v>1131</v>
      </c>
      <c r="AG193" s="355" t="s">
        <v>1131</v>
      </c>
      <c r="AH193" s="355" t="s">
        <v>1131</v>
      </c>
      <c r="AI193" s="355" t="s">
        <v>1131</v>
      </c>
      <c r="AJ193" s="355" t="s">
        <v>1131</v>
      </c>
      <c r="AK193" s="355" t="s">
        <v>1131</v>
      </c>
      <c r="AL193" s="355" t="s">
        <v>1131</v>
      </c>
      <c r="AM193" s="355" t="s">
        <v>1131</v>
      </c>
      <c r="AN193" s="355" t="s">
        <v>1131</v>
      </c>
      <c r="AO193" s="355" t="s">
        <v>1131</v>
      </c>
      <c r="AP193" s="355" t="s">
        <v>1131</v>
      </c>
      <c r="AQ193" s="355" t="s">
        <v>1131</v>
      </c>
      <c r="AR193" s="355" t="s">
        <v>1131</v>
      </c>
    </row>
    <row r="194" spans="1:44" ht="20.25" customHeight="1">
      <c r="A194" s="352" t="s">
        <v>1729</v>
      </c>
      <c r="B194" s="353" t="s">
        <v>1730</v>
      </c>
      <c r="C194" s="353" t="s">
        <v>1290</v>
      </c>
      <c r="D194" s="353" t="s">
        <v>1291</v>
      </c>
      <c r="E194" s="353" t="s">
        <v>1292</v>
      </c>
      <c r="F194" s="353" t="s">
        <v>1731</v>
      </c>
      <c r="G194" s="353"/>
      <c r="H194" s="353" t="s">
        <v>1130</v>
      </c>
      <c r="I194" s="356">
        <v>97544.3</v>
      </c>
      <c r="J194" s="356">
        <v>107972.7</v>
      </c>
      <c r="K194" s="356">
        <v>115097.8</v>
      </c>
      <c r="L194" s="356">
        <v>112698.1</v>
      </c>
      <c r="M194" s="356">
        <v>110743.8</v>
      </c>
      <c r="N194" s="356">
        <v>110255.4</v>
      </c>
      <c r="O194" s="356">
        <v>109318.1</v>
      </c>
      <c r="P194" s="356">
        <v>110254.8</v>
      </c>
      <c r="Q194" s="356">
        <v>113617.9</v>
      </c>
      <c r="R194" s="354">
        <v>115395.404326416</v>
      </c>
      <c r="S194" s="355">
        <v>117519.519907119</v>
      </c>
      <c r="T194" s="355">
        <v>120244.41175841801</v>
      </c>
      <c r="U194" s="355">
        <v>120989.13017621401</v>
      </c>
      <c r="V194" s="355">
        <v>123720.14129370201</v>
      </c>
      <c r="W194" s="355">
        <v>126659.060551744</v>
      </c>
      <c r="X194" s="356" t="s">
        <v>1131</v>
      </c>
      <c r="Y194" s="356" t="s">
        <v>1131</v>
      </c>
      <c r="Z194" s="356" t="s">
        <v>1131</v>
      </c>
      <c r="AA194" s="356" t="s">
        <v>1131</v>
      </c>
      <c r="AB194" s="356" t="s">
        <v>1131</v>
      </c>
      <c r="AC194" s="356" t="s">
        <v>1131</v>
      </c>
      <c r="AD194" s="356" t="s">
        <v>1131</v>
      </c>
      <c r="AE194" s="356" t="s">
        <v>1131</v>
      </c>
      <c r="AF194" s="356" t="s">
        <v>1131</v>
      </c>
      <c r="AG194" s="356" t="s">
        <v>1131</v>
      </c>
      <c r="AH194" s="356" t="s">
        <v>1131</v>
      </c>
      <c r="AI194" s="356" t="s">
        <v>1131</v>
      </c>
      <c r="AJ194" s="356" t="s">
        <v>1131</v>
      </c>
      <c r="AK194" s="356" t="s">
        <v>1131</v>
      </c>
      <c r="AL194" s="356" t="s">
        <v>1131</v>
      </c>
      <c r="AM194" s="356" t="s">
        <v>1131</v>
      </c>
      <c r="AN194" s="356" t="s">
        <v>1131</v>
      </c>
      <c r="AO194" s="356" t="s">
        <v>1131</v>
      </c>
      <c r="AP194" s="356" t="s">
        <v>1131</v>
      </c>
      <c r="AQ194" s="356" t="s">
        <v>1131</v>
      </c>
      <c r="AR194" s="356" t="s">
        <v>1131</v>
      </c>
    </row>
    <row r="195" spans="1:44" ht="20.25" customHeight="1">
      <c r="A195" s="357" t="s">
        <v>1732</v>
      </c>
      <c r="B195" s="358" t="s">
        <v>1733</v>
      </c>
      <c r="C195" s="358" t="s">
        <v>1371</v>
      </c>
      <c r="D195" s="358" t="s">
        <v>1315</v>
      </c>
      <c r="E195" s="358" t="s">
        <v>1734</v>
      </c>
      <c r="F195" s="358" t="s">
        <v>1735</v>
      </c>
      <c r="G195" s="358"/>
      <c r="H195" s="358" t="s">
        <v>1130</v>
      </c>
      <c r="I195" s="355">
        <v>50153.7</v>
      </c>
      <c r="J195" s="355">
        <v>50830.8</v>
      </c>
      <c r="K195" s="355">
        <v>52988.6</v>
      </c>
      <c r="L195" s="355">
        <v>56234.7</v>
      </c>
      <c r="M195" s="359">
        <v>53092</v>
      </c>
      <c r="N195" s="359">
        <v>42888</v>
      </c>
      <c r="O195" s="359">
        <v>49430</v>
      </c>
      <c r="P195" s="359">
        <v>47169</v>
      </c>
      <c r="Q195" s="359">
        <v>48770</v>
      </c>
      <c r="R195" s="355">
        <v>49026</v>
      </c>
      <c r="S195" s="355">
        <v>52785</v>
      </c>
      <c r="T195" s="355">
        <v>55753</v>
      </c>
      <c r="U195" s="355">
        <v>58456</v>
      </c>
      <c r="V195" s="355">
        <v>59806</v>
      </c>
      <c r="W195" s="355" t="s">
        <v>1131</v>
      </c>
      <c r="X195" s="355" t="s">
        <v>1131</v>
      </c>
      <c r="Y195" s="355" t="s">
        <v>1131</v>
      </c>
      <c r="Z195" s="355" t="s">
        <v>1131</v>
      </c>
      <c r="AA195" s="355" t="s">
        <v>1131</v>
      </c>
      <c r="AB195" s="355" t="s">
        <v>1131</v>
      </c>
      <c r="AC195" s="355" t="s">
        <v>1131</v>
      </c>
      <c r="AD195" s="355" t="s">
        <v>1131</v>
      </c>
      <c r="AE195" s="355" t="s">
        <v>1131</v>
      </c>
      <c r="AF195" s="355" t="s">
        <v>1131</v>
      </c>
      <c r="AG195" s="355" t="s">
        <v>1131</v>
      </c>
      <c r="AH195" s="355" t="s">
        <v>1131</v>
      </c>
      <c r="AI195" s="355" t="s">
        <v>1131</v>
      </c>
      <c r="AJ195" s="355" t="s">
        <v>1131</v>
      </c>
      <c r="AK195" s="355" t="s">
        <v>1131</v>
      </c>
      <c r="AL195" s="355" t="s">
        <v>1131</v>
      </c>
      <c r="AM195" s="355" t="s">
        <v>1131</v>
      </c>
      <c r="AN195" s="355" t="s">
        <v>1131</v>
      </c>
      <c r="AO195" s="355" t="s">
        <v>1131</v>
      </c>
      <c r="AP195" s="355" t="s">
        <v>1131</v>
      </c>
      <c r="AQ195" s="355" t="s">
        <v>1131</v>
      </c>
      <c r="AR195" s="355" t="s">
        <v>1131</v>
      </c>
    </row>
    <row r="196" spans="1:44" ht="29.25" customHeight="1">
      <c r="A196" s="352" t="s">
        <v>1736</v>
      </c>
      <c r="B196" s="353" t="s">
        <v>1737</v>
      </c>
      <c r="C196" s="353" t="s">
        <v>1371</v>
      </c>
      <c r="D196" s="353" t="s">
        <v>1315</v>
      </c>
      <c r="E196" s="353" t="s">
        <v>1734</v>
      </c>
      <c r="F196" s="353" t="s">
        <v>1738</v>
      </c>
      <c r="G196" s="353"/>
      <c r="H196" s="353" t="s">
        <v>1130</v>
      </c>
      <c r="I196" s="356">
        <v>102419.1</v>
      </c>
      <c r="J196" s="356">
        <v>106014.1</v>
      </c>
      <c r="K196" s="356">
        <v>113797.8</v>
      </c>
      <c r="L196" s="356">
        <v>120633.2</v>
      </c>
      <c r="M196" s="356">
        <v>115905.5</v>
      </c>
      <c r="N196" s="356">
        <v>122995</v>
      </c>
      <c r="O196" s="354">
        <v>132994</v>
      </c>
      <c r="P196" s="354">
        <v>120565</v>
      </c>
      <c r="Q196" s="354">
        <v>124373</v>
      </c>
      <c r="R196" s="355">
        <v>125307</v>
      </c>
      <c r="S196" s="355">
        <v>134960</v>
      </c>
      <c r="T196" s="355">
        <v>143003</v>
      </c>
      <c r="U196" s="355">
        <v>150436</v>
      </c>
      <c r="V196" s="355">
        <v>154816</v>
      </c>
      <c r="W196" s="356" t="s">
        <v>1131</v>
      </c>
      <c r="X196" s="356" t="s">
        <v>1131</v>
      </c>
      <c r="Y196" s="356" t="s">
        <v>1131</v>
      </c>
      <c r="Z196" s="356" t="s">
        <v>1131</v>
      </c>
      <c r="AA196" s="356" t="s">
        <v>1131</v>
      </c>
      <c r="AB196" s="356" t="s">
        <v>1131</v>
      </c>
      <c r="AC196" s="356" t="s">
        <v>1131</v>
      </c>
      <c r="AD196" s="356" t="s">
        <v>1131</v>
      </c>
      <c r="AE196" s="356" t="s">
        <v>1131</v>
      </c>
      <c r="AF196" s="356" t="s">
        <v>1131</v>
      </c>
      <c r="AG196" s="356" t="s">
        <v>1131</v>
      </c>
      <c r="AH196" s="356" t="s">
        <v>1131</v>
      </c>
      <c r="AI196" s="356" t="s">
        <v>1131</v>
      </c>
      <c r="AJ196" s="356" t="s">
        <v>1131</v>
      </c>
      <c r="AK196" s="356" t="s">
        <v>1131</v>
      </c>
      <c r="AL196" s="356" t="s">
        <v>1131</v>
      </c>
      <c r="AM196" s="356" t="s">
        <v>1131</v>
      </c>
      <c r="AN196" s="356" t="s">
        <v>1131</v>
      </c>
      <c r="AO196" s="356" t="s">
        <v>1131</v>
      </c>
      <c r="AP196" s="356" t="s">
        <v>1131</v>
      </c>
      <c r="AQ196" s="356" t="s">
        <v>1131</v>
      </c>
      <c r="AR196" s="356" t="s">
        <v>1131</v>
      </c>
    </row>
    <row r="197" spans="1:44" ht="29.25" customHeight="1">
      <c r="A197" s="357" t="s">
        <v>1739</v>
      </c>
      <c r="B197" s="358" t="s">
        <v>1740</v>
      </c>
      <c r="C197" s="358" t="s">
        <v>1371</v>
      </c>
      <c r="D197" s="358" t="s">
        <v>1315</v>
      </c>
      <c r="E197" s="358" t="s">
        <v>1734</v>
      </c>
      <c r="F197" s="358" t="s">
        <v>1741</v>
      </c>
      <c r="G197" s="358"/>
      <c r="H197" s="358" t="s">
        <v>1130</v>
      </c>
      <c r="I197" s="355">
        <v>36742.199999999997</v>
      </c>
      <c r="J197" s="355">
        <v>38861.4</v>
      </c>
      <c r="K197" s="355">
        <v>42345.8</v>
      </c>
      <c r="L197" s="355">
        <v>46654.8</v>
      </c>
      <c r="M197" s="359">
        <v>48408</v>
      </c>
      <c r="N197" s="359">
        <v>48192</v>
      </c>
      <c r="O197" s="359">
        <v>53208</v>
      </c>
      <c r="P197" s="359">
        <v>52093</v>
      </c>
      <c r="Q197" s="359">
        <v>55075</v>
      </c>
      <c r="R197" s="355">
        <v>56309</v>
      </c>
      <c r="S197" s="355">
        <v>61590</v>
      </c>
      <c r="T197" s="355">
        <v>66672</v>
      </c>
      <c r="U197" s="355">
        <v>72409</v>
      </c>
      <c r="V197" s="355">
        <v>76976</v>
      </c>
      <c r="W197" s="355" t="s">
        <v>1131</v>
      </c>
      <c r="X197" s="355" t="s">
        <v>1131</v>
      </c>
      <c r="Y197" s="355" t="s">
        <v>1131</v>
      </c>
      <c r="Z197" s="355" t="s">
        <v>1131</v>
      </c>
      <c r="AA197" s="355" t="s">
        <v>1131</v>
      </c>
      <c r="AB197" s="355" t="s">
        <v>1131</v>
      </c>
      <c r="AC197" s="355" t="s">
        <v>1131</v>
      </c>
      <c r="AD197" s="355" t="s">
        <v>1131</v>
      </c>
      <c r="AE197" s="355" t="s">
        <v>1131</v>
      </c>
      <c r="AF197" s="355" t="s">
        <v>1131</v>
      </c>
      <c r="AG197" s="355" t="s">
        <v>1131</v>
      </c>
      <c r="AH197" s="355" t="s">
        <v>1131</v>
      </c>
      <c r="AI197" s="355" t="s">
        <v>1131</v>
      </c>
      <c r="AJ197" s="355" t="s">
        <v>1131</v>
      </c>
      <c r="AK197" s="355" t="s">
        <v>1131</v>
      </c>
      <c r="AL197" s="355" t="s">
        <v>1131</v>
      </c>
      <c r="AM197" s="355" t="s">
        <v>1131</v>
      </c>
      <c r="AN197" s="355" t="s">
        <v>1131</v>
      </c>
      <c r="AO197" s="355" t="s">
        <v>1131</v>
      </c>
      <c r="AP197" s="355" t="s">
        <v>1131</v>
      </c>
      <c r="AQ197" s="355" t="s">
        <v>1131</v>
      </c>
      <c r="AR197" s="355" t="s">
        <v>1131</v>
      </c>
    </row>
    <row r="198" spans="1:44" ht="20.25" customHeight="1">
      <c r="A198" s="352" t="s">
        <v>1742</v>
      </c>
      <c r="B198" s="353" t="s">
        <v>1743</v>
      </c>
      <c r="C198" s="353" t="s">
        <v>1371</v>
      </c>
      <c r="D198" s="353" t="s">
        <v>1315</v>
      </c>
      <c r="E198" s="353" t="s">
        <v>1734</v>
      </c>
      <c r="F198" s="353" t="s">
        <v>1744</v>
      </c>
      <c r="G198" s="353"/>
      <c r="H198" s="353" t="s">
        <v>1130</v>
      </c>
      <c r="I198" s="356">
        <v>77904</v>
      </c>
      <c r="J198" s="356">
        <v>80028.2</v>
      </c>
      <c r="K198" s="356">
        <v>86302.6</v>
      </c>
      <c r="L198" s="356">
        <v>92724.6</v>
      </c>
      <c r="M198" s="356">
        <v>92449.4</v>
      </c>
      <c r="N198" s="356">
        <v>78982.600000000006</v>
      </c>
      <c r="O198" s="354">
        <v>84450</v>
      </c>
      <c r="P198" s="354">
        <v>93758</v>
      </c>
      <c r="Q198" s="354">
        <v>99745</v>
      </c>
      <c r="R198" s="355">
        <v>102545</v>
      </c>
      <c r="S198" s="355">
        <v>112021</v>
      </c>
      <c r="T198" s="355">
        <v>120555</v>
      </c>
      <c r="U198" s="355">
        <v>129047</v>
      </c>
      <c r="V198" s="355">
        <v>134807</v>
      </c>
      <c r="W198" s="356" t="s">
        <v>1131</v>
      </c>
      <c r="X198" s="356" t="s">
        <v>1131</v>
      </c>
      <c r="Y198" s="356" t="s">
        <v>1131</v>
      </c>
      <c r="Z198" s="356" t="s">
        <v>1131</v>
      </c>
      <c r="AA198" s="356" t="s">
        <v>1131</v>
      </c>
      <c r="AB198" s="356" t="s">
        <v>1131</v>
      </c>
      <c r="AC198" s="356" t="s">
        <v>1131</v>
      </c>
      <c r="AD198" s="356" t="s">
        <v>1131</v>
      </c>
      <c r="AE198" s="356" t="s">
        <v>1131</v>
      </c>
      <c r="AF198" s="356" t="s">
        <v>1131</v>
      </c>
      <c r="AG198" s="356" t="s">
        <v>1131</v>
      </c>
      <c r="AH198" s="356" t="s">
        <v>1131</v>
      </c>
      <c r="AI198" s="356" t="s">
        <v>1131</v>
      </c>
      <c r="AJ198" s="356" t="s">
        <v>1131</v>
      </c>
      <c r="AK198" s="356" t="s">
        <v>1131</v>
      </c>
      <c r="AL198" s="356" t="s">
        <v>1131</v>
      </c>
      <c r="AM198" s="356" t="s">
        <v>1131</v>
      </c>
      <c r="AN198" s="356" t="s">
        <v>1131</v>
      </c>
      <c r="AO198" s="356" t="s">
        <v>1131</v>
      </c>
      <c r="AP198" s="356" t="s">
        <v>1131</v>
      </c>
      <c r="AQ198" s="356" t="s">
        <v>1131</v>
      </c>
      <c r="AR198" s="356" t="s">
        <v>1131</v>
      </c>
    </row>
    <row r="199" spans="1:44" ht="29.25" customHeight="1">
      <c r="A199" s="357" t="s">
        <v>1745</v>
      </c>
      <c r="B199" s="358" t="s">
        <v>1746</v>
      </c>
      <c r="C199" s="358" t="s">
        <v>1371</v>
      </c>
      <c r="D199" s="358" t="s">
        <v>1315</v>
      </c>
      <c r="E199" s="358" t="s">
        <v>1734</v>
      </c>
      <c r="F199" s="358" t="s">
        <v>1747</v>
      </c>
      <c r="G199" s="358"/>
      <c r="H199" s="358" t="s">
        <v>1130</v>
      </c>
      <c r="I199" s="355">
        <v>20296.5</v>
      </c>
      <c r="J199" s="355">
        <v>21780.2</v>
      </c>
      <c r="K199" s="355">
        <v>24544.3</v>
      </c>
      <c r="L199" s="355">
        <v>27260.9</v>
      </c>
      <c r="M199" s="359">
        <v>26535</v>
      </c>
      <c r="N199" s="359">
        <v>28784</v>
      </c>
      <c r="O199" s="359">
        <v>32165</v>
      </c>
      <c r="P199" s="359">
        <v>27570</v>
      </c>
      <c r="Q199" s="359">
        <v>28283</v>
      </c>
      <c r="R199" s="355">
        <v>28197</v>
      </c>
      <c r="S199" s="355">
        <v>30297</v>
      </c>
      <c r="T199" s="355">
        <v>32045</v>
      </c>
      <c r="U199" s="355">
        <v>33650</v>
      </c>
      <c r="V199" s="355">
        <v>34551</v>
      </c>
      <c r="W199" s="355" t="s">
        <v>1131</v>
      </c>
      <c r="X199" s="355" t="s">
        <v>1131</v>
      </c>
      <c r="Y199" s="355" t="s">
        <v>1131</v>
      </c>
      <c r="Z199" s="355" t="s">
        <v>1131</v>
      </c>
      <c r="AA199" s="355" t="s">
        <v>1131</v>
      </c>
      <c r="AB199" s="355" t="s">
        <v>1131</v>
      </c>
      <c r="AC199" s="355" t="s">
        <v>1131</v>
      </c>
      <c r="AD199" s="355" t="s">
        <v>1131</v>
      </c>
      <c r="AE199" s="355" t="s">
        <v>1131</v>
      </c>
      <c r="AF199" s="355" t="s">
        <v>1131</v>
      </c>
      <c r="AG199" s="355" t="s">
        <v>1131</v>
      </c>
      <c r="AH199" s="355" t="s">
        <v>1131</v>
      </c>
      <c r="AI199" s="355" t="s">
        <v>1131</v>
      </c>
      <c r="AJ199" s="355" t="s">
        <v>1131</v>
      </c>
      <c r="AK199" s="355" t="s">
        <v>1131</v>
      </c>
      <c r="AL199" s="355" t="s">
        <v>1131</v>
      </c>
      <c r="AM199" s="355" t="s">
        <v>1131</v>
      </c>
      <c r="AN199" s="355" t="s">
        <v>1131</v>
      </c>
      <c r="AO199" s="355" t="s">
        <v>1131</v>
      </c>
      <c r="AP199" s="355" t="s">
        <v>1131</v>
      </c>
      <c r="AQ199" s="355" t="s">
        <v>1131</v>
      </c>
      <c r="AR199" s="355" t="s">
        <v>1131</v>
      </c>
    </row>
    <row r="200" spans="1:44" ht="29.25" customHeight="1">
      <c r="A200" s="352" t="s">
        <v>1748</v>
      </c>
      <c r="B200" s="353" t="s">
        <v>1749</v>
      </c>
      <c r="C200" s="353" t="s">
        <v>1371</v>
      </c>
      <c r="D200" s="353" t="s">
        <v>1315</v>
      </c>
      <c r="E200" s="353" t="s">
        <v>1485</v>
      </c>
      <c r="F200" s="353" t="s">
        <v>1750</v>
      </c>
      <c r="G200" s="353"/>
      <c r="H200" s="353" t="s">
        <v>1130</v>
      </c>
      <c r="I200" s="356">
        <v>138752.29999999999</v>
      </c>
      <c r="J200" s="356">
        <v>139659.70000000001</v>
      </c>
      <c r="K200" s="356">
        <v>149241.5</v>
      </c>
      <c r="L200" s="356">
        <v>159146</v>
      </c>
      <c r="M200" s="356">
        <v>153523.70000000001</v>
      </c>
      <c r="N200" s="356">
        <v>153599.5</v>
      </c>
      <c r="O200" s="354">
        <v>163172</v>
      </c>
      <c r="P200" s="354">
        <v>152522</v>
      </c>
      <c r="Q200" s="354">
        <v>159315</v>
      </c>
      <c r="R200" s="355">
        <v>160981</v>
      </c>
      <c r="S200" s="355">
        <v>173625</v>
      </c>
      <c r="T200" s="355">
        <v>185134</v>
      </c>
      <c r="U200" s="355">
        <v>197914</v>
      </c>
      <c r="V200" s="355">
        <v>207167</v>
      </c>
      <c r="W200" s="356" t="s">
        <v>1131</v>
      </c>
      <c r="X200" s="356" t="s">
        <v>1131</v>
      </c>
      <c r="Y200" s="356" t="s">
        <v>1131</v>
      </c>
      <c r="Z200" s="356" t="s">
        <v>1131</v>
      </c>
      <c r="AA200" s="356" t="s">
        <v>1131</v>
      </c>
      <c r="AB200" s="356" t="s">
        <v>1131</v>
      </c>
      <c r="AC200" s="356" t="s">
        <v>1131</v>
      </c>
      <c r="AD200" s="356" t="s">
        <v>1131</v>
      </c>
      <c r="AE200" s="356" t="s">
        <v>1131</v>
      </c>
      <c r="AF200" s="356" t="s">
        <v>1131</v>
      </c>
      <c r="AG200" s="356" t="s">
        <v>1131</v>
      </c>
      <c r="AH200" s="356" t="s">
        <v>1131</v>
      </c>
      <c r="AI200" s="356" t="s">
        <v>1131</v>
      </c>
      <c r="AJ200" s="356" t="s">
        <v>1131</v>
      </c>
      <c r="AK200" s="356" t="s">
        <v>1131</v>
      </c>
      <c r="AL200" s="356" t="s">
        <v>1131</v>
      </c>
      <c r="AM200" s="356" t="s">
        <v>1131</v>
      </c>
      <c r="AN200" s="356" t="s">
        <v>1131</v>
      </c>
      <c r="AO200" s="356" t="s">
        <v>1131</v>
      </c>
      <c r="AP200" s="356" t="s">
        <v>1131</v>
      </c>
      <c r="AQ200" s="356" t="s">
        <v>1131</v>
      </c>
      <c r="AR200" s="356" t="s">
        <v>1131</v>
      </c>
    </row>
    <row r="201" spans="1:44" ht="47.25" customHeight="1">
      <c r="A201" s="357" t="s">
        <v>1751</v>
      </c>
      <c r="B201" s="358" t="s">
        <v>1752</v>
      </c>
      <c r="C201" s="358" t="s">
        <v>1371</v>
      </c>
      <c r="D201" s="358" t="s">
        <v>1315</v>
      </c>
      <c r="E201" s="358" t="s">
        <v>1734</v>
      </c>
      <c r="F201" s="358" t="s">
        <v>1753</v>
      </c>
      <c r="G201" s="358"/>
      <c r="H201" s="358" t="s">
        <v>1130</v>
      </c>
      <c r="I201" s="355">
        <v>101960.5</v>
      </c>
      <c r="J201" s="355">
        <v>99334.1</v>
      </c>
      <c r="K201" s="355">
        <v>106346.6</v>
      </c>
      <c r="L201" s="355">
        <v>114610.6</v>
      </c>
      <c r="M201" s="355">
        <v>113208.9</v>
      </c>
      <c r="N201" s="355">
        <v>92725</v>
      </c>
      <c r="O201" s="359">
        <v>107095</v>
      </c>
      <c r="P201" s="359">
        <v>114456</v>
      </c>
      <c r="Q201" s="359">
        <v>122547</v>
      </c>
      <c r="R201" s="355">
        <v>125927</v>
      </c>
      <c r="S201" s="355">
        <v>137583</v>
      </c>
      <c r="T201" s="355">
        <v>147066</v>
      </c>
      <c r="U201" s="355">
        <v>156071</v>
      </c>
      <c r="V201" s="355">
        <v>161962</v>
      </c>
      <c r="W201" s="355" t="s">
        <v>1131</v>
      </c>
      <c r="X201" s="355" t="s">
        <v>1131</v>
      </c>
      <c r="Y201" s="355" t="s">
        <v>1131</v>
      </c>
      <c r="Z201" s="355" t="s">
        <v>1131</v>
      </c>
      <c r="AA201" s="355" t="s">
        <v>1131</v>
      </c>
      <c r="AB201" s="355" t="s">
        <v>1131</v>
      </c>
      <c r="AC201" s="355" t="s">
        <v>1131</v>
      </c>
      <c r="AD201" s="355" t="s">
        <v>1131</v>
      </c>
      <c r="AE201" s="355" t="s">
        <v>1131</v>
      </c>
      <c r="AF201" s="355" t="s">
        <v>1131</v>
      </c>
      <c r="AG201" s="355" t="s">
        <v>1131</v>
      </c>
      <c r="AH201" s="355" t="s">
        <v>1131</v>
      </c>
      <c r="AI201" s="355" t="s">
        <v>1131</v>
      </c>
      <c r="AJ201" s="355" t="s">
        <v>1131</v>
      </c>
      <c r="AK201" s="355" t="s">
        <v>1131</v>
      </c>
      <c r="AL201" s="355" t="s">
        <v>1131</v>
      </c>
      <c r="AM201" s="355" t="s">
        <v>1131</v>
      </c>
      <c r="AN201" s="355" t="s">
        <v>1131</v>
      </c>
      <c r="AO201" s="355" t="s">
        <v>1131</v>
      </c>
      <c r="AP201" s="355" t="s">
        <v>1131</v>
      </c>
      <c r="AQ201" s="355" t="s">
        <v>1131</v>
      </c>
      <c r="AR201" s="355" t="s">
        <v>1131</v>
      </c>
    </row>
    <row r="202" spans="1:44" ht="29.25" customHeight="1">
      <c r="A202" s="352" t="s">
        <v>1754</v>
      </c>
      <c r="B202" s="353" t="s">
        <v>1755</v>
      </c>
      <c r="C202" s="353" t="s">
        <v>1371</v>
      </c>
      <c r="D202" s="353" t="s">
        <v>1315</v>
      </c>
      <c r="E202" s="353" t="s">
        <v>1734</v>
      </c>
      <c r="F202" s="353" t="s">
        <v>1756</v>
      </c>
      <c r="G202" s="353"/>
      <c r="H202" s="353" t="s">
        <v>1130</v>
      </c>
      <c r="I202" s="356">
        <v>112601.4</v>
      </c>
      <c r="J202" s="356">
        <v>112853.7</v>
      </c>
      <c r="K202" s="356">
        <v>123544.1</v>
      </c>
      <c r="L202" s="356">
        <v>137431.70000000001</v>
      </c>
      <c r="M202" s="356">
        <v>134770.9</v>
      </c>
      <c r="N202" s="356">
        <v>126889.2</v>
      </c>
      <c r="O202" s="354">
        <v>143791</v>
      </c>
      <c r="P202" s="354">
        <v>134408</v>
      </c>
      <c r="Q202" s="354">
        <v>136457</v>
      </c>
      <c r="R202" s="355">
        <v>136106</v>
      </c>
      <c r="S202" s="355">
        <v>146127</v>
      </c>
      <c r="T202" s="355">
        <v>155176</v>
      </c>
      <c r="U202" s="355">
        <v>165219</v>
      </c>
      <c r="V202" s="355">
        <v>171773</v>
      </c>
      <c r="W202" s="356" t="s">
        <v>1131</v>
      </c>
      <c r="X202" s="356" t="s">
        <v>1131</v>
      </c>
      <c r="Y202" s="356" t="s">
        <v>1131</v>
      </c>
      <c r="Z202" s="356" t="s">
        <v>1131</v>
      </c>
      <c r="AA202" s="356" t="s">
        <v>1131</v>
      </c>
      <c r="AB202" s="356" t="s">
        <v>1131</v>
      </c>
      <c r="AC202" s="356" t="s">
        <v>1131</v>
      </c>
      <c r="AD202" s="356" t="s">
        <v>1131</v>
      </c>
      <c r="AE202" s="356" t="s">
        <v>1131</v>
      </c>
      <c r="AF202" s="356" t="s">
        <v>1131</v>
      </c>
      <c r="AG202" s="356" t="s">
        <v>1131</v>
      </c>
      <c r="AH202" s="356" t="s">
        <v>1131</v>
      </c>
      <c r="AI202" s="356" t="s">
        <v>1131</v>
      </c>
      <c r="AJ202" s="356" t="s">
        <v>1131</v>
      </c>
      <c r="AK202" s="356" t="s">
        <v>1131</v>
      </c>
      <c r="AL202" s="356" t="s">
        <v>1131</v>
      </c>
      <c r="AM202" s="356" t="s">
        <v>1131</v>
      </c>
      <c r="AN202" s="356" t="s">
        <v>1131</v>
      </c>
      <c r="AO202" s="356" t="s">
        <v>1131</v>
      </c>
      <c r="AP202" s="356" t="s">
        <v>1131</v>
      </c>
      <c r="AQ202" s="356" t="s">
        <v>1131</v>
      </c>
      <c r="AR202" s="356" t="s">
        <v>1131</v>
      </c>
    </row>
    <row r="203" spans="1:44" ht="29.25" customHeight="1">
      <c r="A203" s="357" t="s">
        <v>1757</v>
      </c>
      <c r="B203" s="358" t="s">
        <v>1758</v>
      </c>
      <c r="C203" s="358" t="s">
        <v>1371</v>
      </c>
      <c r="D203" s="358" t="s">
        <v>1315</v>
      </c>
      <c r="E203" s="358" t="s">
        <v>1734</v>
      </c>
      <c r="F203" s="358" t="s">
        <v>1759</v>
      </c>
      <c r="G203" s="358"/>
      <c r="H203" s="358" t="s">
        <v>1130</v>
      </c>
      <c r="I203" s="355">
        <v>766423.7</v>
      </c>
      <c r="J203" s="355">
        <v>777728.9</v>
      </c>
      <c r="K203" s="355">
        <v>837224.4</v>
      </c>
      <c r="L203" s="359">
        <v>901434</v>
      </c>
      <c r="M203" s="359">
        <v>877376</v>
      </c>
      <c r="N203" s="359">
        <v>833785</v>
      </c>
      <c r="O203" s="359">
        <v>915044</v>
      </c>
      <c r="P203" s="359">
        <v>882264</v>
      </c>
      <c r="Q203" s="359">
        <v>917210</v>
      </c>
      <c r="R203" s="355">
        <v>924864</v>
      </c>
      <c r="S203" s="355">
        <v>997914</v>
      </c>
      <c r="T203" s="355">
        <v>1061663</v>
      </c>
      <c r="U203" s="355">
        <v>1127774</v>
      </c>
      <c r="V203" s="355">
        <v>1171159</v>
      </c>
      <c r="W203" s="355" t="s">
        <v>1131</v>
      </c>
      <c r="X203" s="355" t="s">
        <v>1131</v>
      </c>
      <c r="Y203" s="355" t="s">
        <v>1131</v>
      </c>
      <c r="Z203" s="355" t="s">
        <v>1131</v>
      </c>
      <c r="AA203" s="355" t="s">
        <v>1131</v>
      </c>
      <c r="AB203" s="355" t="s">
        <v>1131</v>
      </c>
      <c r="AC203" s="355" t="s">
        <v>1131</v>
      </c>
      <c r="AD203" s="355" t="s">
        <v>1131</v>
      </c>
      <c r="AE203" s="355" t="s">
        <v>1131</v>
      </c>
      <c r="AF203" s="355" t="s">
        <v>1131</v>
      </c>
      <c r="AG203" s="355" t="s">
        <v>1131</v>
      </c>
      <c r="AH203" s="355" t="s">
        <v>1131</v>
      </c>
      <c r="AI203" s="355" t="s">
        <v>1131</v>
      </c>
      <c r="AJ203" s="355" t="s">
        <v>1131</v>
      </c>
      <c r="AK203" s="355" t="s">
        <v>1131</v>
      </c>
      <c r="AL203" s="355" t="s">
        <v>1131</v>
      </c>
      <c r="AM203" s="355" t="s">
        <v>1131</v>
      </c>
      <c r="AN203" s="355" t="s">
        <v>1131</v>
      </c>
      <c r="AO203" s="355" t="s">
        <v>1131</v>
      </c>
      <c r="AP203" s="355" t="s">
        <v>1131</v>
      </c>
      <c r="AQ203" s="355" t="s">
        <v>1131</v>
      </c>
      <c r="AR203" s="355" t="s">
        <v>1131</v>
      </c>
    </row>
    <row r="204" spans="1:44" ht="29.25" customHeight="1">
      <c r="A204" s="352" t="s">
        <v>1760</v>
      </c>
      <c r="B204" s="353" t="s">
        <v>1761</v>
      </c>
      <c r="C204" s="353" t="s">
        <v>1371</v>
      </c>
      <c r="D204" s="353" t="s">
        <v>1315</v>
      </c>
      <c r="E204" s="353" t="s">
        <v>1734</v>
      </c>
      <c r="F204" s="353" t="s">
        <v>1762</v>
      </c>
      <c r="G204" s="353"/>
      <c r="H204" s="353" t="s">
        <v>1130</v>
      </c>
      <c r="I204" s="356">
        <v>125593.9</v>
      </c>
      <c r="J204" s="356">
        <v>128366.8</v>
      </c>
      <c r="K204" s="356">
        <v>138113.1</v>
      </c>
      <c r="L204" s="356">
        <v>146737.29999999999</v>
      </c>
      <c r="M204" s="356">
        <v>139482.79999999999</v>
      </c>
      <c r="N204" s="356">
        <v>138730.6</v>
      </c>
      <c r="O204" s="354">
        <v>148738</v>
      </c>
      <c r="P204" s="354">
        <v>139725</v>
      </c>
      <c r="Q204" s="354">
        <v>142645</v>
      </c>
      <c r="R204" s="355">
        <v>140467</v>
      </c>
      <c r="S204" s="355">
        <v>148927</v>
      </c>
      <c r="T204" s="355">
        <v>156261</v>
      </c>
      <c r="U204" s="355">
        <v>164572</v>
      </c>
      <c r="V204" s="355">
        <v>169301</v>
      </c>
      <c r="W204" s="356" t="s">
        <v>1131</v>
      </c>
      <c r="X204" s="356" t="s">
        <v>1131</v>
      </c>
      <c r="Y204" s="356" t="s">
        <v>1131</v>
      </c>
      <c r="Z204" s="356" t="s">
        <v>1131</v>
      </c>
      <c r="AA204" s="356" t="s">
        <v>1131</v>
      </c>
      <c r="AB204" s="356" t="s">
        <v>1131</v>
      </c>
      <c r="AC204" s="356" t="s">
        <v>1131</v>
      </c>
      <c r="AD204" s="356" t="s">
        <v>1131</v>
      </c>
      <c r="AE204" s="356" t="s">
        <v>1131</v>
      </c>
      <c r="AF204" s="356" t="s">
        <v>1131</v>
      </c>
      <c r="AG204" s="356" t="s">
        <v>1131</v>
      </c>
      <c r="AH204" s="356" t="s">
        <v>1131</v>
      </c>
      <c r="AI204" s="356" t="s">
        <v>1131</v>
      </c>
      <c r="AJ204" s="356" t="s">
        <v>1131</v>
      </c>
      <c r="AK204" s="356" t="s">
        <v>1131</v>
      </c>
      <c r="AL204" s="356" t="s">
        <v>1131</v>
      </c>
      <c r="AM204" s="356" t="s">
        <v>1131</v>
      </c>
      <c r="AN204" s="356" t="s">
        <v>1131</v>
      </c>
      <c r="AO204" s="356" t="s">
        <v>1131</v>
      </c>
      <c r="AP204" s="356" t="s">
        <v>1131</v>
      </c>
      <c r="AQ204" s="356" t="s">
        <v>1131</v>
      </c>
      <c r="AR204" s="356" t="s">
        <v>1131</v>
      </c>
    </row>
    <row r="205" spans="1:44" ht="20.25" customHeight="1">
      <c r="A205" s="357" t="s">
        <v>1763</v>
      </c>
      <c r="B205" s="358" t="s">
        <v>1764</v>
      </c>
      <c r="C205" s="358"/>
      <c r="D205" s="358"/>
      <c r="E205" s="358" t="s">
        <v>1143</v>
      </c>
      <c r="F205" s="358" t="s">
        <v>1765</v>
      </c>
      <c r="G205" s="358"/>
      <c r="H205" s="358" t="s">
        <v>1130</v>
      </c>
      <c r="I205" s="355">
        <v>109.82</v>
      </c>
      <c r="J205" s="355">
        <v>110.886</v>
      </c>
      <c r="K205" s="355">
        <v>113.04300000000001</v>
      </c>
      <c r="L205" s="355">
        <v>114.712</v>
      </c>
      <c r="M205" s="355">
        <v>115.15300000000001</v>
      </c>
      <c r="N205" s="355">
        <v>115.773</v>
      </c>
      <c r="O205" s="355">
        <v>118.667</v>
      </c>
      <c r="P205" s="355">
        <v>124.706</v>
      </c>
      <c r="Q205" s="355">
        <v>129.191</v>
      </c>
      <c r="R205" s="359">
        <v>132.19999999999999</v>
      </c>
      <c r="S205" s="355">
        <v>134.19999999999999</v>
      </c>
      <c r="T205" s="355">
        <v>136.19999999999999</v>
      </c>
      <c r="U205" s="355">
        <v>138.69999999999999</v>
      </c>
      <c r="V205" s="355">
        <v>141.1</v>
      </c>
      <c r="W205" s="355">
        <v>143.6</v>
      </c>
      <c r="X205" s="355">
        <v>145.30000000000001</v>
      </c>
      <c r="Y205" s="355">
        <v>147.30000000000001</v>
      </c>
      <c r="Z205" s="355">
        <v>149.4</v>
      </c>
      <c r="AA205" s="355">
        <v>151.69999999999999</v>
      </c>
      <c r="AB205" s="355">
        <v>153.80000000000001</v>
      </c>
      <c r="AC205" s="355">
        <v>155.9</v>
      </c>
      <c r="AD205" s="355">
        <v>158.1</v>
      </c>
      <c r="AE205" s="355">
        <v>160.19999999999999</v>
      </c>
      <c r="AF205" s="355">
        <v>162.30000000000001</v>
      </c>
      <c r="AG205" s="355">
        <v>164.3</v>
      </c>
      <c r="AH205" s="355">
        <v>166.2</v>
      </c>
      <c r="AI205" s="355">
        <v>168</v>
      </c>
      <c r="AJ205" s="355">
        <v>169.8</v>
      </c>
      <c r="AK205" s="355">
        <v>171.6</v>
      </c>
      <c r="AL205" s="355">
        <v>173.4</v>
      </c>
      <c r="AM205" s="355">
        <v>175.2</v>
      </c>
      <c r="AN205" s="355">
        <v>176.9</v>
      </c>
      <c r="AO205" s="355">
        <v>178.7</v>
      </c>
      <c r="AP205" s="355">
        <v>180.4</v>
      </c>
      <c r="AQ205" s="355">
        <v>182.1</v>
      </c>
      <c r="AR205" s="355">
        <v>183.7</v>
      </c>
    </row>
    <row r="206" spans="1:44" ht="29.25" customHeight="1">
      <c r="A206" s="352" t="s">
        <v>1766</v>
      </c>
      <c r="B206" s="353" t="s">
        <v>1767</v>
      </c>
      <c r="C206" s="353"/>
      <c r="D206" s="353"/>
      <c r="E206" s="353" t="s">
        <v>1768</v>
      </c>
      <c r="F206" s="353" t="s">
        <v>1769</v>
      </c>
      <c r="G206" s="353" t="s">
        <v>1770</v>
      </c>
      <c r="H206" s="353" t="s">
        <v>1130</v>
      </c>
      <c r="I206" s="356">
        <v>94.858000000000004</v>
      </c>
      <c r="J206" s="356">
        <v>95.778999999999996</v>
      </c>
      <c r="K206" s="356">
        <v>97.641999999999996</v>
      </c>
      <c r="L206" s="356">
        <v>99.084000000000003</v>
      </c>
      <c r="M206" s="356">
        <v>99.465000000000003</v>
      </c>
      <c r="N206" s="356">
        <v>100</v>
      </c>
      <c r="O206" s="356">
        <v>102.5</v>
      </c>
      <c r="P206" s="356">
        <v>107.71599999999999</v>
      </c>
      <c r="Q206" s="356">
        <v>111.59</v>
      </c>
      <c r="R206" s="354">
        <v>114.2</v>
      </c>
      <c r="S206" s="355">
        <v>115.9</v>
      </c>
      <c r="T206" s="355">
        <v>117.7</v>
      </c>
      <c r="U206" s="355">
        <v>119.8</v>
      </c>
      <c r="V206" s="355">
        <v>121.8</v>
      </c>
      <c r="W206" s="355">
        <v>124</v>
      </c>
      <c r="X206" s="355">
        <v>125.5</v>
      </c>
      <c r="Y206" s="355">
        <v>127.2</v>
      </c>
      <c r="Z206" s="355">
        <v>129.1</v>
      </c>
      <c r="AA206" s="355">
        <v>131</v>
      </c>
      <c r="AB206" s="355">
        <v>132.9</v>
      </c>
      <c r="AC206" s="355">
        <v>134.69999999999999</v>
      </c>
      <c r="AD206" s="355">
        <v>136.5</v>
      </c>
      <c r="AE206" s="355">
        <v>138.4</v>
      </c>
      <c r="AF206" s="355">
        <v>140.19999999999999</v>
      </c>
      <c r="AG206" s="355">
        <v>141.9</v>
      </c>
      <c r="AH206" s="355">
        <v>143.5</v>
      </c>
      <c r="AI206" s="355">
        <v>145.1</v>
      </c>
      <c r="AJ206" s="355">
        <v>146.69999999999999</v>
      </c>
      <c r="AK206" s="355">
        <v>148.30000000000001</v>
      </c>
      <c r="AL206" s="355">
        <v>149.80000000000001</v>
      </c>
      <c r="AM206" s="355">
        <v>151.30000000000001</v>
      </c>
      <c r="AN206" s="355">
        <v>152.80000000000001</v>
      </c>
      <c r="AO206" s="355">
        <v>154.30000000000001</v>
      </c>
      <c r="AP206" s="355">
        <v>155.80000000000001</v>
      </c>
      <c r="AQ206" s="355">
        <v>157.30000000000001</v>
      </c>
      <c r="AR206" s="355">
        <v>158.69999999999999</v>
      </c>
    </row>
    <row r="207" spans="1:44" ht="29.25" customHeight="1">
      <c r="A207" s="357" t="s">
        <v>1771</v>
      </c>
      <c r="B207" s="358" t="s">
        <v>1772</v>
      </c>
      <c r="C207" s="358"/>
      <c r="D207" s="358"/>
      <c r="E207" s="358" t="s">
        <v>1768</v>
      </c>
      <c r="F207" s="358" t="s">
        <v>1773</v>
      </c>
      <c r="G207" s="358" t="s">
        <v>1770</v>
      </c>
      <c r="H207" s="358" t="s">
        <v>1130</v>
      </c>
      <c r="I207" s="355">
        <v>95.370999999999995</v>
      </c>
      <c r="J207" s="355">
        <v>96.635000000000005</v>
      </c>
      <c r="K207" s="355">
        <v>97.998999999999995</v>
      </c>
      <c r="L207" s="355">
        <v>99.298000000000002</v>
      </c>
      <c r="M207" s="355">
        <v>100.05200000000001</v>
      </c>
      <c r="N207" s="355">
        <v>100.68</v>
      </c>
      <c r="O207" s="355">
        <v>104.42700000000001</v>
      </c>
      <c r="P207" s="355">
        <v>109.681</v>
      </c>
      <c r="Q207" s="355">
        <v>113.17700000000001</v>
      </c>
      <c r="R207" s="359">
        <v>115</v>
      </c>
      <c r="S207" s="355">
        <v>116.8</v>
      </c>
      <c r="T207" s="355">
        <v>118.7</v>
      </c>
      <c r="U207" s="355">
        <v>120.8</v>
      </c>
      <c r="V207" s="355">
        <v>122.9</v>
      </c>
      <c r="W207" s="355">
        <v>124.8</v>
      </c>
      <c r="X207" s="355">
        <v>126.4</v>
      </c>
      <c r="Y207" s="355">
        <v>128.1</v>
      </c>
      <c r="Z207" s="355">
        <v>130</v>
      </c>
      <c r="AA207" s="355">
        <v>131.9</v>
      </c>
      <c r="AB207" s="355">
        <v>133.80000000000001</v>
      </c>
      <c r="AC207" s="355">
        <v>135.6</v>
      </c>
      <c r="AD207" s="355">
        <v>137.5</v>
      </c>
      <c r="AE207" s="355">
        <v>139.30000000000001</v>
      </c>
      <c r="AF207" s="355">
        <v>141</v>
      </c>
      <c r="AG207" s="355">
        <v>142.69999999999999</v>
      </c>
      <c r="AH207" s="355">
        <v>144.30000000000001</v>
      </c>
      <c r="AI207" s="355">
        <v>145.9</v>
      </c>
      <c r="AJ207" s="355">
        <v>147.5</v>
      </c>
      <c r="AK207" s="355">
        <v>149</v>
      </c>
      <c r="AL207" s="355">
        <v>150.6</v>
      </c>
      <c r="AM207" s="355">
        <v>152.1</v>
      </c>
      <c r="AN207" s="355">
        <v>153.6</v>
      </c>
      <c r="AO207" s="355">
        <v>155.1</v>
      </c>
      <c r="AP207" s="355">
        <v>156.5</v>
      </c>
      <c r="AQ207" s="355">
        <v>158</v>
      </c>
      <c r="AR207" s="355">
        <v>159.4</v>
      </c>
    </row>
    <row r="208" spans="1:44" ht="38.25" customHeight="1">
      <c r="A208" s="352" t="s">
        <v>1774</v>
      </c>
      <c r="B208" s="353" t="s">
        <v>1775</v>
      </c>
      <c r="C208" s="353"/>
      <c r="D208" s="353"/>
      <c r="E208" s="353" t="s">
        <v>1776</v>
      </c>
      <c r="F208" s="353" t="s">
        <v>1777</v>
      </c>
      <c r="G208" s="353" t="s">
        <v>1770</v>
      </c>
      <c r="H208" s="353" t="s">
        <v>1130</v>
      </c>
      <c r="I208" s="356">
        <v>0.70599999999999996</v>
      </c>
      <c r="J208" s="356">
        <v>0.97099999999999997</v>
      </c>
      <c r="K208" s="356">
        <v>1.9450000000000001</v>
      </c>
      <c r="L208" s="356">
        <v>1.4770000000000001</v>
      </c>
      <c r="M208" s="356">
        <v>0.38500000000000001</v>
      </c>
      <c r="N208" s="356">
        <v>0.53800000000000003</v>
      </c>
      <c r="O208" s="356">
        <v>2.5</v>
      </c>
      <c r="P208" s="356">
        <v>5.0890000000000004</v>
      </c>
      <c r="Q208" s="356">
        <v>3.5960000000000001</v>
      </c>
      <c r="R208" s="354">
        <v>2.2999999999999998</v>
      </c>
      <c r="S208" s="355">
        <v>1.5</v>
      </c>
      <c r="T208" s="355">
        <v>1.5</v>
      </c>
      <c r="U208" s="355">
        <v>1.8</v>
      </c>
      <c r="V208" s="355">
        <v>1.7</v>
      </c>
      <c r="W208" s="355">
        <v>1.8</v>
      </c>
      <c r="X208" s="355">
        <v>1.2</v>
      </c>
      <c r="Y208" s="355">
        <v>1.3</v>
      </c>
      <c r="Z208" s="355">
        <v>1.5</v>
      </c>
      <c r="AA208" s="355">
        <v>1.5</v>
      </c>
      <c r="AB208" s="355">
        <v>1.4</v>
      </c>
      <c r="AC208" s="355">
        <v>1.4</v>
      </c>
      <c r="AD208" s="355">
        <v>1.4</v>
      </c>
      <c r="AE208" s="355">
        <v>1.3</v>
      </c>
      <c r="AF208" s="355">
        <v>1.3</v>
      </c>
      <c r="AG208" s="355">
        <v>1.2</v>
      </c>
      <c r="AH208" s="355">
        <v>1.1000000000000001</v>
      </c>
      <c r="AI208" s="355">
        <v>1.1000000000000001</v>
      </c>
      <c r="AJ208" s="355">
        <v>1.1000000000000001</v>
      </c>
      <c r="AK208" s="355">
        <v>1.1000000000000001</v>
      </c>
      <c r="AL208" s="355">
        <v>1</v>
      </c>
      <c r="AM208" s="355">
        <v>1</v>
      </c>
      <c r="AN208" s="355">
        <v>1</v>
      </c>
      <c r="AO208" s="355">
        <v>1</v>
      </c>
      <c r="AP208" s="355">
        <v>1</v>
      </c>
      <c r="AQ208" s="355">
        <v>0.9</v>
      </c>
      <c r="AR208" s="355">
        <v>0.9</v>
      </c>
    </row>
    <row r="209" spans="1:44" ht="38.25" customHeight="1">
      <c r="A209" s="357" t="s">
        <v>1778</v>
      </c>
      <c r="B209" s="358" t="s">
        <v>1779</v>
      </c>
      <c r="C209" s="358"/>
      <c r="D209" s="358"/>
      <c r="E209" s="358" t="s">
        <v>1776</v>
      </c>
      <c r="F209" s="358" t="s">
        <v>1780</v>
      </c>
      <c r="G209" s="358" t="s">
        <v>1770</v>
      </c>
      <c r="H209" s="358" t="s">
        <v>1130</v>
      </c>
      <c r="I209" s="355">
        <v>1.131</v>
      </c>
      <c r="J209" s="355">
        <v>1.325</v>
      </c>
      <c r="K209" s="355">
        <v>1.411</v>
      </c>
      <c r="L209" s="355">
        <v>1.3260000000000001</v>
      </c>
      <c r="M209" s="355">
        <v>0.75900000000000001</v>
      </c>
      <c r="N209" s="355">
        <v>0.628</v>
      </c>
      <c r="O209" s="355">
        <v>3.722</v>
      </c>
      <c r="P209" s="355">
        <v>5.0309999999999997</v>
      </c>
      <c r="Q209" s="355">
        <v>3.1869999999999998</v>
      </c>
      <c r="R209" s="359">
        <v>1.7</v>
      </c>
      <c r="S209" s="355">
        <v>1.5</v>
      </c>
      <c r="T209" s="355">
        <v>1.7</v>
      </c>
      <c r="U209" s="355">
        <v>1.8</v>
      </c>
      <c r="V209" s="355">
        <v>1.7</v>
      </c>
      <c r="W209" s="355">
        <v>1.5</v>
      </c>
      <c r="X209" s="355">
        <v>1.3</v>
      </c>
      <c r="Y209" s="355">
        <v>1.4</v>
      </c>
      <c r="Z209" s="355">
        <v>1.5</v>
      </c>
      <c r="AA209" s="355">
        <v>1.5</v>
      </c>
      <c r="AB209" s="355">
        <v>1.4</v>
      </c>
      <c r="AC209" s="355">
        <v>1.4</v>
      </c>
      <c r="AD209" s="355">
        <v>1.4</v>
      </c>
      <c r="AE209" s="355">
        <v>1.3</v>
      </c>
      <c r="AF209" s="355">
        <v>1.3</v>
      </c>
      <c r="AG209" s="355">
        <v>1.2</v>
      </c>
      <c r="AH209" s="355">
        <v>1.1000000000000001</v>
      </c>
      <c r="AI209" s="355">
        <v>1.1000000000000001</v>
      </c>
      <c r="AJ209" s="355">
        <v>1.1000000000000001</v>
      </c>
      <c r="AK209" s="355">
        <v>1</v>
      </c>
      <c r="AL209" s="355">
        <v>1</v>
      </c>
      <c r="AM209" s="355">
        <v>1</v>
      </c>
      <c r="AN209" s="355">
        <v>1</v>
      </c>
      <c r="AO209" s="355">
        <v>1</v>
      </c>
      <c r="AP209" s="355">
        <v>1</v>
      </c>
      <c r="AQ209" s="355">
        <v>0.9</v>
      </c>
      <c r="AR209" s="355">
        <v>0.9</v>
      </c>
    </row>
    <row r="210" spans="1:44" ht="47.25" customHeight="1">
      <c r="A210" s="352" t="s">
        <v>1781</v>
      </c>
      <c r="B210" s="353" t="s">
        <v>1782</v>
      </c>
      <c r="C210" s="353"/>
      <c r="D210" s="353"/>
      <c r="E210" s="353" t="s">
        <v>1276</v>
      </c>
      <c r="F210" s="353" t="s">
        <v>1783</v>
      </c>
      <c r="G210" s="353"/>
      <c r="H210" s="353" t="s">
        <v>1130</v>
      </c>
      <c r="I210" s="354">
        <v>4</v>
      </c>
      <c r="J210" s="354">
        <v>5</v>
      </c>
      <c r="K210" s="354">
        <v>5</v>
      </c>
      <c r="L210" s="354">
        <v>5</v>
      </c>
      <c r="M210" s="354">
        <v>5</v>
      </c>
      <c r="N210" s="354">
        <v>5</v>
      </c>
      <c r="O210" s="354">
        <v>5</v>
      </c>
      <c r="P210" s="354">
        <v>5</v>
      </c>
      <c r="Q210" s="354">
        <v>5</v>
      </c>
      <c r="R210" s="354">
        <v>5</v>
      </c>
      <c r="S210" s="355">
        <v>5</v>
      </c>
      <c r="T210" s="355">
        <v>5</v>
      </c>
      <c r="U210" s="355">
        <v>5</v>
      </c>
      <c r="V210" s="355">
        <v>5</v>
      </c>
      <c r="W210" s="355">
        <v>5</v>
      </c>
      <c r="X210" s="356" t="s">
        <v>1131</v>
      </c>
      <c r="Y210" s="356" t="s">
        <v>1131</v>
      </c>
      <c r="Z210" s="356" t="s">
        <v>1131</v>
      </c>
      <c r="AA210" s="356" t="s">
        <v>1131</v>
      </c>
      <c r="AB210" s="356" t="s">
        <v>1131</v>
      </c>
      <c r="AC210" s="356" t="s">
        <v>1131</v>
      </c>
      <c r="AD210" s="356" t="s">
        <v>1131</v>
      </c>
      <c r="AE210" s="356" t="s">
        <v>1131</v>
      </c>
      <c r="AF210" s="356" t="s">
        <v>1131</v>
      </c>
      <c r="AG210" s="356" t="s">
        <v>1131</v>
      </c>
      <c r="AH210" s="356" t="s">
        <v>1131</v>
      </c>
      <c r="AI210" s="356" t="s">
        <v>1131</v>
      </c>
      <c r="AJ210" s="356" t="s">
        <v>1131</v>
      </c>
      <c r="AK210" s="356" t="s">
        <v>1131</v>
      </c>
      <c r="AL210" s="356" t="s">
        <v>1131</v>
      </c>
      <c r="AM210" s="356" t="s">
        <v>1131</v>
      </c>
      <c r="AN210" s="356" t="s">
        <v>1131</v>
      </c>
      <c r="AO210" s="356" t="s">
        <v>1131</v>
      </c>
      <c r="AP210" s="356" t="s">
        <v>1131</v>
      </c>
      <c r="AQ210" s="356" t="s">
        <v>1131</v>
      </c>
      <c r="AR210" s="356" t="s">
        <v>1131</v>
      </c>
    </row>
    <row r="211" spans="1:44" ht="57" customHeight="1">
      <c r="A211" s="357" t="s">
        <v>1784</v>
      </c>
      <c r="B211" s="358" t="s">
        <v>1785</v>
      </c>
      <c r="C211" s="358"/>
      <c r="D211" s="358"/>
      <c r="E211" s="358" t="s">
        <v>1276</v>
      </c>
      <c r="F211" s="358" t="s">
        <v>1786</v>
      </c>
      <c r="G211" s="358"/>
      <c r="H211" s="358" t="s">
        <v>1130</v>
      </c>
      <c r="I211" s="359">
        <v>4</v>
      </c>
      <c r="J211" s="359">
        <v>4</v>
      </c>
      <c r="K211" s="359">
        <v>4</v>
      </c>
      <c r="L211" s="359">
        <v>4</v>
      </c>
      <c r="M211" s="359">
        <v>4</v>
      </c>
      <c r="N211" s="359">
        <v>4</v>
      </c>
      <c r="O211" s="359">
        <v>4</v>
      </c>
      <c r="P211" s="359">
        <v>4</v>
      </c>
      <c r="Q211" s="359">
        <v>4</v>
      </c>
      <c r="R211" s="359">
        <v>4</v>
      </c>
      <c r="S211" s="355">
        <v>4</v>
      </c>
      <c r="T211" s="355">
        <v>4</v>
      </c>
      <c r="U211" s="355">
        <v>4</v>
      </c>
      <c r="V211" s="355">
        <v>4</v>
      </c>
      <c r="W211" s="355">
        <v>4</v>
      </c>
      <c r="X211" s="355" t="s">
        <v>1131</v>
      </c>
      <c r="Y211" s="355" t="s">
        <v>1131</v>
      </c>
      <c r="Z211" s="355" t="s">
        <v>1131</v>
      </c>
      <c r="AA211" s="355" t="s">
        <v>1131</v>
      </c>
      <c r="AB211" s="355" t="s">
        <v>1131</v>
      </c>
      <c r="AC211" s="355" t="s">
        <v>1131</v>
      </c>
      <c r="AD211" s="355" t="s">
        <v>1131</v>
      </c>
      <c r="AE211" s="355" t="s">
        <v>1131</v>
      </c>
      <c r="AF211" s="355" t="s">
        <v>1131</v>
      </c>
      <c r="AG211" s="355" t="s">
        <v>1131</v>
      </c>
      <c r="AH211" s="355" t="s">
        <v>1131</v>
      </c>
      <c r="AI211" s="355" t="s">
        <v>1131</v>
      </c>
      <c r="AJ211" s="355" t="s">
        <v>1131</v>
      </c>
      <c r="AK211" s="355" t="s">
        <v>1131</v>
      </c>
      <c r="AL211" s="355" t="s">
        <v>1131</v>
      </c>
      <c r="AM211" s="355" t="s">
        <v>1131</v>
      </c>
      <c r="AN211" s="355" t="s">
        <v>1131</v>
      </c>
      <c r="AO211" s="355" t="s">
        <v>1131</v>
      </c>
      <c r="AP211" s="355" t="s">
        <v>1131</v>
      </c>
      <c r="AQ211" s="355" t="s">
        <v>1131</v>
      </c>
      <c r="AR211" s="355" t="s">
        <v>1131</v>
      </c>
    </row>
    <row r="212" spans="1:44" ht="47.25" customHeight="1">
      <c r="A212" s="352" t="s">
        <v>1787</v>
      </c>
      <c r="B212" s="353" t="s">
        <v>1788</v>
      </c>
      <c r="C212" s="353"/>
      <c r="D212" s="353"/>
      <c r="E212" s="353" t="s">
        <v>1276</v>
      </c>
      <c r="F212" s="353" t="s">
        <v>1789</v>
      </c>
      <c r="G212" s="353"/>
      <c r="H212" s="353" t="s">
        <v>1130</v>
      </c>
      <c r="I212" s="354">
        <v>1</v>
      </c>
      <c r="J212" s="354">
        <v>1</v>
      </c>
      <c r="K212" s="354">
        <v>1</v>
      </c>
      <c r="L212" s="354">
        <v>1</v>
      </c>
      <c r="M212" s="354">
        <v>1</v>
      </c>
      <c r="N212" s="354">
        <v>1</v>
      </c>
      <c r="O212" s="354">
        <v>1</v>
      </c>
      <c r="P212" s="354">
        <v>2</v>
      </c>
      <c r="Q212" s="354">
        <v>2</v>
      </c>
      <c r="R212" s="354">
        <v>2</v>
      </c>
      <c r="S212" s="355">
        <v>2</v>
      </c>
      <c r="T212" s="355">
        <v>2</v>
      </c>
      <c r="U212" s="355">
        <v>2</v>
      </c>
      <c r="V212" s="355">
        <v>2</v>
      </c>
      <c r="W212" s="355">
        <v>2</v>
      </c>
      <c r="X212" s="356" t="s">
        <v>1131</v>
      </c>
      <c r="Y212" s="356" t="s">
        <v>1131</v>
      </c>
      <c r="Z212" s="356" t="s">
        <v>1131</v>
      </c>
      <c r="AA212" s="356" t="s">
        <v>1131</v>
      </c>
      <c r="AB212" s="356" t="s">
        <v>1131</v>
      </c>
      <c r="AC212" s="356" t="s">
        <v>1131</v>
      </c>
      <c r="AD212" s="356" t="s">
        <v>1131</v>
      </c>
      <c r="AE212" s="356" t="s">
        <v>1131</v>
      </c>
      <c r="AF212" s="356" t="s">
        <v>1131</v>
      </c>
      <c r="AG212" s="356" t="s">
        <v>1131</v>
      </c>
      <c r="AH212" s="356" t="s">
        <v>1131</v>
      </c>
      <c r="AI212" s="356" t="s">
        <v>1131</v>
      </c>
      <c r="AJ212" s="356" t="s">
        <v>1131</v>
      </c>
      <c r="AK212" s="356" t="s">
        <v>1131</v>
      </c>
      <c r="AL212" s="356" t="s">
        <v>1131</v>
      </c>
      <c r="AM212" s="356" t="s">
        <v>1131</v>
      </c>
      <c r="AN212" s="356" t="s">
        <v>1131</v>
      </c>
      <c r="AO212" s="356" t="s">
        <v>1131</v>
      </c>
      <c r="AP212" s="356" t="s">
        <v>1131</v>
      </c>
      <c r="AQ212" s="356" t="s">
        <v>1131</v>
      </c>
      <c r="AR212" s="356" t="s">
        <v>1131</v>
      </c>
    </row>
    <row r="213" spans="1:44" ht="29.25" customHeight="1">
      <c r="A213" s="357" t="s">
        <v>1790</v>
      </c>
      <c r="B213" s="358" t="s">
        <v>1791</v>
      </c>
      <c r="C213" s="358"/>
      <c r="D213" s="358"/>
      <c r="E213" s="358" t="s">
        <v>1464</v>
      </c>
      <c r="F213" s="358" t="s">
        <v>1792</v>
      </c>
      <c r="G213" s="358"/>
      <c r="H213" s="358" t="s">
        <v>1130</v>
      </c>
      <c r="I213" s="355">
        <v>99.9</v>
      </c>
      <c r="J213" s="355">
        <v>99.9</v>
      </c>
      <c r="K213" s="355">
        <v>99.9</v>
      </c>
      <c r="L213" s="355">
        <v>99.9</v>
      </c>
      <c r="M213" s="355">
        <v>99.9</v>
      </c>
      <c r="N213" s="355">
        <v>99.9</v>
      </c>
      <c r="O213" s="355">
        <v>99.9</v>
      </c>
      <c r="P213" s="355">
        <v>99.9</v>
      </c>
      <c r="Q213" s="355">
        <v>99.9</v>
      </c>
      <c r="R213" s="355" t="s">
        <v>1131</v>
      </c>
      <c r="S213" s="355" t="s">
        <v>1131</v>
      </c>
      <c r="T213" s="355" t="s">
        <v>1131</v>
      </c>
      <c r="U213" s="355" t="s">
        <v>1131</v>
      </c>
      <c r="V213" s="355" t="s">
        <v>1131</v>
      </c>
      <c r="W213" s="355" t="s">
        <v>1131</v>
      </c>
      <c r="X213" s="355" t="s">
        <v>1131</v>
      </c>
      <c r="Y213" s="355" t="s">
        <v>1131</v>
      </c>
      <c r="Z213" s="355" t="s">
        <v>1131</v>
      </c>
      <c r="AA213" s="355" t="s">
        <v>1131</v>
      </c>
      <c r="AB213" s="355" t="s">
        <v>1131</v>
      </c>
      <c r="AC213" s="355" t="s">
        <v>1131</v>
      </c>
      <c r="AD213" s="355" t="s">
        <v>1131</v>
      </c>
      <c r="AE213" s="355" t="s">
        <v>1131</v>
      </c>
      <c r="AF213" s="355" t="s">
        <v>1131</v>
      </c>
      <c r="AG213" s="355" t="s">
        <v>1131</v>
      </c>
      <c r="AH213" s="355" t="s">
        <v>1131</v>
      </c>
      <c r="AI213" s="355" t="s">
        <v>1131</v>
      </c>
      <c r="AJ213" s="355" t="s">
        <v>1131</v>
      </c>
      <c r="AK213" s="355" t="s">
        <v>1131</v>
      </c>
      <c r="AL213" s="355" t="s">
        <v>1131</v>
      </c>
      <c r="AM213" s="355" t="s">
        <v>1131</v>
      </c>
      <c r="AN213" s="355" t="s">
        <v>1131</v>
      </c>
      <c r="AO213" s="355" t="s">
        <v>1131</v>
      </c>
      <c r="AP213" s="355" t="s">
        <v>1131</v>
      </c>
      <c r="AQ213" s="355" t="s">
        <v>1131</v>
      </c>
      <c r="AR213" s="355" t="s">
        <v>1131</v>
      </c>
    </row>
    <row r="214" spans="1:44" ht="57" customHeight="1">
      <c r="A214" s="352" t="s">
        <v>1793</v>
      </c>
      <c r="B214" s="353" t="s">
        <v>1794</v>
      </c>
      <c r="C214" s="353"/>
      <c r="D214" s="353"/>
      <c r="E214" s="353" t="s">
        <v>1276</v>
      </c>
      <c r="F214" s="353" t="s">
        <v>1795</v>
      </c>
      <c r="G214" s="353"/>
      <c r="H214" s="353" t="s">
        <v>1130</v>
      </c>
      <c r="I214" s="354">
        <v>4</v>
      </c>
      <c r="J214" s="354">
        <v>4</v>
      </c>
      <c r="K214" s="354">
        <v>4</v>
      </c>
      <c r="L214" s="354">
        <v>4</v>
      </c>
      <c r="M214" s="354">
        <v>4</v>
      </c>
      <c r="N214" s="354">
        <v>4</v>
      </c>
      <c r="O214" s="354">
        <v>4</v>
      </c>
      <c r="P214" s="354">
        <v>4</v>
      </c>
      <c r="Q214" s="354">
        <v>4.2</v>
      </c>
      <c r="R214" s="354">
        <v>4.4000000000000004</v>
      </c>
      <c r="S214" s="355">
        <v>4.5999999999999996</v>
      </c>
      <c r="T214" s="355">
        <v>4.8</v>
      </c>
      <c r="U214" s="355">
        <v>5</v>
      </c>
      <c r="V214" s="355">
        <v>5</v>
      </c>
      <c r="W214" s="355">
        <v>5</v>
      </c>
      <c r="X214" s="356" t="s">
        <v>1131</v>
      </c>
      <c r="Y214" s="356" t="s">
        <v>1131</v>
      </c>
      <c r="Z214" s="356" t="s">
        <v>1131</v>
      </c>
      <c r="AA214" s="356" t="s">
        <v>1131</v>
      </c>
      <c r="AB214" s="356" t="s">
        <v>1131</v>
      </c>
      <c r="AC214" s="356" t="s">
        <v>1131</v>
      </c>
      <c r="AD214" s="356" t="s">
        <v>1131</v>
      </c>
      <c r="AE214" s="356" t="s">
        <v>1131</v>
      </c>
      <c r="AF214" s="356" t="s">
        <v>1131</v>
      </c>
      <c r="AG214" s="356" t="s">
        <v>1131</v>
      </c>
      <c r="AH214" s="356" t="s">
        <v>1131</v>
      </c>
      <c r="AI214" s="356" t="s">
        <v>1131</v>
      </c>
      <c r="AJ214" s="356" t="s">
        <v>1131</v>
      </c>
      <c r="AK214" s="356" t="s">
        <v>1131</v>
      </c>
      <c r="AL214" s="356" t="s">
        <v>1131</v>
      </c>
      <c r="AM214" s="356" t="s">
        <v>1131</v>
      </c>
      <c r="AN214" s="356" t="s">
        <v>1131</v>
      </c>
      <c r="AO214" s="356" t="s">
        <v>1131</v>
      </c>
      <c r="AP214" s="356" t="s">
        <v>1131</v>
      </c>
      <c r="AQ214" s="356" t="s">
        <v>1131</v>
      </c>
      <c r="AR214" s="356" t="s">
        <v>1131</v>
      </c>
    </row>
    <row r="215" spans="1:44" ht="84" customHeight="1">
      <c r="A215" s="357" t="s">
        <v>1796</v>
      </c>
      <c r="B215" s="358" t="s">
        <v>1797</v>
      </c>
      <c r="C215" s="358" t="s">
        <v>1371</v>
      </c>
      <c r="D215" s="358" t="s">
        <v>1315</v>
      </c>
      <c r="E215" s="358" t="s">
        <v>1427</v>
      </c>
      <c r="F215" s="358" t="s">
        <v>1798</v>
      </c>
      <c r="G215" s="358"/>
      <c r="H215" s="358" t="s">
        <v>1130</v>
      </c>
      <c r="I215" s="355" t="s">
        <v>1131</v>
      </c>
      <c r="J215" s="355" t="s">
        <v>1131</v>
      </c>
      <c r="K215" s="355" t="s">
        <v>1131</v>
      </c>
      <c r="L215" s="355" t="s">
        <v>1131</v>
      </c>
      <c r="M215" s="355" t="s">
        <v>1131</v>
      </c>
      <c r="N215" s="355" t="s">
        <v>1131</v>
      </c>
      <c r="O215" s="355" t="s">
        <v>1131</v>
      </c>
      <c r="P215" s="355" t="s">
        <v>1131</v>
      </c>
      <c r="Q215" s="355" t="s">
        <v>1131</v>
      </c>
      <c r="R215" s="355" t="s">
        <v>1131</v>
      </c>
      <c r="S215" s="355" t="s">
        <v>1131</v>
      </c>
      <c r="T215" s="355" t="s">
        <v>1131</v>
      </c>
      <c r="U215" s="355" t="s">
        <v>1131</v>
      </c>
      <c r="V215" s="355" t="s">
        <v>1131</v>
      </c>
      <c r="W215" s="355" t="s">
        <v>1131</v>
      </c>
      <c r="X215" s="355" t="s">
        <v>1131</v>
      </c>
      <c r="Y215" s="355" t="s">
        <v>1131</v>
      </c>
      <c r="Z215" s="355" t="s">
        <v>1131</v>
      </c>
      <c r="AA215" s="355" t="s">
        <v>1131</v>
      </c>
      <c r="AB215" s="355" t="s">
        <v>1131</v>
      </c>
      <c r="AC215" s="355" t="s">
        <v>1131</v>
      </c>
      <c r="AD215" s="355" t="s">
        <v>1131</v>
      </c>
      <c r="AE215" s="355" t="s">
        <v>1131</v>
      </c>
      <c r="AF215" s="355" t="s">
        <v>1131</v>
      </c>
      <c r="AG215" s="355" t="s">
        <v>1131</v>
      </c>
      <c r="AH215" s="355" t="s">
        <v>1131</v>
      </c>
      <c r="AI215" s="355" t="s">
        <v>1131</v>
      </c>
      <c r="AJ215" s="355" t="s">
        <v>1131</v>
      </c>
      <c r="AK215" s="355" t="s">
        <v>1131</v>
      </c>
      <c r="AL215" s="355" t="s">
        <v>1131</v>
      </c>
      <c r="AM215" s="355" t="s">
        <v>1131</v>
      </c>
      <c r="AN215" s="355" t="s">
        <v>1131</v>
      </c>
      <c r="AO215" s="355" t="s">
        <v>1131</v>
      </c>
      <c r="AP215" s="355" t="s">
        <v>1131</v>
      </c>
      <c r="AQ215" s="355" t="s">
        <v>1131</v>
      </c>
      <c r="AR215" s="355" t="s">
        <v>1131</v>
      </c>
    </row>
    <row r="216" spans="1:44" ht="195" customHeight="1">
      <c r="A216" s="352" t="s">
        <v>1799</v>
      </c>
      <c r="B216" s="353" t="s">
        <v>1800</v>
      </c>
      <c r="C216" s="353"/>
      <c r="D216" s="353" t="s">
        <v>1322</v>
      </c>
      <c r="E216" s="353" t="s">
        <v>1801</v>
      </c>
      <c r="F216" s="353" t="s">
        <v>1802</v>
      </c>
      <c r="G216" s="353" t="s">
        <v>1803</v>
      </c>
      <c r="H216" s="353" t="s">
        <v>1130</v>
      </c>
      <c r="I216" s="356">
        <v>22</v>
      </c>
      <c r="J216" s="356">
        <v>24</v>
      </c>
      <c r="K216" s="356">
        <v>25.53</v>
      </c>
      <c r="L216" s="356">
        <v>29.024999999999999</v>
      </c>
      <c r="M216" s="356">
        <v>28.791</v>
      </c>
      <c r="N216" s="356">
        <v>32.247999999999998</v>
      </c>
      <c r="O216" s="356">
        <v>35.631</v>
      </c>
      <c r="P216" s="354">
        <v>38.4</v>
      </c>
      <c r="Q216" s="354">
        <v>-7.1250000000000003E-4</v>
      </c>
      <c r="R216" s="355">
        <v>-7.1250000000000003E-4</v>
      </c>
      <c r="S216" s="355">
        <v>-7.1250000000000003E-4</v>
      </c>
      <c r="T216" s="355">
        <v>-7.1250000000000003E-4</v>
      </c>
      <c r="U216" s="355">
        <v>-7.1250000000000003E-4</v>
      </c>
      <c r="V216" s="355">
        <v>-7.1250000000000003E-4</v>
      </c>
      <c r="W216" s="355">
        <v>-7.1250000000000003E-4</v>
      </c>
      <c r="X216" s="355">
        <v>-7.1250000000000003E-4</v>
      </c>
      <c r="Y216" s="355">
        <v>-7.1250000000000003E-4</v>
      </c>
      <c r="Z216" s="355">
        <v>-7.1250000000000003E-4</v>
      </c>
      <c r="AA216" s="355">
        <v>-7.1250000000000003E-4</v>
      </c>
      <c r="AB216" s="356" t="s">
        <v>1131</v>
      </c>
      <c r="AC216" s="356" t="s">
        <v>1131</v>
      </c>
      <c r="AD216" s="356" t="s">
        <v>1131</v>
      </c>
      <c r="AE216" s="356" t="s">
        <v>1131</v>
      </c>
      <c r="AF216" s="356" t="s">
        <v>1131</v>
      </c>
      <c r="AG216" s="356" t="s">
        <v>1131</v>
      </c>
      <c r="AH216" s="356" t="s">
        <v>1131</v>
      </c>
      <c r="AI216" s="356" t="s">
        <v>1131</v>
      </c>
      <c r="AJ216" s="356" t="s">
        <v>1131</v>
      </c>
      <c r="AK216" s="356" t="s">
        <v>1131</v>
      </c>
      <c r="AL216" s="356" t="s">
        <v>1131</v>
      </c>
      <c r="AM216" s="356" t="s">
        <v>1131</v>
      </c>
      <c r="AN216" s="356" t="s">
        <v>1131</v>
      </c>
      <c r="AO216" s="356" t="s">
        <v>1131</v>
      </c>
      <c r="AP216" s="356" t="s">
        <v>1131</v>
      </c>
      <c r="AQ216" s="356" t="s">
        <v>1131</v>
      </c>
      <c r="AR216" s="356" t="s">
        <v>1131</v>
      </c>
    </row>
    <row r="217" spans="1:44" ht="195" customHeight="1">
      <c r="A217" s="357" t="s">
        <v>1804</v>
      </c>
      <c r="B217" s="358" t="s">
        <v>1805</v>
      </c>
      <c r="C217" s="358"/>
      <c r="D217" s="358"/>
      <c r="E217" s="358" t="s">
        <v>1801</v>
      </c>
      <c r="F217" s="358" t="s">
        <v>1806</v>
      </c>
      <c r="G217" s="358" t="s">
        <v>1803</v>
      </c>
      <c r="H217" s="358" t="s">
        <v>1130</v>
      </c>
      <c r="I217" s="355">
        <v>7</v>
      </c>
      <c r="J217" s="355">
        <v>10</v>
      </c>
      <c r="K217" s="355">
        <v>6.63</v>
      </c>
      <c r="L217" s="355">
        <v>11.202999999999999</v>
      </c>
      <c r="M217" s="355">
        <v>2.1080000000000001</v>
      </c>
      <c r="N217" s="355">
        <v>1.2250000000000001</v>
      </c>
      <c r="O217" s="355">
        <v>4.8819999999999997</v>
      </c>
      <c r="P217" s="355">
        <v>5.0640000000000001</v>
      </c>
      <c r="Q217" s="355" t="s">
        <v>1131</v>
      </c>
      <c r="R217" s="355" t="s">
        <v>1131</v>
      </c>
      <c r="S217" s="355" t="s">
        <v>1131</v>
      </c>
      <c r="T217" s="355" t="s">
        <v>1131</v>
      </c>
      <c r="U217" s="355" t="s">
        <v>1131</v>
      </c>
      <c r="V217" s="355" t="s">
        <v>1131</v>
      </c>
      <c r="W217" s="355" t="s">
        <v>1131</v>
      </c>
      <c r="X217" s="355" t="s">
        <v>1131</v>
      </c>
      <c r="Y217" s="355" t="s">
        <v>1131</v>
      </c>
      <c r="Z217" s="355" t="s">
        <v>1131</v>
      </c>
      <c r="AA217" s="355" t="s">
        <v>1131</v>
      </c>
      <c r="AB217" s="355" t="s">
        <v>1131</v>
      </c>
      <c r="AC217" s="355" t="s">
        <v>1131</v>
      </c>
      <c r="AD217" s="355" t="s">
        <v>1131</v>
      </c>
      <c r="AE217" s="355" t="s">
        <v>1131</v>
      </c>
      <c r="AF217" s="355" t="s">
        <v>1131</v>
      </c>
      <c r="AG217" s="355" t="s">
        <v>1131</v>
      </c>
      <c r="AH217" s="355" t="s">
        <v>1131</v>
      </c>
      <c r="AI217" s="355" t="s">
        <v>1131</v>
      </c>
      <c r="AJ217" s="355" t="s">
        <v>1131</v>
      </c>
      <c r="AK217" s="355" t="s">
        <v>1131</v>
      </c>
      <c r="AL217" s="355" t="s">
        <v>1131</v>
      </c>
      <c r="AM217" s="355" t="s">
        <v>1131</v>
      </c>
      <c r="AN217" s="355" t="s">
        <v>1131</v>
      </c>
      <c r="AO217" s="355" t="s">
        <v>1131</v>
      </c>
      <c r="AP217" s="355" t="s">
        <v>1131</v>
      </c>
      <c r="AQ217" s="355" t="s">
        <v>1131</v>
      </c>
      <c r="AR217" s="355" t="s">
        <v>1131</v>
      </c>
    </row>
    <row r="218" spans="1:44" ht="195" customHeight="1">
      <c r="A218" s="352" t="s">
        <v>1807</v>
      </c>
      <c r="B218" s="353" t="s">
        <v>1808</v>
      </c>
      <c r="C218" s="353"/>
      <c r="D218" s="353"/>
      <c r="E218" s="353" t="s">
        <v>1801</v>
      </c>
      <c r="F218" s="353" t="s">
        <v>1809</v>
      </c>
      <c r="G218" s="353" t="s">
        <v>1803</v>
      </c>
      <c r="H218" s="353" t="s">
        <v>1130</v>
      </c>
      <c r="I218" s="356">
        <v>2813</v>
      </c>
      <c r="J218" s="356">
        <v>2947</v>
      </c>
      <c r="K218" s="356">
        <v>3059.6</v>
      </c>
      <c r="L218" s="356">
        <v>3062.1</v>
      </c>
      <c r="M218" s="356">
        <v>2929.9</v>
      </c>
      <c r="N218" s="356">
        <v>2686.9</v>
      </c>
      <c r="O218" s="356">
        <v>2650.2</v>
      </c>
      <c r="P218" s="356">
        <v>2801.4</v>
      </c>
      <c r="Q218" s="356" t="s">
        <v>1131</v>
      </c>
      <c r="R218" s="356" t="s">
        <v>1131</v>
      </c>
      <c r="S218" s="356" t="s">
        <v>1131</v>
      </c>
      <c r="T218" s="356" t="s">
        <v>1131</v>
      </c>
      <c r="U218" s="356" t="s">
        <v>1131</v>
      </c>
      <c r="V218" s="356" t="s">
        <v>1131</v>
      </c>
      <c r="W218" s="356" t="s">
        <v>1131</v>
      </c>
      <c r="X218" s="356" t="s">
        <v>1131</v>
      </c>
      <c r="Y218" s="356" t="s">
        <v>1131</v>
      </c>
      <c r="Z218" s="356" t="s">
        <v>1131</v>
      </c>
      <c r="AA218" s="356" t="s">
        <v>1131</v>
      </c>
      <c r="AB218" s="356" t="s">
        <v>1131</v>
      </c>
      <c r="AC218" s="356" t="s">
        <v>1131</v>
      </c>
      <c r="AD218" s="356" t="s">
        <v>1131</v>
      </c>
      <c r="AE218" s="356" t="s">
        <v>1131</v>
      </c>
      <c r="AF218" s="356" t="s">
        <v>1131</v>
      </c>
      <c r="AG218" s="356" t="s">
        <v>1131</v>
      </c>
      <c r="AH218" s="356" t="s">
        <v>1131</v>
      </c>
      <c r="AI218" s="356" t="s">
        <v>1131</v>
      </c>
      <c r="AJ218" s="356" t="s">
        <v>1131</v>
      </c>
      <c r="AK218" s="356" t="s">
        <v>1131</v>
      </c>
      <c r="AL218" s="356" t="s">
        <v>1131</v>
      </c>
      <c r="AM218" s="356" t="s">
        <v>1131</v>
      </c>
      <c r="AN218" s="356" t="s">
        <v>1131</v>
      </c>
      <c r="AO218" s="356" t="s">
        <v>1131</v>
      </c>
      <c r="AP218" s="356" t="s">
        <v>1131</v>
      </c>
      <c r="AQ218" s="356" t="s">
        <v>1131</v>
      </c>
      <c r="AR218" s="356" t="s">
        <v>1131</v>
      </c>
    </row>
    <row r="219" spans="1:44" ht="195" customHeight="1">
      <c r="A219" s="357" t="s">
        <v>1810</v>
      </c>
      <c r="B219" s="358" t="s">
        <v>1811</v>
      </c>
      <c r="C219" s="358"/>
      <c r="D219" s="358"/>
      <c r="E219" s="358" t="s">
        <v>1801</v>
      </c>
      <c r="F219" s="358" t="s">
        <v>1812</v>
      </c>
      <c r="G219" s="358" t="s">
        <v>1803</v>
      </c>
      <c r="H219" s="358" t="s">
        <v>1130</v>
      </c>
      <c r="I219" s="355">
        <v>2806</v>
      </c>
      <c r="J219" s="355">
        <v>2937</v>
      </c>
      <c r="K219" s="355">
        <v>3053</v>
      </c>
      <c r="L219" s="355">
        <v>3050.9</v>
      </c>
      <c r="M219" s="355">
        <v>2927.8</v>
      </c>
      <c r="N219" s="355">
        <v>2685.7</v>
      </c>
      <c r="O219" s="355">
        <v>2645.3</v>
      </c>
      <c r="P219" s="355">
        <v>2796.3</v>
      </c>
      <c r="Q219" s="355" t="s">
        <v>1131</v>
      </c>
      <c r="R219" s="355" t="s">
        <v>1131</v>
      </c>
      <c r="S219" s="355" t="s">
        <v>1131</v>
      </c>
      <c r="T219" s="355" t="s">
        <v>1131</v>
      </c>
      <c r="U219" s="355" t="s">
        <v>1131</v>
      </c>
      <c r="V219" s="355" t="s">
        <v>1131</v>
      </c>
      <c r="W219" s="355" t="s">
        <v>1131</v>
      </c>
      <c r="X219" s="355" t="s">
        <v>1131</v>
      </c>
      <c r="Y219" s="355" t="s">
        <v>1131</v>
      </c>
      <c r="Z219" s="355" t="s">
        <v>1131</v>
      </c>
      <c r="AA219" s="355" t="s">
        <v>1131</v>
      </c>
      <c r="AB219" s="355" t="s">
        <v>1131</v>
      </c>
      <c r="AC219" s="355" t="s">
        <v>1131</v>
      </c>
      <c r="AD219" s="355" t="s">
        <v>1131</v>
      </c>
      <c r="AE219" s="355" t="s">
        <v>1131</v>
      </c>
      <c r="AF219" s="355" t="s">
        <v>1131</v>
      </c>
      <c r="AG219" s="355" t="s">
        <v>1131</v>
      </c>
      <c r="AH219" s="355" t="s">
        <v>1131</v>
      </c>
      <c r="AI219" s="355" t="s">
        <v>1131</v>
      </c>
      <c r="AJ219" s="355" t="s">
        <v>1131</v>
      </c>
      <c r="AK219" s="355" t="s">
        <v>1131</v>
      </c>
      <c r="AL219" s="355" t="s">
        <v>1131</v>
      </c>
      <c r="AM219" s="355" t="s">
        <v>1131</v>
      </c>
      <c r="AN219" s="355" t="s">
        <v>1131</v>
      </c>
      <c r="AO219" s="355" t="s">
        <v>1131</v>
      </c>
      <c r="AP219" s="355" t="s">
        <v>1131</v>
      </c>
      <c r="AQ219" s="355" t="s">
        <v>1131</v>
      </c>
      <c r="AR219" s="355" t="s">
        <v>1131</v>
      </c>
    </row>
    <row r="220" spans="1:44" ht="120.75" customHeight="1">
      <c r="A220" s="352" t="s">
        <v>1813</v>
      </c>
      <c r="B220" s="353" t="s">
        <v>1814</v>
      </c>
      <c r="C220" s="353"/>
      <c r="D220" s="353" t="s">
        <v>1322</v>
      </c>
      <c r="E220" s="353" t="s">
        <v>1801</v>
      </c>
      <c r="F220" s="353" t="s">
        <v>1815</v>
      </c>
      <c r="G220" s="353"/>
      <c r="H220" s="353" t="s">
        <v>1130</v>
      </c>
      <c r="I220" s="356">
        <v>19.2486402994763</v>
      </c>
      <c r="J220" s="356">
        <v>20.998516690337699</v>
      </c>
      <c r="K220" s="356">
        <v>22.337172129346801</v>
      </c>
      <c r="L220" s="356">
        <v>25.395081122377199</v>
      </c>
      <c r="M220" s="356">
        <v>25.190345584646401</v>
      </c>
      <c r="N220" s="356">
        <v>28.215006926250499</v>
      </c>
      <c r="O220" s="354">
        <v>31.1749228413927</v>
      </c>
      <c r="P220" s="354">
        <v>33.599376580931199</v>
      </c>
      <c r="Q220" s="354">
        <v>-6.2341906877127096E-4</v>
      </c>
      <c r="R220" s="355">
        <v>-6.2341906877127096E-4</v>
      </c>
      <c r="S220" s="355">
        <v>-6.2341906877127096E-4</v>
      </c>
      <c r="T220" s="355">
        <v>-6.2341906877127096E-4</v>
      </c>
      <c r="U220" s="355">
        <v>-6.2341906877127096E-4</v>
      </c>
      <c r="V220" s="355">
        <v>-6.2341906877127096E-4</v>
      </c>
      <c r="W220" s="355">
        <v>-6.2341906877127096E-4</v>
      </c>
      <c r="X220" s="355">
        <v>-6.2341906877127096E-4</v>
      </c>
      <c r="Y220" s="355">
        <v>-6.2341906877127096E-4</v>
      </c>
      <c r="Z220" s="355">
        <v>-6.2341906877127096E-4</v>
      </c>
      <c r="AA220" s="355">
        <v>-6.2341906877127096E-4</v>
      </c>
      <c r="AB220" s="356" t="s">
        <v>1131</v>
      </c>
      <c r="AC220" s="356" t="s">
        <v>1131</v>
      </c>
      <c r="AD220" s="356" t="s">
        <v>1131</v>
      </c>
      <c r="AE220" s="356" t="s">
        <v>1131</v>
      </c>
      <c r="AF220" s="356" t="s">
        <v>1131</v>
      </c>
      <c r="AG220" s="356" t="s">
        <v>1131</v>
      </c>
      <c r="AH220" s="356" t="s">
        <v>1131</v>
      </c>
      <c r="AI220" s="356" t="s">
        <v>1131</v>
      </c>
      <c r="AJ220" s="356" t="s">
        <v>1131</v>
      </c>
      <c r="AK220" s="356" t="s">
        <v>1131</v>
      </c>
      <c r="AL220" s="356" t="s">
        <v>1131</v>
      </c>
      <c r="AM220" s="356" t="s">
        <v>1131</v>
      </c>
      <c r="AN220" s="356" t="s">
        <v>1131</v>
      </c>
      <c r="AO220" s="356" t="s">
        <v>1131</v>
      </c>
      <c r="AP220" s="356" t="s">
        <v>1131</v>
      </c>
      <c r="AQ220" s="356" t="s">
        <v>1131</v>
      </c>
      <c r="AR220" s="356" t="s">
        <v>1131</v>
      </c>
    </row>
    <row r="221" spans="1:44" ht="148.5" customHeight="1">
      <c r="A221" s="357" t="s">
        <v>1816</v>
      </c>
      <c r="B221" s="358" t="s">
        <v>1817</v>
      </c>
      <c r="C221" s="358"/>
      <c r="D221" s="358"/>
      <c r="E221" s="358" t="s">
        <v>1818</v>
      </c>
      <c r="F221" s="358" t="s">
        <v>1819</v>
      </c>
      <c r="G221" s="358"/>
      <c r="H221" s="358" t="s">
        <v>1130</v>
      </c>
      <c r="I221" s="355">
        <v>96.025000000000006</v>
      </c>
      <c r="J221" s="355">
        <v>95.367999999999995</v>
      </c>
      <c r="K221" s="355">
        <v>93.346000000000004</v>
      </c>
      <c r="L221" s="355">
        <v>91.498000000000005</v>
      </c>
      <c r="M221" s="355">
        <v>88.781000000000006</v>
      </c>
      <c r="N221" s="355">
        <v>87.29</v>
      </c>
      <c r="O221" s="355">
        <v>85.233000000000004</v>
      </c>
      <c r="P221" s="355">
        <v>84.073999999999998</v>
      </c>
      <c r="Q221" s="355" t="s">
        <v>1131</v>
      </c>
      <c r="R221" s="355" t="s">
        <v>1131</v>
      </c>
      <c r="S221" s="355" t="s">
        <v>1131</v>
      </c>
      <c r="T221" s="355" t="s">
        <v>1131</v>
      </c>
      <c r="U221" s="355" t="s">
        <v>1131</v>
      </c>
      <c r="V221" s="355" t="s">
        <v>1131</v>
      </c>
      <c r="W221" s="355" t="s">
        <v>1131</v>
      </c>
      <c r="X221" s="355" t="s">
        <v>1131</v>
      </c>
      <c r="Y221" s="355" t="s">
        <v>1131</v>
      </c>
      <c r="Z221" s="355" t="s">
        <v>1131</v>
      </c>
      <c r="AA221" s="355" t="s">
        <v>1131</v>
      </c>
      <c r="AB221" s="355" t="s">
        <v>1131</v>
      </c>
      <c r="AC221" s="355" t="s">
        <v>1131</v>
      </c>
      <c r="AD221" s="355" t="s">
        <v>1131</v>
      </c>
      <c r="AE221" s="355" t="s">
        <v>1131</v>
      </c>
      <c r="AF221" s="355" t="s">
        <v>1131</v>
      </c>
      <c r="AG221" s="355" t="s">
        <v>1131</v>
      </c>
      <c r="AH221" s="355" t="s">
        <v>1131</v>
      </c>
      <c r="AI221" s="355" t="s">
        <v>1131</v>
      </c>
      <c r="AJ221" s="355" t="s">
        <v>1131</v>
      </c>
      <c r="AK221" s="355" t="s">
        <v>1131</v>
      </c>
      <c r="AL221" s="355" t="s">
        <v>1131</v>
      </c>
      <c r="AM221" s="355" t="s">
        <v>1131</v>
      </c>
      <c r="AN221" s="355" t="s">
        <v>1131</v>
      </c>
      <c r="AO221" s="355" t="s">
        <v>1131</v>
      </c>
      <c r="AP221" s="355" t="s">
        <v>1131</v>
      </c>
      <c r="AQ221" s="355" t="s">
        <v>1131</v>
      </c>
      <c r="AR221" s="355" t="s">
        <v>1131</v>
      </c>
    </row>
    <row r="222" spans="1:44" ht="20.25" customHeight="1">
      <c r="A222" s="352" t="s">
        <v>1820</v>
      </c>
      <c r="B222" s="353" t="s">
        <v>1821</v>
      </c>
      <c r="C222" s="353"/>
      <c r="D222" s="353"/>
      <c r="E222" s="353" t="s">
        <v>1822</v>
      </c>
      <c r="F222" s="353" t="s">
        <v>1823</v>
      </c>
      <c r="G222" s="353"/>
      <c r="H222" s="353" t="s">
        <v>1130</v>
      </c>
      <c r="I222" s="356">
        <v>2959</v>
      </c>
      <c r="J222" s="356">
        <v>2959</v>
      </c>
      <c r="K222" s="356">
        <v>2959</v>
      </c>
      <c r="L222" s="356" t="s">
        <v>1131</v>
      </c>
      <c r="M222" s="356" t="s">
        <v>1131</v>
      </c>
      <c r="N222" s="356" t="s">
        <v>1131</v>
      </c>
      <c r="O222" s="356" t="s">
        <v>1131</v>
      </c>
      <c r="P222" s="356" t="s">
        <v>1131</v>
      </c>
      <c r="Q222" s="356" t="s">
        <v>1131</v>
      </c>
      <c r="R222" s="356" t="s">
        <v>1131</v>
      </c>
      <c r="S222" s="356" t="s">
        <v>1131</v>
      </c>
      <c r="T222" s="356" t="s">
        <v>1131</v>
      </c>
      <c r="U222" s="356" t="s">
        <v>1131</v>
      </c>
      <c r="V222" s="356" t="s">
        <v>1131</v>
      </c>
      <c r="W222" s="356" t="s">
        <v>1131</v>
      </c>
      <c r="X222" s="356" t="s">
        <v>1131</v>
      </c>
      <c r="Y222" s="356" t="s">
        <v>1131</v>
      </c>
      <c r="Z222" s="356" t="s">
        <v>1131</v>
      </c>
      <c r="AA222" s="356" t="s">
        <v>1131</v>
      </c>
      <c r="AB222" s="356" t="s">
        <v>1131</v>
      </c>
      <c r="AC222" s="356" t="s">
        <v>1131</v>
      </c>
      <c r="AD222" s="356" t="s">
        <v>1131</v>
      </c>
      <c r="AE222" s="356" t="s">
        <v>1131</v>
      </c>
      <c r="AF222" s="356" t="s">
        <v>1131</v>
      </c>
      <c r="AG222" s="356" t="s">
        <v>1131</v>
      </c>
      <c r="AH222" s="356" t="s">
        <v>1131</v>
      </c>
      <c r="AI222" s="356" t="s">
        <v>1131</v>
      </c>
      <c r="AJ222" s="356" t="s">
        <v>1131</v>
      </c>
      <c r="AK222" s="356" t="s">
        <v>1131</v>
      </c>
      <c r="AL222" s="356" t="s">
        <v>1131</v>
      </c>
      <c r="AM222" s="356" t="s">
        <v>1131</v>
      </c>
      <c r="AN222" s="356" t="s">
        <v>1131</v>
      </c>
      <c r="AO222" s="356" t="s">
        <v>1131</v>
      </c>
      <c r="AP222" s="356" t="s">
        <v>1131</v>
      </c>
      <c r="AQ222" s="356" t="s">
        <v>1131</v>
      </c>
      <c r="AR222" s="356" t="s">
        <v>1131</v>
      </c>
    </row>
    <row r="223" spans="1:44" ht="47.25" customHeight="1">
      <c r="A223" s="357" t="s">
        <v>1824</v>
      </c>
      <c r="B223" s="358" t="s">
        <v>1825</v>
      </c>
      <c r="C223" s="358" t="s">
        <v>1371</v>
      </c>
      <c r="D223" s="358" t="s">
        <v>1315</v>
      </c>
      <c r="E223" s="358" t="s">
        <v>1632</v>
      </c>
      <c r="F223" s="358" t="s">
        <v>1826</v>
      </c>
      <c r="G223" s="358" t="s">
        <v>1827</v>
      </c>
      <c r="H223" s="358" t="s">
        <v>1130</v>
      </c>
      <c r="I223" s="359">
        <v>82190</v>
      </c>
      <c r="J223" s="359">
        <v>83630</v>
      </c>
      <c r="K223" s="359">
        <v>97640</v>
      </c>
      <c r="L223" s="359">
        <v>102200</v>
      </c>
      <c r="M223" s="359">
        <v>107100</v>
      </c>
      <c r="N223" s="359">
        <v>116600</v>
      </c>
      <c r="O223" s="359">
        <v>117900</v>
      </c>
      <c r="P223" s="359">
        <v>116800</v>
      </c>
      <c r="Q223" s="359">
        <v>119400</v>
      </c>
      <c r="R223" s="355">
        <v>124800</v>
      </c>
      <c r="S223" s="355">
        <v>134700</v>
      </c>
      <c r="T223" s="355">
        <v>142900</v>
      </c>
      <c r="U223" s="355">
        <v>147700</v>
      </c>
      <c r="V223" s="355">
        <v>151200</v>
      </c>
      <c r="W223" s="355" t="s">
        <v>1131</v>
      </c>
      <c r="X223" s="355" t="s">
        <v>1131</v>
      </c>
      <c r="Y223" s="355" t="s">
        <v>1131</v>
      </c>
      <c r="Z223" s="355" t="s">
        <v>1131</v>
      </c>
      <c r="AA223" s="355" t="s">
        <v>1131</v>
      </c>
      <c r="AB223" s="355" t="s">
        <v>1131</v>
      </c>
      <c r="AC223" s="355" t="s">
        <v>1131</v>
      </c>
      <c r="AD223" s="355" t="s">
        <v>1131</v>
      </c>
      <c r="AE223" s="355" t="s">
        <v>1131</v>
      </c>
      <c r="AF223" s="355" t="s">
        <v>1131</v>
      </c>
      <c r="AG223" s="355" t="s">
        <v>1131</v>
      </c>
      <c r="AH223" s="355" t="s">
        <v>1131</v>
      </c>
      <c r="AI223" s="355" t="s">
        <v>1131</v>
      </c>
      <c r="AJ223" s="355" t="s">
        <v>1131</v>
      </c>
      <c r="AK223" s="355" t="s">
        <v>1131</v>
      </c>
      <c r="AL223" s="355" t="s">
        <v>1131</v>
      </c>
      <c r="AM223" s="355" t="s">
        <v>1131</v>
      </c>
      <c r="AN223" s="355" t="s">
        <v>1131</v>
      </c>
      <c r="AO223" s="355" t="s">
        <v>1131</v>
      </c>
      <c r="AP223" s="355" t="s">
        <v>1131</v>
      </c>
      <c r="AQ223" s="355" t="s">
        <v>1131</v>
      </c>
      <c r="AR223" s="355" t="s">
        <v>1131</v>
      </c>
    </row>
    <row r="224" spans="1:44" ht="47.25" customHeight="1">
      <c r="A224" s="352" t="s">
        <v>1828</v>
      </c>
      <c r="B224" s="353" t="s">
        <v>1829</v>
      </c>
      <c r="C224" s="353"/>
      <c r="D224" s="353"/>
      <c r="E224" s="353" t="s">
        <v>1551</v>
      </c>
      <c r="F224" s="353" t="s">
        <v>1830</v>
      </c>
      <c r="G224" s="353"/>
      <c r="H224" s="353" t="s">
        <v>1130</v>
      </c>
      <c r="I224" s="356">
        <v>-0.32400000000000001</v>
      </c>
      <c r="J224" s="356">
        <v>-0.36499999999999999</v>
      </c>
      <c r="K224" s="356">
        <v>-0.40699999999999997</v>
      </c>
      <c r="L224" s="356">
        <v>-0.44700000000000001</v>
      </c>
      <c r="M224" s="356">
        <v>-0.35099999999999998</v>
      </c>
      <c r="N224" s="356">
        <v>-0.20200000000000001</v>
      </c>
      <c r="O224" s="356">
        <v>-0.24</v>
      </c>
      <c r="P224" s="356">
        <v>-0.16</v>
      </c>
      <c r="Q224" s="356">
        <v>-0.247</v>
      </c>
      <c r="R224" s="354">
        <v>-0.2</v>
      </c>
      <c r="S224" s="355">
        <v>-0.2</v>
      </c>
      <c r="T224" s="355">
        <v>-0.2</v>
      </c>
      <c r="U224" s="355">
        <v>-0.2</v>
      </c>
      <c r="V224" s="355">
        <v>-0.2</v>
      </c>
      <c r="W224" s="355">
        <v>-0.2</v>
      </c>
      <c r="X224" s="356" t="s">
        <v>1131</v>
      </c>
      <c r="Y224" s="356" t="s">
        <v>1131</v>
      </c>
      <c r="Z224" s="356" t="s">
        <v>1131</v>
      </c>
      <c r="AA224" s="356" t="s">
        <v>1131</v>
      </c>
      <c r="AB224" s="356" t="s">
        <v>1131</v>
      </c>
      <c r="AC224" s="356" t="s">
        <v>1131</v>
      </c>
      <c r="AD224" s="356" t="s">
        <v>1131</v>
      </c>
      <c r="AE224" s="356" t="s">
        <v>1131</v>
      </c>
      <c r="AF224" s="356" t="s">
        <v>1131</v>
      </c>
      <c r="AG224" s="356" t="s">
        <v>1131</v>
      </c>
      <c r="AH224" s="356" t="s">
        <v>1131</v>
      </c>
      <c r="AI224" s="356" t="s">
        <v>1131</v>
      </c>
      <c r="AJ224" s="356" t="s">
        <v>1131</v>
      </c>
      <c r="AK224" s="356" t="s">
        <v>1131</v>
      </c>
      <c r="AL224" s="356" t="s">
        <v>1131</v>
      </c>
      <c r="AM224" s="356" t="s">
        <v>1131</v>
      </c>
      <c r="AN224" s="356" t="s">
        <v>1131</v>
      </c>
      <c r="AO224" s="356" t="s">
        <v>1131</v>
      </c>
      <c r="AP224" s="356" t="s">
        <v>1131</v>
      </c>
      <c r="AQ224" s="356" t="s">
        <v>1131</v>
      </c>
      <c r="AR224" s="356" t="s">
        <v>1131</v>
      </c>
    </row>
    <row r="225" spans="1:44" ht="93.75" customHeight="1">
      <c r="A225" s="357" t="s">
        <v>1831</v>
      </c>
      <c r="B225" s="358" t="s">
        <v>1832</v>
      </c>
      <c r="C225" s="358" t="s">
        <v>1371</v>
      </c>
      <c r="D225" s="358" t="s">
        <v>1315</v>
      </c>
      <c r="E225" s="358" t="s">
        <v>1632</v>
      </c>
      <c r="F225" s="358" t="s">
        <v>1833</v>
      </c>
      <c r="G225" s="358" t="s">
        <v>1834</v>
      </c>
      <c r="H225" s="358" t="s">
        <v>1130</v>
      </c>
      <c r="I225" s="355">
        <v>-4985.2</v>
      </c>
      <c r="J225" s="355">
        <v>-5766.7</v>
      </c>
      <c r="K225" s="355">
        <v>-6964.8</v>
      </c>
      <c r="L225" s="355">
        <v>-8152.8</v>
      </c>
      <c r="M225" s="355">
        <v>-6146.7</v>
      </c>
      <c r="N225" s="355">
        <v>-3519.4</v>
      </c>
      <c r="O225" s="355">
        <v>-4660.8999999999996</v>
      </c>
      <c r="P225" s="355">
        <v>-2885.4</v>
      </c>
      <c r="Q225" s="355">
        <v>-4549.5</v>
      </c>
      <c r="R225" s="359">
        <v>-4556.7</v>
      </c>
      <c r="S225" s="355">
        <v>-4385.2</v>
      </c>
      <c r="T225" s="355">
        <v>-4555.6000000000004</v>
      </c>
      <c r="U225" s="355">
        <v>-4809.3999999999996</v>
      </c>
      <c r="V225" s="355">
        <v>-5085.3999999999996</v>
      </c>
      <c r="W225" s="355">
        <v>-5360.1</v>
      </c>
      <c r="X225" s="355" t="s">
        <v>1131</v>
      </c>
      <c r="Y225" s="355" t="s">
        <v>1131</v>
      </c>
      <c r="Z225" s="355" t="s">
        <v>1131</v>
      </c>
      <c r="AA225" s="355" t="s">
        <v>1131</v>
      </c>
      <c r="AB225" s="355" t="s">
        <v>1131</v>
      </c>
      <c r="AC225" s="355" t="s">
        <v>1131</v>
      </c>
      <c r="AD225" s="355" t="s">
        <v>1131</v>
      </c>
      <c r="AE225" s="355" t="s">
        <v>1131</v>
      </c>
      <c r="AF225" s="355" t="s">
        <v>1131</v>
      </c>
      <c r="AG225" s="355" t="s">
        <v>1131</v>
      </c>
      <c r="AH225" s="355" t="s">
        <v>1131</v>
      </c>
      <c r="AI225" s="355" t="s">
        <v>1131</v>
      </c>
      <c r="AJ225" s="355" t="s">
        <v>1131</v>
      </c>
      <c r="AK225" s="355" t="s">
        <v>1131</v>
      </c>
      <c r="AL225" s="355" t="s">
        <v>1131</v>
      </c>
      <c r="AM225" s="355" t="s">
        <v>1131</v>
      </c>
      <c r="AN225" s="355" t="s">
        <v>1131</v>
      </c>
      <c r="AO225" s="355" t="s">
        <v>1131</v>
      </c>
      <c r="AP225" s="355" t="s">
        <v>1131</v>
      </c>
      <c r="AQ225" s="355" t="s">
        <v>1131</v>
      </c>
      <c r="AR225" s="355" t="s">
        <v>1131</v>
      </c>
    </row>
    <row r="226" spans="1:44" ht="93.75" customHeight="1">
      <c r="A226" s="352" t="s">
        <v>1835</v>
      </c>
      <c r="B226" s="353" t="s">
        <v>1836</v>
      </c>
      <c r="C226" s="353" t="s">
        <v>1371</v>
      </c>
      <c r="D226" s="353" t="s">
        <v>1315</v>
      </c>
      <c r="E226" s="353" t="s">
        <v>1632</v>
      </c>
      <c r="F226" s="353" t="s">
        <v>1837</v>
      </c>
      <c r="G226" s="353" t="s">
        <v>1834</v>
      </c>
      <c r="H226" s="353" t="s">
        <v>1130</v>
      </c>
      <c r="I226" s="356">
        <v>8844.4</v>
      </c>
      <c r="J226" s="356">
        <v>8742.7000000000007</v>
      </c>
      <c r="K226" s="356">
        <v>9706.7000000000007</v>
      </c>
      <c r="L226" s="356">
        <v>9476.7999999999993</v>
      </c>
      <c r="M226" s="356">
        <v>10428.299999999999</v>
      </c>
      <c r="N226" s="356">
        <v>10188.299999999999</v>
      </c>
      <c r="O226" s="356">
        <v>10069.700000000001</v>
      </c>
      <c r="P226" s="356">
        <v>10609.9</v>
      </c>
      <c r="Q226" s="356">
        <v>9797.2999999999993</v>
      </c>
      <c r="R226" s="354">
        <v>9812.7999999999993</v>
      </c>
      <c r="S226" s="355">
        <v>9443.6</v>
      </c>
      <c r="T226" s="355">
        <v>9810.5</v>
      </c>
      <c r="U226" s="355">
        <v>10357.1</v>
      </c>
      <c r="V226" s="355">
        <v>10951.3</v>
      </c>
      <c r="W226" s="355">
        <v>11542.9</v>
      </c>
      <c r="X226" s="356" t="s">
        <v>1131</v>
      </c>
      <c r="Y226" s="356" t="s">
        <v>1131</v>
      </c>
      <c r="Z226" s="356" t="s">
        <v>1131</v>
      </c>
      <c r="AA226" s="356" t="s">
        <v>1131</v>
      </c>
      <c r="AB226" s="356" t="s">
        <v>1131</v>
      </c>
      <c r="AC226" s="356" t="s">
        <v>1131</v>
      </c>
      <c r="AD226" s="356" t="s">
        <v>1131</v>
      </c>
      <c r="AE226" s="356" t="s">
        <v>1131</v>
      </c>
      <c r="AF226" s="356" t="s">
        <v>1131</v>
      </c>
      <c r="AG226" s="356" t="s">
        <v>1131</v>
      </c>
      <c r="AH226" s="356" t="s">
        <v>1131</v>
      </c>
      <c r="AI226" s="356" t="s">
        <v>1131</v>
      </c>
      <c r="AJ226" s="356" t="s">
        <v>1131</v>
      </c>
      <c r="AK226" s="356" t="s">
        <v>1131</v>
      </c>
      <c r="AL226" s="356" t="s">
        <v>1131</v>
      </c>
      <c r="AM226" s="356" t="s">
        <v>1131</v>
      </c>
      <c r="AN226" s="356" t="s">
        <v>1131</v>
      </c>
      <c r="AO226" s="356" t="s">
        <v>1131</v>
      </c>
      <c r="AP226" s="356" t="s">
        <v>1131</v>
      </c>
      <c r="AQ226" s="356" t="s">
        <v>1131</v>
      </c>
      <c r="AR226" s="356" t="s">
        <v>1131</v>
      </c>
    </row>
    <row r="227" spans="1:44" ht="93.75" customHeight="1">
      <c r="A227" s="357" t="s">
        <v>1838</v>
      </c>
      <c r="B227" s="358" t="s">
        <v>1839</v>
      </c>
      <c r="C227" s="358" t="s">
        <v>1371</v>
      </c>
      <c r="D227" s="358" t="s">
        <v>1315</v>
      </c>
      <c r="E227" s="358" t="s">
        <v>1632</v>
      </c>
      <c r="F227" s="358" t="s">
        <v>1840</v>
      </c>
      <c r="G227" s="358" t="s">
        <v>1834</v>
      </c>
      <c r="H227" s="358" t="s">
        <v>1130</v>
      </c>
      <c r="I227" s="355">
        <v>-13829.6</v>
      </c>
      <c r="J227" s="355">
        <v>-14509.4</v>
      </c>
      <c r="K227" s="355">
        <v>-16671.5</v>
      </c>
      <c r="L227" s="355">
        <v>-17629.599999999999</v>
      </c>
      <c r="M227" s="355">
        <v>-16575</v>
      </c>
      <c r="N227" s="355">
        <v>-13707.7</v>
      </c>
      <c r="O227" s="355">
        <v>-14730.6</v>
      </c>
      <c r="P227" s="355">
        <v>-13495.3</v>
      </c>
      <c r="Q227" s="355">
        <v>-14346.8</v>
      </c>
      <c r="R227" s="359">
        <v>-14369.5</v>
      </c>
      <c r="S227" s="355">
        <v>-13828.8</v>
      </c>
      <c r="T227" s="355">
        <v>-14366.1</v>
      </c>
      <c r="U227" s="355">
        <v>-15166.5</v>
      </c>
      <c r="V227" s="355">
        <v>-16036.7</v>
      </c>
      <c r="W227" s="355">
        <v>-16903</v>
      </c>
      <c r="X227" s="355" t="s">
        <v>1131</v>
      </c>
      <c r="Y227" s="355" t="s">
        <v>1131</v>
      </c>
      <c r="Z227" s="355" t="s">
        <v>1131</v>
      </c>
      <c r="AA227" s="355" t="s">
        <v>1131</v>
      </c>
      <c r="AB227" s="355" t="s">
        <v>1131</v>
      </c>
      <c r="AC227" s="355" t="s">
        <v>1131</v>
      </c>
      <c r="AD227" s="355" t="s">
        <v>1131</v>
      </c>
      <c r="AE227" s="355" t="s">
        <v>1131</v>
      </c>
      <c r="AF227" s="355" t="s">
        <v>1131</v>
      </c>
      <c r="AG227" s="355" t="s">
        <v>1131</v>
      </c>
      <c r="AH227" s="355" t="s">
        <v>1131</v>
      </c>
      <c r="AI227" s="355" t="s">
        <v>1131</v>
      </c>
      <c r="AJ227" s="355" t="s">
        <v>1131</v>
      </c>
      <c r="AK227" s="355" t="s">
        <v>1131</v>
      </c>
      <c r="AL227" s="355" t="s">
        <v>1131</v>
      </c>
      <c r="AM227" s="355" t="s">
        <v>1131</v>
      </c>
      <c r="AN227" s="355" t="s">
        <v>1131</v>
      </c>
      <c r="AO227" s="355" t="s">
        <v>1131</v>
      </c>
      <c r="AP227" s="355" t="s">
        <v>1131</v>
      </c>
      <c r="AQ227" s="355" t="s">
        <v>1131</v>
      </c>
      <c r="AR227" s="355" t="s">
        <v>1131</v>
      </c>
    </row>
    <row r="228" spans="1:44" ht="47.25" customHeight="1">
      <c r="A228" s="352" t="s">
        <v>1841</v>
      </c>
      <c r="B228" s="353" t="s">
        <v>1842</v>
      </c>
      <c r="C228" s="353"/>
      <c r="D228" s="353"/>
      <c r="E228" s="353" t="s">
        <v>1551</v>
      </c>
      <c r="F228" s="353" t="s">
        <v>1843</v>
      </c>
      <c r="G228" s="353"/>
      <c r="H228" s="353" t="s">
        <v>1130</v>
      </c>
      <c r="I228" s="356">
        <v>6.8289999999999997</v>
      </c>
      <c r="J228" s="356">
        <v>6.2009999999999996</v>
      </c>
      <c r="K228" s="356">
        <v>4.399</v>
      </c>
      <c r="L228" s="356">
        <v>4.2460000000000004</v>
      </c>
      <c r="M228" s="356">
        <v>3.4079999999999999</v>
      </c>
      <c r="N228" s="356">
        <v>4.3520000000000003</v>
      </c>
      <c r="O228" s="356">
        <v>4.3879999999999999</v>
      </c>
      <c r="P228" s="356">
        <v>1.4350000000000001</v>
      </c>
      <c r="Q228" s="356">
        <v>1.93</v>
      </c>
      <c r="R228" s="354">
        <v>4.0999999999999996</v>
      </c>
      <c r="S228" s="355">
        <v>2.2999999999999998</v>
      </c>
      <c r="T228" s="355">
        <v>2.4</v>
      </c>
      <c r="U228" s="355">
        <v>2.5</v>
      </c>
      <c r="V228" s="355">
        <v>2.7</v>
      </c>
      <c r="W228" s="355">
        <v>2.4</v>
      </c>
      <c r="X228" s="356" t="s">
        <v>1131</v>
      </c>
      <c r="Y228" s="356" t="s">
        <v>1131</v>
      </c>
      <c r="Z228" s="356" t="s">
        <v>1131</v>
      </c>
      <c r="AA228" s="356" t="s">
        <v>1131</v>
      </c>
      <c r="AB228" s="356" t="s">
        <v>1131</v>
      </c>
      <c r="AC228" s="356" t="s">
        <v>1131</v>
      </c>
      <c r="AD228" s="356" t="s">
        <v>1131</v>
      </c>
      <c r="AE228" s="356" t="s">
        <v>1131</v>
      </c>
      <c r="AF228" s="356" t="s">
        <v>1131</v>
      </c>
      <c r="AG228" s="356" t="s">
        <v>1131</v>
      </c>
      <c r="AH228" s="356" t="s">
        <v>1131</v>
      </c>
      <c r="AI228" s="356" t="s">
        <v>1131</v>
      </c>
      <c r="AJ228" s="356" t="s">
        <v>1131</v>
      </c>
      <c r="AK228" s="356" t="s">
        <v>1131</v>
      </c>
      <c r="AL228" s="356" t="s">
        <v>1131</v>
      </c>
      <c r="AM228" s="356" t="s">
        <v>1131</v>
      </c>
      <c r="AN228" s="356" t="s">
        <v>1131</v>
      </c>
      <c r="AO228" s="356" t="s">
        <v>1131</v>
      </c>
      <c r="AP228" s="356" t="s">
        <v>1131</v>
      </c>
      <c r="AQ228" s="356" t="s">
        <v>1131</v>
      </c>
      <c r="AR228" s="356" t="s">
        <v>1131</v>
      </c>
    </row>
    <row r="229" spans="1:44" ht="93.75" customHeight="1">
      <c r="A229" s="357" t="s">
        <v>1844</v>
      </c>
      <c r="B229" s="358" t="s">
        <v>1845</v>
      </c>
      <c r="C229" s="358" t="s">
        <v>1371</v>
      </c>
      <c r="D229" s="358" t="s">
        <v>1315</v>
      </c>
      <c r="E229" s="358" t="s">
        <v>1632</v>
      </c>
      <c r="F229" s="358" t="s">
        <v>1846</v>
      </c>
      <c r="G229" s="358" t="s">
        <v>1834</v>
      </c>
      <c r="H229" s="358" t="s">
        <v>1130</v>
      </c>
      <c r="I229" s="355">
        <v>105118.6</v>
      </c>
      <c r="J229" s="355">
        <v>97923.7</v>
      </c>
      <c r="K229" s="355">
        <v>75230.899999999994</v>
      </c>
      <c r="L229" s="355">
        <v>77466.5</v>
      </c>
      <c r="M229" s="355">
        <v>59676.1</v>
      </c>
      <c r="N229" s="355">
        <v>75902.2</v>
      </c>
      <c r="O229" s="355">
        <v>85228.2</v>
      </c>
      <c r="P229" s="355">
        <v>25828.6</v>
      </c>
      <c r="Q229" s="355">
        <v>35488.199999999997</v>
      </c>
      <c r="R229" s="359">
        <v>75763.899999999994</v>
      </c>
      <c r="S229" s="355">
        <v>40187.300000000003</v>
      </c>
      <c r="T229" s="355">
        <v>44135.7</v>
      </c>
      <c r="U229" s="355">
        <v>47721.7</v>
      </c>
      <c r="V229" s="355">
        <v>55246.8</v>
      </c>
      <c r="W229" s="355">
        <v>51452.5</v>
      </c>
      <c r="X229" s="355" t="s">
        <v>1131</v>
      </c>
      <c r="Y229" s="355" t="s">
        <v>1131</v>
      </c>
      <c r="Z229" s="355" t="s">
        <v>1131</v>
      </c>
      <c r="AA229" s="355" t="s">
        <v>1131</v>
      </c>
      <c r="AB229" s="355" t="s">
        <v>1131</v>
      </c>
      <c r="AC229" s="355" t="s">
        <v>1131</v>
      </c>
      <c r="AD229" s="355" t="s">
        <v>1131</v>
      </c>
      <c r="AE229" s="355" t="s">
        <v>1131</v>
      </c>
      <c r="AF229" s="355" t="s">
        <v>1131</v>
      </c>
      <c r="AG229" s="355" t="s">
        <v>1131</v>
      </c>
      <c r="AH229" s="355" t="s">
        <v>1131</v>
      </c>
      <c r="AI229" s="355" t="s">
        <v>1131</v>
      </c>
      <c r="AJ229" s="355" t="s">
        <v>1131</v>
      </c>
      <c r="AK229" s="355" t="s">
        <v>1131</v>
      </c>
      <c r="AL229" s="355" t="s">
        <v>1131</v>
      </c>
      <c r="AM229" s="355" t="s">
        <v>1131</v>
      </c>
      <c r="AN229" s="355" t="s">
        <v>1131</v>
      </c>
      <c r="AO229" s="355" t="s">
        <v>1131</v>
      </c>
      <c r="AP229" s="355" t="s">
        <v>1131</v>
      </c>
      <c r="AQ229" s="355" t="s">
        <v>1131</v>
      </c>
      <c r="AR229" s="355" t="s">
        <v>1131</v>
      </c>
    </row>
    <row r="230" spans="1:44" ht="47.25" customHeight="1">
      <c r="A230" s="352" t="s">
        <v>1847</v>
      </c>
      <c r="B230" s="353" t="s">
        <v>1848</v>
      </c>
      <c r="C230" s="353"/>
      <c r="D230" s="353"/>
      <c r="E230" s="353" t="s">
        <v>1276</v>
      </c>
      <c r="F230" s="353" t="s">
        <v>1849</v>
      </c>
      <c r="G230" s="353"/>
      <c r="H230" s="353" t="s">
        <v>1130</v>
      </c>
      <c r="I230" s="354">
        <v>5</v>
      </c>
      <c r="J230" s="354">
        <v>5</v>
      </c>
      <c r="K230" s="354">
        <v>5</v>
      </c>
      <c r="L230" s="354">
        <v>5</v>
      </c>
      <c r="M230" s="354">
        <v>5</v>
      </c>
      <c r="N230" s="354">
        <v>5</v>
      </c>
      <c r="O230" s="354">
        <v>5</v>
      </c>
      <c r="P230" s="354">
        <v>5</v>
      </c>
      <c r="Q230" s="354">
        <v>4.7817624989501901</v>
      </c>
      <c r="R230" s="354">
        <v>4.5730505192732602</v>
      </c>
      <c r="S230" s="355">
        <v>4.3734482957731098</v>
      </c>
      <c r="T230" s="355">
        <v>4.18255821036509</v>
      </c>
      <c r="U230" s="355">
        <v>4</v>
      </c>
      <c r="V230" s="355">
        <v>4</v>
      </c>
      <c r="W230" s="355">
        <v>4</v>
      </c>
      <c r="X230" s="356" t="s">
        <v>1131</v>
      </c>
      <c r="Y230" s="356" t="s">
        <v>1131</v>
      </c>
      <c r="Z230" s="356" t="s">
        <v>1131</v>
      </c>
      <c r="AA230" s="356" t="s">
        <v>1131</v>
      </c>
      <c r="AB230" s="356" t="s">
        <v>1131</v>
      </c>
      <c r="AC230" s="356" t="s">
        <v>1131</v>
      </c>
      <c r="AD230" s="356" t="s">
        <v>1131</v>
      </c>
      <c r="AE230" s="356" t="s">
        <v>1131</v>
      </c>
      <c r="AF230" s="356" t="s">
        <v>1131</v>
      </c>
      <c r="AG230" s="356" t="s">
        <v>1131</v>
      </c>
      <c r="AH230" s="356" t="s">
        <v>1131</v>
      </c>
      <c r="AI230" s="356" t="s">
        <v>1131</v>
      </c>
      <c r="AJ230" s="356" t="s">
        <v>1131</v>
      </c>
      <c r="AK230" s="356" t="s">
        <v>1131</v>
      </c>
      <c r="AL230" s="356" t="s">
        <v>1131</v>
      </c>
      <c r="AM230" s="356" t="s">
        <v>1131</v>
      </c>
      <c r="AN230" s="356" t="s">
        <v>1131</v>
      </c>
      <c r="AO230" s="356" t="s">
        <v>1131</v>
      </c>
      <c r="AP230" s="356" t="s">
        <v>1131</v>
      </c>
      <c r="AQ230" s="356" t="s">
        <v>1131</v>
      </c>
      <c r="AR230" s="356" t="s">
        <v>1131</v>
      </c>
    </row>
    <row r="231" spans="1:44" ht="38.25" customHeight="1">
      <c r="A231" s="357" t="s">
        <v>1850</v>
      </c>
      <c r="B231" s="358" t="s">
        <v>1851</v>
      </c>
      <c r="C231" s="358"/>
      <c r="D231" s="358"/>
      <c r="E231" s="358" t="s">
        <v>1712</v>
      </c>
      <c r="F231" s="358" t="s">
        <v>1852</v>
      </c>
      <c r="G231" s="358"/>
      <c r="H231" s="358" t="s">
        <v>1130</v>
      </c>
      <c r="I231" s="359">
        <v>7.9</v>
      </c>
      <c r="J231" s="359">
        <v>5.4</v>
      </c>
      <c r="K231" s="359">
        <v>7.8</v>
      </c>
      <c r="L231" s="359">
        <v>0.9</v>
      </c>
      <c r="M231" s="359">
        <v>-0.5</v>
      </c>
      <c r="N231" s="359">
        <v>0.7</v>
      </c>
      <c r="O231" s="359">
        <v>8.6</v>
      </c>
      <c r="P231" s="359">
        <v>4.4000000000000004</v>
      </c>
      <c r="Q231" s="359">
        <v>3</v>
      </c>
      <c r="R231" s="355">
        <v>3.2</v>
      </c>
      <c r="S231" s="355">
        <v>4.2</v>
      </c>
      <c r="T231" s="355">
        <v>3.7</v>
      </c>
      <c r="U231" s="355">
        <v>3.7</v>
      </c>
      <c r="V231" s="355">
        <v>3.5</v>
      </c>
      <c r="W231" s="355" t="s">
        <v>1131</v>
      </c>
      <c r="X231" s="355" t="s">
        <v>1131</v>
      </c>
      <c r="Y231" s="355" t="s">
        <v>1131</v>
      </c>
      <c r="Z231" s="355" t="s">
        <v>1131</v>
      </c>
      <c r="AA231" s="355" t="s">
        <v>1131</v>
      </c>
      <c r="AB231" s="355" t="s">
        <v>1131</v>
      </c>
      <c r="AC231" s="355" t="s">
        <v>1131</v>
      </c>
      <c r="AD231" s="355" t="s">
        <v>1131</v>
      </c>
      <c r="AE231" s="355" t="s">
        <v>1131</v>
      </c>
      <c r="AF231" s="355" t="s">
        <v>1131</v>
      </c>
      <c r="AG231" s="355" t="s">
        <v>1131</v>
      </c>
      <c r="AH231" s="355" t="s">
        <v>1131</v>
      </c>
      <c r="AI231" s="355" t="s">
        <v>1131</v>
      </c>
      <c r="AJ231" s="355" t="s">
        <v>1131</v>
      </c>
      <c r="AK231" s="355" t="s">
        <v>1131</v>
      </c>
      <c r="AL231" s="355" t="s">
        <v>1131</v>
      </c>
      <c r="AM231" s="355" t="s">
        <v>1131</v>
      </c>
      <c r="AN231" s="355" t="s">
        <v>1131</v>
      </c>
      <c r="AO231" s="355" t="s">
        <v>1131</v>
      </c>
      <c r="AP231" s="355" t="s">
        <v>1131</v>
      </c>
      <c r="AQ231" s="355" t="s">
        <v>1131</v>
      </c>
      <c r="AR231" s="355" t="s">
        <v>1131</v>
      </c>
    </row>
    <row r="232" spans="1:44" ht="38.25" customHeight="1">
      <c r="A232" s="352" t="s">
        <v>1853</v>
      </c>
      <c r="B232" s="353" t="s">
        <v>1854</v>
      </c>
      <c r="C232" s="353" t="s">
        <v>1290</v>
      </c>
      <c r="D232" s="353" t="s">
        <v>1291</v>
      </c>
      <c r="E232" s="353" t="s">
        <v>1712</v>
      </c>
      <c r="F232" s="353" t="s">
        <v>1855</v>
      </c>
      <c r="G232" s="353"/>
      <c r="H232" s="353" t="s">
        <v>1130</v>
      </c>
      <c r="I232" s="354">
        <v>10909</v>
      </c>
      <c r="J232" s="354">
        <v>11497</v>
      </c>
      <c r="K232" s="354">
        <v>12397</v>
      </c>
      <c r="L232" s="354">
        <v>12515</v>
      </c>
      <c r="M232" s="354">
        <v>12457</v>
      </c>
      <c r="N232" s="354">
        <v>12547</v>
      </c>
      <c r="O232" s="354">
        <v>13625</v>
      </c>
      <c r="P232" s="354">
        <v>14226</v>
      </c>
      <c r="Q232" s="354">
        <v>14657</v>
      </c>
      <c r="R232" s="355">
        <v>15129</v>
      </c>
      <c r="S232" s="355">
        <v>15765</v>
      </c>
      <c r="T232" s="355">
        <v>16341</v>
      </c>
      <c r="U232" s="355">
        <v>16948</v>
      </c>
      <c r="V232" s="355">
        <v>17542</v>
      </c>
      <c r="W232" s="356" t="s">
        <v>1131</v>
      </c>
      <c r="X232" s="356" t="s">
        <v>1131</v>
      </c>
      <c r="Y232" s="356" t="s">
        <v>1131</v>
      </c>
      <c r="Z232" s="356" t="s">
        <v>1131</v>
      </c>
      <c r="AA232" s="356" t="s">
        <v>1131</v>
      </c>
      <c r="AB232" s="356" t="s">
        <v>1131</v>
      </c>
      <c r="AC232" s="356" t="s">
        <v>1131</v>
      </c>
      <c r="AD232" s="356" t="s">
        <v>1131</v>
      </c>
      <c r="AE232" s="356" t="s">
        <v>1131</v>
      </c>
      <c r="AF232" s="356" t="s">
        <v>1131</v>
      </c>
      <c r="AG232" s="356" t="s">
        <v>1131</v>
      </c>
      <c r="AH232" s="356" t="s">
        <v>1131</v>
      </c>
      <c r="AI232" s="356" t="s">
        <v>1131</v>
      </c>
      <c r="AJ232" s="356" t="s">
        <v>1131</v>
      </c>
      <c r="AK232" s="356" t="s">
        <v>1131</v>
      </c>
      <c r="AL232" s="356" t="s">
        <v>1131</v>
      </c>
      <c r="AM232" s="356" t="s">
        <v>1131</v>
      </c>
      <c r="AN232" s="356" t="s">
        <v>1131</v>
      </c>
      <c r="AO232" s="356" t="s">
        <v>1131</v>
      </c>
      <c r="AP232" s="356" t="s">
        <v>1131</v>
      </c>
      <c r="AQ232" s="356" t="s">
        <v>1131</v>
      </c>
      <c r="AR232" s="356" t="s">
        <v>1131</v>
      </c>
    </row>
    <row r="233" spans="1:44" ht="38.25" customHeight="1">
      <c r="A233" s="357" t="s">
        <v>1856</v>
      </c>
      <c r="B233" s="358" t="s">
        <v>1857</v>
      </c>
      <c r="C233" s="358" t="s">
        <v>1371</v>
      </c>
      <c r="D233" s="358" t="s">
        <v>1315</v>
      </c>
      <c r="E233" s="358" t="s">
        <v>1712</v>
      </c>
      <c r="F233" s="358" t="s">
        <v>1858</v>
      </c>
      <c r="G233" s="358"/>
      <c r="H233" s="358" t="s">
        <v>1130</v>
      </c>
      <c r="I233" s="359">
        <v>9646</v>
      </c>
      <c r="J233" s="359">
        <v>9905</v>
      </c>
      <c r="K233" s="359">
        <v>10960</v>
      </c>
      <c r="L233" s="359">
        <v>11380</v>
      </c>
      <c r="M233" s="359">
        <v>10690</v>
      </c>
      <c r="N233" s="359">
        <v>10630</v>
      </c>
      <c r="O233" s="359">
        <v>11910</v>
      </c>
      <c r="P233" s="359">
        <v>11020</v>
      </c>
      <c r="Q233" s="359">
        <v>11230</v>
      </c>
      <c r="R233" s="355">
        <v>11270</v>
      </c>
      <c r="S233" s="355">
        <v>12180</v>
      </c>
      <c r="T233" s="355">
        <v>12940</v>
      </c>
      <c r="U233" s="355">
        <v>13650</v>
      </c>
      <c r="V233" s="355">
        <v>14090</v>
      </c>
      <c r="W233" s="355" t="s">
        <v>1131</v>
      </c>
      <c r="X233" s="355" t="s">
        <v>1131</v>
      </c>
      <c r="Y233" s="355" t="s">
        <v>1131</v>
      </c>
      <c r="Z233" s="355" t="s">
        <v>1131</v>
      </c>
      <c r="AA233" s="355" t="s">
        <v>1131</v>
      </c>
      <c r="AB233" s="355" t="s">
        <v>1131</v>
      </c>
      <c r="AC233" s="355" t="s">
        <v>1131</v>
      </c>
      <c r="AD233" s="355" t="s">
        <v>1131</v>
      </c>
      <c r="AE233" s="355" t="s">
        <v>1131</v>
      </c>
      <c r="AF233" s="355" t="s">
        <v>1131</v>
      </c>
      <c r="AG233" s="355" t="s">
        <v>1131</v>
      </c>
      <c r="AH233" s="355" t="s">
        <v>1131</v>
      </c>
      <c r="AI233" s="355" t="s">
        <v>1131</v>
      </c>
      <c r="AJ233" s="355" t="s">
        <v>1131</v>
      </c>
      <c r="AK233" s="355" t="s">
        <v>1131</v>
      </c>
      <c r="AL233" s="355" t="s">
        <v>1131</v>
      </c>
      <c r="AM233" s="355" t="s">
        <v>1131</v>
      </c>
      <c r="AN233" s="355" t="s">
        <v>1131</v>
      </c>
      <c r="AO233" s="355" t="s">
        <v>1131</v>
      </c>
      <c r="AP233" s="355" t="s">
        <v>1131</v>
      </c>
      <c r="AQ233" s="355" t="s">
        <v>1131</v>
      </c>
      <c r="AR233" s="355" t="s">
        <v>1131</v>
      </c>
    </row>
    <row r="234" spans="1:44" ht="29.25" customHeight="1">
      <c r="A234" s="352" t="s">
        <v>1859</v>
      </c>
      <c r="B234" s="353" t="s">
        <v>1860</v>
      </c>
      <c r="C234" s="353"/>
      <c r="D234" s="353"/>
      <c r="E234" s="353" t="s">
        <v>1199</v>
      </c>
      <c r="F234" s="353" t="s">
        <v>1861</v>
      </c>
      <c r="G234" s="353"/>
      <c r="H234" s="353" t="s">
        <v>1130</v>
      </c>
      <c r="I234" s="356">
        <v>5.48</v>
      </c>
      <c r="J234" s="356">
        <v>5.5350000000000001</v>
      </c>
      <c r="K234" s="356">
        <v>5.6050000000000004</v>
      </c>
      <c r="L234" s="356">
        <v>5.8579999999999997</v>
      </c>
      <c r="M234" s="356">
        <v>5.9630000000000001</v>
      </c>
      <c r="N234" s="356">
        <v>6.194</v>
      </c>
      <c r="O234" s="354">
        <v>6.5</v>
      </c>
      <c r="P234" s="354">
        <v>6.6</v>
      </c>
      <c r="Q234" s="354">
        <v>6.9</v>
      </c>
      <c r="R234" s="355">
        <v>7.1</v>
      </c>
      <c r="S234" s="355">
        <v>7.4</v>
      </c>
      <c r="T234" s="355">
        <v>7.6</v>
      </c>
      <c r="U234" s="355">
        <v>7.9</v>
      </c>
      <c r="V234" s="355">
        <v>8.1</v>
      </c>
      <c r="W234" s="355">
        <v>8.4</v>
      </c>
      <c r="X234" s="355">
        <v>8.6</v>
      </c>
      <c r="Y234" s="356" t="s">
        <v>1131</v>
      </c>
      <c r="Z234" s="356" t="s">
        <v>1131</v>
      </c>
      <c r="AA234" s="356" t="s">
        <v>1131</v>
      </c>
      <c r="AB234" s="356" t="s">
        <v>1131</v>
      </c>
      <c r="AC234" s="356" t="s">
        <v>1131</v>
      </c>
      <c r="AD234" s="356" t="s">
        <v>1131</v>
      </c>
      <c r="AE234" s="356" t="s">
        <v>1131</v>
      </c>
      <c r="AF234" s="356" t="s">
        <v>1131</v>
      </c>
      <c r="AG234" s="356" t="s">
        <v>1131</v>
      </c>
      <c r="AH234" s="356" t="s">
        <v>1131</v>
      </c>
      <c r="AI234" s="356" t="s">
        <v>1131</v>
      </c>
      <c r="AJ234" s="356" t="s">
        <v>1131</v>
      </c>
      <c r="AK234" s="356" t="s">
        <v>1131</v>
      </c>
      <c r="AL234" s="356" t="s">
        <v>1131</v>
      </c>
      <c r="AM234" s="356" t="s">
        <v>1131</v>
      </c>
      <c r="AN234" s="356" t="s">
        <v>1131</v>
      </c>
      <c r="AO234" s="356" t="s">
        <v>1131</v>
      </c>
      <c r="AP234" s="356" t="s">
        <v>1131</v>
      </c>
      <c r="AQ234" s="356" t="s">
        <v>1131</v>
      </c>
      <c r="AR234" s="356" t="s">
        <v>1131</v>
      </c>
    </row>
    <row r="235" spans="1:44" ht="38.25" customHeight="1">
      <c r="A235" s="357" t="s">
        <v>1862</v>
      </c>
      <c r="B235" s="358" t="s">
        <v>1863</v>
      </c>
      <c r="C235" s="358"/>
      <c r="D235" s="358"/>
      <c r="E235" s="358" t="s">
        <v>1864</v>
      </c>
      <c r="F235" s="358" t="s">
        <v>1865</v>
      </c>
      <c r="G235" s="358"/>
      <c r="H235" s="358" t="s">
        <v>1130</v>
      </c>
      <c r="I235" s="355">
        <v>0.11799999999999999</v>
      </c>
      <c r="J235" s="355">
        <v>8.9999999999999993E-3</v>
      </c>
      <c r="K235" s="355">
        <v>-0.1</v>
      </c>
      <c r="L235" s="355">
        <v>-0.121</v>
      </c>
      <c r="M235" s="355">
        <v>-0.19</v>
      </c>
      <c r="N235" s="355">
        <v>3.0000000000000001E-3</v>
      </c>
      <c r="O235" s="355">
        <v>-2.3E-2</v>
      </c>
      <c r="P235" s="355">
        <v>-4.7E-2</v>
      </c>
      <c r="Q235" s="359">
        <v>-0.2</v>
      </c>
      <c r="R235" s="359">
        <v>-0.1</v>
      </c>
      <c r="S235" s="355">
        <v>-0.2</v>
      </c>
      <c r="T235" s="355">
        <v>-0.2</v>
      </c>
      <c r="U235" s="355">
        <v>-0.2</v>
      </c>
      <c r="V235" s="355">
        <v>-0.2</v>
      </c>
      <c r="W235" s="355">
        <v>-0.2</v>
      </c>
      <c r="X235" s="355" t="s">
        <v>1131</v>
      </c>
      <c r="Y235" s="355" t="s">
        <v>1131</v>
      </c>
      <c r="Z235" s="355" t="s">
        <v>1131</v>
      </c>
      <c r="AA235" s="355" t="s">
        <v>1131</v>
      </c>
      <c r="AB235" s="355" t="s">
        <v>1131</v>
      </c>
      <c r="AC235" s="355" t="s">
        <v>1131</v>
      </c>
      <c r="AD235" s="355" t="s">
        <v>1131</v>
      </c>
      <c r="AE235" s="355" t="s">
        <v>1131</v>
      </c>
      <c r="AF235" s="355" t="s">
        <v>1131</v>
      </c>
      <c r="AG235" s="355" t="s">
        <v>1131</v>
      </c>
      <c r="AH235" s="355" t="s">
        <v>1131</v>
      </c>
      <c r="AI235" s="355" t="s">
        <v>1131</v>
      </c>
      <c r="AJ235" s="355" t="s">
        <v>1131</v>
      </c>
      <c r="AK235" s="355" t="s">
        <v>1131</v>
      </c>
      <c r="AL235" s="355" t="s">
        <v>1131</v>
      </c>
      <c r="AM235" s="355" t="s">
        <v>1131</v>
      </c>
      <c r="AN235" s="355" t="s">
        <v>1131</v>
      </c>
      <c r="AO235" s="355" t="s">
        <v>1131</v>
      </c>
      <c r="AP235" s="355" t="s">
        <v>1131</v>
      </c>
      <c r="AQ235" s="355" t="s">
        <v>1131</v>
      </c>
      <c r="AR235" s="355" t="s">
        <v>1131</v>
      </c>
    </row>
    <row r="236" spans="1:44" ht="47.25" customHeight="1">
      <c r="A236" s="352" t="s">
        <v>1866</v>
      </c>
      <c r="B236" s="353" t="s">
        <v>1867</v>
      </c>
      <c r="C236" s="353" t="s">
        <v>1290</v>
      </c>
      <c r="D236" s="353" t="s">
        <v>1291</v>
      </c>
      <c r="E236" s="353" t="s">
        <v>1864</v>
      </c>
      <c r="F236" s="353" t="s">
        <v>1868</v>
      </c>
      <c r="G236" s="353"/>
      <c r="H236" s="353" t="s">
        <v>1130</v>
      </c>
      <c r="I236" s="356">
        <v>2059.6999999999998</v>
      </c>
      <c r="J236" s="356">
        <v>160</v>
      </c>
      <c r="K236" s="356">
        <v>-1925.4</v>
      </c>
      <c r="L236" s="356">
        <v>-2419.9</v>
      </c>
      <c r="M236" s="356">
        <v>-3886.9</v>
      </c>
      <c r="N236" s="356">
        <v>54.7</v>
      </c>
      <c r="O236" s="356">
        <v>-512.79999999999995</v>
      </c>
      <c r="P236" s="356">
        <v>-1102</v>
      </c>
      <c r="Q236" s="354">
        <v>-5727.9</v>
      </c>
      <c r="R236" s="354">
        <v>-3538.8</v>
      </c>
      <c r="S236" s="355">
        <v>-4727.2</v>
      </c>
      <c r="T236" s="355">
        <v>-4585.8999999999996</v>
      </c>
      <c r="U236" s="355">
        <v>-5059.3999999999996</v>
      </c>
      <c r="V236" s="355">
        <v>-5058.2</v>
      </c>
      <c r="W236" s="355">
        <v>-4901.2</v>
      </c>
      <c r="X236" s="356" t="s">
        <v>1131</v>
      </c>
      <c r="Y236" s="356" t="s">
        <v>1131</v>
      </c>
      <c r="Z236" s="356" t="s">
        <v>1131</v>
      </c>
      <c r="AA236" s="356" t="s">
        <v>1131</v>
      </c>
      <c r="AB236" s="356" t="s">
        <v>1131</v>
      </c>
      <c r="AC236" s="356" t="s">
        <v>1131</v>
      </c>
      <c r="AD236" s="356" t="s">
        <v>1131</v>
      </c>
      <c r="AE236" s="356" t="s">
        <v>1131</v>
      </c>
      <c r="AF236" s="356" t="s">
        <v>1131</v>
      </c>
      <c r="AG236" s="356" t="s">
        <v>1131</v>
      </c>
      <c r="AH236" s="356" t="s">
        <v>1131</v>
      </c>
      <c r="AI236" s="356" t="s">
        <v>1131</v>
      </c>
      <c r="AJ236" s="356" t="s">
        <v>1131</v>
      </c>
      <c r="AK236" s="356" t="s">
        <v>1131</v>
      </c>
      <c r="AL236" s="356" t="s">
        <v>1131</v>
      </c>
      <c r="AM236" s="356" t="s">
        <v>1131</v>
      </c>
      <c r="AN236" s="356" t="s">
        <v>1131</v>
      </c>
      <c r="AO236" s="356" t="s">
        <v>1131</v>
      </c>
      <c r="AP236" s="356" t="s">
        <v>1131</v>
      </c>
      <c r="AQ236" s="356" t="s">
        <v>1131</v>
      </c>
      <c r="AR236" s="356" t="s">
        <v>1131</v>
      </c>
    </row>
    <row r="237" spans="1:44" ht="47.25" customHeight="1">
      <c r="A237" s="357" t="s">
        <v>1869</v>
      </c>
      <c r="B237" s="358" t="s">
        <v>1870</v>
      </c>
      <c r="C237" s="358" t="s">
        <v>1371</v>
      </c>
      <c r="D237" s="358" t="s">
        <v>1315</v>
      </c>
      <c r="E237" s="358" t="s">
        <v>1864</v>
      </c>
      <c r="F237" s="358" t="s">
        <v>1868</v>
      </c>
      <c r="G237" s="358" t="s">
        <v>1871</v>
      </c>
      <c r="H237" s="358" t="s">
        <v>1130</v>
      </c>
      <c r="I237" s="355">
        <v>1821.2082293465</v>
      </c>
      <c r="J237" s="355">
        <v>137.83983441989901</v>
      </c>
      <c r="K237" s="355">
        <v>-1702.38601356763</v>
      </c>
      <c r="L237" s="355">
        <v>-2199.5824862369</v>
      </c>
      <c r="M237" s="355">
        <v>-3335.3713345475498</v>
      </c>
      <c r="N237" s="355">
        <v>46.345491375883697</v>
      </c>
      <c r="O237" s="355">
        <v>-448.268075031872</v>
      </c>
      <c r="P237" s="355">
        <v>-853.30662770949095</v>
      </c>
      <c r="Q237" s="359">
        <v>-4386.96830153275</v>
      </c>
      <c r="R237" s="359">
        <v>-2595.10436849908</v>
      </c>
      <c r="S237" s="355">
        <v>-3236.35670772804</v>
      </c>
      <c r="T237" s="355">
        <v>-3154.5031030241898</v>
      </c>
      <c r="U237" s="355">
        <v>-3532.5142794333501</v>
      </c>
      <c r="V237" s="355">
        <v>-3589.2964473726001</v>
      </c>
      <c r="W237" s="355">
        <v>-3517.2113462523598</v>
      </c>
      <c r="X237" s="355" t="s">
        <v>1131</v>
      </c>
      <c r="Y237" s="355" t="s">
        <v>1131</v>
      </c>
      <c r="Z237" s="355" t="s">
        <v>1131</v>
      </c>
      <c r="AA237" s="355" t="s">
        <v>1131</v>
      </c>
      <c r="AB237" s="355" t="s">
        <v>1131</v>
      </c>
      <c r="AC237" s="355" t="s">
        <v>1131</v>
      </c>
      <c r="AD237" s="355" t="s">
        <v>1131</v>
      </c>
      <c r="AE237" s="355" t="s">
        <v>1131</v>
      </c>
      <c r="AF237" s="355" t="s">
        <v>1131</v>
      </c>
      <c r="AG237" s="355" t="s">
        <v>1131</v>
      </c>
      <c r="AH237" s="355" t="s">
        <v>1131</v>
      </c>
      <c r="AI237" s="355" t="s">
        <v>1131</v>
      </c>
      <c r="AJ237" s="355" t="s">
        <v>1131</v>
      </c>
      <c r="AK237" s="355" t="s">
        <v>1131</v>
      </c>
      <c r="AL237" s="355" t="s">
        <v>1131</v>
      </c>
      <c r="AM237" s="355" t="s">
        <v>1131</v>
      </c>
      <c r="AN237" s="355" t="s">
        <v>1131</v>
      </c>
      <c r="AO237" s="355" t="s">
        <v>1131</v>
      </c>
      <c r="AP237" s="355" t="s">
        <v>1131</v>
      </c>
      <c r="AQ237" s="355" t="s">
        <v>1131</v>
      </c>
      <c r="AR237" s="355" t="s">
        <v>1131</v>
      </c>
    </row>
    <row r="238" spans="1:44" ht="111.75" customHeight="1">
      <c r="A238" s="352" t="s">
        <v>1872</v>
      </c>
      <c r="B238" s="353" t="s">
        <v>1873</v>
      </c>
      <c r="C238" s="353"/>
      <c r="D238" s="353"/>
      <c r="E238" s="353" t="s">
        <v>1874</v>
      </c>
      <c r="F238" s="353" t="s">
        <v>1875</v>
      </c>
      <c r="G238" s="353" t="s">
        <v>1408</v>
      </c>
      <c r="H238" s="353" t="s">
        <v>1130</v>
      </c>
      <c r="I238" s="354">
        <v>2.8</v>
      </c>
      <c r="J238" s="354">
        <v>2.4</v>
      </c>
      <c r="K238" s="354">
        <v>2.1</v>
      </c>
      <c r="L238" s="354">
        <v>2.2000000000000002</v>
      </c>
      <c r="M238" s="354">
        <v>2.7</v>
      </c>
      <c r="N238" s="354">
        <v>2.2000000000000002</v>
      </c>
      <c r="O238" s="354">
        <v>2.9</v>
      </c>
      <c r="P238" s="354">
        <v>4</v>
      </c>
      <c r="Q238" s="354">
        <v>4.9000000000000004</v>
      </c>
      <c r="R238" s="354">
        <v>4.9000000000000004</v>
      </c>
      <c r="S238" s="355">
        <v>4.9000000000000004</v>
      </c>
      <c r="T238" s="355">
        <v>4.7</v>
      </c>
      <c r="U238" s="355">
        <v>4.4000000000000004</v>
      </c>
      <c r="V238" s="355">
        <v>3.8</v>
      </c>
      <c r="W238" s="355">
        <v>3.3</v>
      </c>
      <c r="X238" s="356" t="s">
        <v>1131</v>
      </c>
      <c r="Y238" s="356" t="s">
        <v>1131</v>
      </c>
      <c r="Z238" s="356" t="s">
        <v>1131</v>
      </c>
      <c r="AA238" s="356" t="s">
        <v>1131</v>
      </c>
      <c r="AB238" s="356" t="s">
        <v>1131</v>
      </c>
      <c r="AC238" s="356" t="s">
        <v>1131</v>
      </c>
      <c r="AD238" s="356" t="s">
        <v>1131</v>
      </c>
      <c r="AE238" s="356" t="s">
        <v>1131</v>
      </c>
      <c r="AF238" s="356" t="s">
        <v>1131</v>
      </c>
      <c r="AG238" s="356" t="s">
        <v>1131</v>
      </c>
      <c r="AH238" s="356" t="s">
        <v>1131</v>
      </c>
      <c r="AI238" s="356" t="s">
        <v>1131</v>
      </c>
      <c r="AJ238" s="356" t="s">
        <v>1131</v>
      </c>
      <c r="AK238" s="356" t="s">
        <v>1131</v>
      </c>
      <c r="AL238" s="356" t="s">
        <v>1131</v>
      </c>
      <c r="AM238" s="356" t="s">
        <v>1131</v>
      </c>
      <c r="AN238" s="356" t="s">
        <v>1131</v>
      </c>
      <c r="AO238" s="356" t="s">
        <v>1131</v>
      </c>
      <c r="AP238" s="356" t="s">
        <v>1131</v>
      </c>
      <c r="AQ238" s="356" t="s">
        <v>1131</v>
      </c>
      <c r="AR238" s="356" t="s">
        <v>1131</v>
      </c>
    </row>
    <row r="239" spans="1:44" ht="120.75" customHeight="1">
      <c r="A239" s="357" t="s">
        <v>1876</v>
      </c>
      <c r="B239" s="358" t="s">
        <v>1877</v>
      </c>
      <c r="C239" s="358"/>
      <c r="D239" s="358"/>
      <c r="E239" s="358" t="s">
        <v>1878</v>
      </c>
      <c r="F239" s="358" t="s">
        <v>1879</v>
      </c>
      <c r="G239" s="358" t="s">
        <v>1408</v>
      </c>
      <c r="H239" s="358" t="s">
        <v>1130</v>
      </c>
      <c r="I239" s="359">
        <v>6.4</v>
      </c>
      <c r="J239" s="359">
        <v>6.1</v>
      </c>
      <c r="K239" s="359">
        <v>5.0999999999999996</v>
      </c>
      <c r="L239" s="359">
        <v>5.3</v>
      </c>
      <c r="M239" s="359">
        <v>6.6</v>
      </c>
      <c r="N239" s="359">
        <v>6</v>
      </c>
      <c r="O239" s="359">
        <v>6.8</v>
      </c>
      <c r="P239" s="359">
        <v>8.1</v>
      </c>
      <c r="Q239" s="359">
        <v>10.7</v>
      </c>
      <c r="R239" s="359">
        <v>10.4</v>
      </c>
      <c r="S239" s="355">
        <v>10.3</v>
      </c>
      <c r="T239" s="355">
        <v>9.8000000000000007</v>
      </c>
      <c r="U239" s="355">
        <v>9.3000000000000007</v>
      </c>
      <c r="V239" s="355">
        <v>8</v>
      </c>
      <c r="W239" s="355">
        <v>7.1</v>
      </c>
      <c r="X239" s="355" t="s">
        <v>1131</v>
      </c>
      <c r="Y239" s="355" t="s">
        <v>1131</v>
      </c>
      <c r="Z239" s="355" t="s">
        <v>1131</v>
      </c>
      <c r="AA239" s="355" t="s">
        <v>1131</v>
      </c>
      <c r="AB239" s="355" t="s">
        <v>1131</v>
      </c>
      <c r="AC239" s="355" t="s">
        <v>1131</v>
      </c>
      <c r="AD239" s="355" t="s">
        <v>1131</v>
      </c>
      <c r="AE239" s="355" t="s">
        <v>1131</v>
      </c>
      <c r="AF239" s="355" t="s">
        <v>1131</v>
      </c>
      <c r="AG239" s="355" t="s">
        <v>1131</v>
      </c>
      <c r="AH239" s="355" t="s">
        <v>1131</v>
      </c>
      <c r="AI239" s="355" t="s">
        <v>1131</v>
      </c>
      <c r="AJ239" s="355" t="s">
        <v>1131</v>
      </c>
      <c r="AK239" s="355" t="s">
        <v>1131</v>
      </c>
      <c r="AL239" s="355" t="s">
        <v>1131</v>
      </c>
      <c r="AM239" s="355" t="s">
        <v>1131</v>
      </c>
      <c r="AN239" s="355" t="s">
        <v>1131</v>
      </c>
      <c r="AO239" s="355" t="s">
        <v>1131</v>
      </c>
      <c r="AP239" s="355" t="s">
        <v>1131</v>
      </c>
      <c r="AQ239" s="355" t="s">
        <v>1131</v>
      </c>
      <c r="AR239" s="355" t="s">
        <v>1131</v>
      </c>
    </row>
    <row r="240" spans="1:44" ht="111.75" customHeight="1">
      <c r="A240" s="352" t="s">
        <v>1880</v>
      </c>
      <c r="B240" s="353" t="s">
        <v>1881</v>
      </c>
      <c r="C240" s="353"/>
      <c r="D240" s="353"/>
      <c r="E240" s="353" t="s">
        <v>1874</v>
      </c>
      <c r="F240" s="353" t="s">
        <v>1882</v>
      </c>
      <c r="G240" s="353" t="s">
        <v>1408</v>
      </c>
      <c r="H240" s="353" t="s">
        <v>1130</v>
      </c>
      <c r="I240" s="354">
        <v>6.4</v>
      </c>
      <c r="J240" s="354">
        <v>6.1</v>
      </c>
      <c r="K240" s="354">
        <v>5.0999999999999996</v>
      </c>
      <c r="L240" s="354">
        <v>5.3</v>
      </c>
      <c r="M240" s="354">
        <v>6.6</v>
      </c>
      <c r="N240" s="354">
        <v>6</v>
      </c>
      <c r="O240" s="354">
        <v>6.8</v>
      </c>
      <c r="P240" s="354">
        <v>8.1</v>
      </c>
      <c r="Q240" s="354">
        <v>10.7</v>
      </c>
      <c r="R240" s="354">
        <v>10.4</v>
      </c>
      <c r="S240" s="355">
        <v>10.3</v>
      </c>
      <c r="T240" s="355">
        <v>9.8000000000000007</v>
      </c>
      <c r="U240" s="355">
        <v>9.3000000000000007</v>
      </c>
      <c r="V240" s="355">
        <v>8</v>
      </c>
      <c r="W240" s="355">
        <v>7.1</v>
      </c>
      <c r="X240" s="356" t="s">
        <v>1131</v>
      </c>
      <c r="Y240" s="356" t="s">
        <v>1131</v>
      </c>
      <c r="Z240" s="356" t="s">
        <v>1131</v>
      </c>
      <c r="AA240" s="356" t="s">
        <v>1131</v>
      </c>
      <c r="AB240" s="356" t="s">
        <v>1131</v>
      </c>
      <c r="AC240" s="356" t="s">
        <v>1131</v>
      </c>
      <c r="AD240" s="356" t="s">
        <v>1131</v>
      </c>
      <c r="AE240" s="356" t="s">
        <v>1131</v>
      </c>
      <c r="AF240" s="356" t="s">
        <v>1131</v>
      </c>
      <c r="AG240" s="356" t="s">
        <v>1131</v>
      </c>
      <c r="AH240" s="356" t="s">
        <v>1131</v>
      </c>
      <c r="AI240" s="356" t="s">
        <v>1131</v>
      </c>
      <c r="AJ240" s="356" t="s">
        <v>1131</v>
      </c>
      <c r="AK240" s="356" t="s">
        <v>1131</v>
      </c>
      <c r="AL240" s="356" t="s">
        <v>1131</v>
      </c>
      <c r="AM240" s="356" t="s">
        <v>1131</v>
      </c>
      <c r="AN240" s="356" t="s">
        <v>1131</v>
      </c>
      <c r="AO240" s="356" t="s">
        <v>1131</v>
      </c>
      <c r="AP240" s="356" t="s">
        <v>1131</v>
      </c>
      <c r="AQ240" s="356" t="s">
        <v>1131</v>
      </c>
      <c r="AR240" s="356" t="s">
        <v>1131</v>
      </c>
    </row>
    <row r="241" spans="1:44" ht="38.25" customHeight="1">
      <c r="A241" s="357" t="s">
        <v>1883</v>
      </c>
      <c r="B241" s="358" t="s">
        <v>1884</v>
      </c>
      <c r="C241" s="358"/>
      <c r="D241" s="358"/>
      <c r="E241" s="358" t="s">
        <v>1272</v>
      </c>
      <c r="F241" s="358"/>
      <c r="G241" s="358"/>
      <c r="H241" s="358" t="s">
        <v>1130</v>
      </c>
      <c r="I241" s="355">
        <v>2.5</v>
      </c>
      <c r="J241" s="355">
        <v>2.5</v>
      </c>
      <c r="K241" s="355">
        <v>2.4</v>
      </c>
      <c r="L241" s="359">
        <v>2.5</v>
      </c>
      <c r="M241" s="359">
        <v>2.7</v>
      </c>
      <c r="N241" s="359">
        <v>2.8</v>
      </c>
      <c r="O241" s="359">
        <v>2.8</v>
      </c>
      <c r="P241" s="355" t="s">
        <v>1131</v>
      </c>
      <c r="Q241" s="355" t="s">
        <v>1131</v>
      </c>
      <c r="R241" s="355" t="s">
        <v>1131</v>
      </c>
      <c r="S241" s="355" t="s">
        <v>1131</v>
      </c>
      <c r="T241" s="355" t="s">
        <v>1131</v>
      </c>
      <c r="U241" s="355" t="s">
        <v>1131</v>
      </c>
      <c r="V241" s="355" t="s">
        <v>1131</v>
      </c>
      <c r="W241" s="355" t="s">
        <v>1131</v>
      </c>
      <c r="X241" s="355" t="s">
        <v>1131</v>
      </c>
      <c r="Y241" s="355" t="s">
        <v>1131</v>
      </c>
      <c r="Z241" s="355" t="s">
        <v>1131</v>
      </c>
      <c r="AA241" s="355" t="s">
        <v>1131</v>
      </c>
      <c r="AB241" s="355" t="s">
        <v>1131</v>
      </c>
      <c r="AC241" s="355" t="s">
        <v>1131</v>
      </c>
      <c r="AD241" s="355" t="s">
        <v>1131</v>
      </c>
      <c r="AE241" s="355" t="s">
        <v>1131</v>
      </c>
      <c r="AF241" s="355" t="s">
        <v>1131</v>
      </c>
      <c r="AG241" s="355" t="s">
        <v>1131</v>
      </c>
      <c r="AH241" s="355" t="s">
        <v>1131</v>
      </c>
      <c r="AI241" s="355" t="s">
        <v>1131</v>
      </c>
      <c r="AJ241" s="355" t="s">
        <v>1131</v>
      </c>
      <c r="AK241" s="355" t="s">
        <v>1131</v>
      </c>
      <c r="AL241" s="355" t="s">
        <v>1131</v>
      </c>
      <c r="AM241" s="355" t="s">
        <v>1131</v>
      </c>
      <c r="AN241" s="355" t="s">
        <v>1131</v>
      </c>
      <c r="AO241" s="355" t="s">
        <v>1131</v>
      </c>
      <c r="AP241" s="355" t="s">
        <v>1131</v>
      </c>
      <c r="AQ241" s="355" t="s">
        <v>1131</v>
      </c>
      <c r="AR241" s="355" t="s">
        <v>1131</v>
      </c>
    </row>
    <row r="242" spans="1:44" ht="38.25" customHeight="1">
      <c r="A242" s="352" t="s">
        <v>1885</v>
      </c>
      <c r="B242" s="353" t="s">
        <v>1886</v>
      </c>
      <c r="C242" s="353"/>
      <c r="D242" s="353"/>
      <c r="E242" s="353" t="s">
        <v>1887</v>
      </c>
      <c r="F242" s="353"/>
      <c r="G242" s="353"/>
      <c r="H242" s="353" t="s">
        <v>1130</v>
      </c>
      <c r="I242" s="354">
        <v>753.2</v>
      </c>
      <c r="J242" s="354">
        <v>757.3</v>
      </c>
      <c r="K242" s="354">
        <v>804.2</v>
      </c>
      <c r="L242" s="354">
        <v>882.1</v>
      </c>
      <c r="M242" s="354">
        <v>899</v>
      </c>
      <c r="N242" s="354">
        <v>934.3</v>
      </c>
      <c r="O242" s="356" t="s">
        <v>1131</v>
      </c>
      <c r="P242" s="356" t="s">
        <v>1131</v>
      </c>
      <c r="Q242" s="356" t="s">
        <v>1131</v>
      </c>
      <c r="R242" s="356" t="s">
        <v>1131</v>
      </c>
      <c r="S242" s="356" t="s">
        <v>1131</v>
      </c>
      <c r="T242" s="356" t="s">
        <v>1131</v>
      </c>
      <c r="U242" s="356" t="s">
        <v>1131</v>
      </c>
      <c r="V242" s="356" t="s">
        <v>1131</v>
      </c>
      <c r="W242" s="356" t="s">
        <v>1131</v>
      </c>
      <c r="X242" s="356" t="s">
        <v>1131</v>
      </c>
      <c r="Y242" s="356" t="s">
        <v>1131</v>
      </c>
      <c r="Z242" s="356" t="s">
        <v>1131</v>
      </c>
      <c r="AA242" s="356" t="s">
        <v>1131</v>
      </c>
      <c r="AB242" s="356" t="s">
        <v>1131</v>
      </c>
      <c r="AC242" s="356" t="s">
        <v>1131</v>
      </c>
      <c r="AD242" s="356" t="s">
        <v>1131</v>
      </c>
      <c r="AE242" s="356" t="s">
        <v>1131</v>
      </c>
      <c r="AF242" s="356" t="s">
        <v>1131</v>
      </c>
      <c r="AG242" s="356" t="s">
        <v>1131</v>
      </c>
      <c r="AH242" s="356" t="s">
        <v>1131</v>
      </c>
      <c r="AI242" s="356" t="s">
        <v>1131</v>
      </c>
      <c r="AJ242" s="356" t="s">
        <v>1131</v>
      </c>
      <c r="AK242" s="356" t="s">
        <v>1131</v>
      </c>
      <c r="AL242" s="356" t="s">
        <v>1131</v>
      </c>
      <c r="AM242" s="356" t="s">
        <v>1131</v>
      </c>
      <c r="AN242" s="356" t="s">
        <v>1131</v>
      </c>
      <c r="AO242" s="356" t="s">
        <v>1131</v>
      </c>
      <c r="AP242" s="356" t="s">
        <v>1131</v>
      </c>
      <c r="AQ242" s="356" t="s">
        <v>1131</v>
      </c>
      <c r="AR242" s="356" t="s">
        <v>1131</v>
      </c>
    </row>
    <row r="243" spans="1:44" ht="213" customHeight="1">
      <c r="A243" s="357" t="s">
        <v>1888</v>
      </c>
      <c r="B243" s="358" t="s">
        <v>1889</v>
      </c>
      <c r="C243" s="358"/>
      <c r="D243" s="358"/>
      <c r="E243" s="358" t="s">
        <v>1276</v>
      </c>
      <c r="F243" s="358" t="s">
        <v>1890</v>
      </c>
      <c r="G243" s="358" t="s">
        <v>1336</v>
      </c>
      <c r="H243" s="358" t="s">
        <v>1130</v>
      </c>
      <c r="I243" s="359">
        <v>5</v>
      </c>
      <c r="J243" s="359">
        <v>5</v>
      </c>
      <c r="K243" s="359">
        <v>5</v>
      </c>
      <c r="L243" s="359">
        <v>5</v>
      </c>
      <c r="M243" s="359">
        <v>5</v>
      </c>
      <c r="N243" s="359">
        <v>5</v>
      </c>
      <c r="O243" s="359">
        <v>5</v>
      </c>
      <c r="P243" s="359">
        <v>5</v>
      </c>
      <c r="Q243" s="359">
        <v>5</v>
      </c>
      <c r="R243" s="359">
        <v>5</v>
      </c>
      <c r="S243" s="355">
        <v>5</v>
      </c>
      <c r="T243" s="355">
        <v>5</v>
      </c>
      <c r="U243" s="355">
        <v>5</v>
      </c>
      <c r="V243" s="355">
        <v>5</v>
      </c>
      <c r="W243" s="355">
        <v>5</v>
      </c>
      <c r="X243" s="355" t="s">
        <v>1131</v>
      </c>
      <c r="Y243" s="355" t="s">
        <v>1131</v>
      </c>
      <c r="Z243" s="355" t="s">
        <v>1131</v>
      </c>
      <c r="AA243" s="355" t="s">
        <v>1131</v>
      </c>
      <c r="AB243" s="355" t="s">
        <v>1131</v>
      </c>
      <c r="AC243" s="355" t="s">
        <v>1131</v>
      </c>
      <c r="AD243" s="355" t="s">
        <v>1131</v>
      </c>
      <c r="AE243" s="355" t="s">
        <v>1131</v>
      </c>
      <c r="AF243" s="355" t="s">
        <v>1131</v>
      </c>
      <c r="AG243" s="355" t="s">
        <v>1131</v>
      </c>
      <c r="AH243" s="355" t="s">
        <v>1131</v>
      </c>
      <c r="AI243" s="355" t="s">
        <v>1131</v>
      </c>
      <c r="AJ243" s="355" t="s">
        <v>1131</v>
      </c>
      <c r="AK243" s="355" t="s">
        <v>1131</v>
      </c>
      <c r="AL243" s="355" t="s">
        <v>1131</v>
      </c>
      <c r="AM243" s="355" t="s">
        <v>1131</v>
      </c>
      <c r="AN243" s="355" t="s">
        <v>1131</v>
      </c>
      <c r="AO243" s="355" t="s">
        <v>1131</v>
      </c>
      <c r="AP243" s="355" t="s">
        <v>1131</v>
      </c>
      <c r="AQ243" s="355" t="s">
        <v>1131</v>
      </c>
      <c r="AR243" s="355" t="s">
        <v>1131</v>
      </c>
    </row>
    <row r="244" spans="1:44" ht="57" customHeight="1">
      <c r="A244" s="352" t="s">
        <v>1891</v>
      </c>
      <c r="B244" s="353" t="s">
        <v>1892</v>
      </c>
      <c r="C244" s="353"/>
      <c r="D244" s="353"/>
      <c r="E244" s="353" t="s">
        <v>1276</v>
      </c>
      <c r="F244" s="353" t="s">
        <v>1893</v>
      </c>
      <c r="G244" s="353"/>
      <c r="H244" s="353" t="s">
        <v>1130</v>
      </c>
      <c r="I244" s="354">
        <v>3</v>
      </c>
      <c r="J244" s="354">
        <v>3</v>
      </c>
      <c r="K244" s="354">
        <v>3</v>
      </c>
      <c r="L244" s="354">
        <v>3</v>
      </c>
      <c r="M244" s="354">
        <v>3</v>
      </c>
      <c r="N244" s="354">
        <v>3</v>
      </c>
      <c r="O244" s="354">
        <v>3</v>
      </c>
      <c r="P244" s="354">
        <v>3</v>
      </c>
      <c r="Q244" s="354">
        <v>3</v>
      </c>
      <c r="R244" s="354">
        <v>3</v>
      </c>
      <c r="S244" s="355">
        <v>3</v>
      </c>
      <c r="T244" s="355">
        <v>3</v>
      </c>
      <c r="U244" s="355">
        <v>3</v>
      </c>
      <c r="V244" s="355">
        <v>3</v>
      </c>
      <c r="W244" s="355">
        <v>3</v>
      </c>
      <c r="X244" s="356" t="s">
        <v>1131</v>
      </c>
      <c r="Y244" s="356" t="s">
        <v>1131</v>
      </c>
      <c r="Z244" s="356" t="s">
        <v>1131</v>
      </c>
      <c r="AA244" s="356" t="s">
        <v>1131</v>
      </c>
      <c r="AB244" s="356" t="s">
        <v>1131</v>
      </c>
      <c r="AC244" s="356" t="s">
        <v>1131</v>
      </c>
      <c r="AD244" s="356" t="s">
        <v>1131</v>
      </c>
      <c r="AE244" s="356" t="s">
        <v>1131</v>
      </c>
      <c r="AF244" s="356" t="s">
        <v>1131</v>
      </c>
      <c r="AG244" s="356" t="s">
        <v>1131</v>
      </c>
      <c r="AH244" s="356" t="s">
        <v>1131</v>
      </c>
      <c r="AI244" s="356" t="s">
        <v>1131</v>
      </c>
      <c r="AJ244" s="356" t="s">
        <v>1131</v>
      </c>
      <c r="AK244" s="356" t="s">
        <v>1131</v>
      </c>
      <c r="AL244" s="356" t="s">
        <v>1131</v>
      </c>
      <c r="AM244" s="356" t="s">
        <v>1131</v>
      </c>
      <c r="AN244" s="356" t="s">
        <v>1131</v>
      </c>
      <c r="AO244" s="356" t="s">
        <v>1131</v>
      </c>
      <c r="AP244" s="356" t="s">
        <v>1131</v>
      </c>
      <c r="AQ244" s="356" t="s">
        <v>1131</v>
      </c>
      <c r="AR244" s="356" t="s">
        <v>1131</v>
      </c>
    </row>
    <row r="245" spans="1:44" ht="57" customHeight="1">
      <c r="A245" s="357" t="s">
        <v>1894</v>
      </c>
      <c r="B245" s="358" t="s">
        <v>1895</v>
      </c>
      <c r="C245" s="358"/>
      <c r="D245" s="358"/>
      <c r="E245" s="358" t="s">
        <v>1276</v>
      </c>
      <c r="F245" s="358" t="s">
        <v>1896</v>
      </c>
      <c r="G245" s="358"/>
      <c r="H245" s="358" t="s">
        <v>1130</v>
      </c>
      <c r="I245" s="359">
        <v>3</v>
      </c>
      <c r="J245" s="359">
        <v>3</v>
      </c>
      <c r="K245" s="359">
        <v>3</v>
      </c>
      <c r="L245" s="359">
        <v>3</v>
      </c>
      <c r="M245" s="359">
        <v>3</v>
      </c>
      <c r="N245" s="359">
        <v>3</v>
      </c>
      <c r="O245" s="359">
        <v>3</v>
      </c>
      <c r="P245" s="359">
        <v>3</v>
      </c>
      <c r="Q245" s="359">
        <v>3.2</v>
      </c>
      <c r="R245" s="359">
        <v>3.4</v>
      </c>
      <c r="S245" s="355">
        <v>3.6</v>
      </c>
      <c r="T245" s="355">
        <v>3.8</v>
      </c>
      <c r="U245" s="355">
        <v>4</v>
      </c>
      <c r="V245" s="355">
        <v>4</v>
      </c>
      <c r="W245" s="355">
        <v>4</v>
      </c>
      <c r="X245" s="355" t="s">
        <v>1131</v>
      </c>
      <c r="Y245" s="355" t="s">
        <v>1131</v>
      </c>
      <c r="Z245" s="355" t="s">
        <v>1131</v>
      </c>
      <c r="AA245" s="355" t="s">
        <v>1131</v>
      </c>
      <c r="AB245" s="355" t="s">
        <v>1131</v>
      </c>
      <c r="AC245" s="355" t="s">
        <v>1131</v>
      </c>
      <c r="AD245" s="355" t="s">
        <v>1131</v>
      </c>
      <c r="AE245" s="355" t="s">
        <v>1131</v>
      </c>
      <c r="AF245" s="355" t="s">
        <v>1131</v>
      </c>
      <c r="AG245" s="355" t="s">
        <v>1131</v>
      </c>
      <c r="AH245" s="355" t="s">
        <v>1131</v>
      </c>
      <c r="AI245" s="355" t="s">
        <v>1131</v>
      </c>
      <c r="AJ245" s="355" t="s">
        <v>1131</v>
      </c>
      <c r="AK245" s="355" t="s">
        <v>1131</v>
      </c>
      <c r="AL245" s="355" t="s">
        <v>1131</v>
      </c>
      <c r="AM245" s="355" t="s">
        <v>1131</v>
      </c>
      <c r="AN245" s="355" t="s">
        <v>1131</v>
      </c>
      <c r="AO245" s="355" t="s">
        <v>1131</v>
      </c>
      <c r="AP245" s="355" t="s">
        <v>1131</v>
      </c>
      <c r="AQ245" s="355" t="s">
        <v>1131</v>
      </c>
      <c r="AR245" s="355" t="s">
        <v>1131</v>
      </c>
    </row>
    <row r="246" spans="1:44" ht="66" customHeight="1">
      <c r="A246" s="352" t="s">
        <v>1897</v>
      </c>
      <c r="B246" s="353" t="s">
        <v>1898</v>
      </c>
      <c r="C246" s="353"/>
      <c r="D246" s="353"/>
      <c r="E246" s="353" t="s">
        <v>1899</v>
      </c>
      <c r="F246" s="353" t="s">
        <v>1900</v>
      </c>
      <c r="G246" s="353"/>
      <c r="H246" s="353" t="s">
        <v>1130</v>
      </c>
      <c r="I246" s="356" t="s">
        <v>1131</v>
      </c>
      <c r="J246" s="356" t="s">
        <v>1131</v>
      </c>
      <c r="K246" s="356" t="s">
        <v>1131</v>
      </c>
      <c r="L246" s="356" t="s">
        <v>1131</v>
      </c>
      <c r="M246" s="356" t="s">
        <v>1131</v>
      </c>
      <c r="N246" s="356" t="s">
        <v>1131</v>
      </c>
      <c r="O246" s="356" t="s">
        <v>1131</v>
      </c>
      <c r="P246" s="356" t="s">
        <v>1131</v>
      </c>
      <c r="Q246" s="356" t="s">
        <v>1131</v>
      </c>
      <c r="R246" s="356" t="s">
        <v>1131</v>
      </c>
      <c r="S246" s="356" t="s">
        <v>1131</v>
      </c>
      <c r="T246" s="356" t="s">
        <v>1131</v>
      </c>
      <c r="U246" s="356" t="s">
        <v>1131</v>
      </c>
      <c r="V246" s="356" t="s">
        <v>1131</v>
      </c>
      <c r="W246" s="356" t="s">
        <v>1131</v>
      </c>
      <c r="X246" s="356" t="s">
        <v>1131</v>
      </c>
      <c r="Y246" s="356" t="s">
        <v>1131</v>
      </c>
      <c r="Z246" s="356" t="s">
        <v>1131</v>
      </c>
      <c r="AA246" s="356" t="s">
        <v>1131</v>
      </c>
      <c r="AB246" s="356" t="s">
        <v>1131</v>
      </c>
      <c r="AC246" s="356" t="s">
        <v>1131</v>
      </c>
      <c r="AD246" s="356" t="s">
        <v>1131</v>
      </c>
      <c r="AE246" s="356" t="s">
        <v>1131</v>
      </c>
      <c r="AF246" s="356" t="s">
        <v>1131</v>
      </c>
      <c r="AG246" s="356" t="s">
        <v>1131</v>
      </c>
      <c r="AH246" s="356" t="s">
        <v>1131</v>
      </c>
      <c r="AI246" s="356" t="s">
        <v>1131</v>
      </c>
      <c r="AJ246" s="356" t="s">
        <v>1131</v>
      </c>
      <c r="AK246" s="356" t="s">
        <v>1131</v>
      </c>
      <c r="AL246" s="356" t="s">
        <v>1131</v>
      </c>
      <c r="AM246" s="356" t="s">
        <v>1131</v>
      </c>
      <c r="AN246" s="356" t="s">
        <v>1131</v>
      </c>
      <c r="AO246" s="356" t="s">
        <v>1131</v>
      </c>
      <c r="AP246" s="356" t="s">
        <v>1131</v>
      </c>
      <c r="AQ246" s="356" t="s">
        <v>1131</v>
      </c>
      <c r="AR246" s="356" t="s">
        <v>1131</v>
      </c>
    </row>
    <row r="247" spans="1:44" ht="66" customHeight="1">
      <c r="A247" s="357" t="s">
        <v>1901</v>
      </c>
      <c r="B247" s="358" t="s">
        <v>1902</v>
      </c>
      <c r="C247" s="358"/>
      <c r="D247" s="358"/>
      <c r="E247" s="358" t="s">
        <v>1899</v>
      </c>
      <c r="F247" s="358" t="s">
        <v>1903</v>
      </c>
      <c r="G247" s="358"/>
      <c r="H247" s="358" t="s">
        <v>1130</v>
      </c>
      <c r="I247" s="355" t="s">
        <v>1131</v>
      </c>
      <c r="J247" s="355" t="s">
        <v>1131</v>
      </c>
      <c r="K247" s="355" t="s">
        <v>1131</v>
      </c>
      <c r="L247" s="355" t="s">
        <v>1131</v>
      </c>
      <c r="M247" s="355" t="s">
        <v>1131</v>
      </c>
      <c r="N247" s="355" t="s">
        <v>1131</v>
      </c>
      <c r="O247" s="355" t="s">
        <v>1131</v>
      </c>
      <c r="P247" s="355" t="s">
        <v>1131</v>
      </c>
      <c r="Q247" s="355" t="s">
        <v>1131</v>
      </c>
      <c r="R247" s="355" t="s">
        <v>1131</v>
      </c>
      <c r="S247" s="355" t="s">
        <v>1131</v>
      </c>
      <c r="T247" s="355" t="s">
        <v>1131</v>
      </c>
      <c r="U247" s="355" t="s">
        <v>1131</v>
      </c>
      <c r="V247" s="355" t="s">
        <v>1131</v>
      </c>
      <c r="W247" s="355" t="s">
        <v>1131</v>
      </c>
      <c r="X247" s="355" t="s">
        <v>1131</v>
      </c>
      <c r="Y247" s="355" t="s">
        <v>1131</v>
      </c>
      <c r="Z247" s="355" t="s">
        <v>1131</v>
      </c>
      <c r="AA247" s="355" t="s">
        <v>1131</v>
      </c>
      <c r="AB247" s="355" t="s">
        <v>1131</v>
      </c>
      <c r="AC247" s="355" t="s">
        <v>1131</v>
      </c>
      <c r="AD247" s="355" t="s">
        <v>1131</v>
      </c>
      <c r="AE247" s="355" t="s">
        <v>1131</v>
      </c>
      <c r="AF247" s="355" t="s">
        <v>1131</v>
      </c>
      <c r="AG247" s="355" t="s">
        <v>1131</v>
      </c>
      <c r="AH247" s="355" t="s">
        <v>1131</v>
      </c>
      <c r="AI247" s="355" t="s">
        <v>1131</v>
      </c>
      <c r="AJ247" s="355" t="s">
        <v>1131</v>
      </c>
      <c r="AK247" s="355" t="s">
        <v>1131</v>
      </c>
      <c r="AL247" s="355" t="s">
        <v>1131</v>
      </c>
      <c r="AM247" s="355" t="s">
        <v>1131</v>
      </c>
      <c r="AN247" s="355" t="s">
        <v>1131</v>
      </c>
      <c r="AO247" s="355" t="s">
        <v>1131</v>
      </c>
      <c r="AP247" s="355" t="s">
        <v>1131</v>
      </c>
      <c r="AQ247" s="355" t="s">
        <v>1131</v>
      </c>
      <c r="AR247" s="355" t="s">
        <v>1131</v>
      </c>
    </row>
    <row r="248" spans="1:44" ht="38.25" customHeight="1">
      <c r="A248" s="352" t="s">
        <v>1904</v>
      </c>
      <c r="B248" s="353" t="s">
        <v>1905</v>
      </c>
      <c r="C248" s="353"/>
      <c r="D248" s="353"/>
      <c r="E248" s="353" t="s">
        <v>1632</v>
      </c>
      <c r="F248" s="353" t="s">
        <v>1906</v>
      </c>
      <c r="G248" s="353"/>
      <c r="H248" s="353" t="s">
        <v>1130</v>
      </c>
      <c r="I248" s="356">
        <v>1.8089999999999999</v>
      </c>
      <c r="J248" s="356">
        <v>1.5580000000000001</v>
      </c>
      <c r="K248" s="356">
        <v>1.67</v>
      </c>
      <c r="L248" s="356">
        <v>2.0259999999999998</v>
      </c>
      <c r="M248" s="356">
        <v>1.853</v>
      </c>
      <c r="N248" s="356">
        <v>1.161</v>
      </c>
      <c r="O248" s="356">
        <v>1.1970000000000001</v>
      </c>
      <c r="P248" s="356">
        <v>3.1219999999999999</v>
      </c>
      <c r="Q248" s="356">
        <v>3.8439999999999999</v>
      </c>
      <c r="R248" s="354">
        <v>3.5</v>
      </c>
      <c r="S248" s="355">
        <v>3.1</v>
      </c>
      <c r="T248" s="355">
        <v>2.9</v>
      </c>
      <c r="U248" s="355">
        <v>2.7</v>
      </c>
      <c r="V248" s="355">
        <v>2.6</v>
      </c>
      <c r="W248" s="355">
        <v>2.6</v>
      </c>
      <c r="X248" s="356" t="s">
        <v>1131</v>
      </c>
      <c r="Y248" s="356" t="s">
        <v>1131</v>
      </c>
      <c r="Z248" s="356" t="s">
        <v>1131</v>
      </c>
      <c r="AA248" s="356" t="s">
        <v>1131</v>
      </c>
      <c r="AB248" s="356" t="s">
        <v>1131</v>
      </c>
      <c r="AC248" s="356" t="s">
        <v>1131</v>
      </c>
      <c r="AD248" s="356" t="s">
        <v>1131</v>
      </c>
      <c r="AE248" s="356" t="s">
        <v>1131</v>
      </c>
      <c r="AF248" s="356" t="s">
        <v>1131</v>
      </c>
      <c r="AG248" s="356" t="s">
        <v>1131</v>
      </c>
      <c r="AH248" s="356" t="s">
        <v>1131</v>
      </c>
      <c r="AI248" s="356" t="s">
        <v>1131</v>
      </c>
      <c r="AJ248" s="356" t="s">
        <v>1131</v>
      </c>
      <c r="AK248" s="356" t="s">
        <v>1131</v>
      </c>
      <c r="AL248" s="356" t="s">
        <v>1131</v>
      </c>
      <c r="AM248" s="356" t="s">
        <v>1131</v>
      </c>
      <c r="AN248" s="356" t="s">
        <v>1131</v>
      </c>
      <c r="AO248" s="356" t="s">
        <v>1131</v>
      </c>
      <c r="AP248" s="356" t="s">
        <v>1131</v>
      </c>
      <c r="AQ248" s="356" t="s">
        <v>1131</v>
      </c>
      <c r="AR248" s="356" t="s">
        <v>1131</v>
      </c>
    </row>
    <row r="249" spans="1:44" ht="204" customHeight="1">
      <c r="A249" s="357" t="s">
        <v>1907</v>
      </c>
      <c r="B249" s="358" t="s">
        <v>1908</v>
      </c>
      <c r="C249" s="358"/>
      <c r="D249" s="358"/>
      <c r="E249" s="358" t="s">
        <v>1143</v>
      </c>
      <c r="F249" s="358" t="s">
        <v>1909</v>
      </c>
      <c r="G249" s="358" t="s">
        <v>1502</v>
      </c>
      <c r="H249" s="358" t="s">
        <v>1130</v>
      </c>
      <c r="I249" s="355">
        <v>147.32</v>
      </c>
      <c r="J249" s="355">
        <v>148.02000000000001</v>
      </c>
      <c r="K249" s="355">
        <v>163.47</v>
      </c>
      <c r="L249" s="355">
        <v>156.97999999999999</v>
      </c>
      <c r="M249" s="355">
        <v>172.31</v>
      </c>
      <c r="N249" s="355">
        <v>205.59</v>
      </c>
      <c r="O249" s="355">
        <v>187.29</v>
      </c>
      <c r="P249" s="355">
        <v>198.96</v>
      </c>
      <c r="Q249" s="359">
        <v>197.2</v>
      </c>
      <c r="R249" s="355">
        <v>196.3</v>
      </c>
      <c r="S249" s="355">
        <v>189.7</v>
      </c>
      <c r="T249" s="355">
        <v>184.6</v>
      </c>
      <c r="U249" s="355">
        <v>180.2</v>
      </c>
      <c r="V249" s="355">
        <v>177.8</v>
      </c>
      <c r="W249" s="355" t="s">
        <v>1131</v>
      </c>
      <c r="X249" s="355" t="s">
        <v>1131</v>
      </c>
      <c r="Y249" s="355" t="s">
        <v>1131</v>
      </c>
      <c r="Z249" s="355" t="s">
        <v>1131</v>
      </c>
      <c r="AA249" s="355" t="s">
        <v>1131</v>
      </c>
      <c r="AB249" s="355" t="s">
        <v>1131</v>
      </c>
      <c r="AC249" s="355" t="s">
        <v>1131</v>
      </c>
      <c r="AD249" s="355" t="s">
        <v>1131</v>
      </c>
      <c r="AE249" s="355" t="s">
        <v>1131</v>
      </c>
      <c r="AF249" s="355" t="s">
        <v>1131</v>
      </c>
      <c r="AG249" s="355" t="s">
        <v>1131</v>
      </c>
      <c r="AH249" s="355" t="s">
        <v>1131</v>
      </c>
      <c r="AI249" s="355" t="s">
        <v>1131</v>
      </c>
      <c r="AJ249" s="355" t="s">
        <v>1131</v>
      </c>
      <c r="AK249" s="355" t="s">
        <v>1131</v>
      </c>
      <c r="AL249" s="355" t="s">
        <v>1131</v>
      </c>
      <c r="AM249" s="355" t="s">
        <v>1131</v>
      </c>
      <c r="AN249" s="355" t="s">
        <v>1131</v>
      </c>
      <c r="AO249" s="355" t="s">
        <v>1131</v>
      </c>
      <c r="AP249" s="355" t="s">
        <v>1131</v>
      </c>
      <c r="AQ249" s="355" t="s">
        <v>1131</v>
      </c>
      <c r="AR249" s="355" t="s">
        <v>1131</v>
      </c>
    </row>
    <row r="250" spans="1:44" ht="66" customHeight="1">
      <c r="A250" s="352" t="s">
        <v>1910</v>
      </c>
      <c r="B250" s="353" t="s">
        <v>1911</v>
      </c>
      <c r="C250" s="353"/>
      <c r="D250" s="353"/>
      <c r="E250" s="353" t="s">
        <v>1276</v>
      </c>
      <c r="F250" s="353" t="s">
        <v>1912</v>
      </c>
      <c r="G250" s="353"/>
      <c r="H250" s="353" t="s">
        <v>1130</v>
      </c>
      <c r="I250" s="354">
        <v>3</v>
      </c>
      <c r="J250" s="354">
        <v>3</v>
      </c>
      <c r="K250" s="354">
        <v>3</v>
      </c>
      <c r="L250" s="354">
        <v>3</v>
      </c>
      <c r="M250" s="354">
        <v>3</v>
      </c>
      <c r="N250" s="354">
        <v>3</v>
      </c>
      <c r="O250" s="354">
        <v>3</v>
      </c>
      <c r="P250" s="354">
        <v>3</v>
      </c>
      <c r="Q250" s="354">
        <v>3</v>
      </c>
      <c r="R250" s="354">
        <v>3</v>
      </c>
      <c r="S250" s="355">
        <v>3</v>
      </c>
      <c r="T250" s="355">
        <v>3</v>
      </c>
      <c r="U250" s="355">
        <v>3</v>
      </c>
      <c r="V250" s="355">
        <v>3</v>
      </c>
      <c r="W250" s="355">
        <v>3</v>
      </c>
      <c r="X250" s="356" t="s">
        <v>1131</v>
      </c>
      <c r="Y250" s="356" t="s">
        <v>1131</v>
      </c>
      <c r="Z250" s="356" t="s">
        <v>1131</v>
      </c>
      <c r="AA250" s="356" t="s">
        <v>1131</v>
      </c>
      <c r="AB250" s="356" t="s">
        <v>1131</v>
      </c>
      <c r="AC250" s="356" t="s">
        <v>1131</v>
      </c>
      <c r="AD250" s="356" t="s">
        <v>1131</v>
      </c>
      <c r="AE250" s="356" t="s">
        <v>1131</v>
      </c>
      <c r="AF250" s="356" t="s">
        <v>1131</v>
      </c>
      <c r="AG250" s="356" t="s">
        <v>1131</v>
      </c>
      <c r="AH250" s="356" t="s">
        <v>1131</v>
      </c>
      <c r="AI250" s="356" t="s">
        <v>1131</v>
      </c>
      <c r="AJ250" s="356" t="s">
        <v>1131</v>
      </c>
      <c r="AK250" s="356" t="s">
        <v>1131</v>
      </c>
      <c r="AL250" s="356" t="s">
        <v>1131</v>
      </c>
      <c r="AM250" s="356" t="s">
        <v>1131</v>
      </c>
      <c r="AN250" s="356" t="s">
        <v>1131</v>
      </c>
      <c r="AO250" s="356" t="s">
        <v>1131</v>
      </c>
      <c r="AP250" s="356" t="s">
        <v>1131</v>
      </c>
      <c r="AQ250" s="356" t="s">
        <v>1131</v>
      </c>
      <c r="AR250" s="356" t="s">
        <v>1131</v>
      </c>
    </row>
    <row r="251" spans="1:44" ht="47.25" customHeight="1">
      <c r="A251" s="357" t="s">
        <v>1913</v>
      </c>
      <c r="B251" s="358" t="s">
        <v>1914</v>
      </c>
      <c r="C251" s="358"/>
      <c r="D251" s="358"/>
      <c r="E251" s="358" t="s">
        <v>1276</v>
      </c>
      <c r="F251" s="358" t="s">
        <v>1915</v>
      </c>
      <c r="G251" s="358"/>
      <c r="H251" s="358" t="s">
        <v>1130</v>
      </c>
      <c r="I251" s="359">
        <v>4</v>
      </c>
      <c r="J251" s="359">
        <v>4</v>
      </c>
      <c r="K251" s="359">
        <v>4</v>
      </c>
      <c r="L251" s="359">
        <v>4</v>
      </c>
      <c r="M251" s="359">
        <v>4</v>
      </c>
      <c r="N251" s="359">
        <v>4</v>
      </c>
      <c r="O251" s="359">
        <v>4</v>
      </c>
      <c r="P251" s="359">
        <v>4</v>
      </c>
      <c r="Q251" s="359">
        <v>4</v>
      </c>
      <c r="R251" s="359">
        <v>4</v>
      </c>
      <c r="S251" s="355">
        <v>4</v>
      </c>
      <c r="T251" s="355">
        <v>4</v>
      </c>
      <c r="U251" s="355">
        <v>4</v>
      </c>
      <c r="V251" s="355">
        <v>4</v>
      </c>
      <c r="W251" s="355">
        <v>4</v>
      </c>
      <c r="X251" s="355" t="s">
        <v>1131</v>
      </c>
      <c r="Y251" s="355" t="s">
        <v>1131</v>
      </c>
      <c r="Z251" s="355" t="s">
        <v>1131</v>
      </c>
      <c r="AA251" s="355" t="s">
        <v>1131</v>
      </c>
      <c r="AB251" s="355" t="s">
        <v>1131</v>
      </c>
      <c r="AC251" s="355" t="s">
        <v>1131</v>
      </c>
      <c r="AD251" s="355" t="s">
        <v>1131</v>
      </c>
      <c r="AE251" s="355" t="s">
        <v>1131</v>
      </c>
      <c r="AF251" s="355" t="s">
        <v>1131</v>
      </c>
      <c r="AG251" s="355" t="s">
        <v>1131</v>
      </c>
      <c r="AH251" s="355" t="s">
        <v>1131</v>
      </c>
      <c r="AI251" s="355" t="s">
        <v>1131</v>
      </c>
      <c r="AJ251" s="355" t="s">
        <v>1131</v>
      </c>
      <c r="AK251" s="355" t="s">
        <v>1131</v>
      </c>
      <c r="AL251" s="355" t="s">
        <v>1131</v>
      </c>
      <c r="AM251" s="355" t="s">
        <v>1131</v>
      </c>
      <c r="AN251" s="355" t="s">
        <v>1131</v>
      </c>
      <c r="AO251" s="355" t="s">
        <v>1131</v>
      </c>
      <c r="AP251" s="355" t="s">
        <v>1131</v>
      </c>
      <c r="AQ251" s="355" t="s">
        <v>1131</v>
      </c>
      <c r="AR251" s="355" t="s">
        <v>1131</v>
      </c>
    </row>
    <row r="252" spans="1:44" ht="29.25" customHeight="1">
      <c r="A252" s="352" t="s">
        <v>1916</v>
      </c>
      <c r="B252" s="353" t="s">
        <v>1917</v>
      </c>
      <c r="C252" s="353"/>
      <c r="D252" s="353"/>
      <c r="E252" s="353" t="s">
        <v>1485</v>
      </c>
      <c r="F252" s="353" t="s">
        <v>1918</v>
      </c>
      <c r="G252" s="353"/>
      <c r="H252" s="353" t="s">
        <v>1130</v>
      </c>
      <c r="I252" s="356">
        <v>2.2400000000000002</v>
      </c>
      <c r="J252" s="356">
        <v>2.29</v>
      </c>
      <c r="K252" s="356">
        <v>2.35</v>
      </c>
      <c r="L252" s="356">
        <v>2.39</v>
      </c>
      <c r="M252" s="356">
        <v>2.46</v>
      </c>
      <c r="N252" s="356">
        <v>2.5099999999999998</v>
      </c>
      <c r="O252" s="356">
        <v>2.56</v>
      </c>
      <c r="P252" s="354">
        <v>2.62</v>
      </c>
      <c r="Q252" s="354">
        <v>2.69</v>
      </c>
      <c r="R252" s="355">
        <v>2.76</v>
      </c>
      <c r="S252" s="355">
        <v>2.83</v>
      </c>
      <c r="T252" s="355">
        <v>2.9</v>
      </c>
      <c r="U252" s="355">
        <v>2.97</v>
      </c>
      <c r="V252" s="355">
        <v>3.05</v>
      </c>
      <c r="W252" s="356" t="s">
        <v>1131</v>
      </c>
      <c r="X252" s="356" t="s">
        <v>1131</v>
      </c>
      <c r="Y252" s="356" t="s">
        <v>1131</v>
      </c>
      <c r="Z252" s="356" t="s">
        <v>1131</v>
      </c>
      <c r="AA252" s="356" t="s">
        <v>1131</v>
      </c>
      <c r="AB252" s="356" t="s">
        <v>1131</v>
      </c>
      <c r="AC252" s="356" t="s">
        <v>1131</v>
      </c>
      <c r="AD252" s="356" t="s">
        <v>1131</v>
      </c>
      <c r="AE252" s="356" t="s">
        <v>1131</v>
      </c>
      <c r="AF252" s="356" t="s">
        <v>1131</v>
      </c>
      <c r="AG252" s="356" t="s">
        <v>1131</v>
      </c>
      <c r="AH252" s="356" t="s">
        <v>1131</v>
      </c>
      <c r="AI252" s="356" t="s">
        <v>1131</v>
      </c>
      <c r="AJ252" s="356" t="s">
        <v>1131</v>
      </c>
      <c r="AK252" s="356" t="s">
        <v>1131</v>
      </c>
      <c r="AL252" s="356" t="s">
        <v>1131</v>
      </c>
      <c r="AM252" s="356" t="s">
        <v>1131</v>
      </c>
      <c r="AN252" s="356" t="s">
        <v>1131</v>
      </c>
      <c r="AO252" s="356" t="s">
        <v>1131</v>
      </c>
      <c r="AP252" s="356" t="s">
        <v>1131</v>
      </c>
      <c r="AQ252" s="356" t="s">
        <v>1131</v>
      </c>
      <c r="AR252" s="356" t="s">
        <v>1131</v>
      </c>
    </row>
    <row r="253" spans="1:44" ht="29.25" customHeight="1">
      <c r="A253" s="357" t="s">
        <v>1919</v>
      </c>
      <c r="B253" s="358" t="s">
        <v>1920</v>
      </c>
      <c r="C253" s="358"/>
      <c r="D253" s="358"/>
      <c r="E253" s="358" t="s">
        <v>1921</v>
      </c>
      <c r="F253" s="358" t="s">
        <v>1922</v>
      </c>
      <c r="G253" s="358"/>
      <c r="H253" s="358" t="s">
        <v>1130</v>
      </c>
      <c r="I253" s="355">
        <v>7.59</v>
      </c>
      <c r="J253" s="355">
        <v>6.7149999999999999</v>
      </c>
      <c r="K253" s="355">
        <v>5.2489999999999997</v>
      </c>
      <c r="L253" s="355">
        <v>6.5389999999999997</v>
      </c>
      <c r="M253" s="355">
        <v>8.7050000000000001</v>
      </c>
      <c r="N253" s="355">
        <v>9.2620000000000005</v>
      </c>
      <c r="O253" s="355">
        <v>10.888999999999999</v>
      </c>
      <c r="P253" s="355">
        <v>7.36</v>
      </c>
      <c r="Q253" s="355">
        <v>3.5960000000000001</v>
      </c>
      <c r="R253" s="359">
        <v>6.5</v>
      </c>
      <c r="S253" s="355">
        <v>8.1999999999999993</v>
      </c>
      <c r="T253" s="355">
        <v>7.5</v>
      </c>
      <c r="U253" s="355">
        <v>7.1</v>
      </c>
      <c r="V253" s="355">
        <v>8</v>
      </c>
      <c r="W253" s="355">
        <v>8.6</v>
      </c>
      <c r="X253" s="355" t="s">
        <v>1131</v>
      </c>
      <c r="Y253" s="355" t="s">
        <v>1131</v>
      </c>
      <c r="Z253" s="355" t="s">
        <v>1131</v>
      </c>
      <c r="AA253" s="355" t="s">
        <v>1131</v>
      </c>
      <c r="AB253" s="355" t="s">
        <v>1131</v>
      </c>
      <c r="AC253" s="355" t="s">
        <v>1131</v>
      </c>
      <c r="AD253" s="355" t="s">
        <v>1131</v>
      </c>
      <c r="AE253" s="355" t="s">
        <v>1131</v>
      </c>
      <c r="AF253" s="355" t="s">
        <v>1131</v>
      </c>
      <c r="AG253" s="355" t="s">
        <v>1131</v>
      </c>
      <c r="AH253" s="355" t="s">
        <v>1131</v>
      </c>
      <c r="AI253" s="355" t="s">
        <v>1131</v>
      </c>
      <c r="AJ253" s="355" t="s">
        <v>1131</v>
      </c>
      <c r="AK253" s="355" t="s">
        <v>1131</v>
      </c>
      <c r="AL253" s="355" t="s">
        <v>1131</v>
      </c>
      <c r="AM253" s="355" t="s">
        <v>1131</v>
      </c>
      <c r="AN253" s="355" t="s">
        <v>1131</v>
      </c>
      <c r="AO253" s="355" t="s">
        <v>1131</v>
      </c>
      <c r="AP253" s="355" t="s">
        <v>1131</v>
      </c>
      <c r="AQ253" s="355" t="s">
        <v>1131</v>
      </c>
      <c r="AR253" s="355" t="s">
        <v>1131</v>
      </c>
    </row>
    <row r="254" spans="1:44" ht="47.25" customHeight="1">
      <c r="A254" s="352" t="s">
        <v>1923</v>
      </c>
      <c r="B254" s="353" t="s">
        <v>1924</v>
      </c>
      <c r="C254" s="353"/>
      <c r="D254" s="353"/>
      <c r="E254" s="353" t="s">
        <v>1925</v>
      </c>
      <c r="F254" s="353" t="s">
        <v>1926</v>
      </c>
      <c r="G254" s="353"/>
      <c r="H254" s="353" t="s">
        <v>1130</v>
      </c>
      <c r="I254" s="354">
        <v>163.5</v>
      </c>
      <c r="J254" s="354">
        <v>165.7</v>
      </c>
      <c r="K254" s="354">
        <v>165.3</v>
      </c>
      <c r="L254" s="354">
        <v>169.7</v>
      </c>
      <c r="M254" s="354">
        <v>181.4</v>
      </c>
      <c r="N254" s="354">
        <v>196.5</v>
      </c>
      <c r="O254" s="354">
        <v>201.9</v>
      </c>
      <c r="P254" s="354">
        <v>207.2</v>
      </c>
      <c r="Q254" s="354">
        <v>207.7</v>
      </c>
      <c r="R254" s="355">
        <v>210.2</v>
      </c>
      <c r="S254" s="355">
        <v>219.7</v>
      </c>
      <c r="T254" s="355">
        <v>228.6</v>
      </c>
      <c r="U254" s="355">
        <v>234.6</v>
      </c>
      <c r="V254" s="355">
        <v>244.6</v>
      </c>
      <c r="W254" s="356" t="s">
        <v>1131</v>
      </c>
      <c r="X254" s="356" t="s">
        <v>1131</v>
      </c>
      <c r="Y254" s="356" t="s">
        <v>1131</v>
      </c>
      <c r="Z254" s="356" t="s">
        <v>1131</v>
      </c>
      <c r="AA254" s="356" t="s">
        <v>1131</v>
      </c>
      <c r="AB254" s="356" t="s">
        <v>1131</v>
      </c>
      <c r="AC254" s="356" t="s">
        <v>1131</v>
      </c>
      <c r="AD254" s="356" t="s">
        <v>1131</v>
      </c>
      <c r="AE254" s="356" t="s">
        <v>1131</v>
      </c>
      <c r="AF254" s="356" t="s">
        <v>1131</v>
      </c>
      <c r="AG254" s="356" t="s">
        <v>1131</v>
      </c>
      <c r="AH254" s="356" t="s">
        <v>1131</v>
      </c>
      <c r="AI254" s="356" t="s">
        <v>1131</v>
      </c>
      <c r="AJ254" s="356" t="s">
        <v>1131</v>
      </c>
      <c r="AK254" s="356" t="s">
        <v>1131</v>
      </c>
      <c r="AL254" s="356" t="s">
        <v>1131</v>
      </c>
      <c r="AM254" s="356" t="s">
        <v>1131</v>
      </c>
      <c r="AN254" s="356" t="s">
        <v>1131</v>
      </c>
      <c r="AO254" s="356" t="s">
        <v>1131</v>
      </c>
      <c r="AP254" s="356" t="s">
        <v>1131</v>
      </c>
      <c r="AQ254" s="356" t="s">
        <v>1131</v>
      </c>
      <c r="AR254" s="356" t="s">
        <v>1131</v>
      </c>
    </row>
    <row r="255" spans="1:44" ht="29.25" customHeight="1">
      <c r="A255" s="357" t="s">
        <v>1927</v>
      </c>
      <c r="B255" s="358" t="s">
        <v>1928</v>
      </c>
      <c r="C255" s="358"/>
      <c r="D255" s="358"/>
      <c r="E255" s="358" t="s">
        <v>1435</v>
      </c>
      <c r="F255" s="358" t="s">
        <v>1929</v>
      </c>
      <c r="G255" s="358"/>
      <c r="H255" s="358" t="s">
        <v>1130</v>
      </c>
      <c r="I255" s="355">
        <v>93.451999999999998</v>
      </c>
      <c r="J255" s="355">
        <v>93.674000000000007</v>
      </c>
      <c r="K255" s="355">
        <v>95.494</v>
      </c>
      <c r="L255" s="355">
        <v>95.802999999999997</v>
      </c>
      <c r="M255" s="355">
        <v>97.364000000000004</v>
      </c>
      <c r="N255" s="355">
        <v>96.314999999999998</v>
      </c>
      <c r="O255" s="355">
        <v>96.629000000000005</v>
      </c>
      <c r="P255" s="355">
        <v>99.995000000000005</v>
      </c>
      <c r="Q255" s="355">
        <v>99.753</v>
      </c>
      <c r="R255" s="359">
        <v>98.1</v>
      </c>
      <c r="S255" s="355">
        <v>99.2</v>
      </c>
      <c r="T255" s="355">
        <v>98.8</v>
      </c>
      <c r="U255" s="355">
        <v>98.6</v>
      </c>
      <c r="V255" s="355">
        <v>98.2</v>
      </c>
      <c r="W255" s="355">
        <v>97.9</v>
      </c>
      <c r="X255" s="355">
        <v>97.6</v>
      </c>
      <c r="Y255" s="355">
        <v>97.2</v>
      </c>
      <c r="Z255" s="355">
        <v>96.8</v>
      </c>
      <c r="AA255" s="355">
        <v>96.4</v>
      </c>
      <c r="AB255" s="355">
        <v>95.9</v>
      </c>
      <c r="AC255" s="355">
        <v>95.5</v>
      </c>
      <c r="AD255" s="355">
        <v>95</v>
      </c>
      <c r="AE255" s="355">
        <v>94.6</v>
      </c>
      <c r="AF255" s="355">
        <v>94.1</v>
      </c>
      <c r="AG255" s="355">
        <v>93.6</v>
      </c>
      <c r="AH255" s="355">
        <v>93.2</v>
      </c>
      <c r="AI255" s="355">
        <v>92.7</v>
      </c>
      <c r="AJ255" s="355">
        <v>92.2</v>
      </c>
      <c r="AK255" s="355">
        <v>91.7</v>
      </c>
      <c r="AL255" s="355">
        <v>91.2</v>
      </c>
      <c r="AM255" s="355">
        <v>90.5</v>
      </c>
      <c r="AN255" s="355">
        <v>89.8</v>
      </c>
      <c r="AO255" s="355">
        <v>89</v>
      </c>
      <c r="AP255" s="355">
        <v>88</v>
      </c>
      <c r="AQ255" s="355">
        <v>86.9</v>
      </c>
      <c r="AR255" s="355">
        <v>85.6</v>
      </c>
    </row>
    <row r="256" spans="1:44" ht="29.25" customHeight="1">
      <c r="A256" s="352" t="s">
        <v>1930</v>
      </c>
      <c r="B256" s="353" t="s">
        <v>1931</v>
      </c>
      <c r="C256" s="353"/>
      <c r="D256" s="353"/>
      <c r="E256" s="353" t="s">
        <v>1435</v>
      </c>
      <c r="F256" s="353" t="s">
        <v>1932</v>
      </c>
      <c r="G256" s="353"/>
      <c r="H256" s="353" t="s">
        <v>1130</v>
      </c>
      <c r="I256" s="356">
        <v>3.9510000000000001</v>
      </c>
      <c r="J256" s="356">
        <v>3.4009999999999998</v>
      </c>
      <c r="K256" s="356">
        <v>5.37</v>
      </c>
      <c r="L256" s="356">
        <v>2.4540000000000002</v>
      </c>
      <c r="M256" s="356">
        <v>1.6819999999999999</v>
      </c>
      <c r="N256" s="356">
        <v>-1.1120000000000001</v>
      </c>
      <c r="O256" s="356">
        <v>4.2069999999999999</v>
      </c>
      <c r="P256" s="356">
        <v>3.3119999999999998</v>
      </c>
      <c r="Q256" s="356">
        <v>1.597</v>
      </c>
      <c r="R256" s="354">
        <v>-0.5</v>
      </c>
      <c r="S256" s="355">
        <v>1.9</v>
      </c>
      <c r="T256" s="355">
        <v>2.1</v>
      </c>
      <c r="U256" s="355">
        <v>2.2999999999999998</v>
      </c>
      <c r="V256" s="355">
        <v>2.2000000000000002</v>
      </c>
      <c r="W256" s="355">
        <v>2.2000000000000002</v>
      </c>
      <c r="X256" s="355">
        <v>1.8</v>
      </c>
      <c r="Y256" s="355">
        <v>1.5</v>
      </c>
      <c r="Z256" s="355">
        <v>1.4</v>
      </c>
      <c r="AA256" s="355">
        <v>1.3</v>
      </c>
      <c r="AB256" s="355">
        <v>1.2</v>
      </c>
      <c r="AC256" s="355">
        <v>1.2</v>
      </c>
      <c r="AD256" s="355">
        <v>1.3</v>
      </c>
      <c r="AE256" s="355">
        <v>1.3</v>
      </c>
      <c r="AF256" s="355">
        <v>1.4</v>
      </c>
      <c r="AG256" s="355">
        <v>1.4</v>
      </c>
      <c r="AH256" s="355">
        <v>1.4</v>
      </c>
      <c r="AI256" s="355">
        <v>1.4</v>
      </c>
      <c r="AJ256" s="355">
        <v>1.4</v>
      </c>
      <c r="AK256" s="355">
        <v>1.3</v>
      </c>
      <c r="AL256" s="355">
        <v>1.2</v>
      </c>
      <c r="AM256" s="355">
        <v>1</v>
      </c>
      <c r="AN256" s="355">
        <v>0.7</v>
      </c>
      <c r="AO256" s="355">
        <v>0.4</v>
      </c>
      <c r="AP256" s="355">
        <v>0</v>
      </c>
      <c r="AQ256" s="355">
        <v>-0.5</v>
      </c>
      <c r="AR256" s="355">
        <v>-1.1000000000000001</v>
      </c>
    </row>
    <row r="257" spans="1:44" ht="158.25" customHeight="1">
      <c r="A257" s="357" t="s">
        <v>1933</v>
      </c>
      <c r="B257" s="358" t="s">
        <v>1934</v>
      </c>
      <c r="C257" s="358"/>
      <c r="D257" s="358"/>
      <c r="E257" s="358" t="s">
        <v>1143</v>
      </c>
      <c r="F257" s="358" t="s">
        <v>1935</v>
      </c>
      <c r="G257" s="358" t="s">
        <v>1936</v>
      </c>
      <c r="H257" s="358" t="s">
        <v>1130</v>
      </c>
      <c r="I257" s="359">
        <v>11.7</v>
      </c>
      <c r="J257" s="359">
        <v>8.1999999999999993</v>
      </c>
      <c r="K257" s="359">
        <v>5.7</v>
      </c>
      <c r="L257" s="359">
        <v>3.7</v>
      </c>
      <c r="M257" s="359">
        <v>5.5</v>
      </c>
      <c r="N257" s="359">
        <v>1.4</v>
      </c>
      <c r="O257" s="359">
        <v>6.3</v>
      </c>
      <c r="P257" s="359">
        <v>3.3</v>
      </c>
      <c r="Q257" s="359">
        <v>2.1</v>
      </c>
      <c r="R257" s="355">
        <v>4.5999999999999996</v>
      </c>
      <c r="S257" s="355">
        <v>3.6</v>
      </c>
      <c r="T257" s="355">
        <v>3.9</v>
      </c>
      <c r="U257" s="355">
        <v>4.5999999999999996</v>
      </c>
      <c r="V257" s="355">
        <v>4.0999999999999996</v>
      </c>
      <c r="W257" s="355" t="s">
        <v>1131</v>
      </c>
      <c r="X257" s="355" t="s">
        <v>1131</v>
      </c>
      <c r="Y257" s="355" t="s">
        <v>1131</v>
      </c>
      <c r="Z257" s="355" t="s">
        <v>1131</v>
      </c>
      <c r="AA257" s="355" t="s">
        <v>1131</v>
      </c>
      <c r="AB257" s="355" t="s">
        <v>1131</v>
      </c>
      <c r="AC257" s="355" t="s">
        <v>1131</v>
      </c>
      <c r="AD257" s="355" t="s">
        <v>1131</v>
      </c>
      <c r="AE257" s="355" t="s">
        <v>1131</v>
      </c>
      <c r="AF257" s="355" t="s">
        <v>1131</v>
      </c>
      <c r="AG257" s="355" t="s">
        <v>1131</v>
      </c>
      <c r="AH257" s="355" t="s">
        <v>1131</v>
      </c>
      <c r="AI257" s="355" t="s">
        <v>1131</v>
      </c>
      <c r="AJ257" s="355" t="s">
        <v>1131</v>
      </c>
      <c r="AK257" s="355" t="s">
        <v>1131</v>
      </c>
      <c r="AL257" s="355" t="s">
        <v>1131</v>
      </c>
      <c r="AM257" s="355" t="s">
        <v>1131</v>
      </c>
      <c r="AN257" s="355" t="s">
        <v>1131</v>
      </c>
      <c r="AO257" s="355" t="s">
        <v>1131</v>
      </c>
      <c r="AP257" s="355" t="s">
        <v>1131</v>
      </c>
      <c r="AQ257" s="355" t="s">
        <v>1131</v>
      </c>
      <c r="AR257" s="355" t="s">
        <v>1131</v>
      </c>
    </row>
    <row r="258" spans="1:44" ht="158.25" customHeight="1">
      <c r="A258" s="352" t="s">
        <v>1937</v>
      </c>
      <c r="B258" s="353" t="s">
        <v>1938</v>
      </c>
      <c r="C258" s="353" t="s">
        <v>1371</v>
      </c>
      <c r="D258" s="353" t="s">
        <v>1315</v>
      </c>
      <c r="E258" s="353" t="s">
        <v>1143</v>
      </c>
      <c r="F258" s="353" t="s">
        <v>1935</v>
      </c>
      <c r="G258" s="353" t="s">
        <v>1936</v>
      </c>
      <c r="H258" s="353" t="s">
        <v>1130</v>
      </c>
      <c r="I258" s="354">
        <v>11493</v>
      </c>
      <c r="J258" s="354">
        <v>12280</v>
      </c>
      <c r="K258" s="354">
        <v>13584</v>
      </c>
      <c r="L258" s="354">
        <v>14683</v>
      </c>
      <c r="M258" s="354">
        <v>14727</v>
      </c>
      <c r="N258" s="354">
        <v>14888</v>
      </c>
      <c r="O258" s="354">
        <v>16747</v>
      </c>
      <c r="P258" s="354">
        <v>16004</v>
      </c>
      <c r="Q258" s="354">
        <v>16691</v>
      </c>
      <c r="R258" s="355">
        <v>17410</v>
      </c>
      <c r="S258" s="355">
        <v>19058</v>
      </c>
      <c r="T258" s="355">
        <v>20600</v>
      </c>
      <c r="U258" s="355">
        <v>22304</v>
      </c>
      <c r="V258" s="355">
        <v>23526</v>
      </c>
      <c r="W258" s="356" t="s">
        <v>1131</v>
      </c>
      <c r="X258" s="356" t="s">
        <v>1131</v>
      </c>
      <c r="Y258" s="356" t="s">
        <v>1131</v>
      </c>
      <c r="Z258" s="356" t="s">
        <v>1131</v>
      </c>
      <c r="AA258" s="356" t="s">
        <v>1131</v>
      </c>
      <c r="AB258" s="356" t="s">
        <v>1131</v>
      </c>
      <c r="AC258" s="356" t="s">
        <v>1131</v>
      </c>
      <c r="AD258" s="356" t="s">
        <v>1131</v>
      </c>
      <c r="AE258" s="356" t="s">
        <v>1131</v>
      </c>
      <c r="AF258" s="356" t="s">
        <v>1131</v>
      </c>
      <c r="AG258" s="356" t="s">
        <v>1131</v>
      </c>
      <c r="AH258" s="356" t="s">
        <v>1131</v>
      </c>
      <c r="AI258" s="356" t="s">
        <v>1131</v>
      </c>
      <c r="AJ258" s="356" t="s">
        <v>1131</v>
      </c>
      <c r="AK258" s="356" t="s">
        <v>1131</v>
      </c>
      <c r="AL258" s="356" t="s">
        <v>1131</v>
      </c>
      <c r="AM258" s="356" t="s">
        <v>1131</v>
      </c>
      <c r="AN258" s="356" t="s">
        <v>1131</v>
      </c>
      <c r="AO258" s="356" t="s">
        <v>1131</v>
      </c>
      <c r="AP258" s="356" t="s">
        <v>1131</v>
      </c>
      <c r="AQ258" s="356" t="s">
        <v>1131</v>
      </c>
      <c r="AR258" s="356" t="s">
        <v>1131</v>
      </c>
    </row>
    <row r="259" spans="1:44" ht="158.25" customHeight="1">
      <c r="A259" s="357" t="s">
        <v>1939</v>
      </c>
      <c r="B259" s="358" t="s">
        <v>1940</v>
      </c>
      <c r="C259" s="358" t="s">
        <v>1371</v>
      </c>
      <c r="D259" s="358" t="s">
        <v>1315</v>
      </c>
      <c r="E259" s="358" t="s">
        <v>1143</v>
      </c>
      <c r="F259" s="358" t="s">
        <v>1935</v>
      </c>
      <c r="G259" s="358" t="s">
        <v>1936</v>
      </c>
      <c r="H259" s="358" t="s">
        <v>1130</v>
      </c>
      <c r="I259" s="359">
        <v>10146</v>
      </c>
      <c r="J259" s="359">
        <v>10981</v>
      </c>
      <c r="K259" s="359">
        <v>11607</v>
      </c>
      <c r="L259" s="359">
        <v>12035</v>
      </c>
      <c r="M259" s="359">
        <v>12696</v>
      </c>
      <c r="N259" s="359">
        <v>12879</v>
      </c>
      <c r="O259" s="359">
        <v>13694</v>
      </c>
      <c r="P259" s="359">
        <v>14145</v>
      </c>
      <c r="Q259" s="359">
        <v>14440</v>
      </c>
      <c r="R259" s="355">
        <v>15103</v>
      </c>
      <c r="S259" s="355">
        <v>15652</v>
      </c>
      <c r="T259" s="355">
        <v>16261</v>
      </c>
      <c r="U259" s="355">
        <v>17003</v>
      </c>
      <c r="V259" s="355">
        <v>17708</v>
      </c>
      <c r="W259" s="355" t="s">
        <v>1131</v>
      </c>
      <c r="X259" s="355" t="s">
        <v>1131</v>
      </c>
      <c r="Y259" s="355" t="s">
        <v>1131</v>
      </c>
      <c r="Z259" s="355" t="s">
        <v>1131</v>
      </c>
      <c r="AA259" s="355" t="s">
        <v>1131</v>
      </c>
      <c r="AB259" s="355" t="s">
        <v>1131</v>
      </c>
      <c r="AC259" s="355" t="s">
        <v>1131</v>
      </c>
      <c r="AD259" s="355" t="s">
        <v>1131</v>
      </c>
      <c r="AE259" s="355" t="s">
        <v>1131</v>
      </c>
      <c r="AF259" s="355" t="s">
        <v>1131</v>
      </c>
      <c r="AG259" s="355" t="s">
        <v>1131</v>
      </c>
      <c r="AH259" s="355" t="s">
        <v>1131</v>
      </c>
      <c r="AI259" s="355" t="s">
        <v>1131</v>
      </c>
      <c r="AJ259" s="355" t="s">
        <v>1131</v>
      </c>
      <c r="AK259" s="355" t="s">
        <v>1131</v>
      </c>
      <c r="AL259" s="355" t="s">
        <v>1131</v>
      </c>
      <c r="AM259" s="355" t="s">
        <v>1131</v>
      </c>
      <c r="AN259" s="355" t="s">
        <v>1131</v>
      </c>
      <c r="AO259" s="355" t="s">
        <v>1131</v>
      </c>
      <c r="AP259" s="355" t="s">
        <v>1131</v>
      </c>
      <c r="AQ259" s="355" t="s">
        <v>1131</v>
      </c>
      <c r="AR259" s="355" t="s">
        <v>1131</v>
      </c>
    </row>
    <row r="260" spans="1:44" ht="20.25" customHeight="1">
      <c r="A260" s="352" t="s">
        <v>1941</v>
      </c>
      <c r="B260" s="353" t="s">
        <v>1942</v>
      </c>
      <c r="C260" s="353"/>
      <c r="D260" s="353" t="s">
        <v>1322</v>
      </c>
      <c r="E260" s="353" t="s">
        <v>1464</v>
      </c>
      <c r="F260" s="353" t="s">
        <v>1943</v>
      </c>
      <c r="G260" s="353"/>
      <c r="H260" s="353" t="s">
        <v>1130</v>
      </c>
      <c r="I260" s="356">
        <v>1438.8</v>
      </c>
      <c r="J260" s="356">
        <v>1177.5999999999999</v>
      </c>
      <c r="K260" s="356">
        <v>944.88</v>
      </c>
      <c r="L260" s="356">
        <v>696.78</v>
      </c>
      <c r="M260" s="356">
        <v>594.97</v>
      </c>
      <c r="N260" s="356">
        <v>508.46</v>
      </c>
      <c r="O260" s="354">
        <v>444.7</v>
      </c>
      <c r="P260" s="354">
        <v>384.4</v>
      </c>
      <c r="Q260" s="354">
        <v>330.6</v>
      </c>
      <c r="R260" s="355">
        <v>295.60000000000002</v>
      </c>
      <c r="S260" s="355">
        <v>251.2</v>
      </c>
      <c r="T260" s="355">
        <v>217.3</v>
      </c>
      <c r="U260" s="355">
        <v>191.9</v>
      </c>
      <c r="V260" s="355">
        <v>146.9</v>
      </c>
      <c r="W260" s="356" t="s">
        <v>1131</v>
      </c>
      <c r="X260" s="356" t="s">
        <v>1131</v>
      </c>
      <c r="Y260" s="356" t="s">
        <v>1131</v>
      </c>
      <c r="Z260" s="356" t="s">
        <v>1131</v>
      </c>
      <c r="AA260" s="356" t="s">
        <v>1131</v>
      </c>
      <c r="AB260" s="356" t="s">
        <v>1131</v>
      </c>
      <c r="AC260" s="356" t="s">
        <v>1131</v>
      </c>
      <c r="AD260" s="356" t="s">
        <v>1131</v>
      </c>
      <c r="AE260" s="356" t="s">
        <v>1131</v>
      </c>
      <c r="AF260" s="356" t="s">
        <v>1131</v>
      </c>
      <c r="AG260" s="356" t="s">
        <v>1131</v>
      </c>
      <c r="AH260" s="356" t="s">
        <v>1131</v>
      </c>
      <c r="AI260" s="356" t="s">
        <v>1131</v>
      </c>
      <c r="AJ260" s="356" t="s">
        <v>1131</v>
      </c>
      <c r="AK260" s="356" t="s">
        <v>1131</v>
      </c>
      <c r="AL260" s="356" t="s">
        <v>1131</v>
      </c>
      <c r="AM260" s="356" t="s">
        <v>1131</v>
      </c>
      <c r="AN260" s="356" t="s">
        <v>1131</v>
      </c>
      <c r="AO260" s="356" t="s">
        <v>1131</v>
      </c>
      <c r="AP260" s="356" t="s">
        <v>1131</v>
      </c>
      <c r="AQ260" s="356" t="s">
        <v>1131</v>
      </c>
      <c r="AR260" s="356" t="s">
        <v>1131</v>
      </c>
    </row>
    <row r="261" spans="1:44" ht="20.25" customHeight="1">
      <c r="A261" s="357" t="s">
        <v>1944</v>
      </c>
      <c r="B261" s="358" t="s">
        <v>1945</v>
      </c>
      <c r="C261" s="358"/>
      <c r="D261" s="358"/>
      <c r="E261" s="358" t="s">
        <v>1468</v>
      </c>
      <c r="F261" s="358" t="s">
        <v>1946</v>
      </c>
      <c r="G261" s="358"/>
      <c r="H261" s="358" t="s">
        <v>1130</v>
      </c>
      <c r="I261" s="355">
        <v>-12.234999999999999</v>
      </c>
      <c r="J261" s="355">
        <v>-18.155000000000001</v>
      </c>
      <c r="K261" s="355">
        <v>-19.760999999999999</v>
      </c>
      <c r="L261" s="355">
        <v>-26.257000000000001</v>
      </c>
      <c r="M261" s="355">
        <v>-14.612</v>
      </c>
      <c r="N261" s="355">
        <v>-14.539</v>
      </c>
      <c r="O261" s="359">
        <v>-12.5</v>
      </c>
      <c r="P261" s="359">
        <v>-13.5</v>
      </c>
      <c r="Q261" s="359">
        <v>-14</v>
      </c>
      <c r="R261" s="355">
        <v>-10.6</v>
      </c>
      <c r="S261" s="355">
        <v>-15</v>
      </c>
      <c r="T261" s="355">
        <v>-13.5</v>
      </c>
      <c r="U261" s="355">
        <v>-11.7</v>
      </c>
      <c r="V261" s="355">
        <v>-23.4</v>
      </c>
      <c r="W261" s="355" t="s">
        <v>1131</v>
      </c>
      <c r="X261" s="355" t="s">
        <v>1131</v>
      </c>
      <c r="Y261" s="355" t="s">
        <v>1131</v>
      </c>
      <c r="Z261" s="355" t="s">
        <v>1131</v>
      </c>
      <c r="AA261" s="355" t="s">
        <v>1131</v>
      </c>
      <c r="AB261" s="355" t="s">
        <v>1131</v>
      </c>
      <c r="AC261" s="355" t="s">
        <v>1131</v>
      </c>
      <c r="AD261" s="355" t="s">
        <v>1131</v>
      </c>
      <c r="AE261" s="355" t="s">
        <v>1131</v>
      </c>
      <c r="AF261" s="355" t="s">
        <v>1131</v>
      </c>
      <c r="AG261" s="355" t="s">
        <v>1131</v>
      </c>
      <c r="AH261" s="355" t="s">
        <v>1131</v>
      </c>
      <c r="AI261" s="355" t="s">
        <v>1131</v>
      </c>
      <c r="AJ261" s="355" t="s">
        <v>1131</v>
      </c>
      <c r="AK261" s="355" t="s">
        <v>1131</v>
      </c>
      <c r="AL261" s="355" t="s">
        <v>1131</v>
      </c>
      <c r="AM261" s="355" t="s">
        <v>1131</v>
      </c>
      <c r="AN261" s="355" t="s">
        <v>1131</v>
      </c>
      <c r="AO261" s="355" t="s">
        <v>1131</v>
      </c>
      <c r="AP261" s="355" t="s">
        <v>1131</v>
      </c>
      <c r="AQ261" s="355" t="s">
        <v>1131</v>
      </c>
      <c r="AR261" s="355" t="s">
        <v>1131</v>
      </c>
    </row>
    <row r="262" spans="1:44" ht="29.25" customHeight="1">
      <c r="A262" s="352" t="s">
        <v>1947</v>
      </c>
      <c r="B262" s="353" t="s">
        <v>1948</v>
      </c>
      <c r="C262" s="353"/>
      <c r="D262" s="353"/>
      <c r="E262" s="353" t="s">
        <v>1143</v>
      </c>
      <c r="F262" s="353" t="s">
        <v>1949</v>
      </c>
      <c r="G262" s="353"/>
      <c r="H262" s="353" t="s">
        <v>1130</v>
      </c>
      <c r="I262" s="356">
        <v>2.8220000000000001</v>
      </c>
      <c r="J262" s="356">
        <v>2.2959999999999998</v>
      </c>
      <c r="K262" s="356">
        <v>1.835</v>
      </c>
      <c r="L262" s="356">
        <v>1.349</v>
      </c>
      <c r="M262" s="356">
        <v>1.149</v>
      </c>
      <c r="N262" s="356">
        <v>0.98050000000000004</v>
      </c>
      <c r="O262" s="354">
        <v>0.85799999999999998</v>
      </c>
      <c r="P262" s="354">
        <v>0.74199999999999999</v>
      </c>
      <c r="Q262" s="354">
        <v>0.63900000000000001</v>
      </c>
      <c r="R262" s="355">
        <v>0.57199999999999995</v>
      </c>
      <c r="S262" s="355">
        <v>0.48599999999999999</v>
      </c>
      <c r="T262" s="355">
        <v>0.42099999999999999</v>
      </c>
      <c r="U262" s="355">
        <v>0.373</v>
      </c>
      <c r="V262" s="355">
        <v>0.28599999999999998</v>
      </c>
      <c r="W262" s="356" t="s">
        <v>1131</v>
      </c>
      <c r="X262" s="356" t="s">
        <v>1131</v>
      </c>
      <c r="Y262" s="356" t="s">
        <v>1131</v>
      </c>
      <c r="Z262" s="356" t="s">
        <v>1131</v>
      </c>
      <c r="AA262" s="356" t="s">
        <v>1131</v>
      </c>
      <c r="AB262" s="356" t="s">
        <v>1131</v>
      </c>
      <c r="AC262" s="356" t="s">
        <v>1131</v>
      </c>
      <c r="AD262" s="356" t="s">
        <v>1131</v>
      </c>
      <c r="AE262" s="356" t="s">
        <v>1131</v>
      </c>
      <c r="AF262" s="356" t="s">
        <v>1131</v>
      </c>
      <c r="AG262" s="356" t="s">
        <v>1131</v>
      </c>
      <c r="AH262" s="356" t="s">
        <v>1131</v>
      </c>
      <c r="AI262" s="356" t="s">
        <v>1131</v>
      </c>
      <c r="AJ262" s="356" t="s">
        <v>1131</v>
      </c>
      <c r="AK262" s="356" t="s">
        <v>1131</v>
      </c>
      <c r="AL262" s="356" t="s">
        <v>1131</v>
      </c>
      <c r="AM262" s="356" t="s">
        <v>1131</v>
      </c>
      <c r="AN262" s="356" t="s">
        <v>1131</v>
      </c>
      <c r="AO262" s="356" t="s">
        <v>1131</v>
      </c>
      <c r="AP262" s="356" t="s">
        <v>1131</v>
      </c>
      <c r="AQ262" s="356" t="s">
        <v>1131</v>
      </c>
      <c r="AR262" s="356" t="s">
        <v>1131</v>
      </c>
    </row>
    <row r="263" spans="1:44" ht="29.25" customHeight="1">
      <c r="A263" s="357" t="s">
        <v>1950</v>
      </c>
      <c r="B263" s="358" t="s">
        <v>1951</v>
      </c>
      <c r="C263" s="358"/>
      <c r="D263" s="358"/>
      <c r="E263" s="358" t="s">
        <v>1143</v>
      </c>
      <c r="F263" s="358" t="s">
        <v>1952</v>
      </c>
      <c r="G263" s="358"/>
      <c r="H263" s="358" t="s">
        <v>1130</v>
      </c>
      <c r="I263" s="355">
        <v>32.646999999999998</v>
      </c>
      <c r="J263" s="355">
        <v>28.442</v>
      </c>
      <c r="K263" s="355">
        <v>25.170999999999999</v>
      </c>
      <c r="L263" s="355">
        <v>20.593</v>
      </c>
      <c r="M263" s="355">
        <v>19.908000000000001</v>
      </c>
      <c r="N263" s="355">
        <v>17.689</v>
      </c>
      <c r="O263" s="359">
        <v>17.3</v>
      </c>
      <c r="P263" s="359">
        <v>17.100000000000001</v>
      </c>
      <c r="Q263" s="359">
        <v>16.100000000000001</v>
      </c>
      <c r="R263" s="355">
        <v>15.3</v>
      </c>
      <c r="S263" s="355">
        <v>13.8</v>
      </c>
      <c r="T263" s="355">
        <v>12.8</v>
      </c>
      <c r="U263" s="355">
        <v>12</v>
      </c>
      <c r="V263" s="355" t="s">
        <v>1131</v>
      </c>
      <c r="W263" s="355" t="s">
        <v>1131</v>
      </c>
      <c r="X263" s="355" t="s">
        <v>1131</v>
      </c>
      <c r="Y263" s="355" t="s">
        <v>1131</v>
      </c>
      <c r="Z263" s="355" t="s">
        <v>1131</v>
      </c>
      <c r="AA263" s="355" t="s">
        <v>1131</v>
      </c>
      <c r="AB263" s="355" t="s">
        <v>1131</v>
      </c>
      <c r="AC263" s="355" t="s">
        <v>1131</v>
      </c>
      <c r="AD263" s="355" t="s">
        <v>1131</v>
      </c>
      <c r="AE263" s="355" t="s">
        <v>1131</v>
      </c>
      <c r="AF263" s="355" t="s">
        <v>1131</v>
      </c>
      <c r="AG263" s="355" t="s">
        <v>1131</v>
      </c>
      <c r="AH263" s="355" t="s">
        <v>1131</v>
      </c>
      <c r="AI263" s="355" t="s">
        <v>1131</v>
      </c>
      <c r="AJ263" s="355" t="s">
        <v>1131</v>
      </c>
      <c r="AK263" s="355" t="s">
        <v>1131</v>
      </c>
      <c r="AL263" s="355" t="s">
        <v>1131</v>
      </c>
      <c r="AM263" s="355" t="s">
        <v>1131</v>
      </c>
      <c r="AN263" s="355" t="s">
        <v>1131</v>
      </c>
      <c r="AO263" s="355" t="s">
        <v>1131</v>
      </c>
      <c r="AP263" s="355" t="s">
        <v>1131</v>
      </c>
      <c r="AQ263" s="355" t="s">
        <v>1131</v>
      </c>
      <c r="AR263" s="355" t="s">
        <v>1131</v>
      </c>
    </row>
    <row r="264" spans="1:44" ht="29.25" customHeight="1">
      <c r="A264" s="352" t="s">
        <v>1953</v>
      </c>
      <c r="B264" s="353" t="s">
        <v>1954</v>
      </c>
      <c r="C264" s="353"/>
      <c r="D264" s="353"/>
      <c r="E264" s="353" t="s">
        <v>1143</v>
      </c>
      <c r="F264" s="353" t="s">
        <v>1955</v>
      </c>
      <c r="G264" s="353"/>
      <c r="H264" s="353" t="s">
        <v>1130</v>
      </c>
      <c r="I264" s="356">
        <v>0.46700000000000003</v>
      </c>
      <c r="J264" s="356">
        <v>0.433</v>
      </c>
      <c r="K264" s="356">
        <v>0.36699999999999999</v>
      </c>
      <c r="L264" s="356">
        <v>0.28899999999999998</v>
      </c>
      <c r="M264" s="356">
        <v>0.26400000000000001</v>
      </c>
      <c r="N264" s="356">
        <v>0.24099999999999999</v>
      </c>
      <c r="O264" s="354">
        <v>0.2</v>
      </c>
      <c r="P264" s="354">
        <v>0.2</v>
      </c>
      <c r="Q264" s="354">
        <v>0.2</v>
      </c>
      <c r="R264" s="355">
        <v>0.2</v>
      </c>
      <c r="S264" s="355">
        <v>0.2</v>
      </c>
      <c r="T264" s="355">
        <v>0.2</v>
      </c>
      <c r="U264" s="355">
        <v>0.1</v>
      </c>
      <c r="V264" s="355">
        <v>0.1</v>
      </c>
      <c r="W264" s="356" t="s">
        <v>1131</v>
      </c>
      <c r="X264" s="356" t="s">
        <v>1131</v>
      </c>
      <c r="Y264" s="356" t="s">
        <v>1131</v>
      </c>
      <c r="Z264" s="356" t="s">
        <v>1131</v>
      </c>
      <c r="AA264" s="356" t="s">
        <v>1131</v>
      </c>
      <c r="AB264" s="356" t="s">
        <v>1131</v>
      </c>
      <c r="AC264" s="356" t="s">
        <v>1131</v>
      </c>
      <c r="AD264" s="356" t="s">
        <v>1131</v>
      </c>
      <c r="AE264" s="356" t="s">
        <v>1131</v>
      </c>
      <c r="AF264" s="356" t="s">
        <v>1131</v>
      </c>
      <c r="AG264" s="356" t="s">
        <v>1131</v>
      </c>
      <c r="AH264" s="356" t="s">
        <v>1131</v>
      </c>
      <c r="AI264" s="356" t="s">
        <v>1131</v>
      </c>
      <c r="AJ264" s="356" t="s">
        <v>1131</v>
      </c>
      <c r="AK264" s="356" t="s">
        <v>1131</v>
      </c>
      <c r="AL264" s="356" t="s">
        <v>1131</v>
      </c>
      <c r="AM264" s="356" t="s">
        <v>1131</v>
      </c>
      <c r="AN264" s="356" t="s">
        <v>1131</v>
      </c>
      <c r="AO264" s="356" t="s">
        <v>1131</v>
      </c>
      <c r="AP264" s="356" t="s">
        <v>1131</v>
      </c>
      <c r="AQ264" s="356" t="s">
        <v>1131</v>
      </c>
      <c r="AR264" s="356" t="s">
        <v>1131</v>
      </c>
    </row>
    <row r="265" spans="1:44" ht="47.25" customHeight="1">
      <c r="A265" s="357" t="s">
        <v>1956</v>
      </c>
      <c r="B265" s="358" t="s">
        <v>1957</v>
      </c>
      <c r="C265" s="358"/>
      <c r="D265" s="358"/>
      <c r="E265" s="358" t="s">
        <v>1276</v>
      </c>
      <c r="F265" s="358" t="s">
        <v>1958</v>
      </c>
      <c r="G265" s="358"/>
      <c r="H265" s="358" t="s">
        <v>1130</v>
      </c>
      <c r="I265" s="359">
        <v>5</v>
      </c>
      <c r="J265" s="359">
        <v>5</v>
      </c>
      <c r="K265" s="359">
        <v>5</v>
      </c>
      <c r="L265" s="359">
        <v>5</v>
      </c>
      <c r="M265" s="359">
        <v>5</v>
      </c>
      <c r="N265" s="359">
        <v>5</v>
      </c>
      <c r="O265" s="359">
        <v>5</v>
      </c>
      <c r="P265" s="359">
        <v>5</v>
      </c>
      <c r="Q265" s="359">
        <v>5</v>
      </c>
      <c r="R265" s="359">
        <v>5</v>
      </c>
      <c r="S265" s="355">
        <v>5</v>
      </c>
      <c r="T265" s="355">
        <v>5</v>
      </c>
      <c r="U265" s="355">
        <v>5</v>
      </c>
      <c r="V265" s="355">
        <v>5</v>
      </c>
      <c r="W265" s="355">
        <v>5</v>
      </c>
      <c r="X265" s="355" t="s">
        <v>1131</v>
      </c>
      <c r="Y265" s="355" t="s">
        <v>1131</v>
      </c>
      <c r="Z265" s="355" t="s">
        <v>1131</v>
      </c>
      <c r="AA265" s="355" t="s">
        <v>1131</v>
      </c>
      <c r="AB265" s="355" t="s">
        <v>1131</v>
      </c>
      <c r="AC265" s="355" t="s">
        <v>1131</v>
      </c>
      <c r="AD265" s="355" t="s">
        <v>1131</v>
      </c>
      <c r="AE265" s="355" t="s">
        <v>1131</v>
      </c>
      <c r="AF265" s="355" t="s">
        <v>1131</v>
      </c>
      <c r="AG265" s="355" t="s">
        <v>1131</v>
      </c>
      <c r="AH265" s="355" t="s">
        <v>1131</v>
      </c>
      <c r="AI265" s="355" t="s">
        <v>1131</v>
      </c>
      <c r="AJ265" s="355" t="s">
        <v>1131</v>
      </c>
      <c r="AK265" s="355" t="s">
        <v>1131</v>
      </c>
      <c r="AL265" s="355" t="s">
        <v>1131</v>
      </c>
      <c r="AM265" s="355" t="s">
        <v>1131</v>
      </c>
      <c r="AN265" s="355" t="s">
        <v>1131</v>
      </c>
      <c r="AO265" s="355" t="s">
        <v>1131</v>
      </c>
      <c r="AP265" s="355" t="s">
        <v>1131</v>
      </c>
      <c r="AQ265" s="355" t="s">
        <v>1131</v>
      </c>
      <c r="AR265" s="355" t="s">
        <v>1131</v>
      </c>
    </row>
    <row r="266" spans="1:44" ht="120.75" customHeight="1">
      <c r="A266" s="352" t="s">
        <v>1959</v>
      </c>
      <c r="B266" s="353" t="s">
        <v>1960</v>
      </c>
      <c r="C266" s="353"/>
      <c r="D266" s="353"/>
      <c r="E266" s="353" t="s">
        <v>1878</v>
      </c>
      <c r="F266" s="353" t="s">
        <v>1961</v>
      </c>
      <c r="G266" s="353" t="s">
        <v>1408</v>
      </c>
      <c r="H266" s="353" t="s">
        <v>1130</v>
      </c>
      <c r="I266" s="354">
        <v>1.7</v>
      </c>
      <c r="J266" s="354">
        <v>2.1</v>
      </c>
      <c r="K266" s="354">
        <v>2.9</v>
      </c>
      <c r="L266" s="354">
        <v>3.8</v>
      </c>
      <c r="M266" s="354">
        <v>3.8</v>
      </c>
      <c r="N266" s="354">
        <v>2</v>
      </c>
      <c r="O266" s="354">
        <v>1.3</v>
      </c>
      <c r="P266" s="354">
        <v>2.4</v>
      </c>
      <c r="Q266" s="354">
        <v>5</v>
      </c>
      <c r="R266" s="354">
        <v>4.3</v>
      </c>
      <c r="S266" s="355">
        <v>3.4</v>
      </c>
      <c r="T266" s="355">
        <v>3.3</v>
      </c>
      <c r="U266" s="355">
        <v>3</v>
      </c>
      <c r="V266" s="355">
        <v>3.1</v>
      </c>
      <c r="W266" s="355">
        <v>3</v>
      </c>
      <c r="X266" s="356" t="s">
        <v>1131</v>
      </c>
      <c r="Y266" s="356" t="s">
        <v>1131</v>
      </c>
      <c r="Z266" s="356" t="s">
        <v>1131</v>
      </c>
      <c r="AA266" s="356" t="s">
        <v>1131</v>
      </c>
      <c r="AB266" s="356" t="s">
        <v>1131</v>
      </c>
      <c r="AC266" s="356" t="s">
        <v>1131</v>
      </c>
      <c r="AD266" s="356" t="s">
        <v>1131</v>
      </c>
      <c r="AE266" s="356" t="s">
        <v>1131</v>
      </c>
      <c r="AF266" s="356" t="s">
        <v>1131</v>
      </c>
      <c r="AG266" s="356" t="s">
        <v>1131</v>
      </c>
      <c r="AH266" s="356" t="s">
        <v>1131</v>
      </c>
      <c r="AI266" s="356" t="s">
        <v>1131</v>
      </c>
      <c r="AJ266" s="356" t="s">
        <v>1131</v>
      </c>
      <c r="AK266" s="356" t="s">
        <v>1131</v>
      </c>
      <c r="AL266" s="356" t="s">
        <v>1131</v>
      </c>
      <c r="AM266" s="356" t="s">
        <v>1131</v>
      </c>
      <c r="AN266" s="356" t="s">
        <v>1131</v>
      </c>
      <c r="AO266" s="356" t="s">
        <v>1131</v>
      </c>
      <c r="AP266" s="356" t="s">
        <v>1131</v>
      </c>
      <c r="AQ266" s="356" t="s">
        <v>1131</v>
      </c>
      <c r="AR266" s="356" t="s">
        <v>1131</v>
      </c>
    </row>
    <row r="267" spans="1:44" ht="120.75" customHeight="1">
      <c r="A267" s="357" t="s">
        <v>1962</v>
      </c>
      <c r="B267" s="358" t="s">
        <v>1963</v>
      </c>
      <c r="C267" s="358"/>
      <c r="D267" s="358"/>
      <c r="E267" s="358" t="s">
        <v>1878</v>
      </c>
      <c r="F267" s="358" t="s">
        <v>1964</v>
      </c>
      <c r="G267" s="358" t="s">
        <v>1408</v>
      </c>
      <c r="H267" s="358" t="s">
        <v>1130</v>
      </c>
      <c r="I267" s="359">
        <v>8.1999999999999993</v>
      </c>
      <c r="J267" s="359">
        <v>9</v>
      </c>
      <c r="K267" s="359">
        <v>9.8000000000000007</v>
      </c>
      <c r="L267" s="359">
        <v>9.8000000000000007</v>
      </c>
      <c r="M267" s="359">
        <v>8.8000000000000007</v>
      </c>
      <c r="N267" s="359">
        <v>9.8000000000000007</v>
      </c>
      <c r="O267" s="359">
        <v>6.8</v>
      </c>
      <c r="P267" s="359">
        <v>6.9</v>
      </c>
      <c r="Q267" s="359">
        <v>7.1</v>
      </c>
      <c r="R267" s="359">
        <v>7.5</v>
      </c>
      <c r="S267" s="355">
        <v>6.6</v>
      </c>
      <c r="T267" s="355">
        <v>6.3</v>
      </c>
      <c r="U267" s="355">
        <v>6</v>
      </c>
      <c r="V267" s="355">
        <v>6.5</v>
      </c>
      <c r="W267" s="355">
        <v>6.9</v>
      </c>
      <c r="X267" s="355" t="s">
        <v>1131</v>
      </c>
      <c r="Y267" s="355" t="s">
        <v>1131</v>
      </c>
      <c r="Z267" s="355" t="s">
        <v>1131</v>
      </c>
      <c r="AA267" s="355" t="s">
        <v>1131</v>
      </c>
      <c r="AB267" s="355" t="s">
        <v>1131</v>
      </c>
      <c r="AC267" s="355" t="s">
        <v>1131</v>
      </c>
      <c r="AD267" s="355" t="s">
        <v>1131</v>
      </c>
      <c r="AE267" s="355" t="s">
        <v>1131</v>
      </c>
      <c r="AF267" s="355" t="s">
        <v>1131</v>
      </c>
      <c r="AG267" s="355" t="s">
        <v>1131</v>
      </c>
      <c r="AH267" s="355" t="s">
        <v>1131</v>
      </c>
      <c r="AI267" s="355" t="s">
        <v>1131</v>
      </c>
      <c r="AJ267" s="355" t="s">
        <v>1131</v>
      </c>
      <c r="AK267" s="355" t="s">
        <v>1131</v>
      </c>
      <c r="AL267" s="355" t="s">
        <v>1131</v>
      </c>
      <c r="AM267" s="355" t="s">
        <v>1131</v>
      </c>
      <c r="AN267" s="355" t="s">
        <v>1131</v>
      </c>
      <c r="AO267" s="355" t="s">
        <v>1131</v>
      </c>
      <c r="AP267" s="355" t="s">
        <v>1131</v>
      </c>
      <c r="AQ267" s="355" t="s">
        <v>1131</v>
      </c>
      <c r="AR267" s="355" t="s">
        <v>1131</v>
      </c>
    </row>
    <row r="268" spans="1:44" ht="57" customHeight="1">
      <c r="A268" s="352" t="s">
        <v>1965</v>
      </c>
      <c r="B268" s="353" t="s">
        <v>1966</v>
      </c>
      <c r="C268" s="353"/>
      <c r="D268" s="353"/>
      <c r="E268" s="353" t="s">
        <v>1276</v>
      </c>
      <c r="F268" s="353" t="s">
        <v>1967</v>
      </c>
      <c r="G268" s="353"/>
      <c r="H268" s="353" t="s">
        <v>1130</v>
      </c>
      <c r="I268" s="354">
        <v>4</v>
      </c>
      <c r="J268" s="354">
        <v>4</v>
      </c>
      <c r="K268" s="354">
        <v>4</v>
      </c>
      <c r="L268" s="354">
        <v>4</v>
      </c>
      <c r="M268" s="354">
        <v>4</v>
      </c>
      <c r="N268" s="354">
        <v>1</v>
      </c>
      <c r="O268" s="354">
        <v>1</v>
      </c>
      <c r="P268" s="354">
        <v>1</v>
      </c>
      <c r="Q268" s="354">
        <v>1</v>
      </c>
      <c r="R268" s="354">
        <v>1</v>
      </c>
      <c r="S268" s="355">
        <v>1</v>
      </c>
      <c r="T268" s="355">
        <v>1</v>
      </c>
      <c r="U268" s="355">
        <v>1</v>
      </c>
      <c r="V268" s="355">
        <v>1</v>
      </c>
      <c r="W268" s="355">
        <v>1</v>
      </c>
      <c r="X268" s="356" t="s">
        <v>1131</v>
      </c>
      <c r="Y268" s="356" t="s">
        <v>1131</v>
      </c>
      <c r="Z268" s="356" t="s">
        <v>1131</v>
      </c>
      <c r="AA268" s="356" t="s">
        <v>1131</v>
      </c>
      <c r="AB268" s="356" t="s">
        <v>1131</v>
      </c>
      <c r="AC268" s="356" t="s">
        <v>1131</v>
      </c>
      <c r="AD268" s="356" t="s">
        <v>1131</v>
      </c>
      <c r="AE268" s="356" t="s">
        <v>1131</v>
      </c>
      <c r="AF268" s="356" t="s">
        <v>1131</v>
      </c>
      <c r="AG268" s="356" t="s">
        <v>1131</v>
      </c>
      <c r="AH268" s="356" t="s">
        <v>1131</v>
      </c>
      <c r="AI268" s="356" t="s">
        <v>1131</v>
      </c>
      <c r="AJ268" s="356" t="s">
        <v>1131</v>
      </c>
      <c r="AK268" s="356" t="s">
        <v>1131</v>
      </c>
      <c r="AL268" s="356" t="s">
        <v>1131</v>
      </c>
      <c r="AM268" s="356" t="s">
        <v>1131</v>
      </c>
      <c r="AN268" s="356" t="s">
        <v>1131</v>
      </c>
      <c r="AO268" s="356" t="s">
        <v>1131</v>
      </c>
      <c r="AP268" s="356" t="s">
        <v>1131</v>
      </c>
      <c r="AQ268" s="356" t="s">
        <v>1131</v>
      </c>
      <c r="AR268" s="356" t="s">
        <v>1131</v>
      </c>
    </row>
    <row r="269" spans="1:44" ht="38.25" customHeight="1">
      <c r="A269" s="357" t="s">
        <v>1968</v>
      </c>
      <c r="B269" s="358" t="s">
        <v>1969</v>
      </c>
      <c r="C269" s="358"/>
      <c r="D269" s="358"/>
      <c r="E269" s="358" t="s">
        <v>1143</v>
      </c>
      <c r="F269" s="358" t="s">
        <v>1970</v>
      </c>
      <c r="G269" s="358" t="s">
        <v>1971</v>
      </c>
      <c r="H269" s="358" t="s">
        <v>1130</v>
      </c>
      <c r="I269" s="359">
        <v>2.8</v>
      </c>
      <c r="J269" s="359">
        <v>2</v>
      </c>
      <c r="K269" s="359">
        <v>2</v>
      </c>
      <c r="L269" s="359">
        <v>2.5</v>
      </c>
      <c r="M269" s="359">
        <v>1.6</v>
      </c>
      <c r="N269" s="359">
        <v>13.3</v>
      </c>
      <c r="O269" s="359">
        <v>3.4</v>
      </c>
      <c r="P269" s="359">
        <v>-1.7</v>
      </c>
      <c r="Q269" s="359">
        <v>-1</v>
      </c>
      <c r="R269" s="355">
        <v>0.5</v>
      </c>
      <c r="S269" s="355">
        <v>1.1000000000000001</v>
      </c>
      <c r="T269" s="355">
        <v>1.4</v>
      </c>
      <c r="U269" s="355">
        <v>1.9</v>
      </c>
      <c r="V269" s="355">
        <v>1.7</v>
      </c>
      <c r="W269" s="355" t="s">
        <v>1131</v>
      </c>
      <c r="X269" s="355" t="s">
        <v>1131</v>
      </c>
      <c r="Y269" s="355" t="s">
        <v>1131</v>
      </c>
      <c r="Z269" s="355" t="s">
        <v>1131</v>
      </c>
      <c r="AA269" s="355" t="s">
        <v>1131</v>
      </c>
      <c r="AB269" s="355" t="s">
        <v>1131</v>
      </c>
      <c r="AC269" s="355" t="s">
        <v>1131</v>
      </c>
      <c r="AD269" s="355" t="s">
        <v>1131</v>
      </c>
      <c r="AE269" s="355" t="s">
        <v>1131</v>
      </c>
      <c r="AF269" s="355" t="s">
        <v>1131</v>
      </c>
      <c r="AG269" s="355" t="s">
        <v>1131</v>
      </c>
      <c r="AH269" s="355" t="s">
        <v>1131</v>
      </c>
      <c r="AI269" s="355" t="s">
        <v>1131</v>
      </c>
      <c r="AJ269" s="355" t="s">
        <v>1131</v>
      </c>
      <c r="AK269" s="355" t="s">
        <v>1131</v>
      </c>
      <c r="AL269" s="355" t="s">
        <v>1131</v>
      </c>
      <c r="AM269" s="355" t="s">
        <v>1131</v>
      </c>
      <c r="AN269" s="355" t="s">
        <v>1131</v>
      </c>
      <c r="AO269" s="355" t="s">
        <v>1131</v>
      </c>
      <c r="AP269" s="355" t="s">
        <v>1131</v>
      </c>
      <c r="AQ269" s="355" t="s">
        <v>1131</v>
      </c>
      <c r="AR269" s="355" t="s">
        <v>1131</v>
      </c>
    </row>
    <row r="270" spans="1:44" ht="38.25" customHeight="1">
      <c r="A270" s="352" t="s">
        <v>1972</v>
      </c>
      <c r="B270" s="353" t="s">
        <v>1973</v>
      </c>
      <c r="C270" s="353" t="s">
        <v>1371</v>
      </c>
      <c r="D270" s="353" t="s">
        <v>1315</v>
      </c>
      <c r="E270" s="353" t="s">
        <v>1143</v>
      </c>
      <c r="F270" s="353" t="s">
        <v>1970</v>
      </c>
      <c r="G270" s="353" t="s">
        <v>1971</v>
      </c>
      <c r="H270" s="353" t="s">
        <v>1130</v>
      </c>
      <c r="I270" s="354">
        <v>7851</v>
      </c>
      <c r="J270" s="354">
        <v>7903</v>
      </c>
      <c r="K270" s="354">
        <v>8438</v>
      </c>
      <c r="L270" s="354">
        <v>9014</v>
      </c>
      <c r="M270" s="354">
        <v>8704</v>
      </c>
      <c r="N270" s="354">
        <v>9829</v>
      </c>
      <c r="O270" s="354">
        <v>10751</v>
      </c>
      <c r="P270" s="354">
        <v>9778</v>
      </c>
      <c r="Q270" s="354">
        <v>9890</v>
      </c>
      <c r="R270" s="355">
        <v>9913</v>
      </c>
      <c r="S270" s="355">
        <v>10587</v>
      </c>
      <c r="T270" s="355">
        <v>11168</v>
      </c>
      <c r="U270" s="355">
        <v>11783</v>
      </c>
      <c r="V270" s="355">
        <v>12131</v>
      </c>
      <c r="W270" s="356" t="s">
        <v>1131</v>
      </c>
      <c r="X270" s="356" t="s">
        <v>1131</v>
      </c>
      <c r="Y270" s="356" t="s">
        <v>1131</v>
      </c>
      <c r="Z270" s="356" t="s">
        <v>1131</v>
      </c>
      <c r="AA270" s="356" t="s">
        <v>1131</v>
      </c>
      <c r="AB270" s="356" t="s">
        <v>1131</v>
      </c>
      <c r="AC270" s="356" t="s">
        <v>1131</v>
      </c>
      <c r="AD270" s="356" t="s">
        <v>1131</v>
      </c>
      <c r="AE270" s="356" t="s">
        <v>1131</v>
      </c>
      <c r="AF270" s="356" t="s">
        <v>1131</v>
      </c>
      <c r="AG270" s="356" t="s">
        <v>1131</v>
      </c>
      <c r="AH270" s="356" t="s">
        <v>1131</v>
      </c>
      <c r="AI270" s="356" t="s">
        <v>1131</v>
      </c>
      <c r="AJ270" s="356" t="s">
        <v>1131</v>
      </c>
      <c r="AK270" s="356" t="s">
        <v>1131</v>
      </c>
      <c r="AL270" s="356" t="s">
        <v>1131</v>
      </c>
      <c r="AM270" s="356" t="s">
        <v>1131</v>
      </c>
      <c r="AN270" s="356" t="s">
        <v>1131</v>
      </c>
      <c r="AO270" s="356" t="s">
        <v>1131</v>
      </c>
      <c r="AP270" s="356" t="s">
        <v>1131</v>
      </c>
      <c r="AQ270" s="356" t="s">
        <v>1131</v>
      </c>
      <c r="AR270" s="356" t="s">
        <v>1131</v>
      </c>
    </row>
    <row r="271" spans="1:44" ht="38.25" customHeight="1">
      <c r="A271" s="357" t="s">
        <v>1974</v>
      </c>
      <c r="B271" s="358" t="s">
        <v>1975</v>
      </c>
      <c r="C271" s="358" t="s">
        <v>1371</v>
      </c>
      <c r="D271" s="358" t="s">
        <v>1315</v>
      </c>
      <c r="E271" s="358" t="s">
        <v>1143</v>
      </c>
      <c r="F271" s="358" t="s">
        <v>1970</v>
      </c>
      <c r="G271" s="358" t="s">
        <v>1971</v>
      </c>
      <c r="H271" s="358" t="s">
        <v>1130</v>
      </c>
      <c r="I271" s="359">
        <v>6931</v>
      </c>
      <c r="J271" s="359">
        <v>7067</v>
      </c>
      <c r="K271" s="359">
        <v>7210</v>
      </c>
      <c r="L271" s="359">
        <v>7388</v>
      </c>
      <c r="M271" s="359">
        <v>7503</v>
      </c>
      <c r="N271" s="359">
        <v>8503</v>
      </c>
      <c r="O271" s="359">
        <v>8791</v>
      </c>
      <c r="P271" s="359">
        <v>8642</v>
      </c>
      <c r="Q271" s="359">
        <v>8556</v>
      </c>
      <c r="R271" s="355">
        <v>8600</v>
      </c>
      <c r="S271" s="355">
        <v>8695</v>
      </c>
      <c r="T271" s="355">
        <v>8816</v>
      </c>
      <c r="U271" s="355">
        <v>8982</v>
      </c>
      <c r="V271" s="355">
        <v>9131</v>
      </c>
      <c r="W271" s="355" t="s">
        <v>1131</v>
      </c>
      <c r="X271" s="355" t="s">
        <v>1131</v>
      </c>
      <c r="Y271" s="355" t="s">
        <v>1131</v>
      </c>
      <c r="Z271" s="355" t="s">
        <v>1131</v>
      </c>
      <c r="AA271" s="355" t="s">
        <v>1131</v>
      </c>
      <c r="AB271" s="355" t="s">
        <v>1131</v>
      </c>
      <c r="AC271" s="355" t="s">
        <v>1131</v>
      </c>
      <c r="AD271" s="355" t="s">
        <v>1131</v>
      </c>
      <c r="AE271" s="355" t="s">
        <v>1131</v>
      </c>
      <c r="AF271" s="355" t="s">
        <v>1131</v>
      </c>
      <c r="AG271" s="355" t="s">
        <v>1131</v>
      </c>
      <c r="AH271" s="355" t="s">
        <v>1131</v>
      </c>
      <c r="AI271" s="355" t="s">
        <v>1131</v>
      </c>
      <c r="AJ271" s="355" t="s">
        <v>1131</v>
      </c>
      <c r="AK271" s="355" t="s">
        <v>1131</v>
      </c>
      <c r="AL271" s="355" t="s">
        <v>1131</v>
      </c>
      <c r="AM271" s="355" t="s">
        <v>1131</v>
      </c>
      <c r="AN271" s="355" t="s">
        <v>1131</v>
      </c>
      <c r="AO271" s="355" t="s">
        <v>1131</v>
      </c>
      <c r="AP271" s="355" t="s">
        <v>1131</v>
      </c>
      <c r="AQ271" s="355" t="s">
        <v>1131</v>
      </c>
      <c r="AR271" s="355" t="s">
        <v>1131</v>
      </c>
    </row>
    <row r="272" spans="1:44" ht="120.75" customHeight="1">
      <c r="A272" s="352" t="s">
        <v>1976</v>
      </c>
      <c r="B272" s="353" t="s">
        <v>1977</v>
      </c>
      <c r="C272" s="353"/>
      <c r="D272" s="353"/>
      <c r="E272" s="353" t="s">
        <v>1643</v>
      </c>
      <c r="F272" s="353" t="s">
        <v>1978</v>
      </c>
      <c r="G272" s="353"/>
      <c r="H272" s="353" t="s">
        <v>1130</v>
      </c>
      <c r="I272" s="356">
        <v>2.3E-2</v>
      </c>
      <c r="J272" s="356">
        <v>1.7999999999999999E-2</v>
      </c>
      <c r="K272" s="356">
        <v>1.9E-2</v>
      </c>
      <c r="L272" s="356">
        <v>1.7999999999999999E-2</v>
      </c>
      <c r="M272" s="356">
        <v>1.9E-2</v>
      </c>
      <c r="N272" s="356">
        <v>1.9E-2</v>
      </c>
      <c r="O272" s="354">
        <v>0</v>
      </c>
      <c r="P272" s="354">
        <v>0</v>
      </c>
      <c r="Q272" s="354">
        <v>0</v>
      </c>
      <c r="R272" s="355">
        <v>0</v>
      </c>
      <c r="S272" s="355">
        <v>0</v>
      </c>
      <c r="T272" s="355">
        <v>0</v>
      </c>
      <c r="U272" s="355">
        <v>0</v>
      </c>
      <c r="V272" s="355">
        <v>0</v>
      </c>
      <c r="W272" s="355">
        <v>0</v>
      </c>
      <c r="X272" s="355">
        <v>0</v>
      </c>
      <c r="Y272" s="355">
        <v>0</v>
      </c>
      <c r="Z272" s="355">
        <v>0</v>
      </c>
      <c r="AA272" s="355">
        <v>0</v>
      </c>
      <c r="AB272" s="356" t="s">
        <v>1131</v>
      </c>
      <c r="AC272" s="356" t="s">
        <v>1131</v>
      </c>
      <c r="AD272" s="356" t="s">
        <v>1131</v>
      </c>
      <c r="AE272" s="356" t="s">
        <v>1131</v>
      </c>
      <c r="AF272" s="356" t="s">
        <v>1131</v>
      </c>
      <c r="AG272" s="356" t="s">
        <v>1131</v>
      </c>
      <c r="AH272" s="356" t="s">
        <v>1131</v>
      </c>
      <c r="AI272" s="356" t="s">
        <v>1131</v>
      </c>
      <c r="AJ272" s="356" t="s">
        <v>1131</v>
      </c>
      <c r="AK272" s="356" t="s">
        <v>1131</v>
      </c>
      <c r="AL272" s="356" t="s">
        <v>1131</v>
      </c>
      <c r="AM272" s="356" t="s">
        <v>1131</v>
      </c>
      <c r="AN272" s="356" t="s">
        <v>1131</v>
      </c>
      <c r="AO272" s="356" t="s">
        <v>1131</v>
      </c>
      <c r="AP272" s="356" t="s">
        <v>1131</v>
      </c>
      <c r="AQ272" s="356" t="s">
        <v>1131</v>
      </c>
      <c r="AR272" s="356" t="s">
        <v>1131</v>
      </c>
    </row>
    <row r="273" spans="1:44" ht="120.75" customHeight="1">
      <c r="A273" s="357" t="s">
        <v>1979</v>
      </c>
      <c r="B273" s="358" t="s">
        <v>1980</v>
      </c>
      <c r="C273" s="358"/>
      <c r="D273" s="358"/>
      <c r="E273" s="358" t="s">
        <v>1643</v>
      </c>
      <c r="F273" s="358" t="s">
        <v>1981</v>
      </c>
      <c r="G273" s="358"/>
      <c r="H273" s="358" t="s">
        <v>1130</v>
      </c>
      <c r="I273" s="355">
        <v>63.7</v>
      </c>
      <c r="J273" s="355">
        <v>51.567</v>
      </c>
      <c r="K273" s="355">
        <v>52.228999999999999</v>
      </c>
      <c r="L273" s="355">
        <v>51.881999999999998</v>
      </c>
      <c r="M273" s="355">
        <v>51.819000000000003</v>
      </c>
      <c r="N273" s="355">
        <v>51.683999999999997</v>
      </c>
      <c r="O273" s="355">
        <v>51.585000000000001</v>
      </c>
      <c r="P273" s="359">
        <v>57.15</v>
      </c>
      <c r="Q273" s="359">
        <v>8.0000000000000002E-3</v>
      </c>
      <c r="R273" s="355">
        <v>2.0039999999999999E-2</v>
      </c>
      <c r="S273" s="355">
        <v>9.3200000000000002E-3</v>
      </c>
      <c r="T273" s="355">
        <v>2.41E-2</v>
      </c>
      <c r="U273" s="355">
        <v>-2.3709999999999998E-2</v>
      </c>
      <c r="V273" s="355">
        <v>3.2590000000000001E-2</v>
      </c>
      <c r="W273" s="355">
        <v>-4.2380000000000001E-2</v>
      </c>
      <c r="X273" s="355">
        <v>-4.3600000000000003E-4</v>
      </c>
      <c r="Y273" s="355">
        <v>2.2620000000000001E-3</v>
      </c>
      <c r="Z273" s="355">
        <v>-1.188E-2</v>
      </c>
      <c r="AA273" s="355">
        <v>8.0780000000000001E-3</v>
      </c>
      <c r="AB273" s="355" t="s">
        <v>1131</v>
      </c>
      <c r="AC273" s="355" t="s">
        <v>1131</v>
      </c>
      <c r="AD273" s="355" t="s">
        <v>1131</v>
      </c>
      <c r="AE273" s="355" t="s">
        <v>1131</v>
      </c>
      <c r="AF273" s="355" t="s">
        <v>1131</v>
      </c>
      <c r="AG273" s="355" t="s">
        <v>1131</v>
      </c>
      <c r="AH273" s="355" t="s">
        <v>1131</v>
      </c>
      <c r="AI273" s="355" t="s">
        <v>1131</v>
      </c>
      <c r="AJ273" s="355" t="s">
        <v>1131</v>
      </c>
      <c r="AK273" s="355" t="s">
        <v>1131</v>
      </c>
      <c r="AL273" s="355" t="s">
        <v>1131</v>
      </c>
      <c r="AM273" s="355" t="s">
        <v>1131</v>
      </c>
      <c r="AN273" s="355" t="s">
        <v>1131</v>
      </c>
      <c r="AO273" s="355" t="s">
        <v>1131</v>
      </c>
      <c r="AP273" s="355" t="s">
        <v>1131</v>
      </c>
      <c r="AQ273" s="355" t="s">
        <v>1131</v>
      </c>
      <c r="AR273" s="355" t="s">
        <v>1131</v>
      </c>
    </row>
    <row r="274" spans="1:44" ht="120.75" customHeight="1">
      <c r="A274" s="352" t="s">
        <v>1982</v>
      </c>
      <c r="B274" s="353" t="s">
        <v>1983</v>
      </c>
      <c r="C274" s="353"/>
      <c r="D274" s="353"/>
      <c r="E274" s="353" t="s">
        <v>1984</v>
      </c>
      <c r="F274" s="353" t="s">
        <v>1985</v>
      </c>
      <c r="G274" s="353" t="s">
        <v>1986</v>
      </c>
      <c r="H274" s="353" t="s">
        <v>1130</v>
      </c>
      <c r="I274" s="356">
        <v>70287</v>
      </c>
      <c r="J274" s="356">
        <v>75778</v>
      </c>
      <c r="K274" s="356">
        <v>86627.199999999997</v>
      </c>
      <c r="L274" s="356">
        <v>89361.5</v>
      </c>
      <c r="M274" s="356">
        <v>88644.2</v>
      </c>
      <c r="N274" s="356">
        <v>90165.7</v>
      </c>
      <c r="O274" s="356">
        <v>90851.4</v>
      </c>
      <c r="P274" s="354">
        <v>90495</v>
      </c>
      <c r="Q274" s="354">
        <v>94679</v>
      </c>
      <c r="R274" s="355">
        <v>97511</v>
      </c>
      <c r="S274" s="355">
        <v>98855</v>
      </c>
      <c r="T274" s="355">
        <v>100457</v>
      </c>
      <c r="U274" s="355">
        <v>100657</v>
      </c>
      <c r="V274" s="355">
        <v>100857</v>
      </c>
      <c r="W274" s="355">
        <v>100857</v>
      </c>
      <c r="X274" s="355">
        <v>100857</v>
      </c>
      <c r="Y274" s="355">
        <v>101007</v>
      </c>
      <c r="Z274" s="355">
        <v>102107</v>
      </c>
      <c r="AA274" s="355">
        <v>103207</v>
      </c>
      <c r="AB274" s="356" t="s">
        <v>1131</v>
      </c>
      <c r="AC274" s="356" t="s">
        <v>1131</v>
      </c>
      <c r="AD274" s="356" t="s">
        <v>1131</v>
      </c>
      <c r="AE274" s="356" t="s">
        <v>1131</v>
      </c>
      <c r="AF274" s="356" t="s">
        <v>1131</v>
      </c>
      <c r="AG274" s="356" t="s">
        <v>1131</v>
      </c>
      <c r="AH274" s="356" t="s">
        <v>1131</v>
      </c>
      <c r="AI274" s="356" t="s">
        <v>1131</v>
      </c>
      <c r="AJ274" s="356" t="s">
        <v>1131</v>
      </c>
      <c r="AK274" s="356" t="s">
        <v>1131</v>
      </c>
      <c r="AL274" s="356" t="s">
        <v>1131</v>
      </c>
      <c r="AM274" s="356" t="s">
        <v>1131</v>
      </c>
      <c r="AN274" s="356" t="s">
        <v>1131</v>
      </c>
      <c r="AO274" s="356" t="s">
        <v>1131</v>
      </c>
      <c r="AP274" s="356" t="s">
        <v>1131</v>
      </c>
      <c r="AQ274" s="356" t="s">
        <v>1131</v>
      </c>
      <c r="AR274" s="356" t="s">
        <v>1131</v>
      </c>
    </row>
    <row r="275" spans="1:44" ht="120.75" customHeight="1">
      <c r="A275" s="357" t="s">
        <v>1987</v>
      </c>
      <c r="B275" s="358" t="s">
        <v>1988</v>
      </c>
      <c r="C275" s="358"/>
      <c r="D275" s="358"/>
      <c r="E275" s="358" t="s">
        <v>1984</v>
      </c>
      <c r="F275" s="358" t="s">
        <v>1989</v>
      </c>
      <c r="G275" s="358"/>
      <c r="H275" s="358" t="s">
        <v>1130</v>
      </c>
      <c r="I275" s="355">
        <v>0</v>
      </c>
      <c r="J275" s="355">
        <v>0</v>
      </c>
      <c r="K275" s="355">
        <v>0</v>
      </c>
      <c r="L275" s="355">
        <v>0</v>
      </c>
      <c r="M275" s="355">
        <v>0</v>
      </c>
      <c r="N275" s="355">
        <v>0</v>
      </c>
      <c r="O275" s="355">
        <v>0</v>
      </c>
      <c r="P275" s="359">
        <v>0</v>
      </c>
      <c r="Q275" s="359">
        <v>0</v>
      </c>
      <c r="R275" s="355">
        <v>0</v>
      </c>
      <c r="S275" s="355">
        <v>0</v>
      </c>
      <c r="T275" s="355">
        <v>0</v>
      </c>
      <c r="U275" s="355">
        <v>0</v>
      </c>
      <c r="V275" s="355">
        <v>0</v>
      </c>
      <c r="W275" s="355">
        <v>0</v>
      </c>
      <c r="X275" s="355">
        <v>0</v>
      </c>
      <c r="Y275" s="355">
        <v>0</v>
      </c>
      <c r="Z275" s="355">
        <v>0</v>
      </c>
      <c r="AA275" s="355">
        <v>0</v>
      </c>
      <c r="AB275" s="355" t="s">
        <v>1131</v>
      </c>
      <c r="AC275" s="355" t="s">
        <v>1131</v>
      </c>
      <c r="AD275" s="355" t="s">
        <v>1131</v>
      </c>
      <c r="AE275" s="355" t="s">
        <v>1131</v>
      </c>
      <c r="AF275" s="355" t="s">
        <v>1131</v>
      </c>
      <c r="AG275" s="355" t="s">
        <v>1131</v>
      </c>
      <c r="AH275" s="355" t="s">
        <v>1131</v>
      </c>
      <c r="AI275" s="355" t="s">
        <v>1131</v>
      </c>
      <c r="AJ275" s="355" t="s">
        <v>1131</v>
      </c>
      <c r="AK275" s="355" t="s">
        <v>1131</v>
      </c>
      <c r="AL275" s="355" t="s">
        <v>1131</v>
      </c>
      <c r="AM275" s="355" t="s">
        <v>1131</v>
      </c>
      <c r="AN275" s="355" t="s">
        <v>1131</v>
      </c>
      <c r="AO275" s="355" t="s">
        <v>1131</v>
      </c>
      <c r="AP275" s="355" t="s">
        <v>1131</v>
      </c>
      <c r="AQ275" s="355" t="s">
        <v>1131</v>
      </c>
      <c r="AR275" s="355" t="s">
        <v>1131</v>
      </c>
    </row>
    <row r="276" spans="1:44" ht="120.75" customHeight="1">
      <c r="A276" s="352" t="s">
        <v>1990</v>
      </c>
      <c r="B276" s="353" t="s">
        <v>1991</v>
      </c>
      <c r="C276" s="353"/>
      <c r="D276" s="353"/>
      <c r="E276" s="353" t="s">
        <v>1984</v>
      </c>
      <c r="F276" s="353" t="s">
        <v>1992</v>
      </c>
      <c r="G276" s="353"/>
      <c r="H276" s="353" t="s">
        <v>1130</v>
      </c>
      <c r="I276" s="356">
        <v>6471</v>
      </c>
      <c r="J276" s="356">
        <v>6485</v>
      </c>
      <c r="K276" s="356">
        <v>6489.5</v>
      </c>
      <c r="L276" s="356">
        <v>6490.4</v>
      </c>
      <c r="M276" s="356">
        <v>6509.5</v>
      </c>
      <c r="N276" s="356">
        <v>6505.8</v>
      </c>
      <c r="O276" s="356">
        <v>6541.3</v>
      </c>
      <c r="P276" s="354">
        <v>6511</v>
      </c>
      <c r="Q276" s="354">
        <v>6517</v>
      </c>
      <c r="R276" s="355">
        <v>6515</v>
      </c>
      <c r="S276" s="355">
        <v>6525</v>
      </c>
      <c r="T276" s="355">
        <v>6535</v>
      </c>
      <c r="U276" s="355">
        <v>6545</v>
      </c>
      <c r="V276" s="355">
        <v>6555</v>
      </c>
      <c r="W276" s="355">
        <v>6565</v>
      </c>
      <c r="X276" s="355">
        <v>7065</v>
      </c>
      <c r="Y276" s="355">
        <v>7075</v>
      </c>
      <c r="Z276" s="355">
        <v>7675</v>
      </c>
      <c r="AA276" s="355">
        <v>7685</v>
      </c>
      <c r="AB276" s="356" t="s">
        <v>1131</v>
      </c>
      <c r="AC276" s="356" t="s">
        <v>1131</v>
      </c>
      <c r="AD276" s="356" t="s">
        <v>1131</v>
      </c>
      <c r="AE276" s="356" t="s">
        <v>1131</v>
      </c>
      <c r="AF276" s="356" t="s">
        <v>1131</v>
      </c>
      <c r="AG276" s="356" t="s">
        <v>1131</v>
      </c>
      <c r="AH276" s="356" t="s">
        <v>1131</v>
      </c>
      <c r="AI276" s="356" t="s">
        <v>1131</v>
      </c>
      <c r="AJ276" s="356" t="s">
        <v>1131</v>
      </c>
      <c r="AK276" s="356" t="s">
        <v>1131</v>
      </c>
      <c r="AL276" s="356" t="s">
        <v>1131</v>
      </c>
      <c r="AM276" s="356" t="s">
        <v>1131</v>
      </c>
      <c r="AN276" s="356" t="s">
        <v>1131</v>
      </c>
      <c r="AO276" s="356" t="s">
        <v>1131</v>
      </c>
      <c r="AP276" s="356" t="s">
        <v>1131</v>
      </c>
      <c r="AQ276" s="356" t="s">
        <v>1131</v>
      </c>
      <c r="AR276" s="356" t="s">
        <v>1131</v>
      </c>
    </row>
    <row r="277" spans="1:44" ht="120.75" customHeight="1">
      <c r="A277" s="357" t="s">
        <v>1993</v>
      </c>
      <c r="B277" s="358" t="s">
        <v>1994</v>
      </c>
      <c r="C277" s="358"/>
      <c r="D277" s="358"/>
      <c r="E277" s="358" t="s">
        <v>1984</v>
      </c>
      <c r="F277" s="358" t="s">
        <v>1995</v>
      </c>
      <c r="G277" s="358"/>
      <c r="H277" s="358" t="s">
        <v>1130</v>
      </c>
      <c r="I277" s="355">
        <v>21716</v>
      </c>
      <c r="J277" s="355">
        <v>23116</v>
      </c>
      <c r="K277" s="355">
        <v>22528.7</v>
      </c>
      <c r="L277" s="355">
        <v>21850</v>
      </c>
      <c r="M277" s="355">
        <v>23250</v>
      </c>
      <c r="N277" s="355">
        <v>23250</v>
      </c>
      <c r="O277" s="355">
        <v>23250</v>
      </c>
      <c r="P277" s="359">
        <v>24590</v>
      </c>
      <c r="Q277" s="359">
        <v>24590</v>
      </c>
      <c r="R277" s="355">
        <v>27270</v>
      </c>
      <c r="S277" s="355">
        <v>28610</v>
      </c>
      <c r="T277" s="355">
        <v>28610</v>
      </c>
      <c r="U277" s="355">
        <v>28610</v>
      </c>
      <c r="V277" s="355">
        <v>28610</v>
      </c>
      <c r="W277" s="355">
        <v>28610</v>
      </c>
      <c r="X277" s="355">
        <v>28610</v>
      </c>
      <c r="Y277" s="355">
        <v>28610</v>
      </c>
      <c r="Z277" s="355">
        <v>28610</v>
      </c>
      <c r="AA277" s="355">
        <v>29950</v>
      </c>
      <c r="AB277" s="355" t="s">
        <v>1131</v>
      </c>
      <c r="AC277" s="355" t="s">
        <v>1131</v>
      </c>
      <c r="AD277" s="355" t="s">
        <v>1131</v>
      </c>
      <c r="AE277" s="355" t="s">
        <v>1131</v>
      </c>
      <c r="AF277" s="355" t="s">
        <v>1131</v>
      </c>
      <c r="AG277" s="355" t="s">
        <v>1131</v>
      </c>
      <c r="AH277" s="355" t="s">
        <v>1131</v>
      </c>
      <c r="AI277" s="355" t="s">
        <v>1131</v>
      </c>
      <c r="AJ277" s="355" t="s">
        <v>1131</v>
      </c>
      <c r="AK277" s="355" t="s">
        <v>1131</v>
      </c>
      <c r="AL277" s="355" t="s">
        <v>1131</v>
      </c>
      <c r="AM277" s="355" t="s">
        <v>1131</v>
      </c>
      <c r="AN277" s="355" t="s">
        <v>1131</v>
      </c>
      <c r="AO277" s="355" t="s">
        <v>1131</v>
      </c>
      <c r="AP277" s="355" t="s">
        <v>1131</v>
      </c>
      <c r="AQ277" s="355" t="s">
        <v>1131</v>
      </c>
      <c r="AR277" s="355" t="s">
        <v>1131</v>
      </c>
    </row>
    <row r="278" spans="1:44" ht="120.75" customHeight="1">
      <c r="A278" s="352" t="s">
        <v>1996</v>
      </c>
      <c r="B278" s="353" t="s">
        <v>1997</v>
      </c>
      <c r="C278" s="353"/>
      <c r="D278" s="353"/>
      <c r="E278" s="353" t="s">
        <v>1984</v>
      </c>
      <c r="F278" s="353" t="s">
        <v>1998</v>
      </c>
      <c r="G278" s="353"/>
      <c r="H278" s="353" t="s">
        <v>1130</v>
      </c>
      <c r="I278" s="356">
        <v>4947</v>
      </c>
      <c r="J278" s="356">
        <v>6204</v>
      </c>
      <c r="K278" s="356">
        <v>7904.7</v>
      </c>
      <c r="L278" s="356">
        <v>10596.6</v>
      </c>
      <c r="M278" s="356">
        <v>14466.3</v>
      </c>
      <c r="N278" s="356">
        <v>19223.5</v>
      </c>
      <c r="O278" s="356">
        <v>23243</v>
      </c>
      <c r="P278" s="354">
        <v>26928</v>
      </c>
      <c r="Q278" s="354">
        <v>30538</v>
      </c>
      <c r="R278" s="355">
        <v>33838</v>
      </c>
      <c r="S278" s="355">
        <v>36838</v>
      </c>
      <c r="T278" s="355">
        <v>40038</v>
      </c>
      <c r="U278" s="355">
        <v>43538</v>
      </c>
      <c r="V278" s="355">
        <v>47238</v>
      </c>
      <c r="W278" s="355">
        <v>51238</v>
      </c>
      <c r="X278" s="355">
        <v>55738</v>
      </c>
      <c r="Y278" s="355">
        <v>60238</v>
      </c>
      <c r="Z278" s="355">
        <v>64738</v>
      </c>
      <c r="AA278" s="355">
        <v>69538</v>
      </c>
      <c r="AB278" s="356" t="s">
        <v>1131</v>
      </c>
      <c r="AC278" s="356" t="s">
        <v>1131</v>
      </c>
      <c r="AD278" s="356" t="s">
        <v>1131</v>
      </c>
      <c r="AE278" s="356" t="s">
        <v>1131</v>
      </c>
      <c r="AF278" s="356" t="s">
        <v>1131</v>
      </c>
      <c r="AG278" s="356" t="s">
        <v>1131</v>
      </c>
      <c r="AH278" s="356" t="s">
        <v>1131</v>
      </c>
      <c r="AI278" s="356" t="s">
        <v>1131</v>
      </c>
      <c r="AJ278" s="356" t="s">
        <v>1131</v>
      </c>
      <c r="AK278" s="356" t="s">
        <v>1131</v>
      </c>
      <c r="AL278" s="356" t="s">
        <v>1131</v>
      </c>
      <c r="AM278" s="356" t="s">
        <v>1131</v>
      </c>
      <c r="AN278" s="356" t="s">
        <v>1131</v>
      </c>
      <c r="AO278" s="356" t="s">
        <v>1131</v>
      </c>
      <c r="AP278" s="356" t="s">
        <v>1131</v>
      </c>
      <c r="AQ278" s="356" t="s">
        <v>1131</v>
      </c>
      <c r="AR278" s="356" t="s">
        <v>1131</v>
      </c>
    </row>
    <row r="279" spans="1:44" ht="120.75" customHeight="1">
      <c r="A279" s="357" t="s">
        <v>1999</v>
      </c>
      <c r="B279" s="358" t="s">
        <v>2000</v>
      </c>
      <c r="C279" s="358"/>
      <c r="D279" s="358"/>
      <c r="E279" s="358" t="s">
        <v>1984</v>
      </c>
      <c r="F279" s="358" t="s">
        <v>2001</v>
      </c>
      <c r="G279" s="358"/>
      <c r="H279" s="358" t="s">
        <v>1130</v>
      </c>
      <c r="I279" s="355">
        <v>3845</v>
      </c>
      <c r="J279" s="355">
        <v>4882</v>
      </c>
      <c r="K279" s="355">
        <v>6434.8</v>
      </c>
      <c r="L279" s="355">
        <v>8921.2999999999993</v>
      </c>
      <c r="M279" s="355">
        <v>12717</v>
      </c>
      <c r="N279" s="355">
        <v>17322.7</v>
      </c>
      <c r="O279" s="355">
        <v>21263.9</v>
      </c>
      <c r="P279" s="359">
        <v>24764</v>
      </c>
      <c r="Q279" s="359">
        <v>28074</v>
      </c>
      <c r="R279" s="355">
        <v>31074</v>
      </c>
      <c r="S279" s="355">
        <v>33574</v>
      </c>
      <c r="T279" s="355">
        <v>36074</v>
      </c>
      <c r="U279" s="355">
        <v>38574</v>
      </c>
      <c r="V279" s="355">
        <v>41074</v>
      </c>
      <c r="W279" s="355">
        <v>43274</v>
      </c>
      <c r="X279" s="355">
        <v>45474</v>
      </c>
      <c r="Y279" s="355">
        <v>47474</v>
      </c>
      <c r="Z279" s="355">
        <v>49474</v>
      </c>
      <c r="AA279" s="355">
        <v>51474</v>
      </c>
      <c r="AB279" s="355" t="s">
        <v>1131</v>
      </c>
      <c r="AC279" s="355" t="s">
        <v>1131</v>
      </c>
      <c r="AD279" s="355" t="s">
        <v>1131</v>
      </c>
      <c r="AE279" s="355" t="s">
        <v>1131</v>
      </c>
      <c r="AF279" s="355" t="s">
        <v>1131</v>
      </c>
      <c r="AG279" s="355" t="s">
        <v>1131</v>
      </c>
      <c r="AH279" s="355" t="s">
        <v>1131</v>
      </c>
      <c r="AI279" s="355" t="s">
        <v>1131</v>
      </c>
      <c r="AJ279" s="355" t="s">
        <v>1131</v>
      </c>
      <c r="AK279" s="355" t="s">
        <v>1131</v>
      </c>
      <c r="AL279" s="355" t="s">
        <v>1131</v>
      </c>
      <c r="AM279" s="355" t="s">
        <v>1131</v>
      </c>
      <c r="AN279" s="355" t="s">
        <v>1131</v>
      </c>
      <c r="AO279" s="355" t="s">
        <v>1131</v>
      </c>
      <c r="AP279" s="355" t="s">
        <v>1131</v>
      </c>
      <c r="AQ279" s="355" t="s">
        <v>1131</v>
      </c>
      <c r="AR279" s="355" t="s">
        <v>1131</v>
      </c>
    </row>
    <row r="280" spans="1:44" ht="120.75" customHeight="1">
      <c r="A280" s="352" t="s">
        <v>2002</v>
      </c>
      <c r="B280" s="353" t="s">
        <v>2003</v>
      </c>
      <c r="C280" s="353"/>
      <c r="D280" s="353"/>
      <c r="E280" s="353" t="s">
        <v>1984</v>
      </c>
      <c r="F280" s="353" t="s">
        <v>2004</v>
      </c>
      <c r="G280" s="353"/>
      <c r="H280" s="353" t="s">
        <v>1130</v>
      </c>
      <c r="I280" s="356">
        <v>255</v>
      </c>
      <c r="J280" s="356">
        <v>255</v>
      </c>
      <c r="K280" s="356">
        <v>255.11</v>
      </c>
      <c r="L280" s="356">
        <v>255</v>
      </c>
      <c r="M280" s="356">
        <v>255.5</v>
      </c>
      <c r="N280" s="356">
        <v>255.5</v>
      </c>
      <c r="O280" s="356">
        <v>255.5</v>
      </c>
      <c r="P280" s="354">
        <v>255.5</v>
      </c>
      <c r="Q280" s="354">
        <v>255.5</v>
      </c>
      <c r="R280" s="355">
        <v>255.5</v>
      </c>
      <c r="S280" s="355">
        <v>255.5</v>
      </c>
      <c r="T280" s="355">
        <v>255.5</v>
      </c>
      <c r="U280" s="355">
        <v>255.5</v>
      </c>
      <c r="V280" s="355">
        <v>255.5</v>
      </c>
      <c r="W280" s="355">
        <v>255.5</v>
      </c>
      <c r="X280" s="355">
        <v>255.5</v>
      </c>
      <c r="Y280" s="355">
        <v>255.5</v>
      </c>
      <c r="Z280" s="355">
        <v>255.5</v>
      </c>
      <c r="AA280" s="355">
        <v>255.5</v>
      </c>
      <c r="AB280" s="356" t="s">
        <v>1131</v>
      </c>
      <c r="AC280" s="356" t="s">
        <v>1131</v>
      </c>
      <c r="AD280" s="356" t="s">
        <v>1131</v>
      </c>
      <c r="AE280" s="356" t="s">
        <v>1131</v>
      </c>
      <c r="AF280" s="356" t="s">
        <v>1131</v>
      </c>
      <c r="AG280" s="356" t="s">
        <v>1131</v>
      </c>
      <c r="AH280" s="356" t="s">
        <v>1131</v>
      </c>
      <c r="AI280" s="356" t="s">
        <v>1131</v>
      </c>
      <c r="AJ280" s="356" t="s">
        <v>1131</v>
      </c>
      <c r="AK280" s="356" t="s">
        <v>1131</v>
      </c>
      <c r="AL280" s="356" t="s">
        <v>1131</v>
      </c>
      <c r="AM280" s="356" t="s">
        <v>1131</v>
      </c>
      <c r="AN280" s="356" t="s">
        <v>1131</v>
      </c>
      <c r="AO280" s="356" t="s">
        <v>1131</v>
      </c>
      <c r="AP280" s="356" t="s">
        <v>1131</v>
      </c>
      <c r="AQ280" s="356" t="s">
        <v>1131</v>
      </c>
      <c r="AR280" s="356" t="s">
        <v>1131</v>
      </c>
    </row>
    <row r="281" spans="1:44" ht="120.75" customHeight="1">
      <c r="A281" s="357" t="s">
        <v>2005</v>
      </c>
      <c r="B281" s="358" t="s">
        <v>2006</v>
      </c>
      <c r="C281" s="358"/>
      <c r="D281" s="358"/>
      <c r="E281" s="358" t="s">
        <v>1984</v>
      </c>
      <c r="F281" s="358" t="s">
        <v>2007</v>
      </c>
      <c r="G281" s="358"/>
      <c r="H281" s="358" t="s">
        <v>1130</v>
      </c>
      <c r="I281" s="355">
        <v>847</v>
      </c>
      <c r="J281" s="355">
        <v>1067</v>
      </c>
      <c r="K281" s="355">
        <v>1214.8</v>
      </c>
      <c r="L281" s="355">
        <v>1420.3</v>
      </c>
      <c r="M281" s="355">
        <v>1493.8</v>
      </c>
      <c r="N281" s="355">
        <v>1645.3</v>
      </c>
      <c r="O281" s="355">
        <v>1723.7</v>
      </c>
      <c r="P281" s="359">
        <v>1909</v>
      </c>
      <c r="Q281" s="359">
        <v>2209</v>
      </c>
      <c r="R281" s="355">
        <v>2509</v>
      </c>
      <c r="S281" s="355">
        <v>3009</v>
      </c>
      <c r="T281" s="355">
        <v>3709</v>
      </c>
      <c r="U281" s="355">
        <v>4709</v>
      </c>
      <c r="V281" s="355">
        <v>5909</v>
      </c>
      <c r="W281" s="355">
        <v>7709</v>
      </c>
      <c r="X281" s="355">
        <v>10009</v>
      </c>
      <c r="Y281" s="355">
        <v>12509</v>
      </c>
      <c r="Z281" s="355">
        <v>15009</v>
      </c>
      <c r="AA281" s="355">
        <v>17809</v>
      </c>
      <c r="AB281" s="355" t="s">
        <v>1131</v>
      </c>
      <c r="AC281" s="355" t="s">
        <v>1131</v>
      </c>
      <c r="AD281" s="355" t="s">
        <v>1131</v>
      </c>
      <c r="AE281" s="355" t="s">
        <v>1131</v>
      </c>
      <c r="AF281" s="355" t="s">
        <v>1131</v>
      </c>
      <c r="AG281" s="355" t="s">
        <v>1131</v>
      </c>
      <c r="AH281" s="355" t="s">
        <v>1131</v>
      </c>
      <c r="AI281" s="355" t="s">
        <v>1131</v>
      </c>
      <c r="AJ281" s="355" t="s">
        <v>1131</v>
      </c>
      <c r="AK281" s="355" t="s">
        <v>1131</v>
      </c>
      <c r="AL281" s="355" t="s">
        <v>1131</v>
      </c>
      <c r="AM281" s="355" t="s">
        <v>1131</v>
      </c>
      <c r="AN281" s="355" t="s">
        <v>1131</v>
      </c>
      <c r="AO281" s="355" t="s">
        <v>1131</v>
      </c>
      <c r="AP281" s="355" t="s">
        <v>1131</v>
      </c>
      <c r="AQ281" s="355" t="s">
        <v>1131</v>
      </c>
      <c r="AR281" s="355" t="s">
        <v>1131</v>
      </c>
    </row>
    <row r="282" spans="1:44" ht="120.75" customHeight="1">
      <c r="A282" s="352" t="s">
        <v>2008</v>
      </c>
      <c r="B282" s="353" t="s">
        <v>2009</v>
      </c>
      <c r="C282" s="353"/>
      <c r="D282" s="353"/>
      <c r="E282" s="353" t="s">
        <v>1643</v>
      </c>
      <c r="F282" s="353" t="s">
        <v>2010</v>
      </c>
      <c r="G282" s="353"/>
      <c r="H282" s="353" t="s">
        <v>1130</v>
      </c>
      <c r="I282" s="356">
        <v>236586</v>
      </c>
      <c r="J282" s="356">
        <v>234699</v>
      </c>
      <c r="K282" s="356">
        <v>255508.5</v>
      </c>
      <c r="L282" s="356">
        <v>258286.1</v>
      </c>
      <c r="M282" s="356">
        <v>246071.3</v>
      </c>
      <c r="N282" s="356">
        <v>206455.9</v>
      </c>
      <c r="O282" s="356">
        <v>208339.20000000001</v>
      </c>
      <c r="P282" s="354">
        <v>213154</v>
      </c>
      <c r="Q282" s="354">
        <v>229009</v>
      </c>
      <c r="R282" s="355">
        <v>216956</v>
      </c>
      <c r="S282" s="355">
        <v>209485</v>
      </c>
      <c r="T282" s="355">
        <v>205780</v>
      </c>
      <c r="U282" s="355">
        <v>206190</v>
      </c>
      <c r="V282" s="355">
        <v>206187</v>
      </c>
      <c r="W282" s="355">
        <v>185616</v>
      </c>
      <c r="X282" s="355">
        <v>172204</v>
      </c>
      <c r="Y282" s="355">
        <v>161991</v>
      </c>
      <c r="Z282" s="355">
        <v>159381</v>
      </c>
      <c r="AA282" s="355">
        <v>154564</v>
      </c>
      <c r="AB282" s="356" t="s">
        <v>1131</v>
      </c>
      <c r="AC282" s="356" t="s">
        <v>1131</v>
      </c>
      <c r="AD282" s="356" t="s">
        <v>1131</v>
      </c>
      <c r="AE282" s="356" t="s">
        <v>1131</v>
      </c>
      <c r="AF282" s="356" t="s">
        <v>1131</v>
      </c>
      <c r="AG282" s="356" t="s">
        <v>1131</v>
      </c>
      <c r="AH282" s="356" t="s">
        <v>1131</v>
      </c>
      <c r="AI282" s="356" t="s">
        <v>1131</v>
      </c>
      <c r="AJ282" s="356" t="s">
        <v>1131</v>
      </c>
      <c r="AK282" s="356" t="s">
        <v>1131</v>
      </c>
      <c r="AL282" s="356" t="s">
        <v>1131</v>
      </c>
      <c r="AM282" s="356" t="s">
        <v>1131</v>
      </c>
      <c r="AN282" s="356" t="s">
        <v>1131</v>
      </c>
      <c r="AO282" s="356" t="s">
        <v>1131</v>
      </c>
      <c r="AP282" s="356" t="s">
        <v>1131</v>
      </c>
      <c r="AQ282" s="356" t="s">
        <v>1131</v>
      </c>
      <c r="AR282" s="356" t="s">
        <v>1131</v>
      </c>
    </row>
    <row r="283" spans="1:44" ht="120.75" customHeight="1">
      <c r="A283" s="357" t="s">
        <v>2011</v>
      </c>
      <c r="B283" s="358" t="s">
        <v>2012</v>
      </c>
      <c r="C283" s="358"/>
      <c r="D283" s="358"/>
      <c r="E283" s="358" t="s">
        <v>1643</v>
      </c>
      <c r="F283" s="358" t="s">
        <v>2013</v>
      </c>
      <c r="G283" s="358"/>
      <c r="H283" s="358" t="s">
        <v>1130</v>
      </c>
      <c r="I283" s="355">
        <v>376326</v>
      </c>
      <c r="J283" s="355">
        <v>386769</v>
      </c>
      <c r="K283" s="355">
        <v>401745.7</v>
      </c>
      <c r="L283" s="355">
        <v>437195</v>
      </c>
      <c r="M283" s="355">
        <v>413181.9</v>
      </c>
      <c r="N283" s="355">
        <v>389686.7</v>
      </c>
      <c r="O283" s="355">
        <v>419973.8</v>
      </c>
      <c r="P283" s="359">
        <v>422192</v>
      </c>
      <c r="Q283" s="359">
        <v>416380</v>
      </c>
      <c r="R283" s="355">
        <v>401770</v>
      </c>
      <c r="S283" s="355">
        <v>395254</v>
      </c>
      <c r="T283" s="355">
        <v>395731</v>
      </c>
      <c r="U283" s="355">
        <v>396519</v>
      </c>
      <c r="V283" s="355">
        <v>396513</v>
      </c>
      <c r="W283" s="355">
        <v>394927</v>
      </c>
      <c r="X283" s="355">
        <v>391373</v>
      </c>
      <c r="Y283" s="355">
        <v>385693</v>
      </c>
      <c r="Z283" s="355">
        <v>379480</v>
      </c>
      <c r="AA283" s="355">
        <v>368009</v>
      </c>
      <c r="AB283" s="355" t="s">
        <v>1131</v>
      </c>
      <c r="AC283" s="355" t="s">
        <v>1131</v>
      </c>
      <c r="AD283" s="355" t="s">
        <v>1131</v>
      </c>
      <c r="AE283" s="355" t="s">
        <v>1131</v>
      </c>
      <c r="AF283" s="355" t="s">
        <v>1131</v>
      </c>
      <c r="AG283" s="355" t="s">
        <v>1131</v>
      </c>
      <c r="AH283" s="355" t="s">
        <v>1131</v>
      </c>
      <c r="AI283" s="355" t="s">
        <v>1131</v>
      </c>
      <c r="AJ283" s="355" t="s">
        <v>1131</v>
      </c>
      <c r="AK283" s="355" t="s">
        <v>1131</v>
      </c>
      <c r="AL283" s="355" t="s">
        <v>1131</v>
      </c>
      <c r="AM283" s="355" t="s">
        <v>1131</v>
      </c>
      <c r="AN283" s="355" t="s">
        <v>1131</v>
      </c>
      <c r="AO283" s="355" t="s">
        <v>1131</v>
      </c>
      <c r="AP283" s="355" t="s">
        <v>1131</v>
      </c>
      <c r="AQ283" s="355" t="s">
        <v>1131</v>
      </c>
      <c r="AR283" s="355" t="s">
        <v>1131</v>
      </c>
    </row>
    <row r="284" spans="1:44" ht="120.75" customHeight="1">
      <c r="A284" s="352" t="s">
        <v>2014</v>
      </c>
      <c r="B284" s="353" t="s">
        <v>2015</v>
      </c>
      <c r="C284" s="353"/>
      <c r="D284" s="353"/>
      <c r="E284" s="353" t="s">
        <v>1643</v>
      </c>
      <c r="F284" s="353" t="s">
        <v>2016</v>
      </c>
      <c r="G284" s="353"/>
      <c r="H284" s="353" t="s">
        <v>1130</v>
      </c>
      <c r="I284" s="356">
        <v>0</v>
      </c>
      <c r="J284" s="356">
        <v>0</v>
      </c>
      <c r="K284" s="356">
        <v>0</v>
      </c>
      <c r="L284" s="356">
        <v>0</v>
      </c>
      <c r="M284" s="356">
        <v>0</v>
      </c>
      <c r="N284" s="356">
        <v>0</v>
      </c>
      <c r="O284" s="356">
        <v>0</v>
      </c>
      <c r="P284" s="354">
        <v>0</v>
      </c>
      <c r="Q284" s="354">
        <v>0</v>
      </c>
      <c r="R284" s="355">
        <v>0</v>
      </c>
      <c r="S284" s="355">
        <v>0</v>
      </c>
      <c r="T284" s="355">
        <v>0</v>
      </c>
      <c r="U284" s="355">
        <v>0</v>
      </c>
      <c r="V284" s="355">
        <v>0</v>
      </c>
      <c r="W284" s="355">
        <v>0</v>
      </c>
      <c r="X284" s="355">
        <v>0</v>
      </c>
      <c r="Y284" s="355">
        <v>0</v>
      </c>
      <c r="Z284" s="355">
        <v>0</v>
      </c>
      <c r="AA284" s="355">
        <v>0</v>
      </c>
      <c r="AB284" s="356" t="s">
        <v>1131</v>
      </c>
      <c r="AC284" s="356" t="s">
        <v>1131</v>
      </c>
      <c r="AD284" s="356" t="s">
        <v>1131</v>
      </c>
      <c r="AE284" s="356" t="s">
        <v>1131</v>
      </c>
      <c r="AF284" s="356" t="s">
        <v>1131</v>
      </c>
      <c r="AG284" s="356" t="s">
        <v>1131</v>
      </c>
      <c r="AH284" s="356" t="s">
        <v>1131</v>
      </c>
      <c r="AI284" s="356" t="s">
        <v>1131</v>
      </c>
      <c r="AJ284" s="356" t="s">
        <v>1131</v>
      </c>
      <c r="AK284" s="356" t="s">
        <v>1131</v>
      </c>
      <c r="AL284" s="356" t="s">
        <v>1131</v>
      </c>
      <c r="AM284" s="356" t="s">
        <v>1131</v>
      </c>
      <c r="AN284" s="356" t="s">
        <v>1131</v>
      </c>
      <c r="AO284" s="356" t="s">
        <v>1131</v>
      </c>
      <c r="AP284" s="356" t="s">
        <v>1131</v>
      </c>
      <c r="AQ284" s="356" t="s">
        <v>1131</v>
      </c>
      <c r="AR284" s="356" t="s">
        <v>1131</v>
      </c>
    </row>
    <row r="285" spans="1:44" ht="120.75" customHeight="1">
      <c r="A285" s="357" t="s">
        <v>2017</v>
      </c>
      <c r="B285" s="358" t="s">
        <v>2018</v>
      </c>
      <c r="C285" s="358"/>
      <c r="D285" s="358"/>
      <c r="E285" s="358" t="s">
        <v>1643</v>
      </c>
      <c r="F285" s="358" t="s">
        <v>2019</v>
      </c>
      <c r="G285" s="358"/>
      <c r="H285" s="358" t="s">
        <v>1130</v>
      </c>
      <c r="I285" s="355">
        <v>2146</v>
      </c>
      <c r="J285" s="355">
        <v>2847</v>
      </c>
      <c r="K285" s="355">
        <v>2819.9</v>
      </c>
      <c r="L285" s="355">
        <v>3359.4</v>
      </c>
      <c r="M285" s="355">
        <v>2791.1</v>
      </c>
      <c r="N285" s="355">
        <v>3877.2</v>
      </c>
      <c r="O285" s="355">
        <v>3054.5</v>
      </c>
      <c r="P285" s="359">
        <v>3541</v>
      </c>
      <c r="Q285" s="359">
        <v>3544</v>
      </c>
      <c r="R285" s="355">
        <v>3543</v>
      </c>
      <c r="S285" s="355">
        <v>3549</v>
      </c>
      <c r="T285" s="355">
        <v>3554</v>
      </c>
      <c r="U285" s="355">
        <v>3559</v>
      </c>
      <c r="V285" s="355">
        <v>3565</v>
      </c>
      <c r="W285" s="355">
        <v>3570</v>
      </c>
      <c r="X285" s="355">
        <v>3842</v>
      </c>
      <c r="Y285" s="355">
        <v>3848</v>
      </c>
      <c r="Z285" s="355">
        <v>4174</v>
      </c>
      <c r="AA285" s="355">
        <v>4179</v>
      </c>
      <c r="AB285" s="355" t="s">
        <v>1131</v>
      </c>
      <c r="AC285" s="355" t="s">
        <v>1131</v>
      </c>
      <c r="AD285" s="355" t="s">
        <v>1131</v>
      </c>
      <c r="AE285" s="355" t="s">
        <v>1131</v>
      </c>
      <c r="AF285" s="355" t="s">
        <v>1131</v>
      </c>
      <c r="AG285" s="355" t="s">
        <v>1131</v>
      </c>
      <c r="AH285" s="355" t="s">
        <v>1131</v>
      </c>
      <c r="AI285" s="355" t="s">
        <v>1131</v>
      </c>
      <c r="AJ285" s="355" t="s">
        <v>1131</v>
      </c>
      <c r="AK285" s="355" t="s">
        <v>1131</v>
      </c>
      <c r="AL285" s="355" t="s">
        <v>1131</v>
      </c>
      <c r="AM285" s="355" t="s">
        <v>1131</v>
      </c>
      <c r="AN285" s="355" t="s">
        <v>1131</v>
      </c>
      <c r="AO285" s="355" t="s">
        <v>1131</v>
      </c>
      <c r="AP285" s="355" t="s">
        <v>1131</v>
      </c>
      <c r="AQ285" s="355" t="s">
        <v>1131</v>
      </c>
      <c r="AR285" s="355" t="s">
        <v>1131</v>
      </c>
    </row>
    <row r="286" spans="1:44" ht="120.75" customHeight="1">
      <c r="A286" s="352" t="s">
        <v>2020</v>
      </c>
      <c r="B286" s="353" t="s">
        <v>2021</v>
      </c>
      <c r="C286" s="353"/>
      <c r="D286" s="353"/>
      <c r="E286" s="353" t="s">
        <v>1643</v>
      </c>
      <c r="F286" s="353" t="s">
        <v>2022</v>
      </c>
      <c r="G286" s="353"/>
      <c r="H286" s="353" t="s">
        <v>1130</v>
      </c>
      <c r="I286" s="356">
        <v>122856</v>
      </c>
      <c r="J286" s="356">
        <v>126559</v>
      </c>
      <c r="K286" s="356">
        <v>125947</v>
      </c>
      <c r="L286" s="356">
        <v>155542.39999999999</v>
      </c>
      <c r="M286" s="356">
        <v>146094.9</v>
      </c>
      <c r="N286" s="356">
        <v>163074.5</v>
      </c>
      <c r="O286" s="356">
        <v>190200</v>
      </c>
      <c r="P286" s="354">
        <v>185465</v>
      </c>
      <c r="Q286" s="354">
        <v>170716</v>
      </c>
      <c r="R286" s="355">
        <v>168743</v>
      </c>
      <c r="S286" s="355">
        <v>169959</v>
      </c>
      <c r="T286" s="355">
        <v>174122</v>
      </c>
      <c r="U286" s="355">
        <v>174468</v>
      </c>
      <c r="V286" s="355">
        <v>174466</v>
      </c>
      <c r="W286" s="355">
        <v>193514</v>
      </c>
      <c r="X286" s="355">
        <v>203514</v>
      </c>
      <c r="Y286" s="355">
        <v>204417</v>
      </c>
      <c r="Z286" s="355">
        <v>204919</v>
      </c>
      <c r="AA286" s="355">
        <v>202405</v>
      </c>
      <c r="AB286" s="356" t="s">
        <v>1131</v>
      </c>
      <c r="AC286" s="356" t="s">
        <v>1131</v>
      </c>
      <c r="AD286" s="356" t="s">
        <v>1131</v>
      </c>
      <c r="AE286" s="356" t="s">
        <v>1131</v>
      </c>
      <c r="AF286" s="356" t="s">
        <v>1131</v>
      </c>
      <c r="AG286" s="356" t="s">
        <v>1131</v>
      </c>
      <c r="AH286" s="356" t="s">
        <v>1131</v>
      </c>
      <c r="AI286" s="356" t="s">
        <v>1131</v>
      </c>
      <c r="AJ286" s="356" t="s">
        <v>1131</v>
      </c>
      <c r="AK286" s="356" t="s">
        <v>1131</v>
      </c>
      <c r="AL286" s="356" t="s">
        <v>1131</v>
      </c>
      <c r="AM286" s="356" t="s">
        <v>1131</v>
      </c>
      <c r="AN286" s="356" t="s">
        <v>1131</v>
      </c>
      <c r="AO286" s="356" t="s">
        <v>1131</v>
      </c>
      <c r="AP286" s="356" t="s">
        <v>1131</v>
      </c>
      <c r="AQ286" s="356" t="s">
        <v>1131</v>
      </c>
      <c r="AR286" s="356" t="s">
        <v>1131</v>
      </c>
    </row>
    <row r="287" spans="1:44" ht="120.75" customHeight="1">
      <c r="A287" s="357" t="s">
        <v>2023</v>
      </c>
      <c r="B287" s="358" t="s">
        <v>2024</v>
      </c>
      <c r="C287" s="358"/>
      <c r="D287" s="358"/>
      <c r="E287" s="358" t="s">
        <v>1643</v>
      </c>
      <c r="F287" s="358" t="s">
        <v>2025</v>
      </c>
      <c r="G287" s="358"/>
      <c r="H287" s="358" t="s">
        <v>1130</v>
      </c>
      <c r="I287" s="355">
        <v>164762</v>
      </c>
      <c r="J287" s="355">
        <v>161995</v>
      </c>
      <c r="K287" s="355">
        <v>148426.70000000001</v>
      </c>
      <c r="L287" s="355">
        <v>133505.29999999999</v>
      </c>
      <c r="M287" s="355">
        <v>145909.70000000001</v>
      </c>
      <c r="N287" s="355">
        <v>160183.70000000001</v>
      </c>
      <c r="O287" s="355">
        <v>158015.20000000001</v>
      </c>
      <c r="P287" s="359">
        <v>176054</v>
      </c>
      <c r="Q287" s="359">
        <v>176054</v>
      </c>
      <c r="R287" s="355">
        <v>193305</v>
      </c>
      <c r="S287" s="355">
        <v>202804</v>
      </c>
      <c r="T287" s="355">
        <v>202804</v>
      </c>
      <c r="U287" s="355">
        <v>202804</v>
      </c>
      <c r="V287" s="355">
        <v>202804</v>
      </c>
      <c r="W287" s="355">
        <v>202804</v>
      </c>
      <c r="X287" s="355">
        <v>202804</v>
      </c>
      <c r="Y287" s="355">
        <v>202804</v>
      </c>
      <c r="Z287" s="355">
        <v>202804</v>
      </c>
      <c r="AA287" s="355">
        <v>206218</v>
      </c>
      <c r="AB287" s="355" t="s">
        <v>1131</v>
      </c>
      <c r="AC287" s="355" t="s">
        <v>1131</v>
      </c>
      <c r="AD287" s="355" t="s">
        <v>1131</v>
      </c>
      <c r="AE287" s="355" t="s">
        <v>1131</v>
      </c>
      <c r="AF287" s="355" t="s">
        <v>1131</v>
      </c>
      <c r="AG287" s="355" t="s">
        <v>1131</v>
      </c>
      <c r="AH287" s="355" t="s">
        <v>1131</v>
      </c>
      <c r="AI287" s="355" t="s">
        <v>1131</v>
      </c>
      <c r="AJ287" s="355" t="s">
        <v>1131</v>
      </c>
      <c r="AK287" s="355" t="s">
        <v>1131</v>
      </c>
      <c r="AL287" s="355" t="s">
        <v>1131</v>
      </c>
      <c r="AM287" s="355" t="s">
        <v>1131</v>
      </c>
      <c r="AN287" s="355" t="s">
        <v>1131</v>
      </c>
      <c r="AO287" s="355" t="s">
        <v>1131</v>
      </c>
      <c r="AP287" s="355" t="s">
        <v>1131</v>
      </c>
      <c r="AQ287" s="355" t="s">
        <v>1131</v>
      </c>
      <c r="AR287" s="355" t="s">
        <v>1131</v>
      </c>
    </row>
    <row r="288" spans="1:44" ht="120.75" customHeight="1">
      <c r="A288" s="352" t="s">
        <v>2026</v>
      </c>
      <c r="B288" s="353" t="s">
        <v>2027</v>
      </c>
      <c r="C288" s="353"/>
      <c r="D288" s="353"/>
      <c r="E288" s="353" t="s">
        <v>1643</v>
      </c>
      <c r="F288" s="353" t="s">
        <v>2028</v>
      </c>
      <c r="G288" s="353"/>
      <c r="H288" s="353" t="s">
        <v>1130</v>
      </c>
      <c r="I288" s="356">
        <v>12518</v>
      </c>
      <c r="J288" s="356">
        <v>17757</v>
      </c>
      <c r="K288" s="356">
        <v>11795</v>
      </c>
      <c r="L288" s="356">
        <v>13027.4</v>
      </c>
      <c r="M288" s="356">
        <v>9301.9</v>
      </c>
      <c r="N288" s="356">
        <v>7294.4</v>
      </c>
      <c r="O288" s="356">
        <v>8166.1</v>
      </c>
      <c r="P288" s="354">
        <v>6491</v>
      </c>
      <c r="Q288" s="354">
        <v>6246</v>
      </c>
      <c r="R288" s="355">
        <v>6027</v>
      </c>
      <c r="S288" s="355">
        <v>5929</v>
      </c>
      <c r="T288" s="355">
        <v>5936</v>
      </c>
      <c r="U288" s="355">
        <v>5948</v>
      </c>
      <c r="V288" s="355">
        <v>5948</v>
      </c>
      <c r="W288" s="355">
        <v>3949</v>
      </c>
      <c r="X288" s="355">
        <v>3914</v>
      </c>
      <c r="Y288" s="355">
        <v>7714</v>
      </c>
      <c r="Z288" s="355">
        <v>1897</v>
      </c>
      <c r="AA288" s="355">
        <v>368</v>
      </c>
      <c r="AB288" s="356" t="s">
        <v>1131</v>
      </c>
      <c r="AC288" s="356" t="s">
        <v>1131</v>
      </c>
      <c r="AD288" s="356" t="s">
        <v>1131</v>
      </c>
      <c r="AE288" s="356" t="s">
        <v>1131</v>
      </c>
      <c r="AF288" s="356" t="s">
        <v>1131</v>
      </c>
      <c r="AG288" s="356" t="s">
        <v>1131</v>
      </c>
      <c r="AH288" s="356" t="s">
        <v>1131</v>
      </c>
      <c r="AI288" s="356" t="s">
        <v>1131</v>
      </c>
      <c r="AJ288" s="356" t="s">
        <v>1131</v>
      </c>
      <c r="AK288" s="356" t="s">
        <v>1131</v>
      </c>
      <c r="AL288" s="356" t="s">
        <v>1131</v>
      </c>
      <c r="AM288" s="356" t="s">
        <v>1131</v>
      </c>
      <c r="AN288" s="356" t="s">
        <v>1131</v>
      </c>
      <c r="AO288" s="356" t="s">
        <v>1131</v>
      </c>
      <c r="AP288" s="356" t="s">
        <v>1131</v>
      </c>
      <c r="AQ288" s="356" t="s">
        <v>1131</v>
      </c>
      <c r="AR288" s="356" t="s">
        <v>1131</v>
      </c>
    </row>
    <row r="289" spans="1:44" ht="120.75" customHeight="1">
      <c r="A289" s="357" t="s">
        <v>2029</v>
      </c>
      <c r="B289" s="358" t="s">
        <v>2030</v>
      </c>
      <c r="C289" s="358"/>
      <c r="D289" s="358"/>
      <c r="E289" s="358" t="s">
        <v>1643</v>
      </c>
      <c r="F289" s="358" t="s">
        <v>2031</v>
      </c>
      <c r="G289" s="358"/>
      <c r="H289" s="358" t="s">
        <v>1130</v>
      </c>
      <c r="I289" s="355">
        <v>4366</v>
      </c>
      <c r="J289" s="355">
        <v>7754</v>
      </c>
      <c r="K289" s="355">
        <v>8495.1</v>
      </c>
      <c r="L289" s="355">
        <v>10339.1</v>
      </c>
      <c r="M289" s="355">
        <v>11713.8</v>
      </c>
      <c r="N289" s="355">
        <v>12861.9</v>
      </c>
      <c r="O289" s="355">
        <v>13268.5</v>
      </c>
      <c r="P289" s="359">
        <v>17082</v>
      </c>
      <c r="Q289" s="359">
        <v>10409</v>
      </c>
      <c r="R289" s="355">
        <v>10044</v>
      </c>
      <c r="S289" s="355">
        <v>9881</v>
      </c>
      <c r="T289" s="355">
        <v>9893</v>
      </c>
      <c r="U289" s="355">
        <v>9913</v>
      </c>
      <c r="V289" s="355">
        <v>9913</v>
      </c>
      <c r="W289" s="355">
        <v>11848</v>
      </c>
      <c r="X289" s="355">
        <v>11741</v>
      </c>
      <c r="Y289" s="355">
        <v>11571</v>
      </c>
      <c r="Z289" s="355">
        <v>13282</v>
      </c>
      <c r="AA289" s="355">
        <v>10672</v>
      </c>
      <c r="AB289" s="355" t="s">
        <v>1131</v>
      </c>
      <c r="AC289" s="355" t="s">
        <v>1131</v>
      </c>
      <c r="AD289" s="355" t="s">
        <v>1131</v>
      </c>
      <c r="AE289" s="355" t="s">
        <v>1131</v>
      </c>
      <c r="AF289" s="355" t="s">
        <v>1131</v>
      </c>
      <c r="AG289" s="355" t="s">
        <v>1131</v>
      </c>
      <c r="AH289" s="355" t="s">
        <v>1131</v>
      </c>
      <c r="AI289" s="355" t="s">
        <v>1131</v>
      </c>
      <c r="AJ289" s="355" t="s">
        <v>1131</v>
      </c>
      <c r="AK289" s="355" t="s">
        <v>1131</v>
      </c>
      <c r="AL289" s="355" t="s">
        <v>1131</v>
      </c>
      <c r="AM289" s="355" t="s">
        <v>1131</v>
      </c>
      <c r="AN289" s="355" t="s">
        <v>1131</v>
      </c>
      <c r="AO289" s="355" t="s">
        <v>1131</v>
      </c>
      <c r="AP289" s="355" t="s">
        <v>1131</v>
      </c>
      <c r="AQ289" s="355" t="s">
        <v>1131</v>
      </c>
      <c r="AR289" s="355" t="s">
        <v>1131</v>
      </c>
    </row>
    <row r="290" spans="1:44" ht="120.75" customHeight="1">
      <c r="A290" s="352" t="s">
        <v>2032</v>
      </c>
      <c r="B290" s="353" t="s">
        <v>2033</v>
      </c>
      <c r="C290" s="353"/>
      <c r="D290" s="353"/>
      <c r="E290" s="353" t="s">
        <v>1643</v>
      </c>
      <c r="F290" s="353" t="s">
        <v>2034</v>
      </c>
      <c r="G290" s="353"/>
      <c r="H290" s="353" t="s">
        <v>1130</v>
      </c>
      <c r="I290" s="356">
        <v>5813</v>
      </c>
      <c r="J290" s="356">
        <v>7302</v>
      </c>
      <c r="K290" s="356">
        <v>9714.7000000000007</v>
      </c>
      <c r="L290" s="356">
        <v>12158.3</v>
      </c>
      <c r="M290" s="356">
        <v>16151.3</v>
      </c>
      <c r="N290" s="356">
        <v>21575.9</v>
      </c>
      <c r="O290" s="356">
        <v>27032.400000000001</v>
      </c>
      <c r="P290" s="354">
        <v>32718</v>
      </c>
      <c r="Q290" s="354">
        <v>37179</v>
      </c>
      <c r="R290" s="355">
        <v>41213</v>
      </c>
      <c r="S290" s="355">
        <v>45016</v>
      </c>
      <c r="T290" s="355">
        <v>51134</v>
      </c>
      <c r="U290" s="355">
        <v>58161</v>
      </c>
      <c r="V290" s="355">
        <v>65948</v>
      </c>
      <c r="W290" s="355">
        <v>74827</v>
      </c>
      <c r="X290" s="355">
        <v>86230</v>
      </c>
      <c r="Y290" s="355">
        <v>98405</v>
      </c>
      <c r="Z290" s="355">
        <v>111324</v>
      </c>
      <c r="AA290" s="355">
        <v>125583</v>
      </c>
      <c r="AB290" s="356" t="s">
        <v>1131</v>
      </c>
      <c r="AC290" s="356" t="s">
        <v>1131</v>
      </c>
      <c r="AD290" s="356" t="s">
        <v>1131</v>
      </c>
      <c r="AE290" s="356" t="s">
        <v>1131</v>
      </c>
      <c r="AF290" s="356" t="s">
        <v>1131</v>
      </c>
      <c r="AG290" s="356" t="s">
        <v>1131</v>
      </c>
      <c r="AH290" s="356" t="s">
        <v>1131</v>
      </c>
      <c r="AI290" s="356" t="s">
        <v>1131</v>
      </c>
      <c r="AJ290" s="356" t="s">
        <v>1131</v>
      </c>
      <c r="AK290" s="356" t="s">
        <v>1131</v>
      </c>
      <c r="AL290" s="356" t="s">
        <v>1131</v>
      </c>
      <c r="AM290" s="356" t="s">
        <v>1131</v>
      </c>
      <c r="AN290" s="356" t="s">
        <v>1131</v>
      </c>
      <c r="AO290" s="356" t="s">
        <v>1131</v>
      </c>
      <c r="AP290" s="356" t="s">
        <v>1131</v>
      </c>
      <c r="AQ290" s="356" t="s">
        <v>1131</v>
      </c>
      <c r="AR290" s="356" t="s">
        <v>1131</v>
      </c>
    </row>
    <row r="291" spans="1:44" ht="120.75" customHeight="1">
      <c r="A291" s="357" t="s">
        <v>2035</v>
      </c>
      <c r="B291" s="358" t="s">
        <v>2036</v>
      </c>
      <c r="C291" s="358"/>
      <c r="D291" s="358"/>
      <c r="E291" s="358" t="s">
        <v>1643</v>
      </c>
      <c r="F291" s="358" t="s">
        <v>2037</v>
      </c>
      <c r="G291" s="358"/>
      <c r="H291" s="358" t="s">
        <v>1130</v>
      </c>
      <c r="I291" s="355">
        <v>3975</v>
      </c>
      <c r="J291" s="355">
        <v>5123</v>
      </c>
      <c r="K291" s="355">
        <v>7056.2</v>
      </c>
      <c r="L291" s="355">
        <v>9208.1</v>
      </c>
      <c r="M291" s="355">
        <v>12996</v>
      </c>
      <c r="N291" s="355">
        <v>17967.2</v>
      </c>
      <c r="O291" s="355">
        <v>23394.9</v>
      </c>
      <c r="P291" s="359">
        <v>28920</v>
      </c>
      <c r="Q291" s="359">
        <v>32786</v>
      </c>
      <c r="R291" s="355">
        <v>36289</v>
      </c>
      <c r="S291" s="355">
        <v>39209</v>
      </c>
      <c r="T291" s="355">
        <v>44089</v>
      </c>
      <c r="U291" s="355">
        <v>49349</v>
      </c>
      <c r="V291" s="355">
        <v>55015</v>
      </c>
      <c r="W291" s="355">
        <v>60712</v>
      </c>
      <c r="X291" s="355">
        <v>68049</v>
      </c>
      <c r="Y291" s="355">
        <v>75805</v>
      </c>
      <c r="Z291" s="355">
        <v>84305</v>
      </c>
      <c r="AA291" s="355">
        <v>93614</v>
      </c>
      <c r="AB291" s="355" t="s">
        <v>1131</v>
      </c>
      <c r="AC291" s="355" t="s">
        <v>1131</v>
      </c>
      <c r="AD291" s="355" t="s">
        <v>1131</v>
      </c>
      <c r="AE291" s="355" t="s">
        <v>1131</v>
      </c>
      <c r="AF291" s="355" t="s">
        <v>1131</v>
      </c>
      <c r="AG291" s="355" t="s">
        <v>1131</v>
      </c>
      <c r="AH291" s="355" t="s">
        <v>1131</v>
      </c>
      <c r="AI291" s="355" t="s">
        <v>1131</v>
      </c>
      <c r="AJ291" s="355" t="s">
        <v>1131</v>
      </c>
      <c r="AK291" s="355" t="s">
        <v>1131</v>
      </c>
      <c r="AL291" s="355" t="s">
        <v>1131</v>
      </c>
      <c r="AM291" s="355" t="s">
        <v>1131</v>
      </c>
      <c r="AN291" s="355" t="s">
        <v>1131</v>
      </c>
      <c r="AO291" s="355" t="s">
        <v>1131</v>
      </c>
      <c r="AP291" s="355" t="s">
        <v>1131</v>
      </c>
      <c r="AQ291" s="355" t="s">
        <v>1131</v>
      </c>
      <c r="AR291" s="355" t="s">
        <v>1131</v>
      </c>
    </row>
    <row r="292" spans="1:44" ht="120.75" customHeight="1">
      <c r="A292" s="352" t="s">
        <v>2038</v>
      </c>
      <c r="B292" s="353" t="s">
        <v>2039</v>
      </c>
      <c r="C292" s="353"/>
      <c r="D292" s="353"/>
      <c r="E292" s="353" t="s">
        <v>1643</v>
      </c>
      <c r="F292" s="353" t="s">
        <v>2040</v>
      </c>
      <c r="G292" s="353"/>
      <c r="H292" s="353" t="s">
        <v>1130</v>
      </c>
      <c r="I292" s="356">
        <v>496</v>
      </c>
      <c r="J292" s="356">
        <v>496</v>
      </c>
      <c r="K292" s="356">
        <v>489.47</v>
      </c>
      <c r="L292" s="356">
        <v>485.35</v>
      </c>
      <c r="M292" s="356">
        <v>474.32</v>
      </c>
      <c r="N292" s="356">
        <v>457.26</v>
      </c>
      <c r="O292" s="356">
        <v>454.97</v>
      </c>
      <c r="P292" s="354">
        <v>423.8</v>
      </c>
      <c r="Q292" s="354">
        <v>489</v>
      </c>
      <c r="R292" s="355">
        <v>489</v>
      </c>
      <c r="S292" s="355">
        <v>489</v>
      </c>
      <c r="T292" s="355">
        <v>489</v>
      </c>
      <c r="U292" s="355">
        <v>489</v>
      </c>
      <c r="V292" s="355">
        <v>489</v>
      </c>
      <c r="W292" s="355">
        <v>489</v>
      </c>
      <c r="X292" s="355">
        <v>489</v>
      </c>
      <c r="Y292" s="355">
        <v>489</v>
      </c>
      <c r="Z292" s="355">
        <v>489</v>
      </c>
      <c r="AA292" s="355">
        <v>489</v>
      </c>
      <c r="AB292" s="356" t="s">
        <v>1131</v>
      </c>
      <c r="AC292" s="356" t="s">
        <v>1131</v>
      </c>
      <c r="AD292" s="356" t="s">
        <v>1131</v>
      </c>
      <c r="AE292" s="356" t="s">
        <v>1131</v>
      </c>
      <c r="AF292" s="356" t="s">
        <v>1131</v>
      </c>
      <c r="AG292" s="356" t="s">
        <v>1131</v>
      </c>
      <c r="AH292" s="356" t="s">
        <v>1131</v>
      </c>
      <c r="AI292" s="356" t="s">
        <v>1131</v>
      </c>
      <c r="AJ292" s="356" t="s">
        <v>1131</v>
      </c>
      <c r="AK292" s="356" t="s">
        <v>1131</v>
      </c>
      <c r="AL292" s="356" t="s">
        <v>1131</v>
      </c>
      <c r="AM292" s="356" t="s">
        <v>1131</v>
      </c>
      <c r="AN292" s="356" t="s">
        <v>1131</v>
      </c>
      <c r="AO292" s="356" t="s">
        <v>1131</v>
      </c>
      <c r="AP292" s="356" t="s">
        <v>1131</v>
      </c>
      <c r="AQ292" s="356" t="s">
        <v>1131</v>
      </c>
      <c r="AR292" s="356" t="s">
        <v>1131</v>
      </c>
    </row>
    <row r="293" spans="1:44" ht="120.75" customHeight="1">
      <c r="A293" s="357" t="s">
        <v>2041</v>
      </c>
      <c r="B293" s="358" t="s">
        <v>2042</v>
      </c>
      <c r="C293" s="358"/>
      <c r="D293" s="358"/>
      <c r="E293" s="358" t="s">
        <v>1643</v>
      </c>
      <c r="F293" s="358" t="s">
        <v>2043</v>
      </c>
      <c r="G293" s="358"/>
      <c r="H293" s="358" t="s">
        <v>1130</v>
      </c>
      <c r="I293" s="355">
        <v>1342</v>
      </c>
      <c r="J293" s="355">
        <v>1683</v>
      </c>
      <c r="K293" s="355">
        <v>2169</v>
      </c>
      <c r="L293" s="355">
        <v>2464.9</v>
      </c>
      <c r="M293" s="355">
        <v>2680.9</v>
      </c>
      <c r="N293" s="355">
        <v>3151.4</v>
      </c>
      <c r="O293" s="355">
        <v>3182.4</v>
      </c>
      <c r="P293" s="359">
        <v>3374</v>
      </c>
      <c r="Q293" s="359">
        <v>3904</v>
      </c>
      <c r="R293" s="355">
        <v>4434</v>
      </c>
      <c r="S293" s="355">
        <v>5318</v>
      </c>
      <c r="T293" s="355">
        <v>6556</v>
      </c>
      <c r="U293" s="355">
        <v>8323</v>
      </c>
      <c r="V293" s="355">
        <v>10445</v>
      </c>
      <c r="W293" s="355">
        <v>13626</v>
      </c>
      <c r="X293" s="355">
        <v>17692</v>
      </c>
      <c r="Y293" s="355">
        <v>22111</v>
      </c>
      <c r="Z293" s="355">
        <v>26530</v>
      </c>
      <c r="AA293" s="355">
        <v>31480</v>
      </c>
      <c r="AB293" s="355" t="s">
        <v>1131</v>
      </c>
      <c r="AC293" s="355" t="s">
        <v>1131</v>
      </c>
      <c r="AD293" s="355" t="s">
        <v>1131</v>
      </c>
      <c r="AE293" s="355" t="s">
        <v>1131</v>
      </c>
      <c r="AF293" s="355" t="s">
        <v>1131</v>
      </c>
      <c r="AG293" s="355" t="s">
        <v>1131</v>
      </c>
      <c r="AH293" s="355" t="s">
        <v>1131</v>
      </c>
      <c r="AI293" s="355" t="s">
        <v>1131</v>
      </c>
      <c r="AJ293" s="355" t="s">
        <v>1131</v>
      </c>
      <c r="AK293" s="355" t="s">
        <v>1131</v>
      </c>
      <c r="AL293" s="355" t="s">
        <v>1131</v>
      </c>
      <c r="AM293" s="355" t="s">
        <v>1131</v>
      </c>
      <c r="AN293" s="355" t="s">
        <v>1131</v>
      </c>
      <c r="AO293" s="355" t="s">
        <v>1131</v>
      </c>
      <c r="AP293" s="355" t="s">
        <v>1131</v>
      </c>
      <c r="AQ293" s="355" t="s">
        <v>1131</v>
      </c>
      <c r="AR293" s="355" t="s">
        <v>1131</v>
      </c>
    </row>
    <row r="294" spans="1:44" ht="120.75" customHeight="1">
      <c r="A294" s="352" t="s">
        <v>2044</v>
      </c>
      <c r="B294" s="353" t="s">
        <v>2045</v>
      </c>
      <c r="C294" s="353"/>
      <c r="D294" s="353"/>
      <c r="E294" s="353" t="s">
        <v>1643</v>
      </c>
      <c r="F294" s="353" t="s">
        <v>2046</v>
      </c>
      <c r="G294" s="353"/>
      <c r="H294" s="353" t="s">
        <v>1130</v>
      </c>
      <c r="I294" s="356">
        <v>29.545000000000002</v>
      </c>
      <c r="J294" s="356">
        <v>29.084</v>
      </c>
      <c r="K294" s="356">
        <v>28.241</v>
      </c>
      <c r="L294" s="356">
        <v>28.071000000000002</v>
      </c>
      <c r="M294" s="356">
        <v>28.213000000000001</v>
      </c>
      <c r="N294" s="356">
        <v>28.425000000000001</v>
      </c>
      <c r="O294" s="356">
        <v>27.861999999999998</v>
      </c>
      <c r="P294" s="354">
        <v>28.3</v>
      </c>
      <c r="Q294" s="354">
        <v>27.9</v>
      </c>
      <c r="R294" s="355">
        <v>27.7</v>
      </c>
      <c r="S294" s="355">
        <v>27.5</v>
      </c>
      <c r="T294" s="355">
        <v>27.4</v>
      </c>
      <c r="U294" s="355">
        <v>27.2</v>
      </c>
      <c r="V294" s="355">
        <v>27.1</v>
      </c>
      <c r="W294" s="355">
        <v>26.9</v>
      </c>
      <c r="X294" s="355">
        <v>26.7</v>
      </c>
      <c r="Y294" s="355">
        <v>26.5</v>
      </c>
      <c r="Z294" s="355">
        <v>26.3</v>
      </c>
      <c r="AA294" s="355">
        <v>26.1</v>
      </c>
      <c r="AB294" s="356" t="s">
        <v>1131</v>
      </c>
      <c r="AC294" s="356" t="s">
        <v>1131</v>
      </c>
      <c r="AD294" s="356" t="s">
        <v>1131</v>
      </c>
      <c r="AE294" s="356" t="s">
        <v>1131</v>
      </c>
      <c r="AF294" s="356" t="s">
        <v>1131</v>
      </c>
      <c r="AG294" s="356" t="s">
        <v>1131</v>
      </c>
      <c r="AH294" s="356" t="s">
        <v>1131</v>
      </c>
      <c r="AI294" s="356" t="s">
        <v>1131</v>
      </c>
      <c r="AJ294" s="356" t="s">
        <v>1131</v>
      </c>
      <c r="AK294" s="356" t="s">
        <v>1131</v>
      </c>
      <c r="AL294" s="356" t="s">
        <v>1131</v>
      </c>
      <c r="AM294" s="356" t="s">
        <v>1131</v>
      </c>
      <c r="AN294" s="356" t="s">
        <v>1131</v>
      </c>
      <c r="AO294" s="356" t="s">
        <v>1131</v>
      </c>
      <c r="AP294" s="356" t="s">
        <v>1131</v>
      </c>
      <c r="AQ294" s="356" t="s">
        <v>1131</v>
      </c>
      <c r="AR294" s="356" t="s">
        <v>1131</v>
      </c>
    </row>
    <row r="295" spans="1:44" ht="120.75" customHeight="1">
      <c r="A295" s="357" t="s">
        <v>2047</v>
      </c>
      <c r="B295" s="358" t="s">
        <v>2048</v>
      </c>
      <c r="C295" s="358"/>
      <c r="D295" s="358"/>
      <c r="E295" s="358" t="s">
        <v>1643</v>
      </c>
      <c r="F295" s="358" t="s">
        <v>2049</v>
      </c>
      <c r="G295" s="358"/>
      <c r="H295" s="358" t="s">
        <v>1130</v>
      </c>
      <c r="I295" s="355">
        <v>80546.600000000006</v>
      </c>
      <c r="J295" s="355">
        <v>82110.899999999994</v>
      </c>
      <c r="K295" s="355">
        <v>79688.399999999994</v>
      </c>
      <c r="L295" s="355">
        <v>79148.3</v>
      </c>
      <c r="M295" s="355">
        <v>79020.3</v>
      </c>
      <c r="N295" s="355">
        <v>78482.600000000006</v>
      </c>
      <c r="O295" s="359">
        <v>81290</v>
      </c>
      <c r="P295" s="359">
        <v>81206</v>
      </c>
      <c r="Q295" s="359">
        <v>77841</v>
      </c>
      <c r="R295" s="355">
        <v>78223</v>
      </c>
      <c r="S295" s="355">
        <v>78477</v>
      </c>
      <c r="T295" s="355">
        <v>78415</v>
      </c>
      <c r="U295" s="355">
        <v>78471</v>
      </c>
      <c r="V295" s="355">
        <v>78582</v>
      </c>
      <c r="W295" s="355">
        <v>77055</v>
      </c>
      <c r="X295" s="355">
        <v>76123</v>
      </c>
      <c r="Y295" s="355">
        <v>75664</v>
      </c>
      <c r="Z295" s="355">
        <v>75179</v>
      </c>
      <c r="AA295" s="355">
        <v>74990</v>
      </c>
      <c r="AB295" s="355" t="s">
        <v>1131</v>
      </c>
      <c r="AC295" s="355" t="s">
        <v>1131</v>
      </c>
      <c r="AD295" s="355" t="s">
        <v>1131</v>
      </c>
      <c r="AE295" s="355" t="s">
        <v>1131</v>
      </c>
      <c r="AF295" s="355" t="s">
        <v>1131</v>
      </c>
      <c r="AG295" s="355" t="s">
        <v>1131</v>
      </c>
      <c r="AH295" s="355" t="s">
        <v>1131</v>
      </c>
      <c r="AI295" s="355" t="s">
        <v>1131</v>
      </c>
      <c r="AJ295" s="355" t="s">
        <v>1131</v>
      </c>
      <c r="AK295" s="355" t="s">
        <v>1131</v>
      </c>
      <c r="AL295" s="355" t="s">
        <v>1131</v>
      </c>
      <c r="AM295" s="355" t="s">
        <v>1131</v>
      </c>
      <c r="AN295" s="355" t="s">
        <v>1131</v>
      </c>
      <c r="AO295" s="355" t="s">
        <v>1131</v>
      </c>
      <c r="AP295" s="355" t="s">
        <v>1131</v>
      </c>
      <c r="AQ295" s="355" t="s">
        <v>1131</v>
      </c>
      <c r="AR295" s="355" t="s">
        <v>1131</v>
      </c>
    </row>
    <row r="296" spans="1:44" ht="120.75" customHeight="1">
      <c r="A296" s="352" t="s">
        <v>2050</v>
      </c>
      <c r="B296" s="353" t="s">
        <v>2051</v>
      </c>
      <c r="C296" s="353"/>
      <c r="D296" s="353"/>
      <c r="E296" s="353" t="s">
        <v>1643</v>
      </c>
      <c r="F296" s="353" t="s">
        <v>2052</v>
      </c>
      <c r="G296" s="353"/>
      <c r="H296" s="353" t="s">
        <v>1130</v>
      </c>
      <c r="I296" s="356">
        <v>0.38600000000000001</v>
      </c>
      <c r="J296" s="356">
        <v>1.778</v>
      </c>
      <c r="K296" s="356">
        <v>0.71299999999999997</v>
      </c>
      <c r="L296" s="356">
        <v>4.3499999999999996</v>
      </c>
      <c r="M296" s="356">
        <v>-1.653</v>
      </c>
      <c r="N296" s="356">
        <v>-0.44600000000000001</v>
      </c>
      <c r="O296" s="356">
        <v>5.7770000000000001</v>
      </c>
      <c r="P296" s="354">
        <v>4.3</v>
      </c>
      <c r="Q296" s="354">
        <v>-0.2</v>
      </c>
      <c r="R296" s="355">
        <v>1.1000000000000001</v>
      </c>
      <c r="S296" s="355">
        <v>1</v>
      </c>
      <c r="T296" s="355">
        <v>1.1000000000000001</v>
      </c>
      <c r="U296" s="355">
        <v>1.1000000000000001</v>
      </c>
      <c r="V296" s="355">
        <v>1.2</v>
      </c>
      <c r="W296" s="355">
        <v>1.1000000000000001</v>
      </c>
      <c r="X296" s="355">
        <v>1.2</v>
      </c>
      <c r="Y296" s="355">
        <v>1</v>
      </c>
      <c r="Z296" s="355">
        <v>1</v>
      </c>
      <c r="AA296" s="355">
        <v>1</v>
      </c>
      <c r="AB296" s="356" t="s">
        <v>1131</v>
      </c>
      <c r="AC296" s="356" t="s">
        <v>1131</v>
      </c>
      <c r="AD296" s="356" t="s">
        <v>1131</v>
      </c>
      <c r="AE296" s="356" t="s">
        <v>1131</v>
      </c>
      <c r="AF296" s="356" t="s">
        <v>1131</v>
      </c>
      <c r="AG296" s="356" t="s">
        <v>1131</v>
      </c>
      <c r="AH296" s="356" t="s">
        <v>1131</v>
      </c>
      <c r="AI296" s="356" t="s">
        <v>1131</v>
      </c>
      <c r="AJ296" s="356" t="s">
        <v>1131</v>
      </c>
      <c r="AK296" s="356" t="s">
        <v>1131</v>
      </c>
      <c r="AL296" s="356" t="s">
        <v>1131</v>
      </c>
      <c r="AM296" s="356" t="s">
        <v>1131</v>
      </c>
      <c r="AN296" s="356" t="s">
        <v>1131</v>
      </c>
      <c r="AO296" s="356" t="s">
        <v>1131</v>
      </c>
      <c r="AP296" s="356" t="s">
        <v>1131</v>
      </c>
      <c r="AQ296" s="356" t="s">
        <v>1131</v>
      </c>
      <c r="AR296" s="356" t="s">
        <v>1131</v>
      </c>
    </row>
    <row r="297" spans="1:44" ht="139.5" customHeight="1">
      <c r="A297" s="357" t="s">
        <v>2053</v>
      </c>
      <c r="B297" s="358" t="s">
        <v>2054</v>
      </c>
      <c r="C297" s="358"/>
      <c r="D297" s="358"/>
      <c r="E297" s="358" t="s">
        <v>2055</v>
      </c>
      <c r="F297" s="358" t="s">
        <v>2056</v>
      </c>
      <c r="G297" s="358"/>
      <c r="H297" s="358" t="s">
        <v>1130</v>
      </c>
      <c r="I297" s="355">
        <v>0</v>
      </c>
      <c r="J297" s="355">
        <v>0</v>
      </c>
      <c r="K297" s="355">
        <v>0</v>
      </c>
      <c r="L297" s="355">
        <v>0</v>
      </c>
      <c r="M297" s="355">
        <v>0</v>
      </c>
      <c r="N297" s="355">
        <v>0</v>
      </c>
      <c r="O297" s="355">
        <v>0</v>
      </c>
      <c r="P297" s="359">
        <v>0</v>
      </c>
      <c r="Q297" s="355" t="s">
        <v>1131</v>
      </c>
      <c r="R297" s="355" t="s">
        <v>1131</v>
      </c>
      <c r="S297" s="355" t="s">
        <v>1131</v>
      </c>
      <c r="T297" s="355" t="s">
        <v>1131</v>
      </c>
      <c r="U297" s="355" t="s">
        <v>1131</v>
      </c>
      <c r="V297" s="355" t="s">
        <v>1131</v>
      </c>
      <c r="W297" s="355" t="s">
        <v>1131</v>
      </c>
      <c r="X297" s="355" t="s">
        <v>1131</v>
      </c>
      <c r="Y297" s="355" t="s">
        <v>1131</v>
      </c>
      <c r="Z297" s="355" t="s">
        <v>1131</v>
      </c>
      <c r="AA297" s="355" t="s">
        <v>1131</v>
      </c>
      <c r="AB297" s="355" t="s">
        <v>1131</v>
      </c>
      <c r="AC297" s="355" t="s">
        <v>1131</v>
      </c>
      <c r="AD297" s="355" t="s">
        <v>1131</v>
      </c>
      <c r="AE297" s="355" t="s">
        <v>1131</v>
      </c>
      <c r="AF297" s="355" t="s">
        <v>1131</v>
      </c>
      <c r="AG297" s="355" t="s">
        <v>1131</v>
      </c>
      <c r="AH297" s="355" t="s">
        <v>1131</v>
      </c>
      <c r="AI297" s="355" t="s">
        <v>1131</v>
      </c>
      <c r="AJ297" s="355" t="s">
        <v>1131</v>
      </c>
      <c r="AK297" s="355" t="s">
        <v>1131</v>
      </c>
      <c r="AL297" s="355" t="s">
        <v>1131</v>
      </c>
      <c r="AM297" s="355" t="s">
        <v>1131</v>
      </c>
      <c r="AN297" s="355" t="s">
        <v>1131</v>
      </c>
      <c r="AO297" s="355" t="s">
        <v>1131</v>
      </c>
      <c r="AP297" s="355" t="s">
        <v>1131</v>
      </c>
      <c r="AQ297" s="355" t="s">
        <v>1131</v>
      </c>
      <c r="AR297" s="355" t="s">
        <v>1131</v>
      </c>
    </row>
    <row r="298" spans="1:44" ht="120.75" customHeight="1">
      <c r="A298" s="352" t="s">
        <v>2057</v>
      </c>
      <c r="B298" s="353" t="s">
        <v>2058</v>
      </c>
      <c r="C298" s="353"/>
      <c r="D298" s="353"/>
      <c r="E298" s="353" t="s">
        <v>2059</v>
      </c>
      <c r="F298" s="353" t="s">
        <v>2060</v>
      </c>
      <c r="G298" s="353"/>
      <c r="H298" s="353" t="s">
        <v>1130</v>
      </c>
      <c r="I298" s="356">
        <v>0</v>
      </c>
      <c r="J298" s="356">
        <v>0</v>
      </c>
      <c r="K298" s="356">
        <v>0</v>
      </c>
      <c r="L298" s="356">
        <v>0</v>
      </c>
      <c r="M298" s="356">
        <v>0</v>
      </c>
      <c r="N298" s="356">
        <v>0</v>
      </c>
      <c r="O298" s="356">
        <v>0</v>
      </c>
      <c r="P298" s="356">
        <v>0</v>
      </c>
      <c r="Q298" s="356" t="s">
        <v>1131</v>
      </c>
      <c r="R298" s="356" t="s">
        <v>1131</v>
      </c>
      <c r="S298" s="356" t="s">
        <v>1131</v>
      </c>
      <c r="T298" s="356" t="s">
        <v>1131</v>
      </c>
      <c r="U298" s="356" t="s">
        <v>1131</v>
      </c>
      <c r="V298" s="356" t="s">
        <v>1131</v>
      </c>
      <c r="W298" s="356" t="s">
        <v>1131</v>
      </c>
      <c r="X298" s="356" t="s">
        <v>1131</v>
      </c>
      <c r="Y298" s="356" t="s">
        <v>1131</v>
      </c>
      <c r="Z298" s="356" t="s">
        <v>1131</v>
      </c>
      <c r="AA298" s="356" t="s">
        <v>1131</v>
      </c>
      <c r="AB298" s="356" t="s">
        <v>1131</v>
      </c>
      <c r="AC298" s="356" t="s">
        <v>1131</v>
      </c>
      <c r="AD298" s="356" t="s">
        <v>1131</v>
      </c>
      <c r="AE298" s="356" t="s">
        <v>1131</v>
      </c>
      <c r="AF298" s="356" t="s">
        <v>1131</v>
      </c>
      <c r="AG298" s="356" t="s">
        <v>1131</v>
      </c>
      <c r="AH298" s="356" t="s">
        <v>1131</v>
      </c>
      <c r="AI298" s="356" t="s">
        <v>1131</v>
      </c>
      <c r="AJ298" s="356" t="s">
        <v>1131</v>
      </c>
      <c r="AK298" s="356" t="s">
        <v>1131</v>
      </c>
      <c r="AL298" s="356" t="s">
        <v>1131</v>
      </c>
      <c r="AM298" s="356" t="s">
        <v>1131</v>
      </c>
      <c r="AN298" s="356" t="s">
        <v>1131</v>
      </c>
      <c r="AO298" s="356" t="s">
        <v>1131</v>
      </c>
      <c r="AP298" s="356" t="s">
        <v>1131</v>
      </c>
      <c r="AQ298" s="356" t="s">
        <v>1131</v>
      </c>
      <c r="AR298" s="356" t="s">
        <v>1131</v>
      </c>
    </row>
    <row r="299" spans="1:44" ht="120.75" customHeight="1">
      <c r="A299" s="357" t="s">
        <v>2061</v>
      </c>
      <c r="B299" s="358" t="s">
        <v>2062</v>
      </c>
      <c r="C299" s="358"/>
      <c r="D299" s="358"/>
      <c r="E299" s="358" t="s">
        <v>2059</v>
      </c>
      <c r="F299" s="358" t="s">
        <v>2063</v>
      </c>
      <c r="G299" s="358"/>
      <c r="H299" s="358" t="s">
        <v>1130</v>
      </c>
      <c r="I299" s="355">
        <v>0</v>
      </c>
      <c r="J299" s="355">
        <v>0</v>
      </c>
      <c r="K299" s="355">
        <v>0</v>
      </c>
      <c r="L299" s="355">
        <v>0</v>
      </c>
      <c r="M299" s="355">
        <v>0</v>
      </c>
      <c r="N299" s="355">
        <v>0</v>
      </c>
      <c r="O299" s="355">
        <v>0</v>
      </c>
      <c r="P299" s="355">
        <v>0</v>
      </c>
      <c r="Q299" s="355" t="s">
        <v>1131</v>
      </c>
      <c r="R299" s="355" t="s">
        <v>1131</v>
      </c>
      <c r="S299" s="355" t="s">
        <v>1131</v>
      </c>
      <c r="T299" s="355" t="s">
        <v>1131</v>
      </c>
      <c r="U299" s="355" t="s">
        <v>1131</v>
      </c>
      <c r="V299" s="355" t="s">
        <v>1131</v>
      </c>
      <c r="W299" s="355" t="s">
        <v>1131</v>
      </c>
      <c r="X299" s="355" t="s">
        <v>1131</v>
      </c>
      <c r="Y299" s="355" t="s">
        <v>1131</v>
      </c>
      <c r="Z299" s="355" t="s">
        <v>1131</v>
      </c>
      <c r="AA299" s="355" t="s">
        <v>1131</v>
      </c>
      <c r="AB299" s="355" t="s">
        <v>1131</v>
      </c>
      <c r="AC299" s="355" t="s">
        <v>1131</v>
      </c>
      <c r="AD299" s="355" t="s">
        <v>1131</v>
      </c>
      <c r="AE299" s="355" t="s">
        <v>1131</v>
      </c>
      <c r="AF299" s="355" t="s">
        <v>1131</v>
      </c>
      <c r="AG299" s="355" t="s">
        <v>1131</v>
      </c>
      <c r="AH299" s="355" t="s">
        <v>1131</v>
      </c>
      <c r="AI299" s="355" t="s">
        <v>1131</v>
      </c>
      <c r="AJ299" s="355" t="s">
        <v>1131</v>
      </c>
      <c r="AK299" s="355" t="s">
        <v>1131</v>
      </c>
      <c r="AL299" s="355" t="s">
        <v>1131</v>
      </c>
      <c r="AM299" s="355" t="s">
        <v>1131</v>
      </c>
      <c r="AN299" s="355" t="s">
        <v>1131</v>
      </c>
      <c r="AO299" s="355" t="s">
        <v>1131</v>
      </c>
      <c r="AP299" s="355" t="s">
        <v>1131</v>
      </c>
      <c r="AQ299" s="355" t="s">
        <v>1131</v>
      </c>
      <c r="AR299" s="355" t="s">
        <v>1131</v>
      </c>
    </row>
    <row r="300" spans="1:44" ht="120.75" customHeight="1">
      <c r="A300" s="352" t="s">
        <v>2064</v>
      </c>
      <c r="B300" s="353" t="s">
        <v>2065</v>
      </c>
      <c r="C300" s="353"/>
      <c r="D300" s="353"/>
      <c r="E300" s="353" t="s">
        <v>2059</v>
      </c>
      <c r="F300" s="353" t="s">
        <v>2066</v>
      </c>
      <c r="G300" s="353"/>
      <c r="H300" s="353" t="s">
        <v>1130</v>
      </c>
      <c r="I300" s="356">
        <v>0</v>
      </c>
      <c r="J300" s="356">
        <v>0</v>
      </c>
      <c r="K300" s="356">
        <v>0</v>
      </c>
      <c r="L300" s="356">
        <v>0</v>
      </c>
      <c r="M300" s="356">
        <v>0</v>
      </c>
      <c r="N300" s="356">
        <v>0</v>
      </c>
      <c r="O300" s="356">
        <v>0</v>
      </c>
      <c r="P300" s="356">
        <v>0</v>
      </c>
      <c r="Q300" s="356" t="s">
        <v>1131</v>
      </c>
      <c r="R300" s="356" t="s">
        <v>1131</v>
      </c>
      <c r="S300" s="356" t="s">
        <v>1131</v>
      </c>
      <c r="T300" s="356" t="s">
        <v>1131</v>
      </c>
      <c r="U300" s="356" t="s">
        <v>1131</v>
      </c>
      <c r="V300" s="356" t="s">
        <v>1131</v>
      </c>
      <c r="W300" s="356" t="s">
        <v>1131</v>
      </c>
      <c r="X300" s="356" t="s">
        <v>1131</v>
      </c>
      <c r="Y300" s="356" t="s">
        <v>1131</v>
      </c>
      <c r="Z300" s="356" t="s">
        <v>1131</v>
      </c>
      <c r="AA300" s="356" t="s">
        <v>1131</v>
      </c>
      <c r="AB300" s="356" t="s">
        <v>1131</v>
      </c>
      <c r="AC300" s="356" t="s">
        <v>1131</v>
      </c>
      <c r="AD300" s="356" t="s">
        <v>1131</v>
      </c>
      <c r="AE300" s="356" t="s">
        <v>1131</v>
      </c>
      <c r="AF300" s="356" t="s">
        <v>1131</v>
      </c>
      <c r="AG300" s="356" t="s">
        <v>1131</v>
      </c>
      <c r="AH300" s="356" t="s">
        <v>1131</v>
      </c>
      <c r="AI300" s="356" t="s">
        <v>1131</v>
      </c>
      <c r="AJ300" s="356" t="s">
        <v>1131</v>
      </c>
      <c r="AK300" s="356" t="s">
        <v>1131</v>
      </c>
      <c r="AL300" s="356" t="s">
        <v>1131</v>
      </c>
      <c r="AM300" s="356" t="s">
        <v>1131</v>
      </c>
      <c r="AN300" s="356" t="s">
        <v>1131</v>
      </c>
      <c r="AO300" s="356" t="s">
        <v>1131</v>
      </c>
      <c r="AP300" s="356" t="s">
        <v>1131</v>
      </c>
      <c r="AQ300" s="356" t="s">
        <v>1131</v>
      </c>
      <c r="AR300" s="356" t="s">
        <v>1131</v>
      </c>
    </row>
    <row r="301" spans="1:44" ht="47.25" customHeight="1">
      <c r="A301" s="357" t="s">
        <v>2067</v>
      </c>
      <c r="B301" s="358" t="s">
        <v>2068</v>
      </c>
      <c r="C301" s="358"/>
      <c r="D301" s="358"/>
      <c r="E301" s="358" t="s">
        <v>1276</v>
      </c>
      <c r="F301" s="358" t="s">
        <v>2069</v>
      </c>
      <c r="G301" s="358"/>
      <c r="H301" s="358" t="s">
        <v>1130</v>
      </c>
      <c r="I301" s="359">
        <v>4</v>
      </c>
      <c r="J301" s="359">
        <v>4</v>
      </c>
      <c r="K301" s="359">
        <v>4</v>
      </c>
      <c r="L301" s="359">
        <v>4</v>
      </c>
      <c r="M301" s="359">
        <v>4</v>
      </c>
      <c r="N301" s="359">
        <v>4</v>
      </c>
      <c r="O301" s="359">
        <v>4</v>
      </c>
      <c r="P301" s="359">
        <v>4</v>
      </c>
      <c r="Q301" s="359">
        <v>4</v>
      </c>
      <c r="R301" s="359">
        <v>4</v>
      </c>
      <c r="S301" s="355">
        <v>4</v>
      </c>
      <c r="T301" s="355">
        <v>4</v>
      </c>
      <c r="U301" s="355">
        <v>4</v>
      </c>
      <c r="V301" s="355">
        <v>4</v>
      </c>
      <c r="W301" s="355">
        <v>4</v>
      </c>
      <c r="X301" s="355" t="s">
        <v>1131</v>
      </c>
      <c r="Y301" s="355" t="s">
        <v>1131</v>
      </c>
      <c r="Z301" s="355" t="s">
        <v>1131</v>
      </c>
      <c r="AA301" s="355" t="s">
        <v>1131</v>
      </c>
      <c r="AB301" s="355" t="s">
        <v>1131</v>
      </c>
      <c r="AC301" s="355" t="s">
        <v>1131</v>
      </c>
      <c r="AD301" s="355" t="s">
        <v>1131</v>
      </c>
      <c r="AE301" s="355" t="s">
        <v>1131</v>
      </c>
      <c r="AF301" s="355" t="s">
        <v>1131</v>
      </c>
      <c r="AG301" s="355" t="s">
        <v>1131</v>
      </c>
      <c r="AH301" s="355" t="s">
        <v>1131</v>
      </c>
      <c r="AI301" s="355" t="s">
        <v>1131</v>
      </c>
      <c r="AJ301" s="355" t="s">
        <v>1131</v>
      </c>
      <c r="AK301" s="355" t="s">
        <v>1131</v>
      </c>
      <c r="AL301" s="355" t="s">
        <v>1131</v>
      </c>
      <c r="AM301" s="355" t="s">
        <v>1131</v>
      </c>
      <c r="AN301" s="355" t="s">
        <v>1131</v>
      </c>
      <c r="AO301" s="355" t="s">
        <v>1131</v>
      </c>
      <c r="AP301" s="355" t="s">
        <v>1131</v>
      </c>
      <c r="AQ301" s="355" t="s">
        <v>1131</v>
      </c>
      <c r="AR301" s="355" t="s">
        <v>1131</v>
      </c>
    </row>
    <row r="302" spans="1:44" ht="20.25" customHeight="1">
      <c r="A302" s="352" t="s">
        <v>2070</v>
      </c>
      <c r="B302" s="353" t="s">
        <v>2071</v>
      </c>
      <c r="C302" s="353"/>
      <c r="D302" s="353" t="s">
        <v>1315</v>
      </c>
      <c r="E302" s="353" t="s">
        <v>1143</v>
      </c>
      <c r="F302" s="353" t="s">
        <v>2072</v>
      </c>
      <c r="G302" s="353"/>
      <c r="H302" s="353" t="s">
        <v>1130</v>
      </c>
      <c r="I302" s="356">
        <v>26.178000000000001</v>
      </c>
      <c r="J302" s="356">
        <v>26.411000000000001</v>
      </c>
      <c r="K302" s="356">
        <v>26.725999999999999</v>
      </c>
      <c r="L302" s="356">
        <v>26.826000000000001</v>
      </c>
      <c r="M302" s="356">
        <v>27.12</v>
      </c>
      <c r="N302" s="356">
        <v>26.908000000000001</v>
      </c>
      <c r="O302" s="354">
        <v>27.27</v>
      </c>
      <c r="P302" s="354">
        <v>28.09</v>
      </c>
      <c r="Q302" s="354">
        <v>28.41</v>
      </c>
      <c r="R302" s="355">
        <v>28.59</v>
      </c>
      <c r="S302" s="355">
        <v>28.67</v>
      </c>
      <c r="T302" s="355">
        <v>28.73</v>
      </c>
      <c r="U302" s="355">
        <v>28.81</v>
      </c>
      <c r="V302" s="355">
        <v>28.87</v>
      </c>
      <c r="W302" s="355">
        <v>28.93</v>
      </c>
      <c r="X302" s="356" t="s">
        <v>1131</v>
      </c>
      <c r="Y302" s="356" t="s">
        <v>1131</v>
      </c>
      <c r="Z302" s="356" t="s">
        <v>1131</v>
      </c>
      <c r="AA302" s="356" t="s">
        <v>1131</v>
      </c>
      <c r="AB302" s="356" t="s">
        <v>1131</v>
      </c>
      <c r="AC302" s="356" t="s">
        <v>1131</v>
      </c>
      <c r="AD302" s="356" t="s">
        <v>1131</v>
      </c>
      <c r="AE302" s="356" t="s">
        <v>1131</v>
      </c>
      <c r="AF302" s="356" t="s">
        <v>1131</v>
      </c>
      <c r="AG302" s="356" t="s">
        <v>1131</v>
      </c>
      <c r="AH302" s="356" t="s">
        <v>1131</v>
      </c>
      <c r="AI302" s="356" t="s">
        <v>1131</v>
      </c>
      <c r="AJ302" s="356" t="s">
        <v>1131</v>
      </c>
      <c r="AK302" s="356" t="s">
        <v>1131</v>
      </c>
      <c r="AL302" s="356" t="s">
        <v>1131</v>
      </c>
      <c r="AM302" s="356" t="s">
        <v>1131</v>
      </c>
      <c r="AN302" s="356" t="s">
        <v>1131</v>
      </c>
      <c r="AO302" s="356" t="s">
        <v>1131</v>
      </c>
      <c r="AP302" s="356" t="s">
        <v>1131</v>
      </c>
      <c r="AQ302" s="356" t="s">
        <v>1131</v>
      </c>
      <c r="AR302" s="356" t="s">
        <v>1131</v>
      </c>
    </row>
    <row r="303" spans="1:44" ht="20.25" customHeight="1">
      <c r="A303" s="357" t="s">
        <v>2073</v>
      </c>
      <c r="B303" s="358" t="s">
        <v>2074</v>
      </c>
      <c r="C303" s="358"/>
      <c r="D303" s="358"/>
      <c r="E303" s="358" t="s">
        <v>1143</v>
      </c>
      <c r="F303" s="358" t="s">
        <v>2075</v>
      </c>
      <c r="G303" s="358"/>
      <c r="H303" s="358" t="s">
        <v>1130</v>
      </c>
      <c r="I303" s="355">
        <v>1.08</v>
      </c>
      <c r="J303" s="355">
        <v>0.88800000000000001</v>
      </c>
      <c r="K303" s="355">
        <v>1.1919999999999999</v>
      </c>
      <c r="L303" s="355">
        <v>0.376</v>
      </c>
      <c r="M303" s="355">
        <v>1.095</v>
      </c>
      <c r="N303" s="355">
        <v>-0.78100000000000003</v>
      </c>
      <c r="O303" s="359">
        <v>1.3</v>
      </c>
      <c r="P303" s="359">
        <v>3</v>
      </c>
      <c r="Q303" s="359">
        <v>1.2</v>
      </c>
      <c r="R303" s="355">
        <v>0.6</v>
      </c>
      <c r="S303" s="355">
        <v>0.3</v>
      </c>
      <c r="T303" s="355">
        <v>0.2</v>
      </c>
      <c r="U303" s="355">
        <v>0.3</v>
      </c>
      <c r="V303" s="355">
        <v>0.2</v>
      </c>
      <c r="W303" s="355">
        <v>0.2</v>
      </c>
      <c r="X303" s="355" t="s">
        <v>1131</v>
      </c>
      <c r="Y303" s="355" t="s">
        <v>1131</v>
      </c>
      <c r="Z303" s="355" t="s">
        <v>1131</v>
      </c>
      <c r="AA303" s="355" t="s">
        <v>1131</v>
      </c>
      <c r="AB303" s="355" t="s">
        <v>1131</v>
      </c>
      <c r="AC303" s="355" t="s">
        <v>1131</v>
      </c>
      <c r="AD303" s="355" t="s">
        <v>1131</v>
      </c>
      <c r="AE303" s="355" t="s">
        <v>1131</v>
      </c>
      <c r="AF303" s="355" t="s">
        <v>1131</v>
      </c>
      <c r="AG303" s="355" t="s">
        <v>1131</v>
      </c>
      <c r="AH303" s="355" t="s">
        <v>1131</v>
      </c>
      <c r="AI303" s="355" t="s">
        <v>1131</v>
      </c>
      <c r="AJ303" s="355" t="s">
        <v>1131</v>
      </c>
      <c r="AK303" s="355" t="s">
        <v>1131</v>
      </c>
      <c r="AL303" s="355" t="s">
        <v>1131</v>
      </c>
      <c r="AM303" s="355" t="s">
        <v>1131</v>
      </c>
      <c r="AN303" s="355" t="s">
        <v>1131</v>
      </c>
      <c r="AO303" s="355" t="s">
        <v>1131</v>
      </c>
      <c r="AP303" s="355" t="s">
        <v>1131</v>
      </c>
      <c r="AQ303" s="355" t="s">
        <v>1131</v>
      </c>
      <c r="AR303" s="355" t="s">
        <v>1131</v>
      </c>
    </row>
    <row r="304" spans="1:44" ht="120.75" customHeight="1">
      <c r="A304" s="352" t="s">
        <v>2076</v>
      </c>
      <c r="B304" s="353" t="s">
        <v>2077</v>
      </c>
      <c r="C304" s="353"/>
      <c r="D304" s="353"/>
      <c r="E304" s="353" t="s">
        <v>1643</v>
      </c>
      <c r="F304" s="353" t="s">
        <v>2078</v>
      </c>
      <c r="G304" s="353"/>
      <c r="H304" s="353" t="s">
        <v>1130</v>
      </c>
      <c r="I304" s="356">
        <v>1.5860000000000001</v>
      </c>
      <c r="J304" s="356">
        <v>1.5880000000000001</v>
      </c>
      <c r="K304" s="356">
        <v>1.6040000000000001</v>
      </c>
      <c r="L304" s="356">
        <v>1.56</v>
      </c>
      <c r="M304" s="356">
        <v>1.546</v>
      </c>
      <c r="N304" s="354">
        <v>1.4</v>
      </c>
      <c r="O304" s="354">
        <v>1.4</v>
      </c>
      <c r="P304" s="354">
        <v>1.4</v>
      </c>
      <c r="Q304" s="354">
        <v>1.3</v>
      </c>
      <c r="R304" s="355">
        <v>1.3</v>
      </c>
      <c r="S304" s="355">
        <v>1.3</v>
      </c>
      <c r="T304" s="355">
        <v>1.2</v>
      </c>
      <c r="U304" s="355">
        <v>1.2</v>
      </c>
      <c r="V304" s="355">
        <v>1.2</v>
      </c>
      <c r="W304" s="355">
        <v>1.1000000000000001</v>
      </c>
      <c r="X304" s="355">
        <v>1.1000000000000001</v>
      </c>
      <c r="Y304" s="355">
        <v>1</v>
      </c>
      <c r="Z304" s="355">
        <v>1</v>
      </c>
      <c r="AA304" s="355">
        <v>1</v>
      </c>
      <c r="AB304" s="356" t="s">
        <v>1131</v>
      </c>
      <c r="AC304" s="356" t="s">
        <v>1131</v>
      </c>
      <c r="AD304" s="356" t="s">
        <v>1131</v>
      </c>
      <c r="AE304" s="356" t="s">
        <v>1131</v>
      </c>
      <c r="AF304" s="356" t="s">
        <v>1131</v>
      </c>
      <c r="AG304" s="356" t="s">
        <v>1131</v>
      </c>
      <c r="AH304" s="356" t="s">
        <v>1131</v>
      </c>
      <c r="AI304" s="356" t="s">
        <v>1131</v>
      </c>
      <c r="AJ304" s="356" t="s">
        <v>1131</v>
      </c>
      <c r="AK304" s="356" t="s">
        <v>1131</v>
      </c>
      <c r="AL304" s="356" t="s">
        <v>1131</v>
      </c>
      <c r="AM304" s="356" t="s">
        <v>1131</v>
      </c>
      <c r="AN304" s="356" t="s">
        <v>1131</v>
      </c>
      <c r="AO304" s="356" t="s">
        <v>1131</v>
      </c>
      <c r="AP304" s="356" t="s">
        <v>1131</v>
      </c>
      <c r="AQ304" s="356" t="s">
        <v>1131</v>
      </c>
      <c r="AR304" s="356" t="s">
        <v>1131</v>
      </c>
    </row>
    <row r="305" spans="1:44" ht="120.75" customHeight="1">
      <c r="A305" s="357" t="s">
        <v>2079</v>
      </c>
      <c r="B305" s="358" t="s">
        <v>2080</v>
      </c>
      <c r="C305" s="358"/>
      <c r="D305" s="358"/>
      <c r="E305" s="358" t="s">
        <v>1643</v>
      </c>
      <c r="F305" s="358" t="s">
        <v>2081</v>
      </c>
      <c r="G305" s="358"/>
      <c r="H305" s="358" t="s">
        <v>1130</v>
      </c>
      <c r="I305" s="355">
        <v>57.625999999999998</v>
      </c>
      <c r="J305" s="355">
        <v>56.29</v>
      </c>
      <c r="K305" s="355">
        <v>55.177999999999997</v>
      </c>
      <c r="L305" s="355">
        <v>52.15</v>
      </c>
      <c r="M305" s="355">
        <v>50.651000000000003</v>
      </c>
      <c r="N305" s="355">
        <v>47.323999999999998</v>
      </c>
      <c r="O305" s="355">
        <v>45.683</v>
      </c>
      <c r="P305" s="355">
        <v>43.923000000000002</v>
      </c>
      <c r="Q305" s="359">
        <v>40.799999999999997</v>
      </c>
      <c r="R305" s="355">
        <v>38</v>
      </c>
      <c r="S305" s="355">
        <v>36.1</v>
      </c>
      <c r="T305" s="355">
        <v>34.799999999999997</v>
      </c>
      <c r="U305" s="355">
        <v>34.1</v>
      </c>
      <c r="V305" s="355">
        <v>33.200000000000003</v>
      </c>
      <c r="W305" s="355">
        <v>29.7</v>
      </c>
      <c r="X305" s="355">
        <v>27.2</v>
      </c>
      <c r="Y305" s="355">
        <v>25.2</v>
      </c>
      <c r="Z305" s="355">
        <v>24.3</v>
      </c>
      <c r="AA305" s="355">
        <v>23.1</v>
      </c>
      <c r="AB305" s="355" t="s">
        <v>1131</v>
      </c>
      <c r="AC305" s="355" t="s">
        <v>1131</v>
      </c>
      <c r="AD305" s="355" t="s">
        <v>1131</v>
      </c>
      <c r="AE305" s="355" t="s">
        <v>1131</v>
      </c>
      <c r="AF305" s="355" t="s">
        <v>1131</v>
      </c>
      <c r="AG305" s="355" t="s">
        <v>1131</v>
      </c>
      <c r="AH305" s="355" t="s">
        <v>1131</v>
      </c>
      <c r="AI305" s="355" t="s">
        <v>1131</v>
      </c>
      <c r="AJ305" s="355" t="s">
        <v>1131</v>
      </c>
      <c r="AK305" s="355" t="s">
        <v>1131</v>
      </c>
      <c r="AL305" s="355" t="s">
        <v>1131</v>
      </c>
      <c r="AM305" s="355" t="s">
        <v>1131</v>
      </c>
      <c r="AN305" s="355" t="s">
        <v>1131</v>
      </c>
      <c r="AO305" s="355" t="s">
        <v>1131</v>
      </c>
      <c r="AP305" s="355" t="s">
        <v>1131</v>
      </c>
      <c r="AQ305" s="355" t="s">
        <v>1131</v>
      </c>
      <c r="AR305" s="355" t="s">
        <v>1131</v>
      </c>
    </row>
    <row r="306" spans="1:44" ht="120.75" customHeight="1">
      <c r="A306" s="352" t="s">
        <v>2082</v>
      </c>
      <c r="B306" s="353" t="s">
        <v>2083</v>
      </c>
      <c r="C306" s="353"/>
      <c r="D306" s="353"/>
      <c r="E306" s="353" t="s">
        <v>1643</v>
      </c>
      <c r="F306" s="353" t="s">
        <v>2084</v>
      </c>
      <c r="G306" s="353"/>
      <c r="H306" s="353" t="s">
        <v>1130</v>
      </c>
      <c r="I306" s="356">
        <v>0.77200000000000002</v>
      </c>
      <c r="J306" s="356">
        <v>0.80500000000000005</v>
      </c>
      <c r="K306" s="356">
        <v>0.83899999999999997</v>
      </c>
      <c r="L306" s="356">
        <v>0.92</v>
      </c>
      <c r="M306" s="356">
        <v>0.94399999999999995</v>
      </c>
      <c r="N306" s="354">
        <v>1</v>
      </c>
      <c r="O306" s="354">
        <v>1</v>
      </c>
      <c r="P306" s="354">
        <v>1</v>
      </c>
      <c r="Q306" s="354">
        <v>1</v>
      </c>
      <c r="R306" s="355">
        <v>1</v>
      </c>
      <c r="S306" s="355">
        <v>1</v>
      </c>
      <c r="T306" s="355">
        <v>1</v>
      </c>
      <c r="U306" s="355">
        <v>1</v>
      </c>
      <c r="V306" s="355">
        <v>1.1000000000000001</v>
      </c>
      <c r="W306" s="355">
        <v>1.1000000000000001</v>
      </c>
      <c r="X306" s="355">
        <v>1.1000000000000001</v>
      </c>
      <c r="Y306" s="355">
        <v>1.1000000000000001</v>
      </c>
      <c r="Z306" s="355">
        <v>1.1000000000000001</v>
      </c>
      <c r="AA306" s="355">
        <v>1.1000000000000001</v>
      </c>
      <c r="AB306" s="356" t="s">
        <v>1131</v>
      </c>
      <c r="AC306" s="356" t="s">
        <v>1131</v>
      </c>
      <c r="AD306" s="356" t="s">
        <v>1131</v>
      </c>
      <c r="AE306" s="356" t="s">
        <v>1131</v>
      </c>
      <c r="AF306" s="356" t="s">
        <v>1131</v>
      </c>
      <c r="AG306" s="356" t="s">
        <v>1131</v>
      </c>
      <c r="AH306" s="356" t="s">
        <v>1131</v>
      </c>
      <c r="AI306" s="356" t="s">
        <v>1131</v>
      </c>
      <c r="AJ306" s="356" t="s">
        <v>1131</v>
      </c>
      <c r="AK306" s="356" t="s">
        <v>1131</v>
      </c>
      <c r="AL306" s="356" t="s">
        <v>1131</v>
      </c>
      <c r="AM306" s="356" t="s">
        <v>1131</v>
      </c>
      <c r="AN306" s="356" t="s">
        <v>1131</v>
      </c>
      <c r="AO306" s="356" t="s">
        <v>1131</v>
      </c>
      <c r="AP306" s="356" t="s">
        <v>1131</v>
      </c>
      <c r="AQ306" s="356" t="s">
        <v>1131</v>
      </c>
      <c r="AR306" s="356" t="s">
        <v>1131</v>
      </c>
    </row>
    <row r="307" spans="1:44" ht="120.75" customHeight="1">
      <c r="A307" s="357" t="s">
        <v>2085</v>
      </c>
      <c r="B307" s="358" t="s">
        <v>2086</v>
      </c>
      <c r="C307" s="358"/>
      <c r="D307" s="358"/>
      <c r="E307" s="358" t="s">
        <v>1643</v>
      </c>
      <c r="F307" s="358" t="s">
        <v>2087</v>
      </c>
      <c r="G307" s="358"/>
      <c r="H307" s="358" t="s">
        <v>1130</v>
      </c>
      <c r="I307" s="355">
        <v>28.048999999999999</v>
      </c>
      <c r="J307" s="355">
        <v>28.545000000000002</v>
      </c>
      <c r="K307" s="355">
        <v>28.867999999999999</v>
      </c>
      <c r="L307" s="355">
        <v>30.768999999999998</v>
      </c>
      <c r="M307" s="355">
        <v>30.925000000000001</v>
      </c>
      <c r="N307" s="355">
        <v>31.533999999999999</v>
      </c>
      <c r="O307" s="355">
        <v>33.137</v>
      </c>
      <c r="P307" s="355">
        <v>31.46</v>
      </c>
      <c r="Q307" s="359">
        <v>29.9</v>
      </c>
      <c r="R307" s="355">
        <v>29.3</v>
      </c>
      <c r="S307" s="355">
        <v>29</v>
      </c>
      <c r="T307" s="355">
        <v>28.9</v>
      </c>
      <c r="U307" s="355">
        <v>28.5</v>
      </c>
      <c r="V307" s="355">
        <v>28</v>
      </c>
      <c r="W307" s="355">
        <v>27.6</v>
      </c>
      <c r="X307" s="355">
        <v>27.1</v>
      </c>
      <c r="Y307" s="355">
        <v>26.7</v>
      </c>
      <c r="Z307" s="355">
        <v>26.3</v>
      </c>
      <c r="AA307" s="355">
        <v>25.9</v>
      </c>
      <c r="AB307" s="355" t="s">
        <v>1131</v>
      </c>
      <c r="AC307" s="355" t="s">
        <v>1131</v>
      </c>
      <c r="AD307" s="355" t="s">
        <v>1131</v>
      </c>
      <c r="AE307" s="355" t="s">
        <v>1131</v>
      </c>
      <c r="AF307" s="355" t="s">
        <v>1131</v>
      </c>
      <c r="AG307" s="355" t="s">
        <v>1131</v>
      </c>
      <c r="AH307" s="355" t="s">
        <v>1131</v>
      </c>
      <c r="AI307" s="355" t="s">
        <v>1131</v>
      </c>
      <c r="AJ307" s="355" t="s">
        <v>1131</v>
      </c>
      <c r="AK307" s="355" t="s">
        <v>1131</v>
      </c>
      <c r="AL307" s="355" t="s">
        <v>1131</v>
      </c>
      <c r="AM307" s="355" t="s">
        <v>1131</v>
      </c>
      <c r="AN307" s="355" t="s">
        <v>1131</v>
      </c>
      <c r="AO307" s="355" t="s">
        <v>1131</v>
      </c>
      <c r="AP307" s="355" t="s">
        <v>1131</v>
      </c>
      <c r="AQ307" s="355" t="s">
        <v>1131</v>
      </c>
      <c r="AR307" s="355" t="s">
        <v>1131</v>
      </c>
    </row>
    <row r="308" spans="1:44" ht="120.75" customHeight="1">
      <c r="A308" s="352" t="s">
        <v>2088</v>
      </c>
      <c r="B308" s="353" t="s">
        <v>2089</v>
      </c>
      <c r="C308" s="353"/>
      <c r="D308" s="353"/>
      <c r="E308" s="353" t="s">
        <v>1643</v>
      </c>
      <c r="F308" s="353" t="s">
        <v>2090</v>
      </c>
      <c r="G308" s="353"/>
      <c r="H308" s="353" t="s">
        <v>1130</v>
      </c>
      <c r="I308" s="356">
        <v>0.84199999999999997</v>
      </c>
      <c r="J308" s="356">
        <v>0.82299999999999995</v>
      </c>
      <c r="K308" s="356">
        <v>0.751</v>
      </c>
      <c r="L308" s="356">
        <v>0.67400000000000004</v>
      </c>
      <c r="M308" s="356">
        <v>0.73399999999999999</v>
      </c>
      <c r="N308" s="354">
        <v>0.8</v>
      </c>
      <c r="O308" s="354">
        <v>0.8</v>
      </c>
      <c r="P308" s="354">
        <v>0.9</v>
      </c>
      <c r="Q308" s="354">
        <v>0.9</v>
      </c>
      <c r="R308" s="355">
        <v>1</v>
      </c>
      <c r="S308" s="355">
        <v>1</v>
      </c>
      <c r="T308" s="355">
        <v>1</v>
      </c>
      <c r="U308" s="355">
        <v>1</v>
      </c>
      <c r="V308" s="355">
        <v>1</v>
      </c>
      <c r="W308" s="355">
        <v>1</v>
      </c>
      <c r="X308" s="355">
        <v>1</v>
      </c>
      <c r="Y308" s="355">
        <v>1</v>
      </c>
      <c r="Z308" s="355">
        <v>1</v>
      </c>
      <c r="AA308" s="355">
        <v>1.1000000000000001</v>
      </c>
      <c r="AB308" s="356" t="s">
        <v>1131</v>
      </c>
      <c r="AC308" s="356" t="s">
        <v>1131</v>
      </c>
      <c r="AD308" s="356" t="s">
        <v>1131</v>
      </c>
      <c r="AE308" s="356" t="s">
        <v>1131</v>
      </c>
      <c r="AF308" s="356" t="s">
        <v>1131</v>
      </c>
      <c r="AG308" s="356" t="s">
        <v>1131</v>
      </c>
      <c r="AH308" s="356" t="s">
        <v>1131</v>
      </c>
      <c r="AI308" s="356" t="s">
        <v>1131</v>
      </c>
      <c r="AJ308" s="356" t="s">
        <v>1131</v>
      </c>
      <c r="AK308" s="356" t="s">
        <v>1131</v>
      </c>
      <c r="AL308" s="356" t="s">
        <v>1131</v>
      </c>
      <c r="AM308" s="356" t="s">
        <v>1131</v>
      </c>
      <c r="AN308" s="356" t="s">
        <v>1131</v>
      </c>
      <c r="AO308" s="356" t="s">
        <v>1131</v>
      </c>
      <c r="AP308" s="356" t="s">
        <v>1131</v>
      </c>
      <c r="AQ308" s="356" t="s">
        <v>1131</v>
      </c>
      <c r="AR308" s="356" t="s">
        <v>1131</v>
      </c>
    </row>
    <row r="309" spans="1:44" ht="120.75" customHeight="1">
      <c r="A309" s="357" t="s">
        <v>2091</v>
      </c>
      <c r="B309" s="358" t="s">
        <v>2092</v>
      </c>
      <c r="C309" s="358"/>
      <c r="D309" s="358"/>
      <c r="E309" s="358" t="s">
        <v>1643</v>
      </c>
      <c r="F309" s="358" t="s">
        <v>2093</v>
      </c>
      <c r="G309" s="358"/>
      <c r="H309" s="358" t="s">
        <v>1130</v>
      </c>
      <c r="I309" s="355">
        <v>30.603999999999999</v>
      </c>
      <c r="J309" s="355">
        <v>29.164999999999999</v>
      </c>
      <c r="K309" s="355">
        <v>25.835000000000001</v>
      </c>
      <c r="L309" s="355">
        <v>22.521999999999998</v>
      </c>
      <c r="M309" s="355">
        <v>24.058</v>
      </c>
      <c r="N309" s="355">
        <v>26.597999999999999</v>
      </c>
      <c r="O309" s="355">
        <v>25.081</v>
      </c>
      <c r="P309" s="355">
        <v>27.202000000000002</v>
      </c>
      <c r="Q309" s="359">
        <v>26.8</v>
      </c>
      <c r="R309" s="355">
        <v>28.7</v>
      </c>
      <c r="S309" s="355">
        <v>29.5</v>
      </c>
      <c r="T309" s="355">
        <v>28.8</v>
      </c>
      <c r="U309" s="355">
        <v>28.1</v>
      </c>
      <c r="V309" s="355">
        <v>27.4</v>
      </c>
      <c r="W309" s="355">
        <v>26.8</v>
      </c>
      <c r="X309" s="355">
        <v>26.1</v>
      </c>
      <c r="Y309" s="355">
        <v>25.5</v>
      </c>
      <c r="Z309" s="355">
        <v>24.9</v>
      </c>
      <c r="AA309" s="355">
        <v>24.7</v>
      </c>
      <c r="AB309" s="355" t="s">
        <v>1131</v>
      </c>
      <c r="AC309" s="355" t="s">
        <v>1131</v>
      </c>
      <c r="AD309" s="355" t="s">
        <v>1131</v>
      </c>
      <c r="AE309" s="355" t="s">
        <v>1131</v>
      </c>
      <c r="AF309" s="355" t="s">
        <v>1131</v>
      </c>
      <c r="AG309" s="355" t="s">
        <v>1131</v>
      </c>
      <c r="AH309" s="355" t="s">
        <v>1131</v>
      </c>
      <c r="AI309" s="355" t="s">
        <v>1131</v>
      </c>
      <c r="AJ309" s="355" t="s">
        <v>1131</v>
      </c>
      <c r="AK309" s="355" t="s">
        <v>1131</v>
      </c>
      <c r="AL309" s="355" t="s">
        <v>1131</v>
      </c>
      <c r="AM309" s="355" t="s">
        <v>1131</v>
      </c>
      <c r="AN309" s="355" t="s">
        <v>1131</v>
      </c>
      <c r="AO309" s="355" t="s">
        <v>1131</v>
      </c>
      <c r="AP309" s="355" t="s">
        <v>1131</v>
      </c>
      <c r="AQ309" s="355" t="s">
        <v>1131</v>
      </c>
      <c r="AR309" s="355" t="s">
        <v>1131</v>
      </c>
    </row>
    <row r="310" spans="1:44" ht="120.75" customHeight="1">
      <c r="A310" s="352" t="s">
        <v>2094</v>
      </c>
      <c r="B310" s="353" t="s">
        <v>2095</v>
      </c>
      <c r="C310" s="353"/>
      <c r="D310" s="353"/>
      <c r="E310" s="353" t="s">
        <v>1643</v>
      </c>
      <c r="F310" s="353" t="s">
        <v>2096</v>
      </c>
      <c r="G310" s="353"/>
      <c r="H310" s="353" t="s">
        <v>1130</v>
      </c>
      <c r="I310" s="356">
        <v>2.0139999999999998</v>
      </c>
      <c r="J310" s="356">
        <v>2.14</v>
      </c>
      <c r="K310" s="356">
        <v>2.1190000000000002</v>
      </c>
      <c r="L310" s="356">
        <v>2.137</v>
      </c>
      <c r="M310" s="356">
        <v>2.0169999999999999</v>
      </c>
      <c r="N310" s="354">
        <v>2</v>
      </c>
      <c r="O310" s="354">
        <v>2.2000000000000002</v>
      </c>
      <c r="P310" s="354">
        <v>2</v>
      </c>
      <c r="Q310" s="354">
        <v>2</v>
      </c>
      <c r="R310" s="355">
        <v>2</v>
      </c>
      <c r="S310" s="355">
        <v>2</v>
      </c>
      <c r="T310" s="355">
        <v>2</v>
      </c>
      <c r="U310" s="355">
        <v>2</v>
      </c>
      <c r="V310" s="355">
        <v>2</v>
      </c>
      <c r="W310" s="355">
        <v>2</v>
      </c>
      <c r="X310" s="355">
        <v>2.1</v>
      </c>
      <c r="Y310" s="355">
        <v>2.1</v>
      </c>
      <c r="Z310" s="355">
        <v>2.1</v>
      </c>
      <c r="AA310" s="355">
        <v>2.1</v>
      </c>
      <c r="AB310" s="356" t="s">
        <v>1131</v>
      </c>
      <c r="AC310" s="356" t="s">
        <v>1131</v>
      </c>
      <c r="AD310" s="356" t="s">
        <v>1131</v>
      </c>
      <c r="AE310" s="356" t="s">
        <v>1131</v>
      </c>
      <c r="AF310" s="356" t="s">
        <v>1131</v>
      </c>
      <c r="AG310" s="356" t="s">
        <v>1131</v>
      </c>
      <c r="AH310" s="356" t="s">
        <v>1131</v>
      </c>
      <c r="AI310" s="356" t="s">
        <v>1131</v>
      </c>
      <c r="AJ310" s="356" t="s">
        <v>1131</v>
      </c>
      <c r="AK310" s="356" t="s">
        <v>1131</v>
      </c>
      <c r="AL310" s="356" t="s">
        <v>1131</v>
      </c>
      <c r="AM310" s="356" t="s">
        <v>1131</v>
      </c>
      <c r="AN310" s="356" t="s">
        <v>1131</v>
      </c>
      <c r="AO310" s="356" t="s">
        <v>1131</v>
      </c>
      <c r="AP310" s="356" t="s">
        <v>1131</v>
      </c>
      <c r="AQ310" s="356" t="s">
        <v>1131</v>
      </c>
      <c r="AR310" s="356" t="s">
        <v>1131</v>
      </c>
    </row>
    <row r="311" spans="1:44" ht="120.75" customHeight="1">
      <c r="A311" s="357" t="s">
        <v>2097</v>
      </c>
      <c r="B311" s="358" t="s">
        <v>2098</v>
      </c>
      <c r="C311" s="358"/>
      <c r="D311" s="358"/>
      <c r="E311" s="358" t="s">
        <v>1643</v>
      </c>
      <c r="F311" s="358" t="s">
        <v>2099</v>
      </c>
      <c r="G311" s="358"/>
      <c r="H311" s="358" t="s">
        <v>1130</v>
      </c>
      <c r="I311" s="355">
        <v>73.198999999999998</v>
      </c>
      <c r="J311" s="355">
        <v>75.864000000000004</v>
      </c>
      <c r="K311" s="355">
        <v>72.878</v>
      </c>
      <c r="L311" s="355">
        <v>71.45</v>
      </c>
      <c r="M311" s="355">
        <v>66.084999999999994</v>
      </c>
      <c r="N311" s="355">
        <v>64.56</v>
      </c>
      <c r="O311" s="355">
        <v>67.951999999999998</v>
      </c>
      <c r="P311" s="355">
        <v>61.29</v>
      </c>
      <c r="Q311" s="359">
        <v>59.1</v>
      </c>
      <c r="R311" s="355">
        <v>58.5</v>
      </c>
      <c r="S311" s="355">
        <v>57.5</v>
      </c>
      <c r="T311" s="355">
        <v>56.5</v>
      </c>
      <c r="U311" s="355">
        <v>55.3</v>
      </c>
      <c r="V311" s="355">
        <v>54.3</v>
      </c>
      <c r="W311" s="355">
        <v>53.1</v>
      </c>
      <c r="X311" s="355">
        <v>52</v>
      </c>
      <c r="Y311" s="355">
        <v>51.4</v>
      </c>
      <c r="Z311" s="355">
        <v>49.8</v>
      </c>
      <c r="AA311" s="355">
        <v>48.6</v>
      </c>
      <c r="AB311" s="355" t="s">
        <v>1131</v>
      </c>
      <c r="AC311" s="355" t="s">
        <v>1131</v>
      </c>
      <c r="AD311" s="355" t="s">
        <v>1131</v>
      </c>
      <c r="AE311" s="355" t="s">
        <v>1131</v>
      </c>
      <c r="AF311" s="355" t="s">
        <v>1131</v>
      </c>
      <c r="AG311" s="355" t="s">
        <v>1131</v>
      </c>
      <c r="AH311" s="355" t="s">
        <v>1131</v>
      </c>
      <c r="AI311" s="355" t="s">
        <v>1131</v>
      </c>
      <c r="AJ311" s="355" t="s">
        <v>1131</v>
      </c>
      <c r="AK311" s="355" t="s">
        <v>1131</v>
      </c>
      <c r="AL311" s="355" t="s">
        <v>1131</v>
      </c>
      <c r="AM311" s="355" t="s">
        <v>1131</v>
      </c>
      <c r="AN311" s="355" t="s">
        <v>1131</v>
      </c>
      <c r="AO311" s="355" t="s">
        <v>1131</v>
      </c>
      <c r="AP311" s="355" t="s">
        <v>1131</v>
      </c>
      <c r="AQ311" s="355" t="s">
        <v>1131</v>
      </c>
      <c r="AR311" s="355" t="s">
        <v>1131</v>
      </c>
    </row>
    <row r="312" spans="1:44" ht="120.75" customHeight="1">
      <c r="A312" s="352" t="s">
        <v>2100</v>
      </c>
      <c r="B312" s="353" t="s">
        <v>2101</v>
      </c>
      <c r="C312" s="353"/>
      <c r="D312" s="353"/>
      <c r="E312" s="353" t="s">
        <v>1643</v>
      </c>
      <c r="F312" s="353" t="s">
        <v>2102</v>
      </c>
      <c r="G312" s="353"/>
      <c r="H312" s="353" t="s">
        <v>1130</v>
      </c>
      <c r="I312" s="356">
        <v>5.3470000000000004</v>
      </c>
      <c r="J312" s="356">
        <v>5.5039999999999996</v>
      </c>
      <c r="K312" s="356">
        <v>5.4809999999999999</v>
      </c>
      <c r="L312" s="356">
        <v>5.46</v>
      </c>
      <c r="M312" s="356">
        <v>5.41</v>
      </c>
      <c r="N312" s="354">
        <v>5.3</v>
      </c>
      <c r="O312" s="354">
        <v>5.6</v>
      </c>
      <c r="P312" s="354">
        <v>5.5</v>
      </c>
      <c r="Q312" s="354">
        <v>5.4</v>
      </c>
      <c r="R312" s="355">
        <v>5.5</v>
      </c>
      <c r="S312" s="355">
        <v>5.5</v>
      </c>
      <c r="T312" s="355">
        <v>5.5</v>
      </c>
      <c r="U312" s="355">
        <v>5.6</v>
      </c>
      <c r="V312" s="355">
        <v>5.6</v>
      </c>
      <c r="W312" s="355">
        <v>5.6</v>
      </c>
      <c r="X312" s="355">
        <v>5.6</v>
      </c>
      <c r="Y312" s="355">
        <v>5.6</v>
      </c>
      <c r="Z312" s="355">
        <v>5.6</v>
      </c>
      <c r="AA312" s="355">
        <v>5.7</v>
      </c>
      <c r="AB312" s="356" t="s">
        <v>1131</v>
      </c>
      <c r="AC312" s="356" t="s">
        <v>1131</v>
      </c>
      <c r="AD312" s="356" t="s">
        <v>1131</v>
      </c>
      <c r="AE312" s="356" t="s">
        <v>1131</v>
      </c>
      <c r="AF312" s="356" t="s">
        <v>1131</v>
      </c>
      <c r="AG312" s="356" t="s">
        <v>1131</v>
      </c>
      <c r="AH312" s="356" t="s">
        <v>1131</v>
      </c>
      <c r="AI312" s="356" t="s">
        <v>1131</v>
      </c>
      <c r="AJ312" s="356" t="s">
        <v>1131</v>
      </c>
      <c r="AK312" s="356" t="s">
        <v>1131</v>
      </c>
      <c r="AL312" s="356" t="s">
        <v>1131</v>
      </c>
      <c r="AM312" s="356" t="s">
        <v>1131</v>
      </c>
      <c r="AN312" s="356" t="s">
        <v>1131</v>
      </c>
      <c r="AO312" s="356" t="s">
        <v>1131</v>
      </c>
      <c r="AP312" s="356" t="s">
        <v>1131</v>
      </c>
      <c r="AQ312" s="356" t="s">
        <v>1131</v>
      </c>
      <c r="AR312" s="356" t="s">
        <v>1131</v>
      </c>
    </row>
    <row r="313" spans="1:44" ht="120.75" customHeight="1">
      <c r="A313" s="357" t="s">
        <v>2103</v>
      </c>
      <c r="B313" s="358" t="s">
        <v>2104</v>
      </c>
      <c r="C313" s="358"/>
      <c r="D313" s="358"/>
      <c r="E313" s="358" t="s">
        <v>1643</v>
      </c>
      <c r="F313" s="358" t="s">
        <v>2105</v>
      </c>
      <c r="G313" s="358"/>
      <c r="H313" s="358" t="s">
        <v>1130</v>
      </c>
      <c r="I313" s="355">
        <v>194.34200000000001</v>
      </c>
      <c r="J313" s="355">
        <v>195.071</v>
      </c>
      <c r="K313" s="355">
        <v>188.49799999999999</v>
      </c>
      <c r="L313" s="355">
        <v>182.55699999999999</v>
      </c>
      <c r="M313" s="355">
        <v>177.239</v>
      </c>
      <c r="N313" s="355">
        <v>175.952</v>
      </c>
      <c r="O313" s="355">
        <v>177.73400000000001</v>
      </c>
      <c r="P313" s="355">
        <v>170.3</v>
      </c>
      <c r="Q313" s="359">
        <v>163.30000000000001</v>
      </c>
      <c r="R313" s="355">
        <v>161.30000000000001</v>
      </c>
      <c r="S313" s="355">
        <v>159.1</v>
      </c>
      <c r="T313" s="355">
        <v>156.30000000000001</v>
      </c>
      <c r="U313" s="355">
        <v>153.5</v>
      </c>
      <c r="V313" s="355">
        <v>150.6</v>
      </c>
      <c r="W313" s="355">
        <v>145.19999999999999</v>
      </c>
      <c r="X313" s="355">
        <v>140.9</v>
      </c>
      <c r="Y313" s="355">
        <v>137.69999999999999</v>
      </c>
      <c r="Z313" s="355">
        <v>134.6</v>
      </c>
      <c r="AA313" s="355">
        <v>132.1</v>
      </c>
      <c r="AB313" s="355" t="s">
        <v>1131</v>
      </c>
      <c r="AC313" s="355" t="s">
        <v>1131</v>
      </c>
      <c r="AD313" s="355" t="s">
        <v>1131</v>
      </c>
      <c r="AE313" s="355" t="s">
        <v>1131</v>
      </c>
      <c r="AF313" s="355" t="s">
        <v>1131</v>
      </c>
      <c r="AG313" s="355" t="s">
        <v>1131</v>
      </c>
      <c r="AH313" s="355" t="s">
        <v>1131</v>
      </c>
      <c r="AI313" s="355" t="s">
        <v>1131</v>
      </c>
      <c r="AJ313" s="355" t="s">
        <v>1131</v>
      </c>
      <c r="AK313" s="355" t="s">
        <v>1131</v>
      </c>
      <c r="AL313" s="355" t="s">
        <v>1131</v>
      </c>
      <c r="AM313" s="355" t="s">
        <v>1131</v>
      </c>
      <c r="AN313" s="355" t="s">
        <v>1131</v>
      </c>
      <c r="AO313" s="355" t="s">
        <v>1131</v>
      </c>
      <c r="AP313" s="355" t="s">
        <v>1131</v>
      </c>
      <c r="AQ313" s="355" t="s">
        <v>1131</v>
      </c>
      <c r="AR313" s="355" t="s">
        <v>1131</v>
      </c>
    </row>
    <row r="314" spans="1:44" ht="38.25" customHeight="1">
      <c r="A314" s="352" t="s">
        <v>2106</v>
      </c>
      <c r="B314" s="353" t="s">
        <v>2107</v>
      </c>
      <c r="C314" s="353"/>
      <c r="D314" s="353"/>
      <c r="E314" s="353" t="s">
        <v>1143</v>
      </c>
      <c r="F314" s="353" t="s">
        <v>2108</v>
      </c>
      <c r="G314" s="353" t="s">
        <v>1971</v>
      </c>
      <c r="H314" s="353" t="s">
        <v>1130</v>
      </c>
      <c r="I314" s="354">
        <v>7.7</v>
      </c>
      <c r="J314" s="354">
        <v>6</v>
      </c>
      <c r="K314" s="354">
        <v>4.7</v>
      </c>
      <c r="L314" s="354">
        <v>3.8</v>
      </c>
      <c r="M314" s="354">
        <v>1.8</v>
      </c>
      <c r="N314" s="354">
        <v>0.7</v>
      </c>
      <c r="O314" s="354">
        <v>8.6999999999999993</v>
      </c>
      <c r="P314" s="354">
        <v>2</v>
      </c>
      <c r="Q314" s="354">
        <v>1.5</v>
      </c>
      <c r="R314" s="355">
        <v>4.9000000000000004</v>
      </c>
      <c r="S314" s="355">
        <v>3.2</v>
      </c>
      <c r="T314" s="355">
        <v>3.3</v>
      </c>
      <c r="U314" s="355">
        <v>4.4000000000000004</v>
      </c>
      <c r="V314" s="355">
        <v>3.6</v>
      </c>
      <c r="W314" s="355">
        <v>4</v>
      </c>
      <c r="X314" s="355">
        <v>4.2</v>
      </c>
      <c r="Y314" s="355">
        <v>4.2</v>
      </c>
      <c r="Z314" s="355">
        <v>4.2</v>
      </c>
      <c r="AA314" s="355">
        <v>4.2</v>
      </c>
      <c r="AB314" s="356" t="s">
        <v>1131</v>
      </c>
      <c r="AC314" s="356" t="s">
        <v>1131</v>
      </c>
      <c r="AD314" s="356" t="s">
        <v>1131</v>
      </c>
      <c r="AE314" s="356" t="s">
        <v>1131</v>
      </c>
      <c r="AF314" s="356" t="s">
        <v>1131</v>
      </c>
      <c r="AG314" s="356" t="s">
        <v>1131</v>
      </c>
      <c r="AH314" s="356" t="s">
        <v>1131</v>
      </c>
      <c r="AI314" s="356" t="s">
        <v>1131</v>
      </c>
      <c r="AJ314" s="356" t="s">
        <v>1131</v>
      </c>
      <c r="AK314" s="356" t="s">
        <v>1131</v>
      </c>
      <c r="AL314" s="356" t="s">
        <v>1131</v>
      </c>
      <c r="AM314" s="356" t="s">
        <v>1131</v>
      </c>
      <c r="AN314" s="356" t="s">
        <v>1131</v>
      </c>
      <c r="AO314" s="356" t="s">
        <v>1131</v>
      </c>
      <c r="AP314" s="356" t="s">
        <v>1131</v>
      </c>
      <c r="AQ314" s="356" t="s">
        <v>1131</v>
      </c>
      <c r="AR314" s="356" t="s">
        <v>1131</v>
      </c>
    </row>
    <row r="315" spans="1:44" ht="38.25" customHeight="1">
      <c r="A315" s="357" t="s">
        <v>2109</v>
      </c>
      <c r="B315" s="358" t="s">
        <v>2110</v>
      </c>
      <c r="C315" s="358" t="s">
        <v>1371</v>
      </c>
      <c r="D315" s="358" t="s">
        <v>1315</v>
      </c>
      <c r="E315" s="358" t="s">
        <v>1143</v>
      </c>
      <c r="F315" s="358" t="s">
        <v>2108</v>
      </c>
      <c r="G315" s="358" t="s">
        <v>1971</v>
      </c>
      <c r="H315" s="358" t="s">
        <v>1130</v>
      </c>
      <c r="I315" s="359">
        <v>154288</v>
      </c>
      <c r="J315" s="359">
        <v>161457</v>
      </c>
      <c r="K315" s="359">
        <v>176831</v>
      </c>
      <c r="L315" s="359">
        <v>191404</v>
      </c>
      <c r="M315" s="359">
        <v>185261</v>
      </c>
      <c r="N315" s="359">
        <v>185839</v>
      </c>
      <c r="O315" s="359">
        <v>213714</v>
      </c>
      <c r="P315" s="359">
        <v>201737</v>
      </c>
      <c r="Q315" s="359">
        <v>209202</v>
      </c>
      <c r="R315" s="355">
        <v>218851</v>
      </c>
      <c r="S315" s="355">
        <v>238588</v>
      </c>
      <c r="T315" s="355">
        <v>256505</v>
      </c>
      <c r="U315" s="355">
        <v>277328</v>
      </c>
      <c r="V315" s="355">
        <v>291034</v>
      </c>
      <c r="W315" s="355">
        <v>307824</v>
      </c>
      <c r="X315" s="355">
        <v>328689</v>
      </c>
      <c r="Y315" s="355">
        <v>350331</v>
      </c>
      <c r="Z315" s="355">
        <v>373621</v>
      </c>
      <c r="AA315" s="355">
        <v>399215</v>
      </c>
      <c r="AB315" s="355" t="s">
        <v>1131</v>
      </c>
      <c r="AC315" s="355" t="s">
        <v>1131</v>
      </c>
      <c r="AD315" s="355" t="s">
        <v>1131</v>
      </c>
      <c r="AE315" s="355" t="s">
        <v>1131</v>
      </c>
      <c r="AF315" s="355" t="s">
        <v>1131</v>
      </c>
      <c r="AG315" s="355" t="s">
        <v>1131</v>
      </c>
      <c r="AH315" s="355" t="s">
        <v>1131</v>
      </c>
      <c r="AI315" s="355" t="s">
        <v>1131</v>
      </c>
      <c r="AJ315" s="355" t="s">
        <v>1131</v>
      </c>
      <c r="AK315" s="355" t="s">
        <v>1131</v>
      </c>
      <c r="AL315" s="355" t="s">
        <v>1131</v>
      </c>
      <c r="AM315" s="355" t="s">
        <v>1131</v>
      </c>
      <c r="AN315" s="355" t="s">
        <v>1131</v>
      </c>
      <c r="AO315" s="355" t="s">
        <v>1131</v>
      </c>
      <c r="AP315" s="355" t="s">
        <v>1131</v>
      </c>
      <c r="AQ315" s="355" t="s">
        <v>1131</v>
      </c>
      <c r="AR315" s="355" t="s">
        <v>1131</v>
      </c>
    </row>
    <row r="316" spans="1:44" ht="38.25" customHeight="1">
      <c r="A316" s="352" t="s">
        <v>2111</v>
      </c>
      <c r="B316" s="353" t="s">
        <v>2112</v>
      </c>
      <c r="C316" s="353" t="s">
        <v>1371</v>
      </c>
      <c r="D316" s="353" t="s">
        <v>1315</v>
      </c>
      <c r="E316" s="353" t="s">
        <v>1143</v>
      </c>
      <c r="F316" s="353" t="s">
        <v>2108</v>
      </c>
      <c r="G316" s="353" t="s">
        <v>1971</v>
      </c>
      <c r="H316" s="353" t="s">
        <v>1130</v>
      </c>
      <c r="I316" s="354">
        <v>136211</v>
      </c>
      <c r="J316" s="354">
        <v>144379</v>
      </c>
      <c r="K316" s="354">
        <v>151096</v>
      </c>
      <c r="L316" s="354">
        <v>156880</v>
      </c>
      <c r="M316" s="354">
        <v>159709</v>
      </c>
      <c r="N316" s="354">
        <v>160759</v>
      </c>
      <c r="O316" s="354">
        <v>174753</v>
      </c>
      <c r="P316" s="354">
        <v>178303</v>
      </c>
      <c r="Q316" s="354">
        <v>180991</v>
      </c>
      <c r="R316" s="355">
        <v>189848</v>
      </c>
      <c r="S316" s="355">
        <v>195951</v>
      </c>
      <c r="T316" s="355">
        <v>202485</v>
      </c>
      <c r="U316" s="355">
        <v>211411</v>
      </c>
      <c r="V316" s="355">
        <v>219060</v>
      </c>
      <c r="W316" s="355">
        <v>227806</v>
      </c>
      <c r="X316" s="355">
        <v>237385</v>
      </c>
      <c r="Y316" s="355">
        <v>247472</v>
      </c>
      <c r="Z316" s="355">
        <v>257989</v>
      </c>
      <c r="AA316" s="355">
        <v>268849</v>
      </c>
      <c r="AB316" s="356" t="s">
        <v>1131</v>
      </c>
      <c r="AC316" s="356" t="s">
        <v>1131</v>
      </c>
      <c r="AD316" s="356" t="s">
        <v>1131</v>
      </c>
      <c r="AE316" s="356" t="s">
        <v>1131</v>
      </c>
      <c r="AF316" s="356" t="s">
        <v>1131</v>
      </c>
      <c r="AG316" s="356" t="s">
        <v>1131</v>
      </c>
      <c r="AH316" s="356" t="s">
        <v>1131</v>
      </c>
      <c r="AI316" s="356" t="s">
        <v>1131</v>
      </c>
      <c r="AJ316" s="356" t="s">
        <v>1131</v>
      </c>
      <c r="AK316" s="356" t="s">
        <v>1131</v>
      </c>
      <c r="AL316" s="356" t="s">
        <v>1131</v>
      </c>
      <c r="AM316" s="356" t="s">
        <v>1131</v>
      </c>
      <c r="AN316" s="356" t="s">
        <v>1131</v>
      </c>
      <c r="AO316" s="356" t="s">
        <v>1131</v>
      </c>
      <c r="AP316" s="356" t="s">
        <v>1131</v>
      </c>
      <c r="AQ316" s="356" t="s">
        <v>1131</v>
      </c>
      <c r="AR316" s="356" t="s">
        <v>1131</v>
      </c>
    </row>
    <row r="317" spans="1:44" ht="20.25" customHeight="1">
      <c r="A317" s="357" t="s">
        <v>2113</v>
      </c>
      <c r="B317" s="358" t="s">
        <v>2114</v>
      </c>
      <c r="C317" s="358"/>
      <c r="D317" s="358"/>
      <c r="E317" s="358" t="s">
        <v>1536</v>
      </c>
      <c r="F317" s="358" t="s">
        <v>2115</v>
      </c>
      <c r="G317" s="358"/>
      <c r="H317" s="358" t="s">
        <v>1130</v>
      </c>
      <c r="I317" s="355">
        <v>33.74</v>
      </c>
      <c r="J317" s="355">
        <v>27.286999999999999</v>
      </c>
      <c r="K317" s="355">
        <v>32.460999999999999</v>
      </c>
      <c r="L317" s="355">
        <v>94.304000000000002</v>
      </c>
      <c r="M317" s="355">
        <v>100.276</v>
      </c>
      <c r="N317" s="355">
        <v>125.19199999999999</v>
      </c>
      <c r="O317" s="355">
        <v>305.00299999999999</v>
      </c>
      <c r="P317" s="355">
        <v>347.17599999999999</v>
      </c>
      <c r="Q317" s="355">
        <v>278.27</v>
      </c>
      <c r="R317" s="355" t="s">
        <v>1131</v>
      </c>
      <c r="S317" s="355" t="s">
        <v>1131</v>
      </c>
      <c r="T317" s="355" t="s">
        <v>1131</v>
      </c>
      <c r="U317" s="355" t="s">
        <v>1131</v>
      </c>
      <c r="V317" s="355" t="s">
        <v>1131</v>
      </c>
      <c r="W317" s="355" t="s">
        <v>1131</v>
      </c>
      <c r="X317" s="355" t="s">
        <v>1131</v>
      </c>
      <c r="Y317" s="355" t="s">
        <v>1131</v>
      </c>
      <c r="Z317" s="355" t="s">
        <v>1131</v>
      </c>
      <c r="AA317" s="355" t="s">
        <v>1131</v>
      </c>
      <c r="AB317" s="355" t="s">
        <v>1131</v>
      </c>
      <c r="AC317" s="355" t="s">
        <v>1131</v>
      </c>
      <c r="AD317" s="355" t="s">
        <v>1131</v>
      </c>
      <c r="AE317" s="355" t="s">
        <v>1131</v>
      </c>
      <c r="AF317" s="355" t="s">
        <v>1131</v>
      </c>
      <c r="AG317" s="355" t="s">
        <v>1131</v>
      </c>
      <c r="AH317" s="355" t="s">
        <v>1131</v>
      </c>
      <c r="AI317" s="355" t="s">
        <v>1131</v>
      </c>
      <c r="AJ317" s="355" t="s">
        <v>1131</v>
      </c>
      <c r="AK317" s="355" t="s">
        <v>1131</v>
      </c>
      <c r="AL317" s="355" t="s">
        <v>1131</v>
      </c>
      <c r="AM317" s="355" t="s">
        <v>1131</v>
      </c>
      <c r="AN317" s="355" t="s">
        <v>1131</v>
      </c>
      <c r="AO317" s="355" t="s">
        <v>1131</v>
      </c>
      <c r="AP317" s="355" t="s">
        <v>1131</v>
      </c>
      <c r="AQ317" s="355" t="s">
        <v>1131</v>
      </c>
      <c r="AR317" s="355" t="s">
        <v>1131</v>
      </c>
    </row>
    <row r="318" spans="1:44" ht="20.25" customHeight="1">
      <c r="A318" s="352" t="s">
        <v>2116</v>
      </c>
      <c r="B318" s="353" t="s">
        <v>2117</v>
      </c>
      <c r="C318" s="353"/>
      <c r="D318" s="353"/>
      <c r="E318" s="353" t="s">
        <v>1536</v>
      </c>
      <c r="F318" s="353" t="s">
        <v>2118</v>
      </c>
      <c r="G318" s="353"/>
      <c r="H318" s="353" t="s">
        <v>1130</v>
      </c>
      <c r="I318" s="356">
        <v>9296.43</v>
      </c>
      <c r="J318" s="356">
        <v>7591.4189999999999</v>
      </c>
      <c r="K318" s="356">
        <v>9206.3469999999998</v>
      </c>
      <c r="L318" s="356">
        <v>27141.028999999999</v>
      </c>
      <c r="M318" s="356">
        <v>28970.787</v>
      </c>
      <c r="N318" s="356">
        <v>36363.99</v>
      </c>
      <c r="O318" s="356">
        <v>90807.411999999997</v>
      </c>
      <c r="P318" s="356">
        <v>108623.579</v>
      </c>
      <c r="Q318" s="356">
        <v>90195.165999999997</v>
      </c>
      <c r="R318" s="356" t="s">
        <v>1131</v>
      </c>
      <c r="S318" s="356" t="s">
        <v>1131</v>
      </c>
      <c r="T318" s="356" t="s">
        <v>1131</v>
      </c>
      <c r="U318" s="356" t="s">
        <v>1131</v>
      </c>
      <c r="V318" s="356" t="s">
        <v>1131</v>
      </c>
      <c r="W318" s="356" t="s">
        <v>1131</v>
      </c>
      <c r="X318" s="356" t="s">
        <v>1131</v>
      </c>
      <c r="Y318" s="356" t="s">
        <v>1131</v>
      </c>
      <c r="Z318" s="356" t="s">
        <v>1131</v>
      </c>
      <c r="AA318" s="356" t="s">
        <v>1131</v>
      </c>
      <c r="AB318" s="356" t="s">
        <v>1131</v>
      </c>
      <c r="AC318" s="356" t="s">
        <v>1131</v>
      </c>
      <c r="AD318" s="356" t="s">
        <v>1131</v>
      </c>
      <c r="AE318" s="356" t="s">
        <v>1131</v>
      </c>
      <c r="AF318" s="356" t="s">
        <v>1131</v>
      </c>
      <c r="AG318" s="356" t="s">
        <v>1131</v>
      </c>
      <c r="AH318" s="356" t="s">
        <v>1131</v>
      </c>
      <c r="AI318" s="356" t="s">
        <v>1131</v>
      </c>
      <c r="AJ318" s="356" t="s">
        <v>1131</v>
      </c>
      <c r="AK318" s="356" t="s">
        <v>1131</v>
      </c>
      <c r="AL318" s="356" t="s">
        <v>1131</v>
      </c>
      <c r="AM318" s="356" t="s">
        <v>1131</v>
      </c>
      <c r="AN318" s="356" t="s">
        <v>1131</v>
      </c>
      <c r="AO318" s="356" t="s">
        <v>1131</v>
      </c>
      <c r="AP318" s="356" t="s">
        <v>1131</v>
      </c>
      <c r="AQ318" s="356" t="s">
        <v>1131</v>
      </c>
      <c r="AR318" s="356" t="s">
        <v>1131</v>
      </c>
    </row>
    <row r="319" spans="1:44" ht="13.5" customHeight="1">
      <c r="A319" s="357" t="s">
        <v>2119</v>
      </c>
      <c r="B319" s="358" t="s">
        <v>2120</v>
      </c>
      <c r="C319" s="358"/>
      <c r="D319" s="358"/>
      <c r="E319" s="358" t="s">
        <v>1540</v>
      </c>
      <c r="F319" s="358" t="s">
        <v>2121</v>
      </c>
      <c r="G319" s="358"/>
      <c r="H319" s="358" t="s">
        <v>1130</v>
      </c>
      <c r="I319" s="355">
        <v>8.2200000000000006</v>
      </c>
      <c r="J319" s="355">
        <v>6.54</v>
      </c>
      <c r="K319" s="355">
        <v>8.14</v>
      </c>
      <c r="L319" s="355">
        <v>24.67</v>
      </c>
      <c r="M319" s="355">
        <v>24.86</v>
      </c>
      <c r="N319" s="355">
        <v>30.81</v>
      </c>
      <c r="O319" s="355">
        <v>79.38</v>
      </c>
      <c r="P319" s="355">
        <v>84.11</v>
      </c>
      <c r="Q319" s="355">
        <v>69.08</v>
      </c>
      <c r="R319" s="355" t="s">
        <v>1131</v>
      </c>
      <c r="S319" s="355" t="s">
        <v>1131</v>
      </c>
      <c r="T319" s="355" t="s">
        <v>1131</v>
      </c>
      <c r="U319" s="355" t="s">
        <v>1131</v>
      </c>
      <c r="V319" s="355" t="s">
        <v>1131</v>
      </c>
      <c r="W319" s="355" t="s">
        <v>1131</v>
      </c>
      <c r="X319" s="355" t="s">
        <v>1131</v>
      </c>
      <c r="Y319" s="355" t="s">
        <v>1131</v>
      </c>
      <c r="Z319" s="355" t="s">
        <v>1131</v>
      </c>
      <c r="AA319" s="355" t="s">
        <v>1131</v>
      </c>
      <c r="AB319" s="355" t="s">
        <v>1131</v>
      </c>
      <c r="AC319" s="355" t="s">
        <v>1131</v>
      </c>
      <c r="AD319" s="355" t="s">
        <v>1131</v>
      </c>
      <c r="AE319" s="355" t="s">
        <v>1131</v>
      </c>
      <c r="AF319" s="355" t="s">
        <v>1131</v>
      </c>
      <c r="AG319" s="355" t="s">
        <v>1131</v>
      </c>
      <c r="AH319" s="355" t="s">
        <v>1131</v>
      </c>
      <c r="AI319" s="355" t="s">
        <v>1131</v>
      </c>
      <c r="AJ319" s="355" t="s">
        <v>1131</v>
      </c>
      <c r="AK319" s="355" t="s">
        <v>1131</v>
      </c>
      <c r="AL319" s="355" t="s">
        <v>1131</v>
      </c>
      <c r="AM319" s="355" t="s">
        <v>1131</v>
      </c>
      <c r="AN319" s="355" t="s">
        <v>1131</v>
      </c>
      <c r="AO319" s="355" t="s">
        <v>1131</v>
      </c>
      <c r="AP319" s="355" t="s">
        <v>1131</v>
      </c>
      <c r="AQ319" s="355" t="s">
        <v>1131</v>
      </c>
      <c r="AR319" s="355" t="s">
        <v>1131</v>
      </c>
    </row>
    <row r="320" spans="1:44" ht="20.25" customHeight="1">
      <c r="A320" s="352" t="s">
        <v>2122</v>
      </c>
      <c r="B320" s="353" t="s">
        <v>2123</v>
      </c>
      <c r="C320" s="353"/>
      <c r="D320" s="353"/>
      <c r="E320" s="353" t="s">
        <v>1536</v>
      </c>
      <c r="F320" s="353" t="s">
        <v>2124</v>
      </c>
      <c r="G320" s="353"/>
      <c r="H320" s="353" t="s">
        <v>1130</v>
      </c>
      <c r="I320" s="356">
        <v>7292.4070000000002</v>
      </c>
      <c r="J320" s="356">
        <v>5897.6719999999996</v>
      </c>
      <c r="K320" s="356">
        <v>7015.8580000000002</v>
      </c>
      <c r="L320" s="356">
        <v>20382.285</v>
      </c>
      <c r="M320" s="356">
        <v>21673.035</v>
      </c>
      <c r="N320" s="356">
        <v>27058.187999999998</v>
      </c>
      <c r="O320" s="356">
        <v>65921.289000000004</v>
      </c>
      <c r="P320" s="356">
        <v>75036.25</v>
      </c>
      <c r="Q320" s="356">
        <v>60143.334999999999</v>
      </c>
      <c r="R320" s="356" t="s">
        <v>1131</v>
      </c>
      <c r="S320" s="356" t="s">
        <v>1131</v>
      </c>
      <c r="T320" s="356" t="s">
        <v>1131</v>
      </c>
      <c r="U320" s="356" t="s">
        <v>1131</v>
      </c>
      <c r="V320" s="356" t="s">
        <v>1131</v>
      </c>
      <c r="W320" s="356" t="s">
        <v>1131</v>
      </c>
      <c r="X320" s="356" t="s">
        <v>1131</v>
      </c>
      <c r="Y320" s="356" t="s">
        <v>1131</v>
      </c>
      <c r="Z320" s="356" t="s">
        <v>1131</v>
      </c>
      <c r="AA320" s="356" t="s">
        <v>1131</v>
      </c>
      <c r="AB320" s="356" t="s">
        <v>1131</v>
      </c>
      <c r="AC320" s="356" t="s">
        <v>1131</v>
      </c>
      <c r="AD320" s="356" t="s">
        <v>1131</v>
      </c>
      <c r="AE320" s="356" t="s">
        <v>1131</v>
      </c>
      <c r="AF320" s="356" t="s">
        <v>1131</v>
      </c>
      <c r="AG320" s="356" t="s">
        <v>1131</v>
      </c>
      <c r="AH320" s="356" t="s">
        <v>1131</v>
      </c>
      <c r="AI320" s="356" t="s">
        <v>1131</v>
      </c>
      <c r="AJ320" s="356" t="s">
        <v>1131</v>
      </c>
      <c r="AK320" s="356" t="s">
        <v>1131</v>
      </c>
      <c r="AL320" s="356" t="s">
        <v>1131</v>
      </c>
      <c r="AM320" s="356" t="s">
        <v>1131</v>
      </c>
      <c r="AN320" s="356" t="s">
        <v>1131</v>
      </c>
      <c r="AO320" s="356" t="s">
        <v>1131</v>
      </c>
      <c r="AP320" s="356" t="s">
        <v>1131</v>
      </c>
      <c r="AQ320" s="356" t="s">
        <v>1131</v>
      </c>
      <c r="AR320" s="356" t="s">
        <v>1131</v>
      </c>
    </row>
    <row r="321" spans="1:44" ht="38.25" customHeight="1">
      <c r="A321" s="357" t="s">
        <v>2125</v>
      </c>
      <c r="B321" s="358" t="s">
        <v>2126</v>
      </c>
      <c r="C321" s="358"/>
      <c r="D321" s="358"/>
      <c r="E321" s="358" t="s">
        <v>1632</v>
      </c>
      <c r="F321" s="358" t="s">
        <v>2127</v>
      </c>
      <c r="G321" s="358"/>
      <c r="H321" s="358" t="s">
        <v>1130</v>
      </c>
      <c r="I321" s="355">
        <v>1172</v>
      </c>
      <c r="J321" s="355">
        <v>1208.5</v>
      </c>
      <c r="K321" s="355">
        <v>1071.4000000000001</v>
      </c>
      <c r="L321" s="355">
        <v>1118.0999999999999</v>
      </c>
      <c r="M321" s="355">
        <v>1157.8</v>
      </c>
      <c r="N321" s="355">
        <v>1088</v>
      </c>
      <c r="O321" s="355">
        <v>1186.5999999999999</v>
      </c>
      <c r="P321" s="355">
        <v>1267.3</v>
      </c>
      <c r="Q321" s="355">
        <v>1289.4000000000001</v>
      </c>
      <c r="R321" s="359">
        <v>1457</v>
      </c>
      <c r="S321" s="355">
        <v>1469</v>
      </c>
      <c r="T321" s="355">
        <v>1453</v>
      </c>
      <c r="U321" s="355">
        <v>1418</v>
      </c>
      <c r="V321" s="355">
        <v>1410</v>
      </c>
      <c r="W321" s="355">
        <v>1385</v>
      </c>
      <c r="X321" s="355">
        <v>1395.6</v>
      </c>
      <c r="Y321" s="355">
        <v>1399.2</v>
      </c>
      <c r="Z321" s="355">
        <v>1399.2</v>
      </c>
      <c r="AA321" s="355">
        <v>1393.2</v>
      </c>
      <c r="AB321" s="355">
        <v>1379.7</v>
      </c>
      <c r="AC321" s="355">
        <v>1358</v>
      </c>
      <c r="AD321" s="355">
        <v>1326.3</v>
      </c>
      <c r="AE321" s="355">
        <v>1283.9000000000001</v>
      </c>
      <c r="AF321" s="355">
        <v>1232.2</v>
      </c>
      <c r="AG321" s="355">
        <v>1173.0999999999999</v>
      </c>
      <c r="AH321" s="355">
        <v>1108.7</v>
      </c>
      <c r="AI321" s="355">
        <v>1042.0999999999999</v>
      </c>
      <c r="AJ321" s="355">
        <v>976.5</v>
      </c>
      <c r="AK321" s="355">
        <v>915.3</v>
      </c>
      <c r="AL321" s="355">
        <v>862.6</v>
      </c>
      <c r="AM321" s="355">
        <v>822.5</v>
      </c>
      <c r="AN321" s="355">
        <v>799.6</v>
      </c>
      <c r="AO321" s="355">
        <v>799.1</v>
      </c>
      <c r="AP321" s="355">
        <v>826.6</v>
      </c>
      <c r="AQ321" s="355">
        <v>878.1</v>
      </c>
      <c r="AR321" s="355">
        <v>940.1</v>
      </c>
    </row>
    <row r="322" spans="1:44" ht="38.25" customHeight="1">
      <c r="A322" s="352" t="s">
        <v>2128</v>
      </c>
      <c r="B322" s="353" t="s">
        <v>2129</v>
      </c>
      <c r="C322" s="353"/>
      <c r="D322" s="353"/>
      <c r="E322" s="353" t="s">
        <v>1632</v>
      </c>
      <c r="F322" s="353" t="s">
        <v>2130</v>
      </c>
      <c r="G322" s="353"/>
      <c r="H322" s="353" t="s">
        <v>1130</v>
      </c>
      <c r="I322" s="356">
        <v>1130.9525000000001</v>
      </c>
      <c r="J322" s="356">
        <v>1160.7674999999999</v>
      </c>
      <c r="K322" s="356">
        <v>1131.0008330000001</v>
      </c>
      <c r="L322" s="356">
        <v>1100.163333</v>
      </c>
      <c r="M322" s="356">
        <v>1165.3575000000001</v>
      </c>
      <c r="N322" s="356">
        <v>1180.2658329999999</v>
      </c>
      <c r="O322" s="356">
        <v>1143.958333</v>
      </c>
      <c r="P322" s="356">
        <v>1291.4466669999999</v>
      </c>
      <c r="Q322" s="356">
        <v>1305.6624999999999</v>
      </c>
      <c r="R322" s="354">
        <v>1363.6</v>
      </c>
      <c r="S322" s="355">
        <v>1460.7</v>
      </c>
      <c r="T322" s="355">
        <v>1453.8</v>
      </c>
      <c r="U322" s="355">
        <v>1432.3</v>
      </c>
      <c r="V322" s="355">
        <v>1409.3</v>
      </c>
      <c r="W322" s="355">
        <v>1393.5</v>
      </c>
      <c r="X322" s="355">
        <v>1393</v>
      </c>
      <c r="Y322" s="355">
        <v>1398.1</v>
      </c>
      <c r="Z322" s="355">
        <v>1400.3</v>
      </c>
      <c r="AA322" s="355">
        <v>1398</v>
      </c>
      <c r="AB322" s="355">
        <v>1388.5</v>
      </c>
      <c r="AC322" s="355">
        <v>1371</v>
      </c>
      <c r="AD322" s="355">
        <v>1345</v>
      </c>
      <c r="AE322" s="355">
        <v>1307.7</v>
      </c>
      <c r="AF322" s="355">
        <v>1260.0999999999999</v>
      </c>
      <c r="AG322" s="355">
        <v>1204.4000000000001</v>
      </c>
      <c r="AH322" s="355">
        <v>1141.9000000000001</v>
      </c>
      <c r="AI322" s="355">
        <v>1075.5</v>
      </c>
      <c r="AJ322" s="355">
        <v>1008.6</v>
      </c>
      <c r="AK322" s="355">
        <v>944.3</v>
      </c>
      <c r="AL322" s="355">
        <v>886.4</v>
      </c>
      <c r="AM322" s="355">
        <v>838.9</v>
      </c>
      <c r="AN322" s="355">
        <v>806.2</v>
      </c>
      <c r="AO322" s="355">
        <v>793.1</v>
      </c>
      <c r="AP322" s="355">
        <v>805</v>
      </c>
      <c r="AQ322" s="355">
        <v>848.2</v>
      </c>
      <c r="AR322" s="355">
        <v>908</v>
      </c>
    </row>
    <row r="323" spans="1:44" ht="213" customHeight="1">
      <c r="A323" s="357" t="s">
        <v>2131</v>
      </c>
      <c r="B323" s="358" t="s">
        <v>2132</v>
      </c>
      <c r="C323" s="358"/>
      <c r="D323" s="358"/>
      <c r="E323" s="358" t="s">
        <v>1276</v>
      </c>
      <c r="F323" s="358" t="s">
        <v>2133</v>
      </c>
      <c r="G323" s="358" t="s">
        <v>1336</v>
      </c>
      <c r="H323" s="358" t="s">
        <v>1130</v>
      </c>
      <c r="I323" s="359">
        <v>5</v>
      </c>
      <c r="J323" s="359">
        <v>5</v>
      </c>
      <c r="K323" s="359">
        <v>5</v>
      </c>
      <c r="L323" s="359">
        <v>5</v>
      </c>
      <c r="M323" s="359">
        <v>5</v>
      </c>
      <c r="N323" s="359">
        <v>4</v>
      </c>
      <c r="O323" s="359">
        <v>4</v>
      </c>
      <c r="P323" s="359">
        <v>5</v>
      </c>
      <c r="Q323" s="359">
        <v>5</v>
      </c>
      <c r="R323" s="359">
        <v>5</v>
      </c>
      <c r="S323" s="355">
        <v>5</v>
      </c>
      <c r="T323" s="355">
        <v>5</v>
      </c>
      <c r="U323" s="355">
        <v>5</v>
      </c>
      <c r="V323" s="355">
        <v>5</v>
      </c>
      <c r="W323" s="355">
        <v>5</v>
      </c>
      <c r="X323" s="355" t="s">
        <v>1131</v>
      </c>
      <c r="Y323" s="355" t="s">
        <v>1131</v>
      </c>
      <c r="Z323" s="355" t="s">
        <v>1131</v>
      </c>
      <c r="AA323" s="355" t="s">
        <v>1131</v>
      </c>
      <c r="AB323" s="355" t="s">
        <v>1131</v>
      </c>
      <c r="AC323" s="355" t="s">
        <v>1131</v>
      </c>
      <c r="AD323" s="355" t="s">
        <v>1131</v>
      </c>
      <c r="AE323" s="355" t="s">
        <v>1131</v>
      </c>
      <c r="AF323" s="355" t="s">
        <v>1131</v>
      </c>
      <c r="AG323" s="355" t="s">
        <v>1131</v>
      </c>
      <c r="AH323" s="355" t="s">
        <v>1131</v>
      </c>
      <c r="AI323" s="355" t="s">
        <v>1131</v>
      </c>
      <c r="AJ323" s="355" t="s">
        <v>1131</v>
      </c>
      <c r="AK323" s="355" t="s">
        <v>1131</v>
      </c>
      <c r="AL323" s="355" t="s">
        <v>1131</v>
      </c>
      <c r="AM323" s="355" t="s">
        <v>1131</v>
      </c>
      <c r="AN323" s="355" t="s">
        <v>1131</v>
      </c>
      <c r="AO323" s="355" t="s">
        <v>1131</v>
      </c>
      <c r="AP323" s="355" t="s">
        <v>1131</v>
      </c>
      <c r="AQ323" s="355" t="s">
        <v>1131</v>
      </c>
      <c r="AR323" s="355" t="s">
        <v>1131</v>
      </c>
    </row>
    <row r="324" spans="1:44" ht="38.25" customHeight="1">
      <c r="A324" s="352" t="s">
        <v>2134</v>
      </c>
      <c r="B324" s="353" t="s">
        <v>2135</v>
      </c>
      <c r="C324" s="353"/>
      <c r="D324" s="353"/>
      <c r="E324" s="353" t="s">
        <v>2136</v>
      </c>
      <c r="F324" s="353" t="s">
        <v>2137</v>
      </c>
      <c r="G324" s="353"/>
      <c r="H324" s="353" t="s">
        <v>1130</v>
      </c>
      <c r="I324" s="356">
        <v>58.963000000000001</v>
      </c>
      <c r="J324" s="356">
        <v>58.735999999999997</v>
      </c>
      <c r="K324" s="356">
        <v>59.122</v>
      </c>
      <c r="L324" s="356">
        <v>57.091999999999999</v>
      </c>
      <c r="M324" s="356">
        <v>56.277999999999999</v>
      </c>
      <c r="N324" s="356">
        <v>57.219000000000001</v>
      </c>
      <c r="O324" s="356">
        <v>55.281999999999996</v>
      </c>
      <c r="P324" s="356">
        <v>50.683</v>
      </c>
      <c r="Q324" s="356">
        <v>53.436</v>
      </c>
      <c r="R324" s="354">
        <v>57.1</v>
      </c>
      <c r="S324" s="355">
        <v>57.4</v>
      </c>
      <c r="T324" s="355">
        <v>57.4</v>
      </c>
      <c r="U324" s="355">
        <v>57.4</v>
      </c>
      <c r="V324" s="355">
        <v>57.4</v>
      </c>
      <c r="W324" s="355">
        <v>57.4</v>
      </c>
      <c r="X324" s="356" t="s">
        <v>1131</v>
      </c>
      <c r="Y324" s="356" t="s">
        <v>1131</v>
      </c>
      <c r="Z324" s="356" t="s">
        <v>1131</v>
      </c>
      <c r="AA324" s="356" t="s">
        <v>1131</v>
      </c>
      <c r="AB324" s="356" t="s">
        <v>1131</v>
      </c>
      <c r="AC324" s="356" t="s">
        <v>1131</v>
      </c>
      <c r="AD324" s="356" t="s">
        <v>1131</v>
      </c>
      <c r="AE324" s="356" t="s">
        <v>1131</v>
      </c>
      <c r="AF324" s="356" t="s">
        <v>1131</v>
      </c>
      <c r="AG324" s="356" t="s">
        <v>1131</v>
      </c>
      <c r="AH324" s="356" t="s">
        <v>1131</v>
      </c>
      <c r="AI324" s="356" t="s">
        <v>1131</v>
      </c>
      <c r="AJ324" s="356" t="s">
        <v>1131</v>
      </c>
      <c r="AK324" s="356" t="s">
        <v>1131</v>
      </c>
      <c r="AL324" s="356" t="s">
        <v>1131</v>
      </c>
      <c r="AM324" s="356" t="s">
        <v>1131</v>
      </c>
      <c r="AN324" s="356" t="s">
        <v>1131</v>
      </c>
      <c r="AO324" s="356" t="s">
        <v>1131</v>
      </c>
      <c r="AP324" s="356" t="s">
        <v>1131</v>
      </c>
      <c r="AQ324" s="356" t="s">
        <v>1131</v>
      </c>
      <c r="AR324" s="356" t="s">
        <v>1131</v>
      </c>
    </row>
    <row r="325" spans="1:44" ht="38.25" customHeight="1">
      <c r="A325" s="357" t="s">
        <v>2138</v>
      </c>
      <c r="B325" s="358" t="s">
        <v>2139</v>
      </c>
      <c r="C325" s="358" t="s">
        <v>1371</v>
      </c>
      <c r="D325" s="358" t="s">
        <v>1315</v>
      </c>
      <c r="E325" s="358" t="s">
        <v>2136</v>
      </c>
      <c r="F325" s="358" t="s">
        <v>2140</v>
      </c>
      <c r="G325" s="358" t="s">
        <v>2141</v>
      </c>
      <c r="H325" s="358" t="s">
        <v>1130</v>
      </c>
      <c r="I325" s="355">
        <v>310564.57299999997</v>
      </c>
      <c r="J325" s="355">
        <v>290662.978</v>
      </c>
      <c r="K325" s="355">
        <v>338485.87300000002</v>
      </c>
      <c r="L325" s="355">
        <v>345362.39</v>
      </c>
      <c r="M325" s="355">
        <v>305237.84000000003</v>
      </c>
      <c r="N325" s="355">
        <v>293143.06599999999</v>
      </c>
      <c r="O325" s="355">
        <v>355978.28</v>
      </c>
      <c r="P325" s="355">
        <v>346892.93900000001</v>
      </c>
      <c r="Q325" s="355">
        <v>337843.04</v>
      </c>
      <c r="R325" s="359">
        <v>375918.2</v>
      </c>
      <c r="S325" s="355">
        <v>367961.2</v>
      </c>
      <c r="T325" s="355">
        <v>380685.4</v>
      </c>
      <c r="U325" s="355">
        <v>403313.5</v>
      </c>
      <c r="V325" s="355">
        <v>419677.2</v>
      </c>
      <c r="W325" s="355">
        <v>440586.6</v>
      </c>
      <c r="X325" s="355" t="s">
        <v>1131</v>
      </c>
      <c r="Y325" s="355" t="s">
        <v>1131</v>
      </c>
      <c r="Z325" s="355" t="s">
        <v>1131</v>
      </c>
      <c r="AA325" s="355" t="s">
        <v>1131</v>
      </c>
      <c r="AB325" s="355" t="s">
        <v>1131</v>
      </c>
      <c r="AC325" s="355" t="s">
        <v>1131</v>
      </c>
      <c r="AD325" s="355" t="s">
        <v>1131</v>
      </c>
      <c r="AE325" s="355" t="s">
        <v>1131</v>
      </c>
      <c r="AF325" s="355" t="s">
        <v>1131</v>
      </c>
      <c r="AG325" s="355" t="s">
        <v>1131</v>
      </c>
      <c r="AH325" s="355" t="s">
        <v>1131</v>
      </c>
      <c r="AI325" s="355" t="s">
        <v>1131</v>
      </c>
      <c r="AJ325" s="355" t="s">
        <v>1131</v>
      </c>
      <c r="AK325" s="355" t="s">
        <v>1131</v>
      </c>
      <c r="AL325" s="355" t="s">
        <v>1131</v>
      </c>
      <c r="AM325" s="355" t="s">
        <v>1131</v>
      </c>
      <c r="AN325" s="355" t="s">
        <v>1131</v>
      </c>
      <c r="AO325" s="355" t="s">
        <v>1131</v>
      </c>
      <c r="AP325" s="355" t="s">
        <v>1131</v>
      </c>
      <c r="AQ325" s="355" t="s">
        <v>1131</v>
      </c>
      <c r="AR325" s="355" t="s">
        <v>1131</v>
      </c>
    </row>
    <row r="326" spans="1:44" ht="38.25" customHeight="1">
      <c r="A326" s="352" t="s">
        <v>2142</v>
      </c>
      <c r="B326" s="353" t="s">
        <v>2143</v>
      </c>
      <c r="C326" s="353"/>
      <c r="D326" s="353"/>
      <c r="E326" s="353" t="s">
        <v>2136</v>
      </c>
      <c r="F326" s="353" t="s">
        <v>2144</v>
      </c>
      <c r="G326" s="353"/>
      <c r="H326" s="353" t="s">
        <v>1130</v>
      </c>
      <c r="I326" s="356">
        <v>11.185</v>
      </c>
      <c r="J326" s="356">
        <v>12.015000000000001</v>
      </c>
      <c r="K326" s="356">
        <v>12.316000000000001</v>
      </c>
      <c r="L326" s="356">
        <v>13.339</v>
      </c>
      <c r="M326" s="356">
        <v>13.645</v>
      </c>
      <c r="N326" s="356">
        <v>14.483000000000001</v>
      </c>
      <c r="O326" s="356">
        <v>15.689</v>
      </c>
      <c r="P326" s="356">
        <v>15.515000000000001</v>
      </c>
      <c r="Q326" s="356">
        <v>15.061999999999999</v>
      </c>
      <c r="R326" s="354">
        <v>12.3</v>
      </c>
      <c r="S326" s="355">
        <v>12.5</v>
      </c>
      <c r="T326" s="355">
        <v>12.5</v>
      </c>
      <c r="U326" s="355">
        <v>12.5</v>
      </c>
      <c r="V326" s="355">
        <v>12.5</v>
      </c>
      <c r="W326" s="355">
        <v>12.5</v>
      </c>
      <c r="X326" s="356" t="s">
        <v>1131</v>
      </c>
      <c r="Y326" s="356" t="s">
        <v>1131</v>
      </c>
      <c r="Z326" s="356" t="s">
        <v>1131</v>
      </c>
      <c r="AA326" s="356" t="s">
        <v>1131</v>
      </c>
      <c r="AB326" s="356" t="s">
        <v>1131</v>
      </c>
      <c r="AC326" s="356" t="s">
        <v>1131</v>
      </c>
      <c r="AD326" s="356" t="s">
        <v>1131</v>
      </c>
      <c r="AE326" s="356" t="s">
        <v>1131</v>
      </c>
      <c r="AF326" s="356" t="s">
        <v>1131</v>
      </c>
      <c r="AG326" s="356" t="s">
        <v>1131</v>
      </c>
      <c r="AH326" s="356" t="s">
        <v>1131</v>
      </c>
      <c r="AI326" s="356" t="s">
        <v>1131</v>
      </c>
      <c r="AJ326" s="356" t="s">
        <v>1131</v>
      </c>
      <c r="AK326" s="356" t="s">
        <v>1131</v>
      </c>
      <c r="AL326" s="356" t="s">
        <v>1131</v>
      </c>
      <c r="AM326" s="356" t="s">
        <v>1131</v>
      </c>
      <c r="AN326" s="356" t="s">
        <v>1131</v>
      </c>
      <c r="AO326" s="356" t="s">
        <v>1131</v>
      </c>
      <c r="AP326" s="356" t="s">
        <v>1131</v>
      </c>
      <c r="AQ326" s="356" t="s">
        <v>1131</v>
      </c>
      <c r="AR326" s="356" t="s">
        <v>1131</v>
      </c>
    </row>
    <row r="327" spans="1:44" ht="38.25" customHeight="1">
      <c r="A327" s="357" t="s">
        <v>2145</v>
      </c>
      <c r="B327" s="358" t="s">
        <v>2146</v>
      </c>
      <c r="C327" s="358" t="s">
        <v>1371</v>
      </c>
      <c r="D327" s="358" t="s">
        <v>1315</v>
      </c>
      <c r="E327" s="358" t="s">
        <v>2136</v>
      </c>
      <c r="F327" s="358" t="s">
        <v>2147</v>
      </c>
      <c r="G327" s="358" t="s">
        <v>2141</v>
      </c>
      <c r="H327" s="358" t="s">
        <v>1130</v>
      </c>
      <c r="I327" s="355">
        <v>58914.438000000002</v>
      </c>
      <c r="J327" s="355">
        <v>59457.731</v>
      </c>
      <c r="K327" s="355">
        <v>70511.645999999993</v>
      </c>
      <c r="L327" s="355">
        <v>80688.115000000005</v>
      </c>
      <c r="M327" s="355">
        <v>74006.775999999998</v>
      </c>
      <c r="N327" s="355">
        <v>74197.782999999996</v>
      </c>
      <c r="O327" s="355">
        <v>101027.931</v>
      </c>
      <c r="P327" s="355">
        <v>106193.42200000001</v>
      </c>
      <c r="Q327" s="355">
        <v>95226.513999999996</v>
      </c>
      <c r="R327" s="359">
        <v>80977.100000000006</v>
      </c>
      <c r="S327" s="355">
        <v>80130.899999999994</v>
      </c>
      <c r="T327" s="355">
        <v>82901.899999999994</v>
      </c>
      <c r="U327" s="355">
        <v>87829.6</v>
      </c>
      <c r="V327" s="355">
        <v>91393.1</v>
      </c>
      <c r="W327" s="355">
        <v>95946.6</v>
      </c>
      <c r="X327" s="355" t="s">
        <v>1131</v>
      </c>
      <c r="Y327" s="355" t="s">
        <v>1131</v>
      </c>
      <c r="Z327" s="355" t="s">
        <v>1131</v>
      </c>
      <c r="AA327" s="355" t="s">
        <v>1131</v>
      </c>
      <c r="AB327" s="355" t="s">
        <v>1131</v>
      </c>
      <c r="AC327" s="355" t="s">
        <v>1131</v>
      </c>
      <c r="AD327" s="355" t="s">
        <v>1131</v>
      </c>
      <c r="AE327" s="355" t="s">
        <v>1131</v>
      </c>
      <c r="AF327" s="355" t="s">
        <v>1131</v>
      </c>
      <c r="AG327" s="355" t="s">
        <v>1131</v>
      </c>
      <c r="AH327" s="355" t="s">
        <v>1131</v>
      </c>
      <c r="AI327" s="355" t="s">
        <v>1131</v>
      </c>
      <c r="AJ327" s="355" t="s">
        <v>1131</v>
      </c>
      <c r="AK327" s="355" t="s">
        <v>1131</v>
      </c>
      <c r="AL327" s="355" t="s">
        <v>1131</v>
      </c>
      <c r="AM327" s="355" t="s">
        <v>1131</v>
      </c>
      <c r="AN327" s="355" t="s">
        <v>1131</v>
      </c>
      <c r="AO327" s="355" t="s">
        <v>1131</v>
      </c>
      <c r="AP327" s="355" t="s">
        <v>1131</v>
      </c>
      <c r="AQ327" s="355" t="s">
        <v>1131</v>
      </c>
      <c r="AR327" s="355" t="s">
        <v>1131</v>
      </c>
    </row>
    <row r="328" spans="1:44" ht="38.25" customHeight="1">
      <c r="A328" s="352" t="s">
        <v>2148</v>
      </c>
      <c r="B328" s="353" t="s">
        <v>2149</v>
      </c>
      <c r="C328" s="353"/>
      <c r="D328" s="353"/>
      <c r="E328" s="353" t="s">
        <v>2136</v>
      </c>
      <c r="F328" s="353" t="s">
        <v>2150</v>
      </c>
      <c r="G328" s="353"/>
      <c r="H328" s="353" t="s">
        <v>1130</v>
      </c>
      <c r="I328" s="356">
        <v>12.762</v>
      </c>
      <c r="J328" s="356">
        <v>13.096</v>
      </c>
      <c r="K328" s="356">
        <v>12.532</v>
      </c>
      <c r="L328" s="356">
        <v>12.218</v>
      </c>
      <c r="M328" s="356">
        <v>12.654999999999999</v>
      </c>
      <c r="N328" s="356">
        <v>12.081</v>
      </c>
      <c r="O328" s="356">
        <v>12.356999999999999</v>
      </c>
      <c r="P328" s="356">
        <v>11.978</v>
      </c>
      <c r="Q328" s="356">
        <v>11.673999999999999</v>
      </c>
      <c r="R328" s="354">
        <v>12</v>
      </c>
      <c r="S328" s="355">
        <v>12</v>
      </c>
      <c r="T328" s="355">
        <v>12</v>
      </c>
      <c r="U328" s="355">
        <v>12</v>
      </c>
      <c r="V328" s="355">
        <v>12</v>
      </c>
      <c r="W328" s="355">
        <v>12</v>
      </c>
      <c r="X328" s="356" t="s">
        <v>1131</v>
      </c>
      <c r="Y328" s="356" t="s">
        <v>1131</v>
      </c>
      <c r="Z328" s="356" t="s">
        <v>1131</v>
      </c>
      <c r="AA328" s="356" t="s">
        <v>1131</v>
      </c>
      <c r="AB328" s="356" t="s">
        <v>1131</v>
      </c>
      <c r="AC328" s="356" t="s">
        <v>1131</v>
      </c>
      <c r="AD328" s="356" t="s">
        <v>1131</v>
      </c>
      <c r="AE328" s="356" t="s">
        <v>1131</v>
      </c>
      <c r="AF328" s="356" t="s">
        <v>1131</v>
      </c>
      <c r="AG328" s="356" t="s">
        <v>1131</v>
      </c>
      <c r="AH328" s="356" t="s">
        <v>1131</v>
      </c>
      <c r="AI328" s="356" t="s">
        <v>1131</v>
      </c>
      <c r="AJ328" s="356" t="s">
        <v>1131</v>
      </c>
      <c r="AK328" s="356" t="s">
        <v>1131</v>
      </c>
      <c r="AL328" s="356" t="s">
        <v>1131</v>
      </c>
      <c r="AM328" s="356" t="s">
        <v>1131</v>
      </c>
      <c r="AN328" s="356" t="s">
        <v>1131</v>
      </c>
      <c r="AO328" s="356" t="s">
        <v>1131</v>
      </c>
      <c r="AP328" s="356" t="s">
        <v>1131</v>
      </c>
      <c r="AQ328" s="356" t="s">
        <v>1131</v>
      </c>
      <c r="AR328" s="356" t="s">
        <v>1131</v>
      </c>
    </row>
    <row r="329" spans="1:44" ht="38.25" customHeight="1">
      <c r="A329" s="357" t="s">
        <v>2151</v>
      </c>
      <c r="B329" s="358" t="s">
        <v>2152</v>
      </c>
      <c r="C329" s="358" t="s">
        <v>1371</v>
      </c>
      <c r="D329" s="358" t="s">
        <v>1315</v>
      </c>
      <c r="E329" s="358" t="s">
        <v>2136</v>
      </c>
      <c r="F329" s="358" t="s">
        <v>2153</v>
      </c>
      <c r="G329" s="358" t="s">
        <v>2141</v>
      </c>
      <c r="H329" s="358" t="s">
        <v>1130</v>
      </c>
      <c r="I329" s="355">
        <v>67217.748999999996</v>
      </c>
      <c r="J329" s="355">
        <v>64807.389000000003</v>
      </c>
      <c r="K329" s="355">
        <v>71749.082999999999</v>
      </c>
      <c r="L329" s="355">
        <v>73907.430999999997</v>
      </c>
      <c r="M329" s="355">
        <v>68639.551000000007</v>
      </c>
      <c r="N329" s="355">
        <v>61892.540999999997</v>
      </c>
      <c r="O329" s="355">
        <v>79570.48</v>
      </c>
      <c r="P329" s="355">
        <v>81985.005000000005</v>
      </c>
      <c r="Q329" s="355">
        <v>73808.347999999998</v>
      </c>
      <c r="R329" s="359">
        <v>79002.100000000006</v>
      </c>
      <c r="S329" s="355">
        <v>76925.7</v>
      </c>
      <c r="T329" s="355">
        <v>79585.8</v>
      </c>
      <c r="U329" s="355">
        <v>84316.4</v>
      </c>
      <c r="V329" s="355">
        <v>87737.4</v>
      </c>
      <c r="W329" s="355">
        <v>92108.7</v>
      </c>
      <c r="X329" s="355" t="s">
        <v>1131</v>
      </c>
      <c r="Y329" s="355" t="s">
        <v>1131</v>
      </c>
      <c r="Z329" s="355" t="s">
        <v>1131</v>
      </c>
      <c r="AA329" s="355" t="s">
        <v>1131</v>
      </c>
      <c r="AB329" s="355" t="s">
        <v>1131</v>
      </c>
      <c r="AC329" s="355" t="s">
        <v>1131</v>
      </c>
      <c r="AD329" s="355" t="s">
        <v>1131</v>
      </c>
      <c r="AE329" s="355" t="s">
        <v>1131</v>
      </c>
      <c r="AF329" s="355" t="s">
        <v>1131</v>
      </c>
      <c r="AG329" s="355" t="s">
        <v>1131</v>
      </c>
      <c r="AH329" s="355" t="s">
        <v>1131</v>
      </c>
      <c r="AI329" s="355" t="s">
        <v>1131</v>
      </c>
      <c r="AJ329" s="355" t="s">
        <v>1131</v>
      </c>
      <c r="AK329" s="355" t="s">
        <v>1131</v>
      </c>
      <c r="AL329" s="355" t="s">
        <v>1131</v>
      </c>
      <c r="AM329" s="355" t="s">
        <v>1131</v>
      </c>
      <c r="AN329" s="355" t="s">
        <v>1131</v>
      </c>
      <c r="AO329" s="355" t="s">
        <v>1131</v>
      </c>
      <c r="AP329" s="355" t="s">
        <v>1131</v>
      </c>
      <c r="AQ329" s="355" t="s">
        <v>1131</v>
      </c>
      <c r="AR329" s="355" t="s">
        <v>1131</v>
      </c>
    </row>
    <row r="330" spans="1:44" ht="38.25" customHeight="1">
      <c r="A330" s="352" t="s">
        <v>2154</v>
      </c>
      <c r="B330" s="353" t="s">
        <v>2155</v>
      </c>
      <c r="C330" s="353"/>
      <c r="D330" s="353"/>
      <c r="E330" s="353" t="s">
        <v>2136</v>
      </c>
      <c r="F330" s="353" t="s">
        <v>2156</v>
      </c>
      <c r="G330" s="353"/>
      <c r="H330" s="353" t="s">
        <v>1130</v>
      </c>
      <c r="I330" s="356">
        <v>6.2889999999999997</v>
      </c>
      <c r="J330" s="356">
        <v>5.556</v>
      </c>
      <c r="K330" s="356">
        <v>6.3579999999999997</v>
      </c>
      <c r="L330" s="356">
        <v>7.9329999999999998</v>
      </c>
      <c r="M330" s="356">
        <v>7.7770000000000001</v>
      </c>
      <c r="N330" s="356">
        <v>4.9660000000000002</v>
      </c>
      <c r="O330" s="356">
        <v>6.2140000000000004</v>
      </c>
      <c r="P330" s="356">
        <v>9.4600000000000009</v>
      </c>
      <c r="Q330" s="356">
        <v>8.548</v>
      </c>
      <c r="R330" s="354">
        <v>9</v>
      </c>
      <c r="S330" s="355">
        <v>9.1999999999999993</v>
      </c>
      <c r="T330" s="355">
        <v>9.1999999999999993</v>
      </c>
      <c r="U330" s="355">
        <v>9.1999999999999993</v>
      </c>
      <c r="V330" s="355">
        <v>9.1999999999999993</v>
      </c>
      <c r="W330" s="355">
        <v>9.1999999999999993</v>
      </c>
      <c r="X330" s="356" t="s">
        <v>1131</v>
      </c>
      <c r="Y330" s="356" t="s">
        <v>1131</v>
      </c>
      <c r="Z330" s="356" t="s">
        <v>1131</v>
      </c>
      <c r="AA330" s="356" t="s">
        <v>1131</v>
      </c>
      <c r="AB330" s="356" t="s">
        <v>1131</v>
      </c>
      <c r="AC330" s="356" t="s">
        <v>1131</v>
      </c>
      <c r="AD330" s="356" t="s">
        <v>1131</v>
      </c>
      <c r="AE330" s="356" t="s">
        <v>1131</v>
      </c>
      <c r="AF330" s="356" t="s">
        <v>1131</v>
      </c>
      <c r="AG330" s="356" t="s">
        <v>1131</v>
      </c>
      <c r="AH330" s="356" t="s">
        <v>1131</v>
      </c>
      <c r="AI330" s="356" t="s">
        <v>1131</v>
      </c>
      <c r="AJ330" s="356" t="s">
        <v>1131</v>
      </c>
      <c r="AK330" s="356" t="s">
        <v>1131</v>
      </c>
      <c r="AL330" s="356" t="s">
        <v>1131</v>
      </c>
      <c r="AM330" s="356" t="s">
        <v>1131</v>
      </c>
      <c r="AN330" s="356" t="s">
        <v>1131</v>
      </c>
      <c r="AO330" s="356" t="s">
        <v>1131</v>
      </c>
      <c r="AP330" s="356" t="s">
        <v>1131</v>
      </c>
      <c r="AQ330" s="356" t="s">
        <v>1131</v>
      </c>
      <c r="AR330" s="356" t="s">
        <v>1131</v>
      </c>
    </row>
    <row r="331" spans="1:44" ht="38.25" customHeight="1">
      <c r="A331" s="357" t="s">
        <v>2157</v>
      </c>
      <c r="B331" s="358" t="s">
        <v>2158</v>
      </c>
      <c r="C331" s="358" t="s">
        <v>1371</v>
      </c>
      <c r="D331" s="358" t="s">
        <v>1315</v>
      </c>
      <c r="E331" s="358" t="s">
        <v>2136</v>
      </c>
      <c r="F331" s="358" t="s">
        <v>2159</v>
      </c>
      <c r="G331" s="358" t="s">
        <v>2141</v>
      </c>
      <c r="H331" s="358" t="s">
        <v>1130</v>
      </c>
      <c r="I331" s="355">
        <v>33123.684999999998</v>
      </c>
      <c r="J331" s="355">
        <v>27492.151999999998</v>
      </c>
      <c r="K331" s="355">
        <v>36401.031999999999</v>
      </c>
      <c r="L331" s="355">
        <v>47989.091999999997</v>
      </c>
      <c r="M331" s="355">
        <v>42178.883000000002</v>
      </c>
      <c r="N331" s="355">
        <v>25443.598000000002</v>
      </c>
      <c r="O331" s="355">
        <v>40011.866999999998</v>
      </c>
      <c r="P331" s="355">
        <v>64751.232000000004</v>
      </c>
      <c r="Q331" s="355">
        <v>54042.125999999997</v>
      </c>
      <c r="R331" s="359">
        <v>59251.6</v>
      </c>
      <c r="S331" s="355">
        <v>58976.4</v>
      </c>
      <c r="T331" s="355">
        <v>61015.8</v>
      </c>
      <c r="U331" s="355">
        <v>64642.6</v>
      </c>
      <c r="V331" s="355">
        <v>67265.3</v>
      </c>
      <c r="W331" s="355">
        <v>70616.7</v>
      </c>
      <c r="X331" s="355" t="s">
        <v>1131</v>
      </c>
      <c r="Y331" s="355" t="s">
        <v>1131</v>
      </c>
      <c r="Z331" s="355" t="s">
        <v>1131</v>
      </c>
      <c r="AA331" s="355" t="s">
        <v>1131</v>
      </c>
      <c r="AB331" s="355" t="s">
        <v>1131</v>
      </c>
      <c r="AC331" s="355" t="s">
        <v>1131</v>
      </c>
      <c r="AD331" s="355" t="s">
        <v>1131</v>
      </c>
      <c r="AE331" s="355" t="s">
        <v>1131</v>
      </c>
      <c r="AF331" s="355" t="s">
        <v>1131</v>
      </c>
      <c r="AG331" s="355" t="s">
        <v>1131</v>
      </c>
      <c r="AH331" s="355" t="s">
        <v>1131</v>
      </c>
      <c r="AI331" s="355" t="s">
        <v>1131</v>
      </c>
      <c r="AJ331" s="355" t="s">
        <v>1131</v>
      </c>
      <c r="AK331" s="355" t="s">
        <v>1131</v>
      </c>
      <c r="AL331" s="355" t="s">
        <v>1131</v>
      </c>
      <c r="AM331" s="355" t="s">
        <v>1131</v>
      </c>
      <c r="AN331" s="355" t="s">
        <v>1131</v>
      </c>
      <c r="AO331" s="355" t="s">
        <v>1131</v>
      </c>
      <c r="AP331" s="355" t="s">
        <v>1131</v>
      </c>
      <c r="AQ331" s="355" t="s">
        <v>1131</v>
      </c>
      <c r="AR331" s="355" t="s">
        <v>1131</v>
      </c>
    </row>
    <row r="332" spans="1:44" ht="111.75" customHeight="1">
      <c r="A332" s="352" t="s">
        <v>2160</v>
      </c>
      <c r="B332" s="353" t="s">
        <v>2161</v>
      </c>
      <c r="C332" s="353" t="s">
        <v>1371</v>
      </c>
      <c r="D332" s="353" t="s">
        <v>1315</v>
      </c>
      <c r="E332" s="353" t="s">
        <v>1406</v>
      </c>
      <c r="F332" s="353" t="s">
        <v>2162</v>
      </c>
      <c r="G332" s="353" t="s">
        <v>1408</v>
      </c>
      <c r="H332" s="353" t="s">
        <v>1130</v>
      </c>
      <c r="I332" s="354">
        <v>23428</v>
      </c>
      <c r="J332" s="354">
        <v>21912.9</v>
      </c>
      <c r="K332" s="354">
        <v>25861.1</v>
      </c>
      <c r="L332" s="354">
        <v>28601.8</v>
      </c>
      <c r="M332" s="354">
        <v>26422.9</v>
      </c>
      <c r="N332" s="354">
        <v>24231.3</v>
      </c>
      <c r="O332" s="354">
        <v>31791.5</v>
      </c>
      <c r="P332" s="354">
        <v>37607.4</v>
      </c>
      <c r="Q332" s="354">
        <v>33853.4</v>
      </c>
      <c r="R332" s="354">
        <v>32305</v>
      </c>
      <c r="S332" s="355">
        <v>33295.9</v>
      </c>
      <c r="T332" s="355">
        <v>34638.5</v>
      </c>
      <c r="U332" s="355">
        <v>36708.6</v>
      </c>
      <c r="V332" s="355">
        <v>38012.199999999997</v>
      </c>
      <c r="W332" s="355">
        <v>40310.300000000003</v>
      </c>
      <c r="X332" s="356" t="s">
        <v>1131</v>
      </c>
      <c r="Y332" s="356" t="s">
        <v>1131</v>
      </c>
      <c r="Z332" s="356" t="s">
        <v>1131</v>
      </c>
      <c r="AA332" s="356" t="s">
        <v>1131</v>
      </c>
      <c r="AB332" s="356" t="s">
        <v>1131</v>
      </c>
      <c r="AC332" s="356" t="s">
        <v>1131</v>
      </c>
      <c r="AD332" s="356" t="s">
        <v>1131</v>
      </c>
      <c r="AE332" s="356" t="s">
        <v>1131</v>
      </c>
      <c r="AF332" s="356" t="s">
        <v>1131</v>
      </c>
      <c r="AG332" s="356" t="s">
        <v>1131</v>
      </c>
      <c r="AH332" s="356" t="s">
        <v>1131</v>
      </c>
      <c r="AI332" s="356" t="s">
        <v>1131</v>
      </c>
      <c r="AJ332" s="356" t="s">
        <v>1131</v>
      </c>
      <c r="AK332" s="356" t="s">
        <v>1131</v>
      </c>
      <c r="AL332" s="356" t="s">
        <v>1131</v>
      </c>
      <c r="AM332" s="356" t="s">
        <v>1131</v>
      </c>
      <c r="AN332" s="356" t="s">
        <v>1131</v>
      </c>
      <c r="AO332" s="356" t="s">
        <v>1131</v>
      </c>
      <c r="AP332" s="356" t="s">
        <v>1131</v>
      </c>
      <c r="AQ332" s="356" t="s">
        <v>1131</v>
      </c>
      <c r="AR332" s="356" t="s">
        <v>1131</v>
      </c>
    </row>
    <row r="333" spans="1:44" ht="29.25" customHeight="1">
      <c r="A333" s="357" t="s">
        <v>2163</v>
      </c>
      <c r="B333" s="358" t="s">
        <v>2164</v>
      </c>
      <c r="C333" s="358"/>
      <c r="D333" s="358"/>
      <c r="E333" s="358" t="s">
        <v>1283</v>
      </c>
      <c r="F333" s="358" t="s">
        <v>2165</v>
      </c>
      <c r="G333" s="358"/>
      <c r="H333" s="358" t="s">
        <v>1130</v>
      </c>
      <c r="I333" s="355">
        <v>-4.9359999999999999</v>
      </c>
      <c r="J333" s="355">
        <v>-4.383</v>
      </c>
      <c r="K333" s="355">
        <v>4.944</v>
      </c>
      <c r="L333" s="355">
        <v>1.518</v>
      </c>
      <c r="M333" s="355">
        <v>-4.3789999999999996</v>
      </c>
      <c r="N333" s="355">
        <v>-4.1360000000000001</v>
      </c>
      <c r="O333" s="355">
        <v>10.722</v>
      </c>
      <c r="P333" s="355">
        <v>15.881</v>
      </c>
      <c r="Q333" s="359">
        <v>-8.6</v>
      </c>
      <c r="R333" s="359">
        <v>4.7</v>
      </c>
      <c r="S333" s="355">
        <v>5.6</v>
      </c>
      <c r="T333" s="355">
        <v>2.7</v>
      </c>
      <c r="U333" s="355">
        <v>2.5</v>
      </c>
      <c r="V333" s="355">
        <v>2.4</v>
      </c>
      <c r="W333" s="355">
        <v>2.8</v>
      </c>
      <c r="X333" s="355">
        <v>2.1</v>
      </c>
      <c r="Y333" s="355">
        <v>2.2000000000000002</v>
      </c>
      <c r="Z333" s="355">
        <v>2.6</v>
      </c>
      <c r="AA333" s="355">
        <v>2.7</v>
      </c>
      <c r="AB333" s="355">
        <v>2.9</v>
      </c>
      <c r="AC333" s="355">
        <v>3</v>
      </c>
      <c r="AD333" s="355">
        <v>3</v>
      </c>
      <c r="AE333" s="355">
        <v>3.2</v>
      </c>
      <c r="AF333" s="355">
        <v>3.3</v>
      </c>
      <c r="AG333" s="355">
        <v>3.4</v>
      </c>
      <c r="AH333" s="355">
        <v>3.5</v>
      </c>
      <c r="AI333" s="355">
        <v>3.5</v>
      </c>
      <c r="AJ333" s="355">
        <v>3.5</v>
      </c>
      <c r="AK333" s="355">
        <v>3.5</v>
      </c>
      <c r="AL333" s="355">
        <v>3.4</v>
      </c>
      <c r="AM333" s="355">
        <v>3.2</v>
      </c>
      <c r="AN333" s="355">
        <v>2.9</v>
      </c>
      <c r="AO333" s="355">
        <v>2.5</v>
      </c>
      <c r="AP333" s="355">
        <v>1.9</v>
      </c>
      <c r="AQ333" s="355">
        <v>1.2</v>
      </c>
      <c r="AR333" s="355">
        <v>1.2</v>
      </c>
    </row>
    <row r="334" spans="1:44" ht="29.25" customHeight="1">
      <c r="A334" s="352" t="s">
        <v>2166</v>
      </c>
      <c r="B334" s="353" t="s">
        <v>2167</v>
      </c>
      <c r="C334" s="353"/>
      <c r="D334" s="353"/>
      <c r="E334" s="353" t="s">
        <v>1283</v>
      </c>
      <c r="F334" s="353" t="s">
        <v>2168</v>
      </c>
      <c r="G334" s="353"/>
      <c r="H334" s="353" t="s">
        <v>1130</v>
      </c>
      <c r="I334" s="356">
        <v>87.778000000000006</v>
      </c>
      <c r="J334" s="356">
        <v>83.930999999999997</v>
      </c>
      <c r="K334" s="356">
        <v>88.081000000000003</v>
      </c>
      <c r="L334" s="356">
        <v>89.418000000000006</v>
      </c>
      <c r="M334" s="356">
        <v>85.501999999999995</v>
      </c>
      <c r="N334" s="356">
        <v>81.965999999999994</v>
      </c>
      <c r="O334" s="356">
        <v>90.754000000000005</v>
      </c>
      <c r="P334" s="356">
        <v>105.167</v>
      </c>
      <c r="Q334" s="354">
        <v>96.1</v>
      </c>
      <c r="R334" s="354">
        <v>100.7</v>
      </c>
      <c r="S334" s="355">
        <v>106.3</v>
      </c>
      <c r="T334" s="355">
        <v>109.1</v>
      </c>
      <c r="U334" s="355">
        <v>111.9</v>
      </c>
      <c r="V334" s="355">
        <v>114.5</v>
      </c>
      <c r="W334" s="355">
        <v>117.7</v>
      </c>
      <c r="X334" s="355">
        <v>120.1</v>
      </c>
      <c r="Y334" s="355">
        <v>122.8</v>
      </c>
      <c r="Z334" s="355">
        <v>125.9</v>
      </c>
      <c r="AA334" s="355">
        <v>129.30000000000001</v>
      </c>
      <c r="AB334" s="355">
        <v>133</v>
      </c>
      <c r="AC334" s="355">
        <v>137</v>
      </c>
      <c r="AD334" s="355">
        <v>141.1</v>
      </c>
      <c r="AE334" s="355">
        <v>145.6</v>
      </c>
      <c r="AF334" s="355">
        <v>150.4</v>
      </c>
      <c r="AG334" s="355">
        <v>155.5</v>
      </c>
      <c r="AH334" s="355">
        <v>160.9</v>
      </c>
      <c r="AI334" s="355">
        <v>166.5</v>
      </c>
      <c r="AJ334" s="355">
        <v>172.4</v>
      </c>
      <c r="AK334" s="355">
        <v>178.4</v>
      </c>
      <c r="AL334" s="355">
        <v>184.5</v>
      </c>
      <c r="AM334" s="355">
        <v>190.4</v>
      </c>
      <c r="AN334" s="355">
        <v>196</v>
      </c>
      <c r="AO334" s="355">
        <v>200.8</v>
      </c>
      <c r="AP334" s="355">
        <v>204.7</v>
      </c>
      <c r="AQ334" s="355">
        <v>207.1</v>
      </c>
      <c r="AR334" s="355">
        <v>209.5</v>
      </c>
    </row>
    <row r="335" spans="1:44" ht="29.25" customHeight="1">
      <c r="A335" s="357" t="s">
        <v>2169</v>
      </c>
      <c r="B335" s="358" t="s">
        <v>2170</v>
      </c>
      <c r="C335" s="358"/>
      <c r="D335" s="358"/>
      <c r="E335" s="358" t="s">
        <v>1921</v>
      </c>
      <c r="F335" s="358" t="s">
        <v>2171</v>
      </c>
      <c r="G335" s="358"/>
      <c r="H335" s="358" t="s">
        <v>1130</v>
      </c>
      <c r="I335" s="355">
        <v>26.033000000000001</v>
      </c>
      <c r="J335" s="355">
        <v>25.097000000000001</v>
      </c>
      <c r="K335" s="355">
        <v>25.120999999999999</v>
      </c>
      <c r="L335" s="355">
        <v>26.773</v>
      </c>
      <c r="M335" s="355">
        <v>25.114999999999998</v>
      </c>
      <c r="N335" s="355">
        <v>25.861999999999998</v>
      </c>
      <c r="O335" s="355">
        <v>25.280999999999999</v>
      </c>
      <c r="P335" s="355">
        <v>22.79</v>
      </c>
      <c r="Q335" s="355">
        <v>19.733000000000001</v>
      </c>
      <c r="R335" s="355" t="s">
        <v>1131</v>
      </c>
      <c r="S335" s="355" t="s">
        <v>1131</v>
      </c>
      <c r="T335" s="355" t="s">
        <v>1131</v>
      </c>
      <c r="U335" s="355" t="s">
        <v>1131</v>
      </c>
      <c r="V335" s="355" t="s">
        <v>1131</v>
      </c>
      <c r="W335" s="355" t="s">
        <v>1131</v>
      </c>
      <c r="X335" s="355" t="s">
        <v>1131</v>
      </c>
      <c r="Y335" s="355" t="s">
        <v>1131</v>
      </c>
      <c r="Z335" s="355" t="s">
        <v>1131</v>
      </c>
      <c r="AA335" s="355" t="s">
        <v>1131</v>
      </c>
      <c r="AB335" s="355" t="s">
        <v>1131</v>
      </c>
      <c r="AC335" s="355" t="s">
        <v>1131</v>
      </c>
      <c r="AD335" s="355" t="s">
        <v>1131</v>
      </c>
      <c r="AE335" s="355" t="s">
        <v>1131</v>
      </c>
      <c r="AF335" s="355" t="s">
        <v>1131</v>
      </c>
      <c r="AG335" s="355" t="s">
        <v>1131</v>
      </c>
      <c r="AH335" s="355" t="s">
        <v>1131</v>
      </c>
      <c r="AI335" s="355" t="s">
        <v>1131</v>
      </c>
      <c r="AJ335" s="355" t="s">
        <v>1131</v>
      </c>
      <c r="AK335" s="355" t="s">
        <v>1131</v>
      </c>
      <c r="AL335" s="355" t="s">
        <v>1131</v>
      </c>
      <c r="AM335" s="355" t="s">
        <v>1131</v>
      </c>
      <c r="AN335" s="355" t="s">
        <v>1131</v>
      </c>
      <c r="AO335" s="355" t="s">
        <v>1131</v>
      </c>
      <c r="AP335" s="355" t="s">
        <v>1131</v>
      </c>
      <c r="AQ335" s="355" t="s">
        <v>1131</v>
      </c>
      <c r="AR335" s="355" t="s">
        <v>1131</v>
      </c>
    </row>
    <row r="336" spans="1:44" ht="20.25" customHeight="1">
      <c r="A336" s="352" t="s">
        <v>2172</v>
      </c>
      <c r="B336" s="353" t="s">
        <v>2173</v>
      </c>
      <c r="C336" s="353"/>
      <c r="D336" s="353"/>
      <c r="E336" s="353" t="s">
        <v>1921</v>
      </c>
      <c r="F336" s="353" t="s">
        <v>2174</v>
      </c>
      <c r="G336" s="353"/>
      <c r="H336" s="353" t="s">
        <v>1130</v>
      </c>
      <c r="I336" s="356">
        <v>13.311999999999999</v>
      </c>
      <c r="J336" s="356">
        <v>13.462999999999999</v>
      </c>
      <c r="K336" s="356">
        <v>12.23</v>
      </c>
      <c r="L336" s="356">
        <v>12.103999999999999</v>
      </c>
      <c r="M336" s="356">
        <v>13.618</v>
      </c>
      <c r="N336" s="356">
        <v>14.539</v>
      </c>
      <c r="O336" s="356">
        <v>14.945</v>
      </c>
      <c r="P336" s="356">
        <v>16.117999999999999</v>
      </c>
      <c r="Q336" s="356">
        <v>18.390999999999998</v>
      </c>
      <c r="R336" s="356" t="s">
        <v>1131</v>
      </c>
      <c r="S336" s="356" t="s">
        <v>1131</v>
      </c>
      <c r="T336" s="356" t="s">
        <v>1131</v>
      </c>
      <c r="U336" s="356" t="s">
        <v>1131</v>
      </c>
      <c r="V336" s="356" t="s">
        <v>1131</v>
      </c>
      <c r="W336" s="356" t="s">
        <v>1131</v>
      </c>
      <c r="X336" s="356" t="s">
        <v>1131</v>
      </c>
      <c r="Y336" s="356" t="s">
        <v>1131</v>
      </c>
      <c r="Z336" s="356" t="s">
        <v>1131</v>
      </c>
      <c r="AA336" s="356" t="s">
        <v>1131</v>
      </c>
      <c r="AB336" s="356" t="s">
        <v>1131</v>
      </c>
      <c r="AC336" s="356" t="s">
        <v>1131</v>
      </c>
      <c r="AD336" s="356" t="s">
        <v>1131</v>
      </c>
      <c r="AE336" s="356" t="s">
        <v>1131</v>
      </c>
      <c r="AF336" s="356" t="s">
        <v>1131</v>
      </c>
      <c r="AG336" s="356" t="s">
        <v>1131</v>
      </c>
      <c r="AH336" s="356" t="s">
        <v>1131</v>
      </c>
      <c r="AI336" s="356" t="s">
        <v>1131</v>
      </c>
      <c r="AJ336" s="356" t="s">
        <v>1131</v>
      </c>
      <c r="AK336" s="356" t="s">
        <v>1131</v>
      </c>
      <c r="AL336" s="356" t="s">
        <v>1131</v>
      </c>
      <c r="AM336" s="356" t="s">
        <v>1131</v>
      </c>
      <c r="AN336" s="356" t="s">
        <v>1131</v>
      </c>
      <c r="AO336" s="356" t="s">
        <v>1131</v>
      </c>
      <c r="AP336" s="356" t="s">
        <v>1131</v>
      </c>
      <c r="AQ336" s="356" t="s">
        <v>1131</v>
      </c>
      <c r="AR336" s="356" t="s">
        <v>1131</v>
      </c>
    </row>
    <row r="337" spans="1:44" ht="29.25" customHeight="1">
      <c r="A337" s="357" t="s">
        <v>2175</v>
      </c>
      <c r="B337" s="358" t="s">
        <v>2176</v>
      </c>
      <c r="C337" s="358"/>
      <c r="D337" s="358"/>
      <c r="E337" s="358" t="s">
        <v>1921</v>
      </c>
      <c r="F337" s="358" t="s">
        <v>2177</v>
      </c>
      <c r="G337" s="358"/>
      <c r="H337" s="358" t="s">
        <v>1130</v>
      </c>
      <c r="I337" s="355">
        <v>5.2720000000000002</v>
      </c>
      <c r="J337" s="355">
        <v>6.5960000000000001</v>
      </c>
      <c r="K337" s="355">
        <v>8.1859999999999999</v>
      </c>
      <c r="L337" s="355">
        <v>8.0299999999999994</v>
      </c>
      <c r="M337" s="355">
        <v>8.8859999999999992</v>
      </c>
      <c r="N337" s="355">
        <v>9.4640000000000004</v>
      </c>
      <c r="O337" s="355">
        <v>8.8030000000000008</v>
      </c>
      <c r="P337" s="355">
        <v>8.9179999999999993</v>
      </c>
      <c r="Q337" s="355">
        <v>8.4559999999999995</v>
      </c>
      <c r="R337" s="355" t="s">
        <v>1131</v>
      </c>
      <c r="S337" s="355" t="s">
        <v>1131</v>
      </c>
      <c r="T337" s="355" t="s">
        <v>1131</v>
      </c>
      <c r="U337" s="355" t="s">
        <v>1131</v>
      </c>
      <c r="V337" s="355" t="s">
        <v>1131</v>
      </c>
      <c r="W337" s="355" t="s">
        <v>1131</v>
      </c>
      <c r="X337" s="355" t="s">
        <v>1131</v>
      </c>
      <c r="Y337" s="355" t="s">
        <v>1131</v>
      </c>
      <c r="Z337" s="355" t="s">
        <v>1131</v>
      </c>
      <c r="AA337" s="355" t="s">
        <v>1131</v>
      </c>
      <c r="AB337" s="355" t="s">
        <v>1131</v>
      </c>
      <c r="AC337" s="355" t="s">
        <v>1131</v>
      </c>
      <c r="AD337" s="355" t="s">
        <v>1131</v>
      </c>
      <c r="AE337" s="355" t="s">
        <v>1131</v>
      </c>
      <c r="AF337" s="355" t="s">
        <v>1131</v>
      </c>
      <c r="AG337" s="355" t="s">
        <v>1131</v>
      </c>
      <c r="AH337" s="355" t="s">
        <v>1131</v>
      </c>
      <c r="AI337" s="355" t="s">
        <v>1131</v>
      </c>
      <c r="AJ337" s="355" t="s">
        <v>1131</v>
      </c>
      <c r="AK337" s="355" t="s">
        <v>1131</v>
      </c>
      <c r="AL337" s="355" t="s">
        <v>1131</v>
      </c>
      <c r="AM337" s="355" t="s">
        <v>1131</v>
      </c>
      <c r="AN337" s="355" t="s">
        <v>1131</v>
      </c>
      <c r="AO337" s="355" t="s">
        <v>1131</v>
      </c>
      <c r="AP337" s="355" t="s">
        <v>1131</v>
      </c>
      <c r="AQ337" s="355" t="s">
        <v>1131</v>
      </c>
      <c r="AR337" s="355" t="s">
        <v>1131</v>
      </c>
    </row>
    <row r="338" spans="1:44" ht="29.25" customHeight="1">
      <c r="A338" s="352" t="s">
        <v>2178</v>
      </c>
      <c r="B338" s="353" t="s">
        <v>2179</v>
      </c>
      <c r="C338" s="353"/>
      <c r="D338" s="353"/>
      <c r="E338" s="353" t="s">
        <v>1921</v>
      </c>
      <c r="F338" s="353" t="s">
        <v>2180</v>
      </c>
      <c r="G338" s="353"/>
      <c r="H338" s="353" t="s">
        <v>1130</v>
      </c>
      <c r="I338" s="356">
        <v>4.8559999999999999</v>
      </c>
      <c r="J338" s="356">
        <v>4.9130000000000003</v>
      </c>
      <c r="K338" s="356">
        <v>4.7190000000000003</v>
      </c>
      <c r="L338" s="356">
        <v>5.0510000000000002</v>
      </c>
      <c r="M338" s="356">
        <v>5.2380000000000004</v>
      </c>
      <c r="N338" s="356">
        <v>4.8929999999999998</v>
      </c>
      <c r="O338" s="356">
        <v>4.665</v>
      </c>
      <c r="P338" s="356">
        <v>4.4770000000000003</v>
      </c>
      <c r="Q338" s="356">
        <v>4.5890000000000004</v>
      </c>
      <c r="R338" s="356" t="s">
        <v>1131</v>
      </c>
      <c r="S338" s="356" t="s">
        <v>1131</v>
      </c>
      <c r="T338" s="356" t="s">
        <v>1131</v>
      </c>
      <c r="U338" s="356" t="s">
        <v>1131</v>
      </c>
      <c r="V338" s="356" t="s">
        <v>1131</v>
      </c>
      <c r="W338" s="356" t="s">
        <v>1131</v>
      </c>
      <c r="X338" s="356" t="s">
        <v>1131</v>
      </c>
      <c r="Y338" s="356" t="s">
        <v>1131</v>
      </c>
      <c r="Z338" s="356" t="s">
        <v>1131</v>
      </c>
      <c r="AA338" s="356" t="s">
        <v>1131</v>
      </c>
      <c r="AB338" s="356" t="s">
        <v>1131</v>
      </c>
      <c r="AC338" s="356" t="s">
        <v>1131</v>
      </c>
      <c r="AD338" s="356" t="s">
        <v>1131</v>
      </c>
      <c r="AE338" s="356" t="s">
        <v>1131</v>
      </c>
      <c r="AF338" s="356" t="s">
        <v>1131</v>
      </c>
      <c r="AG338" s="356" t="s">
        <v>1131</v>
      </c>
      <c r="AH338" s="356" t="s">
        <v>1131</v>
      </c>
      <c r="AI338" s="356" t="s">
        <v>1131</v>
      </c>
      <c r="AJ338" s="356" t="s">
        <v>1131</v>
      </c>
      <c r="AK338" s="356" t="s">
        <v>1131</v>
      </c>
      <c r="AL338" s="356" t="s">
        <v>1131</v>
      </c>
      <c r="AM338" s="356" t="s">
        <v>1131</v>
      </c>
      <c r="AN338" s="356" t="s">
        <v>1131</v>
      </c>
      <c r="AO338" s="356" t="s">
        <v>1131</v>
      </c>
      <c r="AP338" s="356" t="s">
        <v>1131</v>
      </c>
      <c r="AQ338" s="356" t="s">
        <v>1131</v>
      </c>
      <c r="AR338" s="356" t="s">
        <v>1131</v>
      </c>
    </row>
    <row r="339" spans="1:44" ht="38.25" customHeight="1">
      <c r="A339" s="357" t="s">
        <v>2181</v>
      </c>
      <c r="B339" s="358" t="s">
        <v>2182</v>
      </c>
      <c r="C339" s="358"/>
      <c r="D339" s="358"/>
      <c r="E339" s="358" t="s">
        <v>1143</v>
      </c>
      <c r="F339" s="358" t="s">
        <v>2183</v>
      </c>
      <c r="G339" s="358"/>
      <c r="H339" s="358" t="s">
        <v>1130</v>
      </c>
      <c r="I339" s="359">
        <v>4.4000000000000004</v>
      </c>
      <c r="J339" s="359">
        <v>3.9</v>
      </c>
      <c r="K339" s="359">
        <v>7.4</v>
      </c>
      <c r="L339" s="359">
        <v>5.8</v>
      </c>
      <c r="M339" s="359">
        <v>-0.7</v>
      </c>
      <c r="N339" s="359">
        <v>-2.8</v>
      </c>
      <c r="O339" s="359">
        <v>7.7</v>
      </c>
      <c r="P339" s="359">
        <v>2.6</v>
      </c>
      <c r="Q339" s="359">
        <v>-1.5</v>
      </c>
      <c r="R339" s="359">
        <v>4.5999999999999996</v>
      </c>
      <c r="S339" s="355">
        <v>4</v>
      </c>
      <c r="T339" s="355">
        <v>3.5</v>
      </c>
      <c r="U339" s="355">
        <v>3.5</v>
      </c>
      <c r="V339" s="355">
        <v>3.8</v>
      </c>
      <c r="W339" s="355">
        <v>3.4</v>
      </c>
      <c r="X339" s="355" t="s">
        <v>1131</v>
      </c>
      <c r="Y339" s="355" t="s">
        <v>1131</v>
      </c>
      <c r="Z339" s="355" t="s">
        <v>1131</v>
      </c>
      <c r="AA339" s="355" t="s">
        <v>1131</v>
      </c>
      <c r="AB339" s="355" t="s">
        <v>1131</v>
      </c>
      <c r="AC339" s="355" t="s">
        <v>1131</v>
      </c>
      <c r="AD339" s="355" t="s">
        <v>1131</v>
      </c>
      <c r="AE339" s="355" t="s">
        <v>1131</v>
      </c>
      <c r="AF339" s="355" t="s">
        <v>1131</v>
      </c>
      <c r="AG339" s="355" t="s">
        <v>1131</v>
      </c>
      <c r="AH339" s="355" t="s">
        <v>1131</v>
      </c>
      <c r="AI339" s="355" t="s">
        <v>1131</v>
      </c>
      <c r="AJ339" s="355" t="s">
        <v>1131</v>
      </c>
      <c r="AK339" s="355" t="s">
        <v>1131</v>
      </c>
      <c r="AL339" s="355" t="s">
        <v>1131</v>
      </c>
      <c r="AM339" s="355" t="s">
        <v>1131</v>
      </c>
      <c r="AN339" s="355" t="s">
        <v>1131</v>
      </c>
      <c r="AO339" s="355" t="s">
        <v>1131</v>
      </c>
      <c r="AP339" s="355" t="s">
        <v>1131</v>
      </c>
      <c r="AQ339" s="355" t="s">
        <v>1131</v>
      </c>
      <c r="AR339" s="355" t="s">
        <v>1131</v>
      </c>
    </row>
    <row r="340" spans="1:44" ht="20.25" customHeight="1">
      <c r="A340" s="352" t="s">
        <v>2184</v>
      </c>
      <c r="B340" s="353" t="s">
        <v>2185</v>
      </c>
      <c r="C340" s="353"/>
      <c r="D340" s="353"/>
      <c r="E340" s="353" t="s">
        <v>1143</v>
      </c>
      <c r="F340" s="353" t="s">
        <v>2186</v>
      </c>
      <c r="G340" s="353"/>
      <c r="H340" s="353" t="s">
        <v>1130</v>
      </c>
      <c r="I340" s="356">
        <v>85.388000000000005</v>
      </c>
      <c r="J340" s="356">
        <v>80.453000000000003</v>
      </c>
      <c r="K340" s="356">
        <v>87.64</v>
      </c>
      <c r="L340" s="356">
        <v>90.77</v>
      </c>
      <c r="M340" s="356">
        <v>82.822000000000003</v>
      </c>
      <c r="N340" s="356">
        <v>77.519000000000005</v>
      </c>
      <c r="O340" s="356">
        <v>91.405000000000001</v>
      </c>
      <c r="P340" s="356">
        <v>94.444000000000003</v>
      </c>
      <c r="Q340" s="356">
        <v>85.748999999999995</v>
      </c>
      <c r="R340" s="354">
        <v>86.3</v>
      </c>
      <c r="S340" s="355">
        <v>85.6</v>
      </c>
      <c r="T340" s="355">
        <v>88.5</v>
      </c>
      <c r="U340" s="355">
        <v>92.2</v>
      </c>
      <c r="V340" s="355">
        <v>96.1</v>
      </c>
      <c r="W340" s="355">
        <v>100</v>
      </c>
      <c r="X340" s="356" t="s">
        <v>1131</v>
      </c>
      <c r="Y340" s="356" t="s">
        <v>1131</v>
      </c>
      <c r="Z340" s="356" t="s">
        <v>1131</v>
      </c>
      <c r="AA340" s="356" t="s">
        <v>1131</v>
      </c>
      <c r="AB340" s="356" t="s">
        <v>1131</v>
      </c>
      <c r="AC340" s="356" t="s">
        <v>1131</v>
      </c>
      <c r="AD340" s="356" t="s">
        <v>1131</v>
      </c>
      <c r="AE340" s="356" t="s">
        <v>1131</v>
      </c>
      <c r="AF340" s="356" t="s">
        <v>1131</v>
      </c>
      <c r="AG340" s="356" t="s">
        <v>1131</v>
      </c>
      <c r="AH340" s="356" t="s">
        <v>1131</v>
      </c>
      <c r="AI340" s="356" t="s">
        <v>1131</v>
      </c>
      <c r="AJ340" s="356" t="s">
        <v>1131</v>
      </c>
      <c r="AK340" s="356" t="s">
        <v>1131</v>
      </c>
      <c r="AL340" s="356" t="s">
        <v>1131</v>
      </c>
      <c r="AM340" s="356" t="s">
        <v>1131</v>
      </c>
      <c r="AN340" s="356" t="s">
        <v>1131</v>
      </c>
      <c r="AO340" s="356" t="s">
        <v>1131</v>
      </c>
      <c r="AP340" s="356" t="s">
        <v>1131</v>
      </c>
      <c r="AQ340" s="356" t="s">
        <v>1131</v>
      </c>
      <c r="AR340" s="356" t="s">
        <v>1131</v>
      </c>
    </row>
    <row r="341" spans="1:44" ht="38.25" customHeight="1">
      <c r="A341" s="357" t="s">
        <v>2187</v>
      </c>
      <c r="B341" s="358" t="s">
        <v>2188</v>
      </c>
      <c r="C341" s="358"/>
      <c r="D341" s="358"/>
      <c r="E341" s="358" t="s">
        <v>2189</v>
      </c>
      <c r="F341" s="358" t="s">
        <v>2190</v>
      </c>
      <c r="G341" s="358"/>
      <c r="H341" s="358" t="s">
        <v>1130</v>
      </c>
      <c r="I341" s="355">
        <v>-11.765000000000001</v>
      </c>
      <c r="J341" s="355">
        <v>-5.78</v>
      </c>
      <c r="K341" s="355">
        <v>8.9329999999999998</v>
      </c>
      <c r="L341" s="355">
        <v>3.5720000000000001</v>
      </c>
      <c r="M341" s="355">
        <v>-8.7560000000000002</v>
      </c>
      <c r="N341" s="355">
        <v>-6.4020000000000001</v>
      </c>
      <c r="O341" s="355">
        <v>17.913</v>
      </c>
      <c r="P341" s="355">
        <v>3.3239999999999998</v>
      </c>
      <c r="Q341" s="355">
        <v>-9.2070000000000007</v>
      </c>
      <c r="R341" s="359">
        <v>0.7</v>
      </c>
      <c r="S341" s="355">
        <v>-0.8</v>
      </c>
      <c r="T341" s="355">
        <v>3.4</v>
      </c>
      <c r="U341" s="355">
        <v>4.2</v>
      </c>
      <c r="V341" s="355">
        <v>4.2</v>
      </c>
      <c r="W341" s="355">
        <v>4.0999999999999996</v>
      </c>
      <c r="X341" s="355" t="s">
        <v>1131</v>
      </c>
      <c r="Y341" s="355" t="s">
        <v>1131</v>
      </c>
      <c r="Z341" s="355" t="s">
        <v>1131</v>
      </c>
      <c r="AA341" s="355" t="s">
        <v>1131</v>
      </c>
      <c r="AB341" s="355" t="s">
        <v>1131</v>
      </c>
      <c r="AC341" s="355" t="s">
        <v>1131</v>
      </c>
      <c r="AD341" s="355" t="s">
        <v>1131</v>
      </c>
      <c r="AE341" s="355" t="s">
        <v>1131</v>
      </c>
      <c r="AF341" s="355" t="s">
        <v>1131</v>
      </c>
      <c r="AG341" s="355" t="s">
        <v>1131</v>
      </c>
      <c r="AH341" s="355" t="s">
        <v>1131</v>
      </c>
      <c r="AI341" s="355" t="s">
        <v>1131</v>
      </c>
      <c r="AJ341" s="355" t="s">
        <v>1131</v>
      </c>
      <c r="AK341" s="355" t="s">
        <v>1131</v>
      </c>
      <c r="AL341" s="355" t="s">
        <v>1131</v>
      </c>
      <c r="AM341" s="355" t="s">
        <v>1131</v>
      </c>
      <c r="AN341" s="355" t="s">
        <v>1131</v>
      </c>
      <c r="AO341" s="355" t="s">
        <v>1131</v>
      </c>
      <c r="AP341" s="355" t="s">
        <v>1131</v>
      </c>
      <c r="AQ341" s="355" t="s">
        <v>1131</v>
      </c>
      <c r="AR341" s="355" t="s">
        <v>1131</v>
      </c>
    </row>
    <row r="342" spans="1:44" ht="20.25" customHeight="1">
      <c r="A342" s="352" t="s">
        <v>2191</v>
      </c>
      <c r="B342" s="353" t="s">
        <v>2192</v>
      </c>
      <c r="C342" s="353"/>
      <c r="D342" s="353"/>
      <c r="E342" s="353" t="s">
        <v>1143</v>
      </c>
      <c r="F342" s="353" t="s">
        <v>2193</v>
      </c>
      <c r="G342" s="353"/>
      <c r="H342" s="353" t="s">
        <v>1130</v>
      </c>
      <c r="I342" s="356">
        <v>128.97800000000001</v>
      </c>
      <c r="J342" s="356">
        <v>131.535</v>
      </c>
      <c r="K342" s="356">
        <v>137.333</v>
      </c>
      <c r="L342" s="356">
        <v>141.82</v>
      </c>
      <c r="M342" s="356">
        <v>140.30000000000001</v>
      </c>
      <c r="N342" s="356">
        <v>140.06399999999999</v>
      </c>
      <c r="O342" s="356">
        <v>155.005</v>
      </c>
      <c r="P342" s="356">
        <v>160.58600000000001</v>
      </c>
      <c r="Q342" s="356">
        <v>162.297</v>
      </c>
      <c r="R342" s="354">
        <v>172.5</v>
      </c>
      <c r="S342" s="355">
        <v>174.2</v>
      </c>
      <c r="T342" s="355">
        <v>176.9</v>
      </c>
      <c r="U342" s="355">
        <v>180.5</v>
      </c>
      <c r="V342" s="355">
        <v>183.9</v>
      </c>
      <c r="W342" s="355">
        <v>188.6</v>
      </c>
      <c r="X342" s="356" t="s">
        <v>1131</v>
      </c>
      <c r="Y342" s="356" t="s">
        <v>1131</v>
      </c>
      <c r="Z342" s="356" t="s">
        <v>1131</v>
      </c>
      <c r="AA342" s="356" t="s">
        <v>1131</v>
      </c>
      <c r="AB342" s="356" t="s">
        <v>1131</v>
      </c>
      <c r="AC342" s="356" t="s">
        <v>1131</v>
      </c>
      <c r="AD342" s="356" t="s">
        <v>1131</v>
      </c>
      <c r="AE342" s="356" t="s">
        <v>1131</v>
      </c>
      <c r="AF342" s="356" t="s">
        <v>1131</v>
      </c>
      <c r="AG342" s="356" t="s">
        <v>1131</v>
      </c>
      <c r="AH342" s="356" t="s">
        <v>1131</v>
      </c>
      <c r="AI342" s="356" t="s">
        <v>1131</v>
      </c>
      <c r="AJ342" s="356" t="s">
        <v>1131</v>
      </c>
      <c r="AK342" s="356" t="s">
        <v>1131</v>
      </c>
      <c r="AL342" s="356" t="s">
        <v>1131</v>
      </c>
      <c r="AM342" s="356" t="s">
        <v>1131</v>
      </c>
      <c r="AN342" s="356" t="s">
        <v>1131</v>
      </c>
      <c r="AO342" s="356" t="s">
        <v>1131</v>
      </c>
      <c r="AP342" s="356" t="s">
        <v>1131</v>
      </c>
      <c r="AQ342" s="356" t="s">
        <v>1131</v>
      </c>
      <c r="AR342" s="356" t="s">
        <v>1131</v>
      </c>
    </row>
    <row r="343" spans="1:44" ht="66" customHeight="1">
      <c r="A343" s="357" t="s">
        <v>2194</v>
      </c>
      <c r="B343" s="358" t="s">
        <v>2195</v>
      </c>
      <c r="C343" s="358"/>
      <c r="D343" s="358"/>
      <c r="E343" s="358" t="s">
        <v>2196</v>
      </c>
      <c r="F343" s="358" t="s">
        <v>2197</v>
      </c>
      <c r="G343" s="358"/>
      <c r="H343" s="358" t="s">
        <v>1130</v>
      </c>
      <c r="I343" s="355">
        <v>-0.30299999999999999</v>
      </c>
      <c r="J343" s="355">
        <v>1.982</v>
      </c>
      <c r="K343" s="355">
        <v>4.4080000000000004</v>
      </c>
      <c r="L343" s="355">
        <v>3.2669999999999999</v>
      </c>
      <c r="M343" s="355">
        <v>-1.0720000000000001</v>
      </c>
      <c r="N343" s="355">
        <v>-0.16800000000000001</v>
      </c>
      <c r="O343" s="355">
        <v>10.667</v>
      </c>
      <c r="P343" s="355">
        <v>3.6</v>
      </c>
      <c r="Q343" s="355">
        <v>1.0660000000000001</v>
      </c>
      <c r="R343" s="359">
        <v>6.3</v>
      </c>
      <c r="S343" s="355">
        <v>0.9</v>
      </c>
      <c r="T343" s="355">
        <v>1.5</v>
      </c>
      <c r="U343" s="355">
        <v>2.1</v>
      </c>
      <c r="V343" s="355">
        <v>1.9</v>
      </c>
      <c r="W343" s="355">
        <v>2.6</v>
      </c>
      <c r="X343" s="355" t="s">
        <v>1131</v>
      </c>
      <c r="Y343" s="355" t="s">
        <v>1131</v>
      </c>
      <c r="Z343" s="355" t="s">
        <v>1131</v>
      </c>
      <c r="AA343" s="355" t="s">
        <v>1131</v>
      </c>
      <c r="AB343" s="355" t="s">
        <v>1131</v>
      </c>
      <c r="AC343" s="355" t="s">
        <v>1131</v>
      </c>
      <c r="AD343" s="355" t="s">
        <v>1131</v>
      </c>
      <c r="AE343" s="355" t="s">
        <v>1131</v>
      </c>
      <c r="AF343" s="355" t="s">
        <v>1131</v>
      </c>
      <c r="AG343" s="355" t="s">
        <v>1131</v>
      </c>
      <c r="AH343" s="355" t="s">
        <v>1131</v>
      </c>
      <c r="AI343" s="355" t="s">
        <v>1131</v>
      </c>
      <c r="AJ343" s="355" t="s">
        <v>1131</v>
      </c>
      <c r="AK343" s="355" t="s">
        <v>1131</v>
      </c>
      <c r="AL343" s="355" t="s">
        <v>1131</v>
      </c>
      <c r="AM343" s="355" t="s">
        <v>1131</v>
      </c>
      <c r="AN343" s="355" t="s">
        <v>1131</v>
      </c>
      <c r="AO343" s="355" t="s">
        <v>1131</v>
      </c>
      <c r="AP343" s="355" t="s">
        <v>1131</v>
      </c>
      <c r="AQ343" s="355" t="s">
        <v>1131</v>
      </c>
      <c r="AR343" s="355" t="s">
        <v>1131</v>
      </c>
    </row>
    <row r="344" spans="1:44" ht="29.25" customHeight="1">
      <c r="A344" s="352" t="s">
        <v>2198</v>
      </c>
      <c r="B344" s="353" t="s">
        <v>2199</v>
      </c>
      <c r="C344" s="353"/>
      <c r="D344" s="353"/>
      <c r="E344" s="353" t="s">
        <v>1435</v>
      </c>
      <c r="F344" s="353" t="s">
        <v>2200</v>
      </c>
      <c r="G344" s="353"/>
      <c r="H344" s="353" t="s">
        <v>1130</v>
      </c>
      <c r="I344" s="356">
        <v>40.968000000000004</v>
      </c>
      <c r="J344" s="356">
        <v>38.113</v>
      </c>
      <c r="K344" s="356">
        <v>38.848999999999997</v>
      </c>
      <c r="L344" s="356">
        <v>39.451999999999998</v>
      </c>
      <c r="M344" s="356">
        <v>37.040999999999997</v>
      </c>
      <c r="N344" s="356">
        <v>34.615000000000002</v>
      </c>
      <c r="O344" s="356">
        <v>39.338999999999999</v>
      </c>
      <c r="P344" s="356">
        <v>45.295000000000002</v>
      </c>
      <c r="Q344" s="356">
        <v>41.515000000000001</v>
      </c>
      <c r="R344" s="354">
        <v>44.4</v>
      </c>
      <c r="S344" s="355">
        <v>46.2</v>
      </c>
      <c r="T344" s="355">
        <v>46.8</v>
      </c>
      <c r="U344" s="355">
        <v>47.2</v>
      </c>
      <c r="V344" s="355">
        <v>47.6</v>
      </c>
      <c r="W344" s="355">
        <v>48.2</v>
      </c>
      <c r="X344" s="355">
        <v>49</v>
      </c>
      <c r="Y344" s="355">
        <v>50</v>
      </c>
      <c r="Z344" s="355">
        <v>51.3</v>
      </c>
      <c r="AA344" s="355">
        <v>52.7</v>
      </c>
      <c r="AB344" s="355">
        <v>54.2</v>
      </c>
      <c r="AC344" s="355">
        <v>55.8</v>
      </c>
      <c r="AD344" s="355">
        <v>57.3</v>
      </c>
      <c r="AE344" s="355">
        <v>59</v>
      </c>
      <c r="AF344" s="355">
        <v>60.6</v>
      </c>
      <c r="AG344" s="355">
        <v>62.3</v>
      </c>
      <c r="AH344" s="355">
        <v>64.099999999999994</v>
      </c>
      <c r="AI344" s="355">
        <v>66</v>
      </c>
      <c r="AJ344" s="355">
        <v>67.900000000000006</v>
      </c>
      <c r="AK344" s="355">
        <v>70</v>
      </c>
      <c r="AL344" s="355">
        <v>72.3</v>
      </c>
      <c r="AM344" s="355">
        <v>74.8</v>
      </c>
      <c r="AN344" s="355">
        <v>77.5</v>
      </c>
      <c r="AO344" s="355">
        <v>80.400000000000006</v>
      </c>
      <c r="AP344" s="355">
        <v>83.5</v>
      </c>
      <c r="AQ344" s="355">
        <v>86.7</v>
      </c>
      <c r="AR344" s="355">
        <v>90.9</v>
      </c>
    </row>
    <row r="345" spans="1:44" ht="29.25" customHeight="1">
      <c r="A345" s="357" t="s">
        <v>2201</v>
      </c>
      <c r="B345" s="358" t="s">
        <v>2202</v>
      </c>
      <c r="C345" s="358"/>
      <c r="D345" s="358"/>
      <c r="E345" s="358" t="s">
        <v>1435</v>
      </c>
      <c r="F345" s="358" t="s">
        <v>2203</v>
      </c>
      <c r="G345" s="358"/>
      <c r="H345" s="358" t="s">
        <v>1130</v>
      </c>
      <c r="I345" s="355">
        <v>-4.0000000000000001E-3</v>
      </c>
      <c r="J345" s="355">
        <v>2.4510000000000001</v>
      </c>
      <c r="K345" s="355">
        <v>2.4910000000000001</v>
      </c>
      <c r="L345" s="355">
        <v>3.7970000000000002</v>
      </c>
      <c r="M345" s="355">
        <v>-0.16700000000000001</v>
      </c>
      <c r="N345" s="355">
        <v>-1.6639999999999999</v>
      </c>
      <c r="O345" s="355">
        <v>10.791</v>
      </c>
      <c r="P345" s="355">
        <v>3.9159999999999999</v>
      </c>
      <c r="Q345" s="355">
        <v>3.6059999999999999</v>
      </c>
      <c r="R345" s="359">
        <v>6.8</v>
      </c>
      <c r="S345" s="355">
        <v>1.6</v>
      </c>
      <c r="T345" s="355">
        <v>2</v>
      </c>
      <c r="U345" s="355">
        <v>2.2999999999999998</v>
      </c>
      <c r="V345" s="355">
        <v>2.4</v>
      </c>
      <c r="W345" s="355">
        <v>2.7</v>
      </c>
      <c r="X345" s="355">
        <v>3</v>
      </c>
      <c r="Y345" s="355">
        <v>3.3</v>
      </c>
      <c r="Z345" s="355">
        <v>3.3</v>
      </c>
      <c r="AA345" s="355">
        <v>3.3</v>
      </c>
      <c r="AB345" s="355">
        <v>3.2</v>
      </c>
      <c r="AC345" s="355">
        <v>3.1</v>
      </c>
      <c r="AD345" s="355">
        <v>3</v>
      </c>
      <c r="AE345" s="355">
        <v>2.8</v>
      </c>
      <c r="AF345" s="355">
        <v>2.6</v>
      </c>
      <c r="AG345" s="355">
        <v>2.5</v>
      </c>
      <c r="AH345" s="355">
        <v>2.4</v>
      </c>
      <c r="AI345" s="355">
        <v>2.4</v>
      </c>
      <c r="AJ345" s="355">
        <v>2.4</v>
      </c>
      <c r="AK345" s="355">
        <v>2.5</v>
      </c>
      <c r="AL345" s="355">
        <v>2.7</v>
      </c>
      <c r="AM345" s="355">
        <v>2.9</v>
      </c>
      <c r="AN345" s="355">
        <v>3.2</v>
      </c>
      <c r="AO345" s="355">
        <v>3.6</v>
      </c>
      <c r="AP345" s="355">
        <v>4.0999999999999996</v>
      </c>
      <c r="AQ345" s="355">
        <v>4.5999999999999996</v>
      </c>
      <c r="AR345" s="355">
        <v>5.2</v>
      </c>
    </row>
    <row r="346" spans="1:44" ht="47.25" customHeight="1">
      <c r="A346" s="352" t="s">
        <v>2204</v>
      </c>
      <c r="B346" s="353" t="s">
        <v>2205</v>
      </c>
      <c r="C346" s="353"/>
      <c r="D346" s="353"/>
      <c r="E346" s="353" t="s">
        <v>1551</v>
      </c>
      <c r="F346" s="353" t="s">
        <v>2206</v>
      </c>
      <c r="G346" s="353"/>
      <c r="H346" s="353" t="s">
        <v>1130</v>
      </c>
      <c r="I346" s="356">
        <v>119.75</v>
      </c>
      <c r="J346" s="356">
        <v>119.527</v>
      </c>
      <c r="K346" s="356">
        <v>112.958</v>
      </c>
      <c r="L346" s="356">
        <v>112.43300000000001</v>
      </c>
      <c r="M346" s="356">
        <v>108.718</v>
      </c>
      <c r="N346" s="356">
        <v>112.175</v>
      </c>
      <c r="O346" s="356">
        <v>110.078</v>
      </c>
      <c r="P346" s="356">
        <v>101.023</v>
      </c>
      <c r="Q346" s="356">
        <v>101.108</v>
      </c>
      <c r="R346" s="354">
        <v>108.3</v>
      </c>
      <c r="S346" s="355">
        <v>102.2</v>
      </c>
      <c r="T346" s="355">
        <v>101.6</v>
      </c>
      <c r="U346" s="355">
        <v>101.7</v>
      </c>
      <c r="V346" s="355">
        <v>101.8</v>
      </c>
      <c r="W346" s="355">
        <v>101.6</v>
      </c>
      <c r="X346" s="356" t="s">
        <v>1131</v>
      </c>
      <c r="Y346" s="356" t="s">
        <v>1131</v>
      </c>
      <c r="Z346" s="356" t="s">
        <v>1131</v>
      </c>
      <c r="AA346" s="356" t="s">
        <v>1131</v>
      </c>
      <c r="AB346" s="356" t="s">
        <v>1131</v>
      </c>
      <c r="AC346" s="356" t="s">
        <v>1131</v>
      </c>
      <c r="AD346" s="356" t="s">
        <v>1131</v>
      </c>
      <c r="AE346" s="356" t="s">
        <v>1131</v>
      </c>
      <c r="AF346" s="356" t="s">
        <v>1131</v>
      </c>
      <c r="AG346" s="356" t="s">
        <v>1131</v>
      </c>
      <c r="AH346" s="356" t="s">
        <v>1131</v>
      </c>
      <c r="AI346" s="356" t="s">
        <v>1131</v>
      </c>
      <c r="AJ346" s="356" t="s">
        <v>1131</v>
      </c>
      <c r="AK346" s="356" t="s">
        <v>1131</v>
      </c>
      <c r="AL346" s="356" t="s">
        <v>1131</v>
      </c>
      <c r="AM346" s="356" t="s">
        <v>1131</v>
      </c>
      <c r="AN346" s="356" t="s">
        <v>1131</v>
      </c>
      <c r="AO346" s="356" t="s">
        <v>1131</v>
      </c>
      <c r="AP346" s="356" t="s">
        <v>1131</v>
      </c>
      <c r="AQ346" s="356" t="s">
        <v>1131</v>
      </c>
      <c r="AR346" s="356" t="s">
        <v>1131</v>
      </c>
    </row>
    <row r="347" spans="1:44" ht="47.25" customHeight="1">
      <c r="A347" s="357" t="s">
        <v>2207</v>
      </c>
      <c r="B347" s="358" t="s">
        <v>2208</v>
      </c>
      <c r="C347" s="358"/>
      <c r="D347" s="358"/>
      <c r="E347" s="358" t="s">
        <v>1551</v>
      </c>
      <c r="F347" s="358" t="s">
        <v>2209</v>
      </c>
      <c r="G347" s="358"/>
      <c r="H347" s="358" t="s">
        <v>1130</v>
      </c>
      <c r="I347" s="355">
        <v>84.78</v>
      </c>
      <c r="J347" s="355">
        <v>84.373999999999995</v>
      </c>
      <c r="K347" s="355">
        <v>86.611999999999995</v>
      </c>
      <c r="L347" s="355">
        <v>85.796999999999997</v>
      </c>
      <c r="M347" s="355">
        <v>84.278999999999996</v>
      </c>
      <c r="N347" s="355">
        <v>85.251999999999995</v>
      </c>
      <c r="O347" s="355">
        <v>84.411000000000001</v>
      </c>
      <c r="P347" s="355">
        <v>84.063000000000002</v>
      </c>
      <c r="Q347" s="355">
        <v>83.822999999999993</v>
      </c>
      <c r="R347" s="359">
        <v>83.6</v>
      </c>
      <c r="S347" s="355">
        <v>83.4</v>
      </c>
      <c r="T347" s="355">
        <v>83.3</v>
      </c>
      <c r="U347" s="355">
        <v>83.3</v>
      </c>
      <c r="V347" s="355">
        <v>82.9</v>
      </c>
      <c r="W347" s="355">
        <v>83.1</v>
      </c>
      <c r="X347" s="355" t="s">
        <v>1131</v>
      </c>
      <c r="Y347" s="355" t="s">
        <v>1131</v>
      </c>
      <c r="Z347" s="355" t="s">
        <v>1131</v>
      </c>
      <c r="AA347" s="355" t="s">
        <v>1131</v>
      </c>
      <c r="AB347" s="355" t="s">
        <v>1131</v>
      </c>
      <c r="AC347" s="355" t="s">
        <v>1131</v>
      </c>
      <c r="AD347" s="355" t="s">
        <v>1131</v>
      </c>
      <c r="AE347" s="355" t="s">
        <v>1131</v>
      </c>
      <c r="AF347" s="355" t="s">
        <v>1131</v>
      </c>
      <c r="AG347" s="355" t="s">
        <v>1131</v>
      </c>
      <c r="AH347" s="355" t="s">
        <v>1131</v>
      </c>
      <c r="AI347" s="355" t="s">
        <v>1131</v>
      </c>
      <c r="AJ347" s="355" t="s">
        <v>1131</v>
      </c>
      <c r="AK347" s="355" t="s">
        <v>1131</v>
      </c>
      <c r="AL347" s="355" t="s">
        <v>1131</v>
      </c>
      <c r="AM347" s="355" t="s">
        <v>1131</v>
      </c>
      <c r="AN347" s="355" t="s">
        <v>1131</v>
      </c>
      <c r="AO347" s="355" t="s">
        <v>1131</v>
      </c>
      <c r="AP347" s="355" t="s">
        <v>1131</v>
      </c>
      <c r="AQ347" s="355" t="s">
        <v>1131</v>
      </c>
      <c r="AR347" s="355" t="s">
        <v>1131</v>
      </c>
    </row>
    <row r="348" spans="1:44" ht="213" customHeight="1">
      <c r="A348" s="352" t="s">
        <v>2210</v>
      </c>
      <c r="B348" s="353" t="s">
        <v>2211</v>
      </c>
      <c r="C348" s="353"/>
      <c r="D348" s="353"/>
      <c r="E348" s="353" t="s">
        <v>1276</v>
      </c>
      <c r="F348" s="353" t="s">
        <v>2212</v>
      </c>
      <c r="G348" s="353" t="s">
        <v>1336</v>
      </c>
      <c r="H348" s="353" t="s">
        <v>1130</v>
      </c>
      <c r="I348" s="354">
        <v>4</v>
      </c>
      <c r="J348" s="354">
        <v>4</v>
      </c>
      <c r="K348" s="354">
        <v>4</v>
      </c>
      <c r="L348" s="354">
        <v>4</v>
      </c>
      <c r="M348" s="354">
        <v>4</v>
      </c>
      <c r="N348" s="354">
        <v>4</v>
      </c>
      <c r="O348" s="354">
        <v>4</v>
      </c>
      <c r="P348" s="354">
        <v>4</v>
      </c>
      <c r="Q348" s="354">
        <v>4</v>
      </c>
      <c r="R348" s="354">
        <v>4</v>
      </c>
      <c r="S348" s="355">
        <v>4</v>
      </c>
      <c r="T348" s="355">
        <v>4</v>
      </c>
      <c r="U348" s="355">
        <v>4</v>
      </c>
      <c r="V348" s="355">
        <v>4</v>
      </c>
      <c r="W348" s="355">
        <v>4</v>
      </c>
      <c r="X348" s="356" t="s">
        <v>1131</v>
      </c>
      <c r="Y348" s="356" t="s">
        <v>1131</v>
      </c>
      <c r="Z348" s="356" t="s">
        <v>1131</v>
      </c>
      <c r="AA348" s="356" t="s">
        <v>1131</v>
      </c>
      <c r="AB348" s="356" t="s">
        <v>1131</v>
      </c>
      <c r="AC348" s="356" t="s">
        <v>1131</v>
      </c>
      <c r="AD348" s="356" t="s">
        <v>1131</v>
      </c>
      <c r="AE348" s="356" t="s">
        <v>1131</v>
      </c>
      <c r="AF348" s="356" t="s">
        <v>1131</v>
      </c>
      <c r="AG348" s="356" t="s">
        <v>1131</v>
      </c>
      <c r="AH348" s="356" t="s">
        <v>1131</v>
      </c>
      <c r="AI348" s="356" t="s">
        <v>1131</v>
      </c>
      <c r="AJ348" s="356" t="s">
        <v>1131</v>
      </c>
      <c r="AK348" s="356" t="s">
        <v>1131</v>
      </c>
      <c r="AL348" s="356" t="s">
        <v>1131</v>
      </c>
      <c r="AM348" s="356" t="s">
        <v>1131</v>
      </c>
      <c r="AN348" s="356" t="s">
        <v>1131</v>
      </c>
      <c r="AO348" s="356" t="s">
        <v>1131</v>
      </c>
      <c r="AP348" s="356" t="s">
        <v>1131</v>
      </c>
      <c r="AQ348" s="356" t="s">
        <v>1131</v>
      </c>
      <c r="AR348" s="356" t="s">
        <v>1131</v>
      </c>
    </row>
    <row r="349" spans="1:44" ht="213" customHeight="1">
      <c r="A349" s="357" t="s">
        <v>2213</v>
      </c>
      <c r="B349" s="358" t="s">
        <v>2214</v>
      </c>
      <c r="C349" s="358"/>
      <c r="D349" s="358"/>
      <c r="E349" s="358" t="s">
        <v>1276</v>
      </c>
      <c r="F349" s="358" t="s">
        <v>2215</v>
      </c>
      <c r="G349" s="358" t="s">
        <v>1336</v>
      </c>
      <c r="H349" s="358" t="s">
        <v>1130</v>
      </c>
      <c r="I349" s="359">
        <v>4</v>
      </c>
      <c r="J349" s="359">
        <v>4</v>
      </c>
      <c r="K349" s="359">
        <v>4</v>
      </c>
      <c r="L349" s="359">
        <v>4</v>
      </c>
      <c r="M349" s="359">
        <v>4</v>
      </c>
      <c r="N349" s="359">
        <v>4</v>
      </c>
      <c r="O349" s="359">
        <v>4</v>
      </c>
      <c r="P349" s="359">
        <v>4</v>
      </c>
      <c r="Q349" s="359">
        <v>4</v>
      </c>
      <c r="R349" s="359">
        <v>4</v>
      </c>
      <c r="S349" s="355">
        <v>4</v>
      </c>
      <c r="T349" s="355">
        <v>4</v>
      </c>
      <c r="U349" s="355">
        <v>4</v>
      </c>
      <c r="V349" s="355">
        <v>4</v>
      </c>
      <c r="W349" s="355">
        <v>4</v>
      </c>
      <c r="X349" s="355" t="s">
        <v>1131</v>
      </c>
      <c r="Y349" s="355" t="s">
        <v>1131</v>
      </c>
      <c r="Z349" s="355" t="s">
        <v>1131</v>
      </c>
      <c r="AA349" s="355" t="s">
        <v>1131</v>
      </c>
      <c r="AB349" s="355" t="s">
        <v>1131</v>
      </c>
      <c r="AC349" s="355" t="s">
        <v>1131</v>
      </c>
      <c r="AD349" s="355" t="s">
        <v>1131</v>
      </c>
      <c r="AE349" s="355" t="s">
        <v>1131</v>
      </c>
      <c r="AF349" s="355" t="s">
        <v>1131</v>
      </c>
      <c r="AG349" s="355" t="s">
        <v>1131</v>
      </c>
      <c r="AH349" s="355" t="s">
        <v>1131</v>
      </c>
      <c r="AI349" s="355" t="s">
        <v>1131</v>
      </c>
      <c r="AJ349" s="355" t="s">
        <v>1131</v>
      </c>
      <c r="AK349" s="355" t="s">
        <v>1131</v>
      </c>
      <c r="AL349" s="355" t="s">
        <v>1131</v>
      </c>
      <c r="AM349" s="355" t="s">
        <v>1131</v>
      </c>
      <c r="AN349" s="355" t="s">
        <v>1131</v>
      </c>
      <c r="AO349" s="355" t="s">
        <v>1131</v>
      </c>
      <c r="AP349" s="355" t="s">
        <v>1131</v>
      </c>
      <c r="AQ349" s="355" t="s">
        <v>1131</v>
      </c>
      <c r="AR349" s="355" t="s">
        <v>1131</v>
      </c>
    </row>
    <row r="350" spans="1:44" ht="29.25" customHeight="1">
      <c r="A350" s="352" t="s">
        <v>2216</v>
      </c>
      <c r="B350" s="353" t="s">
        <v>2217</v>
      </c>
      <c r="C350" s="353"/>
      <c r="D350" s="353"/>
      <c r="E350" s="353" t="s">
        <v>1435</v>
      </c>
      <c r="F350" s="353" t="s">
        <v>2218</v>
      </c>
      <c r="G350" s="353"/>
      <c r="H350" s="353" t="s">
        <v>1130</v>
      </c>
      <c r="I350" s="356">
        <v>-0.621</v>
      </c>
      <c r="J350" s="356">
        <v>-0.82599999999999996</v>
      </c>
      <c r="K350" s="356">
        <v>-1.66</v>
      </c>
      <c r="L350" s="356">
        <v>0.80100000000000005</v>
      </c>
      <c r="M350" s="356">
        <v>0.61</v>
      </c>
      <c r="N350" s="356">
        <v>0.45300000000000001</v>
      </c>
      <c r="O350" s="356">
        <v>0.58399999999999996</v>
      </c>
      <c r="P350" s="356">
        <v>8.3000000000000004E-2</v>
      </c>
      <c r="Q350" s="356">
        <v>0.17399999999999999</v>
      </c>
      <c r="R350" s="354">
        <v>1.8</v>
      </c>
      <c r="S350" s="355">
        <v>-0.1</v>
      </c>
      <c r="T350" s="355">
        <v>0.3</v>
      </c>
      <c r="U350" s="355">
        <v>0.3</v>
      </c>
      <c r="V350" s="355">
        <v>0.1</v>
      </c>
      <c r="W350" s="355">
        <v>0.3</v>
      </c>
      <c r="X350" s="355">
        <v>0.5</v>
      </c>
      <c r="Y350" s="355">
        <v>0.5</v>
      </c>
      <c r="Z350" s="355">
        <v>0.6</v>
      </c>
      <c r="AA350" s="355">
        <v>0.6</v>
      </c>
      <c r="AB350" s="355">
        <v>0.6</v>
      </c>
      <c r="AC350" s="355">
        <v>0.6</v>
      </c>
      <c r="AD350" s="355">
        <v>0.6</v>
      </c>
      <c r="AE350" s="355">
        <v>0.6</v>
      </c>
      <c r="AF350" s="355">
        <v>0.6</v>
      </c>
      <c r="AG350" s="355">
        <v>0.6</v>
      </c>
      <c r="AH350" s="355">
        <v>0.6</v>
      </c>
      <c r="AI350" s="355">
        <v>0.6</v>
      </c>
      <c r="AJ350" s="355">
        <v>0.6</v>
      </c>
      <c r="AK350" s="355">
        <v>0.7</v>
      </c>
      <c r="AL350" s="355">
        <v>0.7</v>
      </c>
      <c r="AM350" s="355">
        <v>0.8</v>
      </c>
      <c r="AN350" s="355">
        <v>0.9</v>
      </c>
      <c r="AO350" s="355">
        <v>1</v>
      </c>
      <c r="AP350" s="355">
        <v>1.2</v>
      </c>
      <c r="AQ350" s="355">
        <v>1.3</v>
      </c>
      <c r="AR350" s="355">
        <v>1.6</v>
      </c>
    </row>
    <row r="351" spans="1:44" ht="29.25" customHeight="1">
      <c r="A351" s="357" t="s">
        <v>2219</v>
      </c>
      <c r="B351" s="358" t="s">
        <v>2220</v>
      </c>
      <c r="C351" s="358"/>
      <c r="D351" s="358"/>
      <c r="E351" s="358" t="s">
        <v>1199</v>
      </c>
      <c r="F351" s="358" t="s">
        <v>2221</v>
      </c>
      <c r="G351" s="358"/>
      <c r="H351" s="358" t="s">
        <v>1130</v>
      </c>
      <c r="I351" s="355">
        <v>49.92</v>
      </c>
      <c r="J351" s="355">
        <v>49.917000000000002</v>
      </c>
      <c r="K351" s="355">
        <v>49.948999999999998</v>
      </c>
      <c r="L351" s="355">
        <v>49.981999999999999</v>
      </c>
      <c r="M351" s="355">
        <v>50.014000000000003</v>
      </c>
      <c r="N351" s="355">
        <v>50.04</v>
      </c>
      <c r="O351" s="359">
        <v>50.1</v>
      </c>
      <c r="P351" s="359">
        <v>50.1</v>
      </c>
      <c r="Q351" s="359">
        <v>50.1</v>
      </c>
      <c r="R351" s="355">
        <v>50.1</v>
      </c>
      <c r="S351" s="355">
        <v>50.1</v>
      </c>
      <c r="T351" s="355">
        <v>50.2</v>
      </c>
      <c r="U351" s="355">
        <v>50.2</v>
      </c>
      <c r="V351" s="355">
        <v>50.2</v>
      </c>
      <c r="W351" s="355">
        <v>50.3</v>
      </c>
      <c r="X351" s="355">
        <v>50.3</v>
      </c>
      <c r="Y351" s="355" t="s">
        <v>1131</v>
      </c>
      <c r="Z351" s="355" t="s">
        <v>1131</v>
      </c>
      <c r="AA351" s="355" t="s">
        <v>1131</v>
      </c>
      <c r="AB351" s="355" t="s">
        <v>1131</v>
      </c>
      <c r="AC351" s="355" t="s">
        <v>1131</v>
      </c>
      <c r="AD351" s="355" t="s">
        <v>1131</v>
      </c>
      <c r="AE351" s="355" t="s">
        <v>1131</v>
      </c>
      <c r="AF351" s="355" t="s">
        <v>1131</v>
      </c>
      <c r="AG351" s="355" t="s">
        <v>1131</v>
      </c>
      <c r="AH351" s="355" t="s">
        <v>1131</v>
      </c>
      <c r="AI351" s="355" t="s">
        <v>1131</v>
      </c>
      <c r="AJ351" s="355" t="s">
        <v>1131</v>
      </c>
      <c r="AK351" s="355" t="s">
        <v>1131</v>
      </c>
      <c r="AL351" s="355" t="s">
        <v>1131</v>
      </c>
      <c r="AM351" s="355" t="s">
        <v>1131</v>
      </c>
      <c r="AN351" s="355" t="s">
        <v>1131</v>
      </c>
      <c r="AO351" s="355" t="s">
        <v>1131</v>
      </c>
      <c r="AP351" s="355" t="s">
        <v>1131</v>
      </c>
      <c r="AQ351" s="355" t="s">
        <v>1131</v>
      </c>
      <c r="AR351" s="355" t="s">
        <v>1131</v>
      </c>
    </row>
    <row r="352" spans="1:44" ht="47.25" customHeight="1">
      <c r="A352" s="352" t="s">
        <v>2222</v>
      </c>
      <c r="B352" s="353" t="s">
        <v>2223</v>
      </c>
      <c r="C352" s="353"/>
      <c r="D352" s="353" t="s">
        <v>1322</v>
      </c>
      <c r="E352" s="353" t="s">
        <v>1464</v>
      </c>
      <c r="F352" s="353" t="s">
        <v>2224</v>
      </c>
      <c r="G352" s="353"/>
      <c r="H352" s="353" t="s">
        <v>1130</v>
      </c>
      <c r="I352" s="356">
        <v>14300</v>
      </c>
      <c r="J352" s="356">
        <v>15300</v>
      </c>
      <c r="K352" s="356">
        <v>16300</v>
      </c>
      <c r="L352" s="356">
        <v>17100</v>
      </c>
      <c r="M352" s="356">
        <v>18100</v>
      </c>
      <c r="N352" s="356">
        <v>18900</v>
      </c>
      <c r="O352" s="356">
        <v>19900</v>
      </c>
      <c r="P352" s="356">
        <v>20700</v>
      </c>
      <c r="Q352" s="354">
        <v>21354.877257541299</v>
      </c>
      <c r="R352" s="355">
        <v>22389.345025385799</v>
      </c>
      <c r="S352" s="355">
        <v>23410.778606103599</v>
      </c>
      <c r="T352" s="355">
        <v>24523.794849350499</v>
      </c>
      <c r="U352" s="355">
        <v>25811.120529233001</v>
      </c>
      <c r="V352" s="355">
        <v>27146.396205414399</v>
      </c>
      <c r="W352" s="356" t="s">
        <v>1131</v>
      </c>
      <c r="X352" s="356" t="s">
        <v>1131</v>
      </c>
      <c r="Y352" s="356" t="s">
        <v>1131</v>
      </c>
      <c r="Z352" s="356" t="s">
        <v>1131</v>
      </c>
      <c r="AA352" s="356" t="s">
        <v>1131</v>
      </c>
      <c r="AB352" s="356" t="s">
        <v>1131</v>
      </c>
      <c r="AC352" s="356" t="s">
        <v>1131</v>
      </c>
      <c r="AD352" s="356" t="s">
        <v>1131</v>
      </c>
      <c r="AE352" s="356" t="s">
        <v>1131</v>
      </c>
      <c r="AF352" s="356" t="s">
        <v>1131</v>
      </c>
      <c r="AG352" s="356" t="s">
        <v>1131</v>
      </c>
      <c r="AH352" s="356" t="s">
        <v>1131</v>
      </c>
      <c r="AI352" s="356" t="s">
        <v>1131</v>
      </c>
      <c r="AJ352" s="356" t="s">
        <v>1131</v>
      </c>
      <c r="AK352" s="356" t="s">
        <v>1131</v>
      </c>
      <c r="AL352" s="356" t="s">
        <v>1131</v>
      </c>
      <c r="AM352" s="356" t="s">
        <v>1131</v>
      </c>
      <c r="AN352" s="356" t="s">
        <v>1131</v>
      </c>
      <c r="AO352" s="356" t="s">
        <v>1131</v>
      </c>
      <c r="AP352" s="356" t="s">
        <v>1131</v>
      </c>
      <c r="AQ352" s="356" t="s">
        <v>1131</v>
      </c>
      <c r="AR352" s="356" t="s">
        <v>1131</v>
      </c>
    </row>
    <row r="353" spans="1:44" ht="20.25" customHeight="1">
      <c r="A353" s="357" t="s">
        <v>2225</v>
      </c>
      <c r="B353" s="358" t="s">
        <v>2226</v>
      </c>
      <c r="C353" s="358"/>
      <c r="D353" s="358"/>
      <c r="E353" s="358" t="s">
        <v>1468</v>
      </c>
      <c r="F353" s="358" t="s">
        <v>2227</v>
      </c>
      <c r="G353" s="358"/>
      <c r="H353" s="358" t="s">
        <v>1130</v>
      </c>
      <c r="I353" s="355">
        <v>9.1603053435114408</v>
      </c>
      <c r="J353" s="355">
        <v>6.9930069930069996</v>
      </c>
      <c r="K353" s="355">
        <v>6.5359477124182996</v>
      </c>
      <c r="L353" s="355">
        <v>4.9079754601226897</v>
      </c>
      <c r="M353" s="355">
        <v>5.8479532163742798</v>
      </c>
      <c r="N353" s="355">
        <v>4.4198895027624401</v>
      </c>
      <c r="O353" s="355">
        <v>5.2910052910053</v>
      </c>
      <c r="P353" s="355">
        <v>4.0201005025125598</v>
      </c>
      <c r="Q353" s="359">
        <v>3.1636582489917</v>
      </c>
      <c r="R353" s="355">
        <v>4.8441756670793099</v>
      </c>
      <c r="S353" s="355">
        <v>4.5621414094952</v>
      </c>
      <c r="T353" s="355">
        <v>4.7542897311270398</v>
      </c>
      <c r="U353" s="355">
        <v>5.2492923211537397</v>
      </c>
      <c r="V353" s="355">
        <v>5.1732572968661996</v>
      </c>
      <c r="W353" s="355" t="s">
        <v>1131</v>
      </c>
      <c r="X353" s="355" t="s">
        <v>1131</v>
      </c>
      <c r="Y353" s="355" t="s">
        <v>1131</v>
      </c>
      <c r="Z353" s="355" t="s">
        <v>1131</v>
      </c>
      <c r="AA353" s="355" t="s">
        <v>1131</v>
      </c>
      <c r="AB353" s="355" t="s">
        <v>1131</v>
      </c>
      <c r="AC353" s="355" t="s">
        <v>1131</v>
      </c>
      <c r="AD353" s="355" t="s">
        <v>1131</v>
      </c>
      <c r="AE353" s="355" t="s">
        <v>1131</v>
      </c>
      <c r="AF353" s="355" t="s">
        <v>1131</v>
      </c>
      <c r="AG353" s="355" t="s">
        <v>1131</v>
      </c>
      <c r="AH353" s="355" t="s">
        <v>1131</v>
      </c>
      <c r="AI353" s="355" t="s">
        <v>1131</v>
      </c>
      <c r="AJ353" s="355" t="s">
        <v>1131</v>
      </c>
      <c r="AK353" s="355" t="s">
        <v>1131</v>
      </c>
      <c r="AL353" s="355" t="s">
        <v>1131</v>
      </c>
      <c r="AM353" s="355" t="s">
        <v>1131</v>
      </c>
      <c r="AN353" s="355" t="s">
        <v>1131</v>
      </c>
      <c r="AO353" s="355" t="s">
        <v>1131</v>
      </c>
      <c r="AP353" s="355" t="s">
        <v>1131</v>
      </c>
      <c r="AQ353" s="355" t="s">
        <v>1131</v>
      </c>
      <c r="AR353" s="355" t="s">
        <v>1131</v>
      </c>
    </row>
    <row r="354" spans="1:44" ht="47.25" customHeight="1">
      <c r="A354" s="352" t="s">
        <v>2228</v>
      </c>
      <c r="B354" s="353" t="s">
        <v>2229</v>
      </c>
      <c r="C354" s="353"/>
      <c r="D354" s="353"/>
      <c r="E354" s="353" t="s">
        <v>1143</v>
      </c>
      <c r="F354" s="353" t="s">
        <v>2230</v>
      </c>
      <c r="G354" s="353"/>
      <c r="H354" s="353" t="s">
        <v>1130</v>
      </c>
      <c r="I354" s="356">
        <v>28.0480634753959</v>
      </c>
      <c r="J354" s="356">
        <v>29.825817808816499</v>
      </c>
      <c r="K354" s="356">
        <v>31.658925767976601</v>
      </c>
      <c r="L354" s="356">
        <v>33.113291958113699</v>
      </c>
      <c r="M354" s="356">
        <v>34.963788139842599</v>
      </c>
      <c r="N354" s="356">
        <v>36.445339838524397</v>
      </c>
      <c r="O354" s="356">
        <v>38.381128735764001</v>
      </c>
      <c r="P354" s="356">
        <v>39.974885729761397</v>
      </c>
      <c r="Q354" s="354">
        <v>41.266468845822999</v>
      </c>
      <c r="R354" s="355">
        <v>43.291547470378603</v>
      </c>
      <c r="S354" s="355">
        <v>45.310866638187399</v>
      </c>
      <c r="T354" s="355">
        <v>47.5263768352876</v>
      </c>
      <c r="U354" s="355">
        <v>50.1003478032804</v>
      </c>
      <c r="V354" s="355">
        <v>52.789936815600299</v>
      </c>
      <c r="W354" s="356" t="s">
        <v>1131</v>
      </c>
      <c r="X354" s="356" t="s">
        <v>1131</v>
      </c>
      <c r="Y354" s="356" t="s">
        <v>1131</v>
      </c>
      <c r="Z354" s="356" t="s">
        <v>1131</v>
      </c>
      <c r="AA354" s="356" t="s">
        <v>1131</v>
      </c>
      <c r="AB354" s="356" t="s">
        <v>1131</v>
      </c>
      <c r="AC354" s="356" t="s">
        <v>1131</v>
      </c>
      <c r="AD354" s="356" t="s">
        <v>1131</v>
      </c>
      <c r="AE354" s="356" t="s">
        <v>1131</v>
      </c>
      <c r="AF354" s="356" t="s">
        <v>1131</v>
      </c>
      <c r="AG354" s="356" t="s">
        <v>1131</v>
      </c>
      <c r="AH354" s="356" t="s">
        <v>1131</v>
      </c>
      <c r="AI354" s="356" t="s">
        <v>1131</v>
      </c>
      <c r="AJ354" s="356" t="s">
        <v>1131</v>
      </c>
      <c r="AK354" s="356" t="s">
        <v>1131</v>
      </c>
      <c r="AL354" s="356" t="s">
        <v>1131</v>
      </c>
      <c r="AM354" s="356" t="s">
        <v>1131</v>
      </c>
      <c r="AN354" s="356" t="s">
        <v>1131</v>
      </c>
      <c r="AO354" s="356" t="s">
        <v>1131</v>
      </c>
      <c r="AP354" s="356" t="s">
        <v>1131</v>
      </c>
      <c r="AQ354" s="356" t="s">
        <v>1131</v>
      </c>
      <c r="AR354" s="356" t="s">
        <v>1131</v>
      </c>
    </row>
    <row r="355" spans="1:44" ht="29.25" customHeight="1">
      <c r="A355" s="357" t="s">
        <v>2231</v>
      </c>
      <c r="B355" s="358" t="s">
        <v>2232</v>
      </c>
      <c r="C355" s="358"/>
      <c r="D355" s="358"/>
      <c r="E355" s="358" t="s">
        <v>1143</v>
      </c>
      <c r="F355" s="358" t="s">
        <v>2233</v>
      </c>
      <c r="G355" s="358"/>
      <c r="H355" s="358" t="s">
        <v>1130</v>
      </c>
      <c r="I355" s="355">
        <v>867.18921439672602</v>
      </c>
      <c r="J355" s="355">
        <v>809.76699636676301</v>
      </c>
      <c r="K355" s="355">
        <v>746.94778910683897</v>
      </c>
      <c r="L355" s="355">
        <v>690.49787264562701</v>
      </c>
      <c r="M355" s="355">
        <v>646.01979953118496</v>
      </c>
      <c r="N355" s="355">
        <v>612.60485577886004</v>
      </c>
      <c r="O355" s="355">
        <v>530.21368389383599</v>
      </c>
      <c r="P355" s="355">
        <v>505.10044839896602</v>
      </c>
      <c r="Q355" s="359">
        <v>484.79193164569801</v>
      </c>
      <c r="R355" s="355">
        <v>476.388654663681</v>
      </c>
      <c r="S355" s="355">
        <v>470.13632941496599</v>
      </c>
      <c r="T355" s="355">
        <v>465.40250166703299</v>
      </c>
      <c r="U355" s="355" t="s">
        <v>1131</v>
      </c>
      <c r="V355" s="355" t="s">
        <v>1131</v>
      </c>
      <c r="W355" s="355" t="s">
        <v>1131</v>
      </c>
      <c r="X355" s="355" t="s">
        <v>1131</v>
      </c>
      <c r="Y355" s="355" t="s">
        <v>1131</v>
      </c>
      <c r="Z355" s="355" t="s">
        <v>1131</v>
      </c>
      <c r="AA355" s="355" t="s">
        <v>1131</v>
      </c>
      <c r="AB355" s="355" t="s">
        <v>1131</v>
      </c>
      <c r="AC355" s="355" t="s">
        <v>1131</v>
      </c>
      <c r="AD355" s="355" t="s">
        <v>1131</v>
      </c>
      <c r="AE355" s="355" t="s">
        <v>1131</v>
      </c>
      <c r="AF355" s="355" t="s">
        <v>1131</v>
      </c>
      <c r="AG355" s="355" t="s">
        <v>1131</v>
      </c>
      <c r="AH355" s="355" t="s">
        <v>1131</v>
      </c>
      <c r="AI355" s="355" t="s">
        <v>1131</v>
      </c>
      <c r="AJ355" s="355" t="s">
        <v>1131</v>
      </c>
      <c r="AK355" s="355" t="s">
        <v>1131</v>
      </c>
      <c r="AL355" s="355" t="s">
        <v>1131</v>
      </c>
      <c r="AM355" s="355" t="s">
        <v>1131</v>
      </c>
      <c r="AN355" s="355" t="s">
        <v>1131</v>
      </c>
      <c r="AO355" s="355" t="s">
        <v>1131</v>
      </c>
      <c r="AP355" s="355" t="s">
        <v>1131</v>
      </c>
      <c r="AQ355" s="355" t="s">
        <v>1131</v>
      </c>
      <c r="AR355" s="355" t="s">
        <v>1131</v>
      </c>
    </row>
    <row r="356" spans="1:44" ht="20.25" customHeight="1">
      <c r="A356" s="352" t="s">
        <v>2234</v>
      </c>
      <c r="B356" s="353" t="s">
        <v>2235</v>
      </c>
      <c r="C356" s="353"/>
      <c r="D356" s="353"/>
      <c r="E356" s="353" t="s">
        <v>1143</v>
      </c>
      <c r="F356" s="353" t="s">
        <v>2236</v>
      </c>
      <c r="G356" s="353"/>
      <c r="H356" s="353" t="s">
        <v>1130</v>
      </c>
      <c r="I356" s="356">
        <v>5.1420243064290503</v>
      </c>
      <c r="J356" s="356">
        <v>3.9615467862195399</v>
      </c>
      <c r="K356" s="356">
        <v>3.2958040035136502</v>
      </c>
      <c r="L356" s="356">
        <v>3.0987194809082399</v>
      </c>
      <c r="M356" s="356">
        <v>2.8588684747643498</v>
      </c>
      <c r="N356" s="356">
        <v>2.6257198813868201</v>
      </c>
      <c r="O356" s="356">
        <v>2.5780013705732099</v>
      </c>
      <c r="P356" s="354">
        <v>2.4390771641707798</v>
      </c>
      <c r="Q356" s="354">
        <v>2.3195820452490099</v>
      </c>
      <c r="R356" s="355">
        <v>2.2525335158827899</v>
      </c>
      <c r="S356" s="355">
        <v>2.20247237317226</v>
      </c>
      <c r="T356" s="355">
        <v>2.1771410650102898</v>
      </c>
      <c r="U356" s="356" t="s">
        <v>1131</v>
      </c>
      <c r="V356" s="356" t="s">
        <v>1131</v>
      </c>
      <c r="W356" s="356" t="s">
        <v>1131</v>
      </c>
      <c r="X356" s="356" t="s">
        <v>1131</v>
      </c>
      <c r="Y356" s="356" t="s">
        <v>1131</v>
      </c>
      <c r="Z356" s="356" t="s">
        <v>1131</v>
      </c>
      <c r="AA356" s="356" t="s">
        <v>1131</v>
      </c>
      <c r="AB356" s="356" t="s">
        <v>1131</v>
      </c>
      <c r="AC356" s="356" t="s">
        <v>1131</v>
      </c>
      <c r="AD356" s="356" t="s">
        <v>1131</v>
      </c>
      <c r="AE356" s="356" t="s">
        <v>1131</v>
      </c>
      <c r="AF356" s="356" t="s">
        <v>1131</v>
      </c>
      <c r="AG356" s="356" t="s">
        <v>1131</v>
      </c>
      <c r="AH356" s="356" t="s">
        <v>1131</v>
      </c>
      <c r="AI356" s="356" t="s">
        <v>1131</v>
      </c>
      <c r="AJ356" s="356" t="s">
        <v>1131</v>
      </c>
      <c r="AK356" s="356" t="s">
        <v>1131</v>
      </c>
      <c r="AL356" s="356" t="s">
        <v>1131</v>
      </c>
      <c r="AM356" s="356" t="s">
        <v>1131</v>
      </c>
      <c r="AN356" s="356" t="s">
        <v>1131</v>
      </c>
      <c r="AO356" s="356" t="s">
        <v>1131</v>
      </c>
      <c r="AP356" s="356" t="s">
        <v>1131</v>
      </c>
      <c r="AQ356" s="356" t="s">
        <v>1131</v>
      </c>
      <c r="AR356" s="356" t="s">
        <v>1131</v>
      </c>
    </row>
    <row r="357" spans="1:44" ht="29.25" customHeight="1">
      <c r="A357" s="357" t="s">
        <v>2237</v>
      </c>
      <c r="B357" s="358" t="s">
        <v>2238</v>
      </c>
      <c r="C357" s="358"/>
      <c r="D357" s="358"/>
      <c r="E357" s="358" t="s">
        <v>1283</v>
      </c>
      <c r="F357" s="358" t="s">
        <v>2239</v>
      </c>
      <c r="G357" s="358"/>
      <c r="H357" s="358" t="s">
        <v>1130</v>
      </c>
      <c r="I357" s="355">
        <v>7.1800141604059204</v>
      </c>
      <c r="J357" s="355">
        <v>1.5916086739117501</v>
      </c>
      <c r="K357" s="355">
        <v>3.9777563539566301</v>
      </c>
      <c r="L357" s="355">
        <v>5.5502235462976399</v>
      </c>
      <c r="M357" s="355">
        <v>3.0336881019314301</v>
      </c>
      <c r="N357" s="355">
        <v>9.8323210299537909</v>
      </c>
      <c r="O357" s="355">
        <v>6.72208870677464</v>
      </c>
      <c r="P357" s="355">
        <v>2.7541524787116698</v>
      </c>
      <c r="Q357" s="355">
        <v>0.87827560911928304</v>
      </c>
      <c r="R357" s="359">
        <v>2.0769542327716102</v>
      </c>
      <c r="S357" s="355">
        <v>1.8597021209542499</v>
      </c>
      <c r="T357" s="355">
        <v>2.3091418201185201</v>
      </c>
      <c r="U357" s="355">
        <v>1.6347182429870899</v>
      </c>
      <c r="V357" s="355">
        <v>1.37324599416608</v>
      </c>
      <c r="W357" s="355">
        <v>2.3766702943018401</v>
      </c>
      <c r="X357" s="355" t="s">
        <v>1131</v>
      </c>
      <c r="Y357" s="355" t="s">
        <v>1131</v>
      </c>
      <c r="Z357" s="355" t="s">
        <v>1131</v>
      </c>
      <c r="AA357" s="355" t="s">
        <v>1131</v>
      </c>
      <c r="AB357" s="355" t="s">
        <v>1131</v>
      </c>
      <c r="AC357" s="355" t="s">
        <v>1131</v>
      </c>
      <c r="AD357" s="355" t="s">
        <v>1131</v>
      </c>
      <c r="AE357" s="355" t="s">
        <v>1131</v>
      </c>
      <c r="AF357" s="355" t="s">
        <v>1131</v>
      </c>
      <c r="AG357" s="355" t="s">
        <v>1131</v>
      </c>
      <c r="AH357" s="355" t="s">
        <v>1131</v>
      </c>
      <c r="AI357" s="355" t="s">
        <v>1131</v>
      </c>
      <c r="AJ357" s="355" t="s">
        <v>1131</v>
      </c>
      <c r="AK357" s="355" t="s">
        <v>1131</v>
      </c>
      <c r="AL357" s="355" t="s">
        <v>1131</v>
      </c>
      <c r="AM357" s="355" t="s">
        <v>1131</v>
      </c>
      <c r="AN357" s="355" t="s">
        <v>1131</v>
      </c>
      <c r="AO357" s="355" t="s">
        <v>1131</v>
      </c>
      <c r="AP357" s="355" t="s">
        <v>1131</v>
      </c>
      <c r="AQ357" s="355" t="s">
        <v>1131</v>
      </c>
      <c r="AR357" s="355" t="s">
        <v>1131</v>
      </c>
    </row>
    <row r="358" spans="1:44" ht="38.25" customHeight="1">
      <c r="A358" s="352" t="s">
        <v>2240</v>
      </c>
      <c r="B358" s="353" t="s">
        <v>2241</v>
      </c>
      <c r="C358" s="353"/>
      <c r="D358" s="353"/>
      <c r="E358" s="353" t="s">
        <v>1283</v>
      </c>
      <c r="F358" s="353" t="s">
        <v>2242</v>
      </c>
      <c r="G358" s="353"/>
      <c r="H358" s="353" t="s">
        <v>1130</v>
      </c>
      <c r="I358" s="356">
        <v>5.1643779763575797</v>
      </c>
      <c r="J358" s="356">
        <v>5.0903817938627096</v>
      </c>
      <c r="K358" s="356">
        <v>5.1137985092476299</v>
      </c>
      <c r="L358" s="356">
        <v>5.2227999349529197</v>
      </c>
      <c r="M358" s="356">
        <v>5.2521928312483004</v>
      </c>
      <c r="N358" s="356">
        <v>5.8185839233643799</v>
      </c>
      <c r="O358" s="356">
        <v>5.9383086908174798</v>
      </c>
      <c r="P358" s="356">
        <v>5.9135857851407598</v>
      </c>
      <c r="Q358" s="356">
        <v>5.8536937063116703</v>
      </c>
      <c r="R358" s="354">
        <v>5.8488745725764302</v>
      </c>
      <c r="S358" s="355">
        <v>5.8498415837346602</v>
      </c>
      <c r="T358" s="355">
        <v>5.8493580781555501</v>
      </c>
      <c r="U358" s="355">
        <v>5.7995998309451</v>
      </c>
      <c r="V358" s="355">
        <v>5.7494789545503204</v>
      </c>
      <c r="W358" s="355">
        <v>5.7495393927477103</v>
      </c>
      <c r="X358" s="356" t="s">
        <v>1131</v>
      </c>
      <c r="Y358" s="356" t="s">
        <v>1131</v>
      </c>
      <c r="Z358" s="356" t="s">
        <v>1131</v>
      </c>
      <c r="AA358" s="356" t="s">
        <v>1131</v>
      </c>
      <c r="AB358" s="356" t="s">
        <v>1131</v>
      </c>
      <c r="AC358" s="356" t="s">
        <v>1131</v>
      </c>
      <c r="AD358" s="356" t="s">
        <v>1131</v>
      </c>
      <c r="AE358" s="356" t="s">
        <v>1131</v>
      </c>
      <c r="AF358" s="356" t="s">
        <v>1131</v>
      </c>
      <c r="AG358" s="356" t="s">
        <v>1131</v>
      </c>
      <c r="AH358" s="356" t="s">
        <v>1131</v>
      </c>
      <c r="AI358" s="356" t="s">
        <v>1131</v>
      </c>
      <c r="AJ358" s="356" t="s">
        <v>1131</v>
      </c>
      <c r="AK358" s="356" t="s">
        <v>1131</v>
      </c>
      <c r="AL358" s="356" t="s">
        <v>1131</v>
      </c>
      <c r="AM358" s="356" t="s">
        <v>1131</v>
      </c>
      <c r="AN358" s="356" t="s">
        <v>1131</v>
      </c>
      <c r="AO358" s="356" t="s">
        <v>1131</v>
      </c>
      <c r="AP358" s="356" t="s">
        <v>1131</v>
      </c>
      <c r="AQ358" s="356" t="s">
        <v>1131</v>
      </c>
      <c r="AR358" s="356" t="s">
        <v>1131</v>
      </c>
    </row>
    <row r="359" spans="1:44" ht="20.25" customHeight="1">
      <c r="A359" s="357" t="s">
        <v>2243</v>
      </c>
      <c r="B359" s="358" t="s">
        <v>2244</v>
      </c>
      <c r="C359" s="358" t="s">
        <v>1290</v>
      </c>
      <c r="D359" s="358" t="s">
        <v>1291</v>
      </c>
      <c r="E359" s="358" t="s">
        <v>1292</v>
      </c>
      <c r="F359" s="358" t="s">
        <v>2245</v>
      </c>
      <c r="G359" s="358"/>
      <c r="H359" s="358" t="s">
        <v>1130</v>
      </c>
      <c r="I359" s="355">
        <v>87194.8</v>
      </c>
      <c r="J359" s="355">
        <v>88582.6</v>
      </c>
      <c r="K359" s="355">
        <v>92106.2</v>
      </c>
      <c r="L359" s="355">
        <v>97218.3</v>
      </c>
      <c r="M359" s="355">
        <v>100167.6</v>
      </c>
      <c r="N359" s="355">
        <v>110016.4</v>
      </c>
      <c r="O359" s="355">
        <v>117411.8</v>
      </c>
      <c r="P359" s="355">
        <v>120645.5</v>
      </c>
      <c r="Q359" s="355">
        <v>121705.1</v>
      </c>
      <c r="R359" s="359">
        <v>124232.859225949</v>
      </c>
      <c r="S359" s="355">
        <v>126543.220343896</v>
      </c>
      <c r="T359" s="355">
        <v>129465.282765382</v>
      </c>
      <c r="U359" s="355">
        <v>131581.67536108199</v>
      </c>
      <c r="V359" s="355">
        <v>133388.615447035</v>
      </c>
      <c r="W359" s="355">
        <v>136558.823046345</v>
      </c>
      <c r="X359" s="355" t="s">
        <v>1131</v>
      </c>
      <c r="Y359" s="355" t="s">
        <v>1131</v>
      </c>
      <c r="Z359" s="355" t="s">
        <v>1131</v>
      </c>
      <c r="AA359" s="355" t="s">
        <v>1131</v>
      </c>
      <c r="AB359" s="355" t="s">
        <v>1131</v>
      </c>
      <c r="AC359" s="355" t="s">
        <v>1131</v>
      </c>
      <c r="AD359" s="355" t="s">
        <v>1131</v>
      </c>
      <c r="AE359" s="355" t="s">
        <v>1131</v>
      </c>
      <c r="AF359" s="355" t="s">
        <v>1131</v>
      </c>
      <c r="AG359" s="355" t="s">
        <v>1131</v>
      </c>
      <c r="AH359" s="355" t="s">
        <v>1131</v>
      </c>
      <c r="AI359" s="355" t="s">
        <v>1131</v>
      </c>
      <c r="AJ359" s="355" t="s">
        <v>1131</v>
      </c>
      <c r="AK359" s="355" t="s">
        <v>1131</v>
      </c>
      <c r="AL359" s="355" t="s">
        <v>1131</v>
      </c>
      <c r="AM359" s="355" t="s">
        <v>1131</v>
      </c>
      <c r="AN359" s="355" t="s">
        <v>1131</v>
      </c>
      <c r="AO359" s="355" t="s">
        <v>1131</v>
      </c>
      <c r="AP359" s="355" t="s">
        <v>1131</v>
      </c>
      <c r="AQ359" s="355" t="s">
        <v>1131</v>
      </c>
      <c r="AR359" s="355" t="s">
        <v>1131</v>
      </c>
    </row>
    <row r="360" spans="1:44" ht="204" customHeight="1">
      <c r="A360" s="352" t="s">
        <v>2246</v>
      </c>
      <c r="B360" s="353" t="s">
        <v>2247</v>
      </c>
      <c r="C360" s="353"/>
      <c r="D360" s="353"/>
      <c r="E360" s="353" t="s">
        <v>1500</v>
      </c>
      <c r="F360" s="353" t="s">
        <v>2248</v>
      </c>
      <c r="G360" s="353" t="s">
        <v>1502</v>
      </c>
      <c r="H360" s="353" t="s">
        <v>1130</v>
      </c>
      <c r="I360" s="356">
        <v>747.75</v>
      </c>
      <c r="J360" s="356">
        <v>750.06</v>
      </c>
      <c r="K360" s="356">
        <v>831.6</v>
      </c>
      <c r="L360" s="356">
        <v>782.04</v>
      </c>
      <c r="M360" s="356">
        <v>849.04</v>
      </c>
      <c r="N360" s="356">
        <v>1011</v>
      </c>
      <c r="O360" s="356">
        <v>923.44</v>
      </c>
      <c r="P360" s="356">
        <v>963</v>
      </c>
      <c r="Q360" s="354">
        <v>942.7</v>
      </c>
      <c r="R360" s="355">
        <v>950</v>
      </c>
      <c r="S360" s="355">
        <v>927.3</v>
      </c>
      <c r="T360" s="355">
        <v>907.5</v>
      </c>
      <c r="U360" s="355">
        <v>897</v>
      </c>
      <c r="V360" s="355">
        <v>895.2</v>
      </c>
      <c r="W360" s="356" t="s">
        <v>1131</v>
      </c>
      <c r="X360" s="356" t="s">
        <v>1131</v>
      </c>
      <c r="Y360" s="356" t="s">
        <v>1131</v>
      </c>
      <c r="Z360" s="356" t="s">
        <v>1131</v>
      </c>
      <c r="AA360" s="356" t="s">
        <v>1131</v>
      </c>
      <c r="AB360" s="356" t="s">
        <v>1131</v>
      </c>
      <c r="AC360" s="356" t="s">
        <v>1131</v>
      </c>
      <c r="AD360" s="356" t="s">
        <v>1131</v>
      </c>
      <c r="AE360" s="356" t="s">
        <v>1131</v>
      </c>
      <c r="AF360" s="356" t="s">
        <v>1131</v>
      </c>
      <c r="AG360" s="356" t="s">
        <v>1131</v>
      </c>
      <c r="AH360" s="356" t="s">
        <v>1131</v>
      </c>
      <c r="AI360" s="356" t="s">
        <v>1131</v>
      </c>
      <c r="AJ360" s="356" t="s">
        <v>1131</v>
      </c>
      <c r="AK360" s="356" t="s">
        <v>1131</v>
      </c>
      <c r="AL360" s="356" t="s">
        <v>1131</v>
      </c>
      <c r="AM360" s="356" t="s">
        <v>1131</v>
      </c>
      <c r="AN360" s="356" t="s">
        <v>1131</v>
      </c>
      <c r="AO360" s="356" t="s">
        <v>1131</v>
      </c>
      <c r="AP360" s="356" t="s">
        <v>1131</v>
      </c>
      <c r="AQ360" s="356" t="s">
        <v>1131</v>
      </c>
      <c r="AR360" s="356" t="s">
        <v>1131</v>
      </c>
    </row>
    <row r="361" spans="1:44" ht="204" customHeight="1">
      <c r="A361" s="357" t="s">
        <v>2249</v>
      </c>
      <c r="B361" s="358" t="s">
        <v>2250</v>
      </c>
      <c r="C361" s="358" t="s">
        <v>1371</v>
      </c>
      <c r="D361" s="358" t="s">
        <v>1315</v>
      </c>
      <c r="E361" s="358" t="s">
        <v>1500</v>
      </c>
      <c r="F361" s="358" t="s">
        <v>2251</v>
      </c>
      <c r="G361" s="358" t="s">
        <v>1502</v>
      </c>
      <c r="H361" s="358" t="s">
        <v>1130</v>
      </c>
      <c r="I361" s="355">
        <v>8881.6</v>
      </c>
      <c r="J361" s="355">
        <v>8910.9</v>
      </c>
      <c r="K361" s="355">
        <v>10640.1</v>
      </c>
      <c r="L361" s="355">
        <v>10364.799999999999</v>
      </c>
      <c r="M361" s="355">
        <v>9826</v>
      </c>
      <c r="N361" s="355">
        <v>10664</v>
      </c>
      <c r="O361" s="355">
        <v>9649.2999999999993</v>
      </c>
      <c r="P361" s="355">
        <v>9644.7999999999993</v>
      </c>
      <c r="Q361" s="359">
        <v>9832</v>
      </c>
      <c r="R361" s="355">
        <v>10044</v>
      </c>
      <c r="S361" s="355">
        <v>10436</v>
      </c>
      <c r="T361" s="355">
        <v>10775</v>
      </c>
      <c r="U361" s="355">
        <v>11179</v>
      </c>
      <c r="V361" s="355">
        <v>11413</v>
      </c>
      <c r="W361" s="355" t="s">
        <v>1131</v>
      </c>
      <c r="X361" s="355" t="s">
        <v>1131</v>
      </c>
      <c r="Y361" s="355" t="s">
        <v>1131</v>
      </c>
      <c r="Z361" s="355" t="s">
        <v>1131</v>
      </c>
      <c r="AA361" s="355" t="s">
        <v>1131</v>
      </c>
      <c r="AB361" s="355" t="s">
        <v>1131</v>
      </c>
      <c r="AC361" s="355" t="s">
        <v>1131</v>
      </c>
      <c r="AD361" s="355" t="s">
        <v>1131</v>
      </c>
      <c r="AE361" s="355" t="s">
        <v>1131</v>
      </c>
      <c r="AF361" s="355" t="s">
        <v>1131</v>
      </c>
      <c r="AG361" s="355" t="s">
        <v>1131</v>
      </c>
      <c r="AH361" s="355" t="s">
        <v>1131</v>
      </c>
      <c r="AI361" s="355" t="s">
        <v>1131</v>
      </c>
      <c r="AJ361" s="355" t="s">
        <v>1131</v>
      </c>
      <c r="AK361" s="355" t="s">
        <v>1131</v>
      </c>
      <c r="AL361" s="355" t="s">
        <v>1131</v>
      </c>
      <c r="AM361" s="355" t="s">
        <v>1131</v>
      </c>
      <c r="AN361" s="355" t="s">
        <v>1131</v>
      </c>
      <c r="AO361" s="355" t="s">
        <v>1131</v>
      </c>
      <c r="AP361" s="355" t="s">
        <v>1131</v>
      </c>
      <c r="AQ361" s="355" t="s">
        <v>1131</v>
      </c>
      <c r="AR361" s="355" t="s">
        <v>1131</v>
      </c>
    </row>
    <row r="362" spans="1:44" ht="204" customHeight="1">
      <c r="A362" s="352" t="s">
        <v>2252</v>
      </c>
      <c r="B362" s="353" t="s">
        <v>2253</v>
      </c>
      <c r="C362" s="353" t="s">
        <v>1371</v>
      </c>
      <c r="D362" s="353" t="s">
        <v>1315</v>
      </c>
      <c r="E362" s="353" t="s">
        <v>1500</v>
      </c>
      <c r="F362" s="353" t="s">
        <v>2254</v>
      </c>
      <c r="G362" s="353" t="s">
        <v>1502</v>
      </c>
      <c r="H362" s="353" t="s">
        <v>1130</v>
      </c>
      <c r="I362" s="356">
        <v>595334</v>
      </c>
      <c r="J362" s="356">
        <v>597367.9</v>
      </c>
      <c r="K362" s="356">
        <v>730195.7</v>
      </c>
      <c r="L362" s="356">
        <v>755083</v>
      </c>
      <c r="M362" s="356">
        <v>845426.8</v>
      </c>
      <c r="N362" s="356">
        <v>1000240.2</v>
      </c>
      <c r="O362" s="356">
        <v>1003077.2</v>
      </c>
      <c r="P362" s="356">
        <v>995943.2</v>
      </c>
      <c r="Q362" s="354">
        <v>1015297</v>
      </c>
      <c r="R362" s="355">
        <v>1037168</v>
      </c>
      <c r="S362" s="355">
        <v>1077697</v>
      </c>
      <c r="T362" s="355">
        <v>1112670</v>
      </c>
      <c r="U362" s="355">
        <v>1154398</v>
      </c>
      <c r="V362" s="355">
        <v>1178526</v>
      </c>
      <c r="W362" s="356" t="s">
        <v>1131</v>
      </c>
      <c r="X362" s="356" t="s">
        <v>1131</v>
      </c>
      <c r="Y362" s="356" t="s">
        <v>1131</v>
      </c>
      <c r="Z362" s="356" t="s">
        <v>1131</v>
      </c>
      <c r="AA362" s="356" t="s">
        <v>1131</v>
      </c>
      <c r="AB362" s="356" t="s">
        <v>1131</v>
      </c>
      <c r="AC362" s="356" t="s">
        <v>1131</v>
      </c>
      <c r="AD362" s="356" t="s">
        <v>1131</v>
      </c>
      <c r="AE362" s="356" t="s">
        <v>1131</v>
      </c>
      <c r="AF362" s="356" t="s">
        <v>1131</v>
      </c>
      <c r="AG362" s="356" t="s">
        <v>1131</v>
      </c>
      <c r="AH362" s="356" t="s">
        <v>1131</v>
      </c>
      <c r="AI362" s="356" t="s">
        <v>1131</v>
      </c>
      <c r="AJ362" s="356" t="s">
        <v>1131</v>
      </c>
      <c r="AK362" s="356" t="s">
        <v>1131</v>
      </c>
      <c r="AL362" s="356" t="s">
        <v>1131</v>
      </c>
      <c r="AM362" s="356" t="s">
        <v>1131</v>
      </c>
      <c r="AN362" s="356" t="s">
        <v>1131</v>
      </c>
      <c r="AO362" s="356" t="s">
        <v>1131</v>
      </c>
      <c r="AP362" s="356" t="s">
        <v>1131</v>
      </c>
      <c r="AQ362" s="356" t="s">
        <v>1131</v>
      </c>
      <c r="AR362" s="356" t="s">
        <v>1131</v>
      </c>
    </row>
    <row r="363" spans="1:44" ht="204" customHeight="1">
      <c r="A363" s="357" t="s">
        <v>2255</v>
      </c>
      <c r="B363" s="358" t="s">
        <v>2256</v>
      </c>
      <c r="C363" s="358" t="s">
        <v>1371</v>
      </c>
      <c r="D363" s="358" t="s">
        <v>1315</v>
      </c>
      <c r="E363" s="358" t="s">
        <v>2257</v>
      </c>
      <c r="F363" s="358" t="s">
        <v>2258</v>
      </c>
      <c r="G363" s="358" t="s">
        <v>1502</v>
      </c>
      <c r="H363" s="358" t="s">
        <v>1130</v>
      </c>
      <c r="I363" s="355">
        <v>586452.5</v>
      </c>
      <c r="J363" s="355">
        <v>588457</v>
      </c>
      <c r="K363" s="355">
        <v>719555.6</v>
      </c>
      <c r="L363" s="355">
        <v>744718.3</v>
      </c>
      <c r="M363" s="355">
        <v>835600.8</v>
      </c>
      <c r="N363" s="355">
        <v>989576.2</v>
      </c>
      <c r="O363" s="355">
        <v>993427.9</v>
      </c>
      <c r="P363" s="355">
        <v>986298.4</v>
      </c>
      <c r="Q363" s="359">
        <v>1005465</v>
      </c>
      <c r="R363" s="355">
        <v>1027124</v>
      </c>
      <c r="S363" s="355">
        <v>1067260</v>
      </c>
      <c r="T363" s="355">
        <v>1101895</v>
      </c>
      <c r="U363" s="355">
        <v>1143219</v>
      </c>
      <c r="V363" s="355">
        <v>1167113</v>
      </c>
      <c r="W363" s="355" t="s">
        <v>1131</v>
      </c>
      <c r="X363" s="355" t="s">
        <v>1131</v>
      </c>
      <c r="Y363" s="355" t="s">
        <v>1131</v>
      </c>
      <c r="Z363" s="355" t="s">
        <v>1131</v>
      </c>
      <c r="AA363" s="355" t="s">
        <v>1131</v>
      </c>
      <c r="AB363" s="355" t="s">
        <v>1131</v>
      </c>
      <c r="AC363" s="355" t="s">
        <v>1131</v>
      </c>
      <c r="AD363" s="355" t="s">
        <v>1131</v>
      </c>
      <c r="AE363" s="355" t="s">
        <v>1131</v>
      </c>
      <c r="AF363" s="355" t="s">
        <v>1131</v>
      </c>
      <c r="AG363" s="355" t="s">
        <v>1131</v>
      </c>
      <c r="AH363" s="355" t="s">
        <v>1131</v>
      </c>
      <c r="AI363" s="355" t="s">
        <v>1131</v>
      </c>
      <c r="AJ363" s="355" t="s">
        <v>1131</v>
      </c>
      <c r="AK363" s="355" t="s">
        <v>1131</v>
      </c>
      <c r="AL363" s="355" t="s">
        <v>1131</v>
      </c>
      <c r="AM363" s="355" t="s">
        <v>1131</v>
      </c>
      <c r="AN363" s="355" t="s">
        <v>1131</v>
      </c>
      <c r="AO363" s="355" t="s">
        <v>1131</v>
      </c>
      <c r="AP363" s="355" t="s">
        <v>1131</v>
      </c>
      <c r="AQ363" s="355" t="s">
        <v>1131</v>
      </c>
      <c r="AR363" s="355" t="s">
        <v>1131</v>
      </c>
    </row>
    <row r="364" spans="1:44" ht="204" customHeight="1">
      <c r="A364" s="352" t="s">
        <v>2259</v>
      </c>
      <c r="B364" s="353" t="s">
        <v>2260</v>
      </c>
      <c r="C364" s="353" t="s">
        <v>1371</v>
      </c>
      <c r="D364" s="353" t="s">
        <v>1315</v>
      </c>
      <c r="E364" s="353" t="s">
        <v>1500</v>
      </c>
      <c r="F364" s="353" t="s">
        <v>2261</v>
      </c>
      <c r="G364" s="353" t="s">
        <v>1502</v>
      </c>
      <c r="H364" s="353" t="s">
        <v>1130</v>
      </c>
      <c r="I364" s="356">
        <v>540515.69999999995</v>
      </c>
      <c r="J364" s="356">
        <v>567282.19999999995</v>
      </c>
      <c r="K364" s="356">
        <v>734570.3</v>
      </c>
      <c r="L364" s="356">
        <v>745100.80000000005</v>
      </c>
      <c r="M364" s="356">
        <v>865362.8</v>
      </c>
      <c r="N364" s="356">
        <v>1045179.2</v>
      </c>
      <c r="O364" s="356">
        <v>1134650.5</v>
      </c>
      <c r="P364" s="356">
        <v>1069832.8999999999</v>
      </c>
      <c r="Q364" s="354">
        <v>1151365</v>
      </c>
      <c r="R364" s="355">
        <v>1249790</v>
      </c>
      <c r="S364" s="355">
        <v>1321791</v>
      </c>
      <c r="T364" s="355">
        <v>1387706</v>
      </c>
      <c r="U364" s="355">
        <v>1478007</v>
      </c>
      <c r="V364" s="355">
        <v>1585354</v>
      </c>
      <c r="W364" s="356" t="s">
        <v>1131</v>
      </c>
      <c r="X364" s="356" t="s">
        <v>1131</v>
      </c>
      <c r="Y364" s="356" t="s">
        <v>1131</v>
      </c>
      <c r="Z364" s="356" t="s">
        <v>1131</v>
      </c>
      <c r="AA364" s="356" t="s">
        <v>1131</v>
      </c>
      <c r="AB364" s="356" t="s">
        <v>1131</v>
      </c>
      <c r="AC364" s="356" t="s">
        <v>1131</v>
      </c>
      <c r="AD364" s="356" t="s">
        <v>1131</v>
      </c>
      <c r="AE364" s="356" t="s">
        <v>1131</v>
      </c>
      <c r="AF364" s="356" t="s">
        <v>1131</v>
      </c>
      <c r="AG364" s="356" t="s">
        <v>1131</v>
      </c>
      <c r="AH364" s="356" t="s">
        <v>1131</v>
      </c>
      <c r="AI364" s="356" t="s">
        <v>1131</v>
      </c>
      <c r="AJ364" s="356" t="s">
        <v>1131</v>
      </c>
      <c r="AK364" s="356" t="s">
        <v>1131</v>
      </c>
      <c r="AL364" s="356" t="s">
        <v>1131</v>
      </c>
      <c r="AM364" s="356" t="s">
        <v>1131</v>
      </c>
      <c r="AN364" s="356" t="s">
        <v>1131</v>
      </c>
      <c r="AO364" s="356" t="s">
        <v>1131</v>
      </c>
      <c r="AP364" s="356" t="s">
        <v>1131</v>
      </c>
      <c r="AQ364" s="356" t="s">
        <v>1131</v>
      </c>
      <c r="AR364" s="356" t="s">
        <v>1131</v>
      </c>
    </row>
    <row r="365" spans="1:44" ht="204" customHeight="1">
      <c r="A365" s="357" t="s">
        <v>2262</v>
      </c>
      <c r="B365" s="358" t="s">
        <v>2263</v>
      </c>
      <c r="C365" s="358" t="s">
        <v>1371</v>
      </c>
      <c r="D365" s="358" t="s">
        <v>1315</v>
      </c>
      <c r="E365" s="358" t="s">
        <v>1500</v>
      </c>
      <c r="F365" s="358" t="s">
        <v>2264</v>
      </c>
      <c r="G365" s="358" t="s">
        <v>1502</v>
      </c>
      <c r="H365" s="358" t="s">
        <v>1130</v>
      </c>
      <c r="I365" s="355">
        <v>1560960.5</v>
      </c>
      <c r="J365" s="355">
        <v>1647092.3</v>
      </c>
      <c r="K365" s="355">
        <v>1982483.9</v>
      </c>
      <c r="L365" s="355">
        <v>2025045.4</v>
      </c>
      <c r="M365" s="355">
        <v>2103788.6</v>
      </c>
      <c r="N365" s="355">
        <v>2425284.7999999998</v>
      </c>
      <c r="O365" s="355">
        <v>2497173</v>
      </c>
      <c r="P365" s="355">
        <v>2514411.9</v>
      </c>
      <c r="Q365" s="359">
        <v>2563274</v>
      </c>
      <c r="R365" s="355">
        <v>2618490</v>
      </c>
      <c r="S365" s="355">
        <v>2720811</v>
      </c>
      <c r="T365" s="355">
        <v>2809108</v>
      </c>
      <c r="U365" s="355">
        <v>2914456</v>
      </c>
      <c r="V365" s="355">
        <v>2975370</v>
      </c>
      <c r="W365" s="355" t="s">
        <v>1131</v>
      </c>
      <c r="X365" s="355" t="s">
        <v>1131</v>
      </c>
      <c r="Y365" s="355" t="s">
        <v>1131</v>
      </c>
      <c r="Z365" s="355" t="s">
        <v>1131</v>
      </c>
      <c r="AA365" s="355" t="s">
        <v>1131</v>
      </c>
      <c r="AB365" s="355" t="s">
        <v>1131</v>
      </c>
      <c r="AC365" s="355" t="s">
        <v>1131</v>
      </c>
      <c r="AD365" s="355" t="s">
        <v>1131</v>
      </c>
      <c r="AE365" s="355" t="s">
        <v>1131</v>
      </c>
      <c r="AF365" s="355" t="s">
        <v>1131</v>
      </c>
      <c r="AG365" s="355" t="s">
        <v>1131</v>
      </c>
      <c r="AH365" s="355" t="s">
        <v>1131</v>
      </c>
      <c r="AI365" s="355" t="s">
        <v>1131</v>
      </c>
      <c r="AJ365" s="355" t="s">
        <v>1131</v>
      </c>
      <c r="AK365" s="355" t="s">
        <v>1131</v>
      </c>
      <c r="AL365" s="355" t="s">
        <v>1131</v>
      </c>
      <c r="AM365" s="355" t="s">
        <v>1131</v>
      </c>
      <c r="AN365" s="355" t="s">
        <v>1131</v>
      </c>
      <c r="AO365" s="355" t="s">
        <v>1131</v>
      </c>
      <c r="AP365" s="355" t="s">
        <v>1131</v>
      </c>
      <c r="AQ365" s="355" t="s">
        <v>1131</v>
      </c>
      <c r="AR365" s="355" t="s">
        <v>1131</v>
      </c>
    </row>
    <row r="366" spans="1:44" ht="204" customHeight="1">
      <c r="A366" s="352" t="s">
        <v>2265</v>
      </c>
      <c r="B366" s="353" t="s">
        <v>2266</v>
      </c>
      <c r="C366" s="353" t="s">
        <v>1371</v>
      </c>
      <c r="D366" s="353" t="s">
        <v>1315</v>
      </c>
      <c r="E366" s="353" t="s">
        <v>1500</v>
      </c>
      <c r="F366" s="353" t="s">
        <v>2267</v>
      </c>
      <c r="G366" s="353" t="s">
        <v>1502</v>
      </c>
      <c r="H366" s="353" t="s">
        <v>1130</v>
      </c>
      <c r="I366" s="356">
        <v>68061</v>
      </c>
      <c r="J366" s="356">
        <v>85977.9</v>
      </c>
      <c r="K366" s="356">
        <v>84379.5</v>
      </c>
      <c r="L366" s="356">
        <v>120415.7</v>
      </c>
      <c r="M366" s="356">
        <v>154771.70000000001</v>
      </c>
      <c r="N366" s="356">
        <v>200368.9</v>
      </c>
      <c r="O366" s="356">
        <v>222255.7</v>
      </c>
      <c r="P366" s="356">
        <v>213909.2</v>
      </c>
      <c r="Q366" s="354">
        <v>270543</v>
      </c>
      <c r="R366" s="355">
        <v>297181</v>
      </c>
      <c r="S366" s="355">
        <v>323359</v>
      </c>
      <c r="T366" s="355">
        <v>349488</v>
      </c>
      <c r="U366" s="355">
        <v>379302</v>
      </c>
      <c r="V366" s="355">
        <v>404072</v>
      </c>
      <c r="W366" s="356" t="s">
        <v>1131</v>
      </c>
      <c r="X366" s="356" t="s">
        <v>1131</v>
      </c>
      <c r="Y366" s="356" t="s">
        <v>1131</v>
      </c>
      <c r="Z366" s="356" t="s">
        <v>1131</v>
      </c>
      <c r="AA366" s="356" t="s">
        <v>1131</v>
      </c>
      <c r="AB366" s="356" t="s">
        <v>1131</v>
      </c>
      <c r="AC366" s="356" t="s">
        <v>1131</v>
      </c>
      <c r="AD366" s="356" t="s">
        <v>1131</v>
      </c>
      <c r="AE366" s="356" t="s">
        <v>1131</v>
      </c>
      <c r="AF366" s="356" t="s">
        <v>1131</v>
      </c>
      <c r="AG366" s="356" t="s">
        <v>1131</v>
      </c>
      <c r="AH366" s="356" t="s">
        <v>1131</v>
      </c>
      <c r="AI366" s="356" t="s">
        <v>1131</v>
      </c>
      <c r="AJ366" s="356" t="s">
        <v>1131</v>
      </c>
      <c r="AK366" s="356" t="s">
        <v>1131</v>
      </c>
      <c r="AL366" s="356" t="s">
        <v>1131</v>
      </c>
      <c r="AM366" s="356" t="s">
        <v>1131</v>
      </c>
      <c r="AN366" s="356" t="s">
        <v>1131</v>
      </c>
      <c r="AO366" s="356" t="s">
        <v>1131</v>
      </c>
      <c r="AP366" s="356" t="s">
        <v>1131</v>
      </c>
      <c r="AQ366" s="356" t="s">
        <v>1131</v>
      </c>
      <c r="AR366" s="356" t="s">
        <v>1131</v>
      </c>
    </row>
    <row r="367" spans="1:44" ht="204" customHeight="1">
      <c r="A367" s="357" t="s">
        <v>2268</v>
      </c>
      <c r="B367" s="358" t="s">
        <v>2269</v>
      </c>
      <c r="C367" s="358" t="s">
        <v>1371</v>
      </c>
      <c r="D367" s="358" t="s">
        <v>1315</v>
      </c>
      <c r="E367" s="358" t="s">
        <v>1500</v>
      </c>
      <c r="F367" s="358" t="s">
        <v>2270</v>
      </c>
      <c r="G367" s="358" t="s">
        <v>1502</v>
      </c>
      <c r="H367" s="358" t="s">
        <v>1130</v>
      </c>
      <c r="I367" s="355">
        <v>1310329.8</v>
      </c>
      <c r="J367" s="355">
        <v>1363778.8</v>
      </c>
      <c r="K367" s="355">
        <v>1613936.9</v>
      </c>
      <c r="L367" s="355">
        <v>1642538.7</v>
      </c>
      <c r="M367" s="355">
        <v>1743561.9</v>
      </c>
      <c r="N367" s="355">
        <v>2012202</v>
      </c>
      <c r="O367" s="355">
        <v>1951852.8</v>
      </c>
      <c r="P367" s="355">
        <v>1797423.1</v>
      </c>
      <c r="Q367" s="359">
        <v>1832352</v>
      </c>
      <c r="R367" s="355">
        <v>1871823</v>
      </c>
      <c r="S367" s="355">
        <v>1944967</v>
      </c>
      <c r="T367" s="355">
        <v>2008086</v>
      </c>
      <c r="U367" s="355">
        <v>2083394</v>
      </c>
      <c r="V367" s="355">
        <v>2126939</v>
      </c>
      <c r="W367" s="355" t="s">
        <v>1131</v>
      </c>
      <c r="X367" s="355" t="s">
        <v>1131</v>
      </c>
      <c r="Y367" s="355" t="s">
        <v>1131</v>
      </c>
      <c r="Z367" s="355" t="s">
        <v>1131</v>
      </c>
      <c r="AA367" s="355" t="s">
        <v>1131</v>
      </c>
      <c r="AB367" s="355" t="s">
        <v>1131</v>
      </c>
      <c r="AC367" s="355" t="s">
        <v>1131</v>
      </c>
      <c r="AD367" s="355" t="s">
        <v>1131</v>
      </c>
      <c r="AE367" s="355" t="s">
        <v>1131</v>
      </c>
      <c r="AF367" s="355" t="s">
        <v>1131</v>
      </c>
      <c r="AG367" s="355" t="s">
        <v>1131</v>
      </c>
      <c r="AH367" s="355" t="s">
        <v>1131</v>
      </c>
      <c r="AI367" s="355" t="s">
        <v>1131</v>
      </c>
      <c r="AJ367" s="355" t="s">
        <v>1131</v>
      </c>
      <c r="AK367" s="355" t="s">
        <v>1131</v>
      </c>
      <c r="AL367" s="355" t="s">
        <v>1131</v>
      </c>
      <c r="AM367" s="355" t="s">
        <v>1131</v>
      </c>
      <c r="AN367" s="355" t="s">
        <v>1131</v>
      </c>
      <c r="AO367" s="355" t="s">
        <v>1131</v>
      </c>
      <c r="AP367" s="355" t="s">
        <v>1131</v>
      </c>
      <c r="AQ367" s="355" t="s">
        <v>1131</v>
      </c>
      <c r="AR367" s="355" t="s">
        <v>1131</v>
      </c>
    </row>
    <row r="368" spans="1:44" ht="204" customHeight="1">
      <c r="A368" s="352" t="s">
        <v>2271</v>
      </c>
      <c r="B368" s="353" t="s">
        <v>2272</v>
      </c>
      <c r="C368" s="353" t="s">
        <v>1371</v>
      </c>
      <c r="D368" s="353" t="s">
        <v>1315</v>
      </c>
      <c r="E368" s="353" t="s">
        <v>1500</v>
      </c>
      <c r="F368" s="353" t="s">
        <v>2273</v>
      </c>
      <c r="G368" s="353" t="s">
        <v>1502</v>
      </c>
      <c r="H368" s="353" t="s">
        <v>1130</v>
      </c>
      <c r="I368" s="356">
        <v>612152.4</v>
      </c>
      <c r="J368" s="356">
        <v>627259.9</v>
      </c>
      <c r="K368" s="356">
        <v>748299</v>
      </c>
      <c r="L368" s="356">
        <v>769258.9</v>
      </c>
      <c r="M368" s="356">
        <v>756490</v>
      </c>
      <c r="N368" s="356">
        <v>934410.9</v>
      </c>
      <c r="O368" s="356">
        <v>928240.6</v>
      </c>
      <c r="P368" s="356">
        <v>941714</v>
      </c>
      <c r="Q368" s="354">
        <v>960014</v>
      </c>
      <c r="R368" s="355">
        <v>980694</v>
      </c>
      <c r="S368" s="355">
        <v>1019016</v>
      </c>
      <c r="T368" s="355">
        <v>1052085</v>
      </c>
      <c r="U368" s="355">
        <v>1091541</v>
      </c>
      <c r="V368" s="355">
        <v>1114355</v>
      </c>
      <c r="W368" s="356" t="s">
        <v>1131</v>
      </c>
      <c r="X368" s="356" t="s">
        <v>1131</v>
      </c>
      <c r="Y368" s="356" t="s">
        <v>1131</v>
      </c>
      <c r="Z368" s="356" t="s">
        <v>1131</v>
      </c>
      <c r="AA368" s="356" t="s">
        <v>1131</v>
      </c>
      <c r="AB368" s="356" t="s">
        <v>1131</v>
      </c>
      <c r="AC368" s="356" t="s">
        <v>1131</v>
      </c>
      <c r="AD368" s="356" t="s">
        <v>1131</v>
      </c>
      <c r="AE368" s="356" t="s">
        <v>1131</v>
      </c>
      <c r="AF368" s="356" t="s">
        <v>1131</v>
      </c>
      <c r="AG368" s="356" t="s">
        <v>1131</v>
      </c>
      <c r="AH368" s="356" t="s">
        <v>1131</v>
      </c>
      <c r="AI368" s="356" t="s">
        <v>1131</v>
      </c>
      <c r="AJ368" s="356" t="s">
        <v>1131</v>
      </c>
      <c r="AK368" s="356" t="s">
        <v>1131</v>
      </c>
      <c r="AL368" s="356" t="s">
        <v>1131</v>
      </c>
      <c r="AM368" s="356" t="s">
        <v>1131</v>
      </c>
      <c r="AN368" s="356" t="s">
        <v>1131</v>
      </c>
      <c r="AO368" s="356" t="s">
        <v>1131</v>
      </c>
      <c r="AP368" s="356" t="s">
        <v>1131</v>
      </c>
      <c r="AQ368" s="356" t="s">
        <v>1131</v>
      </c>
      <c r="AR368" s="356" t="s">
        <v>1131</v>
      </c>
    </row>
    <row r="369" spans="1:44" ht="204" customHeight="1">
      <c r="A369" s="357" t="s">
        <v>2274</v>
      </c>
      <c r="B369" s="358" t="s">
        <v>2275</v>
      </c>
      <c r="C369" s="358" t="s">
        <v>1371</v>
      </c>
      <c r="D369" s="358" t="s">
        <v>1315</v>
      </c>
      <c r="E369" s="358" t="s">
        <v>1500</v>
      </c>
      <c r="F369" s="358" t="s">
        <v>2276</v>
      </c>
      <c r="G369" s="358" t="s">
        <v>1502</v>
      </c>
      <c r="H369" s="358" t="s">
        <v>1130</v>
      </c>
      <c r="I369" s="355">
        <v>5611251.7000000002</v>
      </c>
      <c r="J369" s="355">
        <v>5785932.5999999996</v>
      </c>
      <c r="K369" s="355">
        <v>6896571.0999999996</v>
      </c>
      <c r="L369" s="355">
        <v>7053447</v>
      </c>
      <c r="M369" s="355">
        <v>7460518.7999999998</v>
      </c>
      <c r="N369" s="355">
        <v>8732035.0999999996</v>
      </c>
      <c r="O369" s="355">
        <v>8730510.0999999996</v>
      </c>
      <c r="P369" s="355">
        <v>8604177.9000000004</v>
      </c>
      <c r="Q369" s="359">
        <v>8771380</v>
      </c>
      <c r="R369" s="355">
        <v>8960327</v>
      </c>
      <c r="S369" s="355">
        <v>9310465</v>
      </c>
      <c r="T369" s="355">
        <v>9612610</v>
      </c>
      <c r="U369" s="355">
        <v>9973105</v>
      </c>
      <c r="V369" s="355">
        <v>10181553</v>
      </c>
      <c r="W369" s="355" t="s">
        <v>1131</v>
      </c>
      <c r="X369" s="355" t="s">
        <v>1131</v>
      </c>
      <c r="Y369" s="355" t="s">
        <v>1131</v>
      </c>
      <c r="Z369" s="355" t="s">
        <v>1131</v>
      </c>
      <c r="AA369" s="355" t="s">
        <v>1131</v>
      </c>
      <c r="AB369" s="355" t="s">
        <v>1131</v>
      </c>
      <c r="AC369" s="355" t="s">
        <v>1131</v>
      </c>
      <c r="AD369" s="355" t="s">
        <v>1131</v>
      </c>
      <c r="AE369" s="355" t="s">
        <v>1131</v>
      </c>
      <c r="AF369" s="355" t="s">
        <v>1131</v>
      </c>
      <c r="AG369" s="355" t="s">
        <v>1131</v>
      </c>
      <c r="AH369" s="355" t="s">
        <v>1131</v>
      </c>
      <c r="AI369" s="355" t="s">
        <v>1131</v>
      </c>
      <c r="AJ369" s="355" t="s">
        <v>1131</v>
      </c>
      <c r="AK369" s="355" t="s">
        <v>1131</v>
      </c>
      <c r="AL369" s="355" t="s">
        <v>1131</v>
      </c>
      <c r="AM369" s="355" t="s">
        <v>1131</v>
      </c>
      <c r="AN369" s="355" t="s">
        <v>1131</v>
      </c>
      <c r="AO369" s="355" t="s">
        <v>1131</v>
      </c>
      <c r="AP369" s="355" t="s">
        <v>1131</v>
      </c>
      <c r="AQ369" s="355" t="s">
        <v>1131</v>
      </c>
      <c r="AR369" s="355" t="s">
        <v>1131</v>
      </c>
    </row>
    <row r="370" spans="1:44" ht="204" customHeight="1">
      <c r="A370" s="352" t="s">
        <v>2277</v>
      </c>
      <c r="B370" s="353" t="s">
        <v>2278</v>
      </c>
      <c r="C370" s="353" t="s">
        <v>1371</v>
      </c>
      <c r="D370" s="353" t="s">
        <v>1315</v>
      </c>
      <c r="E370" s="353" t="s">
        <v>1500</v>
      </c>
      <c r="F370" s="353" t="s">
        <v>2279</v>
      </c>
      <c r="G370" s="353" t="s">
        <v>1502</v>
      </c>
      <c r="H370" s="353" t="s">
        <v>1130</v>
      </c>
      <c r="I370" s="356">
        <v>2173112.9</v>
      </c>
      <c r="J370" s="356">
        <v>2274352.2000000002</v>
      </c>
      <c r="K370" s="356">
        <v>2730782.9</v>
      </c>
      <c r="L370" s="356">
        <v>2794304.4</v>
      </c>
      <c r="M370" s="356">
        <v>2860278.6</v>
      </c>
      <c r="N370" s="356">
        <v>3359695.8</v>
      </c>
      <c r="O370" s="356">
        <v>3425413.6</v>
      </c>
      <c r="P370" s="356">
        <v>3456125.9</v>
      </c>
      <c r="Q370" s="354">
        <v>3523288</v>
      </c>
      <c r="R370" s="355">
        <v>3599184</v>
      </c>
      <c r="S370" s="355">
        <v>3739827</v>
      </c>
      <c r="T370" s="355">
        <v>3861193</v>
      </c>
      <c r="U370" s="355">
        <v>4005997</v>
      </c>
      <c r="V370" s="355">
        <v>4089726</v>
      </c>
      <c r="W370" s="356" t="s">
        <v>1131</v>
      </c>
      <c r="X370" s="356" t="s">
        <v>1131</v>
      </c>
      <c r="Y370" s="356" t="s">
        <v>1131</v>
      </c>
      <c r="Z370" s="356" t="s">
        <v>1131</v>
      </c>
      <c r="AA370" s="356" t="s">
        <v>1131</v>
      </c>
      <c r="AB370" s="356" t="s">
        <v>1131</v>
      </c>
      <c r="AC370" s="356" t="s">
        <v>1131</v>
      </c>
      <c r="AD370" s="356" t="s">
        <v>1131</v>
      </c>
      <c r="AE370" s="356" t="s">
        <v>1131</v>
      </c>
      <c r="AF370" s="356" t="s">
        <v>1131</v>
      </c>
      <c r="AG370" s="356" t="s">
        <v>1131</v>
      </c>
      <c r="AH370" s="356" t="s">
        <v>1131</v>
      </c>
      <c r="AI370" s="356" t="s">
        <v>1131</v>
      </c>
      <c r="AJ370" s="356" t="s">
        <v>1131</v>
      </c>
      <c r="AK370" s="356" t="s">
        <v>1131</v>
      </c>
      <c r="AL370" s="356" t="s">
        <v>1131</v>
      </c>
      <c r="AM370" s="356" t="s">
        <v>1131</v>
      </c>
      <c r="AN370" s="356" t="s">
        <v>1131</v>
      </c>
      <c r="AO370" s="356" t="s">
        <v>1131</v>
      </c>
      <c r="AP370" s="356" t="s">
        <v>1131</v>
      </c>
      <c r="AQ370" s="356" t="s">
        <v>1131</v>
      </c>
      <c r="AR370" s="356" t="s">
        <v>1131</v>
      </c>
    </row>
    <row r="371" spans="1:44" ht="204" customHeight="1">
      <c r="A371" s="357" t="s">
        <v>2280</v>
      </c>
      <c r="B371" s="358" t="s">
        <v>2281</v>
      </c>
      <c r="C371" s="358" t="s">
        <v>1371</v>
      </c>
      <c r="D371" s="358" t="s">
        <v>1315</v>
      </c>
      <c r="E371" s="358" t="s">
        <v>1500</v>
      </c>
      <c r="F371" s="358" t="s">
        <v>2251</v>
      </c>
      <c r="G371" s="358" t="s">
        <v>1502</v>
      </c>
      <c r="H371" s="358" t="s">
        <v>1130</v>
      </c>
      <c r="I371" s="355">
        <v>73906.3</v>
      </c>
      <c r="J371" s="355">
        <v>80463.399999999994</v>
      </c>
      <c r="K371" s="355">
        <v>100581.5</v>
      </c>
      <c r="L371" s="355">
        <v>103071</v>
      </c>
      <c r="M371" s="355">
        <v>108434.6</v>
      </c>
      <c r="N371" s="355">
        <v>135479.6</v>
      </c>
      <c r="O371" s="355">
        <v>141086</v>
      </c>
      <c r="P371" s="355">
        <v>137851.70000000001</v>
      </c>
      <c r="Q371" s="359">
        <v>139668</v>
      </c>
      <c r="R371" s="355">
        <v>142335</v>
      </c>
      <c r="S371" s="355">
        <v>147658</v>
      </c>
      <c r="T371" s="355">
        <v>152193</v>
      </c>
      <c r="U371" s="355">
        <v>157626</v>
      </c>
      <c r="V371" s="355">
        <v>160643</v>
      </c>
      <c r="W371" s="355" t="s">
        <v>1131</v>
      </c>
      <c r="X371" s="355" t="s">
        <v>1131</v>
      </c>
      <c r="Y371" s="355" t="s">
        <v>1131</v>
      </c>
      <c r="Z371" s="355" t="s">
        <v>1131</v>
      </c>
      <c r="AA371" s="355" t="s">
        <v>1131</v>
      </c>
      <c r="AB371" s="355" t="s">
        <v>1131</v>
      </c>
      <c r="AC371" s="355" t="s">
        <v>1131</v>
      </c>
      <c r="AD371" s="355" t="s">
        <v>1131</v>
      </c>
      <c r="AE371" s="355" t="s">
        <v>1131</v>
      </c>
      <c r="AF371" s="355" t="s">
        <v>1131</v>
      </c>
      <c r="AG371" s="355" t="s">
        <v>1131</v>
      </c>
      <c r="AH371" s="355" t="s">
        <v>1131</v>
      </c>
      <c r="AI371" s="355" t="s">
        <v>1131</v>
      </c>
      <c r="AJ371" s="355" t="s">
        <v>1131</v>
      </c>
      <c r="AK371" s="355" t="s">
        <v>1131</v>
      </c>
      <c r="AL371" s="355" t="s">
        <v>1131</v>
      </c>
      <c r="AM371" s="355" t="s">
        <v>1131</v>
      </c>
      <c r="AN371" s="355" t="s">
        <v>1131</v>
      </c>
      <c r="AO371" s="355" t="s">
        <v>1131</v>
      </c>
      <c r="AP371" s="355" t="s">
        <v>1131</v>
      </c>
      <c r="AQ371" s="355" t="s">
        <v>1131</v>
      </c>
      <c r="AR371" s="355" t="s">
        <v>1131</v>
      </c>
    </row>
    <row r="372" spans="1:44" ht="204" customHeight="1">
      <c r="A372" s="352" t="s">
        <v>2282</v>
      </c>
      <c r="B372" s="353" t="s">
        <v>2283</v>
      </c>
      <c r="C372" s="353" t="s">
        <v>1371</v>
      </c>
      <c r="D372" s="353" t="s">
        <v>1315</v>
      </c>
      <c r="E372" s="353" t="s">
        <v>2284</v>
      </c>
      <c r="F372" s="353" t="s">
        <v>2258</v>
      </c>
      <c r="G372" s="353" t="s">
        <v>1502</v>
      </c>
      <c r="H372" s="353" t="s">
        <v>1130</v>
      </c>
      <c r="I372" s="356">
        <v>143338.9</v>
      </c>
      <c r="J372" s="356">
        <v>147415.29999999999</v>
      </c>
      <c r="K372" s="356">
        <v>176016.8</v>
      </c>
      <c r="L372" s="356">
        <v>179831</v>
      </c>
      <c r="M372" s="356">
        <v>188882.5</v>
      </c>
      <c r="N372" s="356">
        <v>224573.3</v>
      </c>
      <c r="O372" s="356">
        <v>226995</v>
      </c>
      <c r="P372" s="356">
        <v>212059.8</v>
      </c>
      <c r="Q372" s="354">
        <v>213347</v>
      </c>
      <c r="R372" s="355">
        <v>216315</v>
      </c>
      <c r="S372" s="355">
        <v>226581</v>
      </c>
      <c r="T372" s="355">
        <v>235517</v>
      </c>
      <c r="U372" s="355">
        <v>244000</v>
      </c>
      <c r="V372" s="355">
        <v>248695</v>
      </c>
      <c r="W372" s="356" t="s">
        <v>1131</v>
      </c>
      <c r="X372" s="356" t="s">
        <v>1131</v>
      </c>
      <c r="Y372" s="356" t="s">
        <v>1131</v>
      </c>
      <c r="Z372" s="356" t="s">
        <v>1131</v>
      </c>
      <c r="AA372" s="356" t="s">
        <v>1131</v>
      </c>
      <c r="AB372" s="356" t="s">
        <v>1131</v>
      </c>
      <c r="AC372" s="356" t="s">
        <v>1131</v>
      </c>
      <c r="AD372" s="356" t="s">
        <v>1131</v>
      </c>
      <c r="AE372" s="356" t="s">
        <v>1131</v>
      </c>
      <c r="AF372" s="356" t="s">
        <v>1131</v>
      </c>
      <c r="AG372" s="356" t="s">
        <v>1131</v>
      </c>
      <c r="AH372" s="356" t="s">
        <v>1131</v>
      </c>
      <c r="AI372" s="356" t="s">
        <v>1131</v>
      </c>
      <c r="AJ372" s="356" t="s">
        <v>1131</v>
      </c>
      <c r="AK372" s="356" t="s">
        <v>1131</v>
      </c>
      <c r="AL372" s="356" t="s">
        <v>1131</v>
      </c>
      <c r="AM372" s="356" t="s">
        <v>1131</v>
      </c>
      <c r="AN372" s="356" t="s">
        <v>1131</v>
      </c>
      <c r="AO372" s="356" t="s">
        <v>1131</v>
      </c>
      <c r="AP372" s="356" t="s">
        <v>1131</v>
      </c>
      <c r="AQ372" s="356" t="s">
        <v>1131</v>
      </c>
      <c r="AR372" s="356" t="s">
        <v>1131</v>
      </c>
    </row>
    <row r="373" spans="1:44" ht="204" customHeight="1">
      <c r="A373" s="357" t="s">
        <v>2285</v>
      </c>
      <c r="B373" s="358" t="s">
        <v>2286</v>
      </c>
      <c r="C373" s="358" t="s">
        <v>1371</v>
      </c>
      <c r="D373" s="358" t="s">
        <v>1315</v>
      </c>
      <c r="E373" s="358" t="s">
        <v>2284</v>
      </c>
      <c r="F373" s="358" t="s">
        <v>2258</v>
      </c>
      <c r="G373" s="358" t="s">
        <v>1502</v>
      </c>
      <c r="H373" s="358" t="s">
        <v>1130</v>
      </c>
      <c r="I373" s="355">
        <v>2267539.1</v>
      </c>
      <c r="J373" s="355">
        <v>2337531</v>
      </c>
      <c r="K373" s="355">
        <v>2795636.6</v>
      </c>
      <c r="L373" s="355">
        <v>2863761.1</v>
      </c>
      <c r="M373" s="355">
        <v>3017262</v>
      </c>
      <c r="N373" s="355">
        <v>3585556.5</v>
      </c>
      <c r="O373" s="355">
        <v>3637641.8</v>
      </c>
      <c r="P373" s="355">
        <v>3580049.2</v>
      </c>
      <c r="Q373" s="359">
        <v>3627228</v>
      </c>
      <c r="R373" s="355">
        <v>3696483</v>
      </c>
      <c r="S373" s="355">
        <v>3834714</v>
      </c>
      <c r="T373" s="355">
        <v>3952488</v>
      </c>
      <c r="U373" s="355">
        <v>4093586</v>
      </c>
      <c r="V373" s="355">
        <v>4171959</v>
      </c>
      <c r="W373" s="355" t="s">
        <v>1131</v>
      </c>
      <c r="X373" s="355" t="s">
        <v>1131</v>
      </c>
      <c r="Y373" s="355" t="s">
        <v>1131</v>
      </c>
      <c r="Z373" s="355" t="s">
        <v>1131</v>
      </c>
      <c r="AA373" s="355" t="s">
        <v>1131</v>
      </c>
      <c r="AB373" s="355" t="s">
        <v>1131</v>
      </c>
      <c r="AC373" s="355" t="s">
        <v>1131</v>
      </c>
      <c r="AD373" s="355" t="s">
        <v>1131</v>
      </c>
      <c r="AE373" s="355" t="s">
        <v>1131</v>
      </c>
      <c r="AF373" s="355" t="s">
        <v>1131</v>
      </c>
      <c r="AG373" s="355" t="s">
        <v>1131</v>
      </c>
      <c r="AH373" s="355" t="s">
        <v>1131</v>
      </c>
      <c r="AI373" s="355" t="s">
        <v>1131</v>
      </c>
      <c r="AJ373" s="355" t="s">
        <v>1131</v>
      </c>
      <c r="AK373" s="355" t="s">
        <v>1131</v>
      </c>
      <c r="AL373" s="355" t="s">
        <v>1131</v>
      </c>
      <c r="AM373" s="355" t="s">
        <v>1131</v>
      </c>
      <c r="AN373" s="355" t="s">
        <v>1131</v>
      </c>
      <c r="AO373" s="355" t="s">
        <v>1131</v>
      </c>
      <c r="AP373" s="355" t="s">
        <v>1131</v>
      </c>
      <c r="AQ373" s="355" t="s">
        <v>1131</v>
      </c>
      <c r="AR373" s="355" t="s">
        <v>1131</v>
      </c>
    </row>
    <row r="374" spans="1:44" ht="204" customHeight="1">
      <c r="A374" s="352" t="s">
        <v>2287</v>
      </c>
      <c r="B374" s="353" t="s">
        <v>2288</v>
      </c>
      <c r="C374" s="353" t="s">
        <v>1371</v>
      </c>
      <c r="D374" s="353" t="s">
        <v>1315</v>
      </c>
      <c r="E374" s="353" t="s">
        <v>1500</v>
      </c>
      <c r="F374" s="353" t="s">
        <v>2289</v>
      </c>
      <c r="G374" s="353" t="s">
        <v>1502</v>
      </c>
      <c r="H374" s="353" t="s">
        <v>1130</v>
      </c>
      <c r="I374" s="356">
        <v>665944.5</v>
      </c>
      <c r="J374" s="356">
        <v>699007.9</v>
      </c>
      <c r="K374" s="356">
        <v>880605.5</v>
      </c>
      <c r="L374" s="356">
        <v>857071.6</v>
      </c>
      <c r="M374" s="356">
        <v>949129.2</v>
      </c>
      <c r="N374" s="356">
        <v>1076757.3999999999</v>
      </c>
      <c r="O374" s="356">
        <v>1149639.1000000001</v>
      </c>
      <c r="P374" s="356">
        <v>1108229.3</v>
      </c>
      <c r="Q374" s="354">
        <v>1122834</v>
      </c>
      <c r="R374" s="355">
        <v>1144272</v>
      </c>
      <c r="S374" s="355">
        <v>1187062</v>
      </c>
      <c r="T374" s="355">
        <v>1223520</v>
      </c>
      <c r="U374" s="355">
        <v>1267198</v>
      </c>
      <c r="V374" s="355">
        <v>1291459</v>
      </c>
      <c r="W374" s="356" t="s">
        <v>1131</v>
      </c>
      <c r="X374" s="356" t="s">
        <v>1131</v>
      </c>
      <c r="Y374" s="356" t="s">
        <v>1131</v>
      </c>
      <c r="Z374" s="356" t="s">
        <v>1131</v>
      </c>
      <c r="AA374" s="356" t="s">
        <v>1131</v>
      </c>
      <c r="AB374" s="356" t="s">
        <v>1131</v>
      </c>
      <c r="AC374" s="356" t="s">
        <v>1131</v>
      </c>
      <c r="AD374" s="356" t="s">
        <v>1131</v>
      </c>
      <c r="AE374" s="356" t="s">
        <v>1131</v>
      </c>
      <c r="AF374" s="356" t="s">
        <v>1131</v>
      </c>
      <c r="AG374" s="356" t="s">
        <v>1131</v>
      </c>
      <c r="AH374" s="356" t="s">
        <v>1131</v>
      </c>
      <c r="AI374" s="356" t="s">
        <v>1131</v>
      </c>
      <c r="AJ374" s="356" t="s">
        <v>1131</v>
      </c>
      <c r="AK374" s="356" t="s">
        <v>1131</v>
      </c>
      <c r="AL374" s="356" t="s">
        <v>1131</v>
      </c>
      <c r="AM374" s="356" t="s">
        <v>1131</v>
      </c>
      <c r="AN374" s="356" t="s">
        <v>1131</v>
      </c>
      <c r="AO374" s="356" t="s">
        <v>1131</v>
      </c>
      <c r="AP374" s="356" t="s">
        <v>1131</v>
      </c>
      <c r="AQ374" s="356" t="s">
        <v>1131</v>
      </c>
      <c r="AR374" s="356" t="s">
        <v>1131</v>
      </c>
    </row>
    <row r="375" spans="1:44" ht="204" customHeight="1">
      <c r="A375" s="357" t="s">
        <v>2290</v>
      </c>
      <c r="B375" s="358" t="s">
        <v>2291</v>
      </c>
      <c r="C375" s="358" t="s">
        <v>1371</v>
      </c>
      <c r="D375" s="358" t="s">
        <v>1315</v>
      </c>
      <c r="E375" s="358" t="s">
        <v>1500</v>
      </c>
      <c r="F375" s="358" t="s">
        <v>2292</v>
      </c>
      <c r="G375" s="358" t="s">
        <v>1502</v>
      </c>
      <c r="H375" s="358" t="s">
        <v>1130</v>
      </c>
      <c r="I375" s="355">
        <v>829112.3</v>
      </c>
      <c r="J375" s="355">
        <v>841266.1</v>
      </c>
      <c r="K375" s="355">
        <v>1006202.4</v>
      </c>
      <c r="L375" s="355">
        <v>1039719.1</v>
      </c>
      <c r="M375" s="355">
        <v>1077936.7</v>
      </c>
      <c r="N375" s="355">
        <v>1235324.5</v>
      </c>
      <c r="O375" s="355">
        <v>1204881.8</v>
      </c>
      <c r="P375" s="355">
        <v>1151198.5</v>
      </c>
      <c r="Q375" s="359">
        <v>1166369</v>
      </c>
      <c r="R375" s="355">
        <v>1188639</v>
      </c>
      <c r="S375" s="355">
        <v>1233088</v>
      </c>
      <c r="T375" s="355">
        <v>1270960</v>
      </c>
      <c r="U375" s="355">
        <v>1316331</v>
      </c>
      <c r="V375" s="355">
        <v>1341533</v>
      </c>
      <c r="W375" s="355" t="s">
        <v>1131</v>
      </c>
      <c r="X375" s="355" t="s">
        <v>1131</v>
      </c>
      <c r="Y375" s="355" t="s">
        <v>1131</v>
      </c>
      <c r="Z375" s="355" t="s">
        <v>1131</v>
      </c>
      <c r="AA375" s="355" t="s">
        <v>1131</v>
      </c>
      <c r="AB375" s="355" t="s">
        <v>1131</v>
      </c>
      <c r="AC375" s="355" t="s">
        <v>1131</v>
      </c>
      <c r="AD375" s="355" t="s">
        <v>1131</v>
      </c>
      <c r="AE375" s="355" t="s">
        <v>1131</v>
      </c>
      <c r="AF375" s="355" t="s">
        <v>1131</v>
      </c>
      <c r="AG375" s="355" t="s">
        <v>1131</v>
      </c>
      <c r="AH375" s="355" t="s">
        <v>1131</v>
      </c>
      <c r="AI375" s="355" t="s">
        <v>1131</v>
      </c>
      <c r="AJ375" s="355" t="s">
        <v>1131</v>
      </c>
      <c r="AK375" s="355" t="s">
        <v>1131</v>
      </c>
      <c r="AL375" s="355" t="s">
        <v>1131</v>
      </c>
      <c r="AM375" s="355" t="s">
        <v>1131</v>
      </c>
      <c r="AN375" s="355" t="s">
        <v>1131</v>
      </c>
      <c r="AO375" s="355" t="s">
        <v>1131</v>
      </c>
      <c r="AP375" s="355" t="s">
        <v>1131</v>
      </c>
      <c r="AQ375" s="355" t="s">
        <v>1131</v>
      </c>
      <c r="AR375" s="355" t="s">
        <v>1131</v>
      </c>
    </row>
    <row r="376" spans="1:44" ht="204" customHeight="1">
      <c r="A376" s="352" t="s">
        <v>2293</v>
      </c>
      <c r="B376" s="353" t="s">
        <v>2294</v>
      </c>
      <c r="C376" s="353" t="s">
        <v>1371</v>
      </c>
      <c r="D376" s="353" t="s">
        <v>1315</v>
      </c>
      <c r="E376" s="353" t="s">
        <v>2284</v>
      </c>
      <c r="F376" s="353" t="s">
        <v>2295</v>
      </c>
      <c r="G376" s="353" t="s">
        <v>1502</v>
      </c>
      <c r="H376" s="353" t="s">
        <v>1130</v>
      </c>
      <c r="I376" s="356">
        <v>2124200.2000000002</v>
      </c>
      <c r="J376" s="356">
        <v>2190115.7000000002</v>
      </c>
      <c r="K376" s="356">
        <v>2619619.7999999998</v>
      </c>
      <c r="L376" s="356">
        <v>2683930.1</v>
      </c>
      <c r="M376" s="356">
        <v>2828379.6</v>
      </c>
      <c r="N376" s="356">
        <v>3360983.3</v>
      </c>
      <c r="O376" s="356">
        <v>3410646.8</v>
      </c>
      <c r="P376" s="356">
        <v>3367989.5</v>
      </c>
      <c r="Q376" s="354">
        <v>3413880</v>
      </c>
      <c r="R376" s="355">
        <v>3480169</v>
      </c>
      <c r="S376" s="355">
        <v>3608133</v>
      </c>
      <c r="T376" s="355">
        <v>3716971</v>
      </c>
      <c r="U376" s="355">
        <v>3849586</v>
      </c>
      <c r="V376" s="355">
        <v>3923265</v>
      </c>
      <c r="W376" s="356" t="s">
        <v>1131</v>
      </c>
      <c r="X376" s="356" t="s">
        <v>1131</v>
      </c>
      <c r="Y376" s="356" t="s">
        <v>1131</v>
      </c>
      <c r="Z376" s="356" t="s">
        <v>1131</v>
      </c>
      <c r="AA376" s="356" t="s">
        <v>1131</v>
      </c>
      <c r="AB376" s="356" t="s">
        <v>1131</v>
      </c>
      <c r="AC376" s="356" t="s">
        <v>1131</v>
      </c>
      <c r="AD376" s="356" t="s">
        <v>1131</v>
      </c>
      <c r="AE376" s="356" t="s">
        <v>1131</v>
      </c>
      <c r="AF376" s="356" t="s">
        <v>1131</v>
      </c>
      <c r="AG376" s="356" t="s">
        <v>1131</v>
      </c>
      <c r="AH376" s="356" t="s">
        <v>1131</v>
      </c>
      <c r="AI376" s="356" t="s">
        <v>1131</v>
      </c>
      <c r="AJ376" s="356" t="s">
        <v>1131</v>
      </c>
      <c r="AK376" s="356" t="s">
        <v>1131</v>
      </c>
      <c r="AL376" s="356" t="s">
        <v>1131</v>
      </c>
      <c r="AM376" s="356" t="s">
        <v>1131</v>
      </c>
      <c r="AN376" s="356" t="s">
        <v>1131</v>
      </c>
      <c r="AO376" s="356" t="s">
        <v>1131</v>
      </c>
      <c r="AP376" s="356" t="s">
        <v>1131</v>
      </c>
      <c r="AQ376" s="356" t="s">
        <v>1131</v>
      </c>
      <c r="AR376" s="356" t="s">
        <v>1131</v>
      </c>
    </row>
    <row r="377" spans="1:44" ht="204" customHeight="1">
      <c r="A377" s="357" t="s">
        <v>2296</v>
      </c>
      <c r="B377" s="358" t="s">
        <v>2297</v>
      </c>
      <c r="C377" s="358" t="s">
        <v>1371</v>
      </c>
      <c r="D377" s="358" t="s">
        <v>1315</v>
      </c>
      <c r="E377" s="358" t="s">
        <v>1500</v>
      </c>
      <c r="F377" s="358" t="s">
        <v>2298</v>
      </c>
      <c r="G377" s="358" t="s">
        <v>1502</v>
      </c>
      <c r="H377" s="358" t="s">
        <v>1130</v>
      </c>
      <c r="I377" s="355">
        <v>5543190.7000000002</v>
      </c>
      <c r="J377" s="355">
        <v>5699954.7000000002</v>
      </c>
      <c r="K377" s="355">
        <v>6812191.5999999996</v>
      </c>
      <c r="L377" s="355">
        <v>6933031.2999999998</v>
      </c>
      <c r="M377" s="355">
        <v>7305747.0999999996</v>
      </c>
      <c r="N377" s="355">
        <v>8531666.1999999993</v>
      </c>
      <c r="O377" s="355">
        <v>8508254.4000000004</v>
      </c>
      <c r="P377" s="355">
        <v>8390268.6999999993</v>
      </c>
      <c r="Q377" s="359">
        <v>8500837</v>
      </c>
      <c r="R377" s="355">
        <v>8663146</v>
      </c>
      <c r="S377" s="355">
        <v>8987105</v>
      </c>
      <c r="T377" s="355">
        <v>9263122</v>
      </c>
      <c r="U377" s="355">
        <v>9593804</v>
      </c>
      <c r="V377" s="355">
        <v>9777480</v>
      </c>
      <c r="W377" s="355" t="s">
        <v>1131</v>
      </c>
      <c r="X377" s="355" t="s">
        <v>1131</v>
      </c>
      <c r="Y377" s="355" t="s">
        <v>1131</v>
      </c>
      <c r="Z377" s="355" t="s">
        <v>1131</v>
      </c>
      <c r="AA377" s="355" t="s">
        <v>1131</v>
      </c>
      <c r="AB377" s="355" t="s">
        <v>1131</v>
      </c>
      <c r="AC377" s="355" t="s">
        <v>1131</v>
      </c>
      <c r="AD377" s="355" t="s">
        <v>1131</v>
      </c>
      <c r="AE377" s="355" t="s">
        <v>1131</v>
      </c>
      <c r="AF377" s="355" t="s">
        <v>1131</v>
      </c>
      <c r="AG377" s="355" t="s">
        <v>1131</v>
      </c>
      <c r="AH377" s="355" t="s">
        <v>1131</v>
      </c>
      <c r="AI377" s="355" t="s">
        <v>1131</v>
      </c>
      <c r="AJ377" s="355" t="s">
        <v>1131</v>
      </c>
      <c r="AK377" s="355" t="s">
        <v>1131</v>
      </c>
      <c r="AL377" s="355" t="s">
        <v>1131</v>
      </c>
      <c r="AM377" s="355" t="s">
        <v>1131</v>
      </c>
      <c r="AN377" s="355" t="s">
        <v>1131</v>
      </c>
      <c r="AO377" s="355" t="s">
        <v>1131</v>
      </c>
      <c r="AP377" s="355" t="s">
        <v>1131</v>
      </c>
      <c r="AQ377" s="355" t="s">
        <v>1131</v>
      </c>
      <c r="AR377" s="355" t="s">
        <v>1131</v>
      </c>
    </row>
    <row r="378" spans="1:44" ht="204" customHeight="1">
      <c r="A378" s="352" t="s">
        <v>2299</v>
      </c>
      <c r="B378" s="353" t="s">
        <v>2300</v>
      </c>
      <c r="C378" s="353" t="s">
        <v>1371</v>
      </c>
      <c r="D378" s="353" t="s">
        <v>1315</v>
      </c>
      <c r="E378" s="353" t="s">
        <v>1500</v>
      </c>
      <c r="F378" s="353" t="s">
        <v>2301</v>
      </c>
      <c r="G378" s="353" t="s">
        <v>1502</v>
      </c>
      <c r="H378" s="353" t="s">
        <v>1130</v>
      </c>
      <c r="I378" s="356">
        <v>117935.3</v>
      </c>
      <c r="J378" s="356">
        <v>120058.8</v>
      </c>
      <c r="K378" s="356">
        <v>131182.9</v>
      </c>
      <c r="L378" s="356">
        <v>139487.20000000001</v>
      </c>
      <c r="M378" s="356">
        <v>144793.60000000001</v>
      </c>
      <c r="N378" s="356">
        <v>178586</v>
      </c>
      <c r="O378" s="356">
        <v>181788.4</v>
      </c>
      <c r="P378" s="356">
        <v>191398.6</v>
      </c>
      <c r="Q378" s="354">
        <v>193921</v>
      </c>
      <c r="R378" s="355">
        <v>197624</v>
      </c>
      <c r="S378" s="355">
        <v>205014</v>
      </c>
      <c r="T378" s="355">
        <v>211310</v>
      </c>
      <c r="U378" s="355">
        <v>218854</v>
      </c>
      <c r="V378" s="355">
        <v>223044</v>
      </c>
      <c r="W378" s="356" t="s">
        <v>1131</v>
      </c>
      <c r="X378" s="356" t="s">
        <v>1131</v>
      </c>
      <c r="Y378" s="356" t="s">
        <v>1131</v>
      </c>
      <c r="Z378" s="356" t="s">
        <v>1131</v>
      </c>
      <c r="AA378" s="356" t="s">
        <v>1131</v>
      </c>
      <c r="AB378" s="356" t="s">
        <v>1131</v>
      </c>
      <c r="AC378" s="356" t="s">
        <v>1131</v>
      </c>
      <c r="AD378" s="356" t="s">
        <v>1131</v>
      </c>
      <c r="AE378" s="356" t="s">
        <v>1131</v>
      </c>
      <c r="AF378" s="356" t="s">
        <v>1131</v>
      </c>
      <c r="AG378" s="356" t="s">
        <v>1131</v>
      </c>
      <c r="AH378" s="356" t="s">
        <v>1131</v>
      </c>
      <c r="AI378" s="356" t="s">
        <v>1131</v>
      </c>
      <c r="AJ378" s="356" t="s">
        <v>1131</v>
      </c>
      <c r="AK378" s="356" t="s">
        <v>1131</v>
      </c>
      <c r="AL378" s="356" t="s">
        <v>1131</v>
      </c>
      <c r="AM378" s="356" t="s">
        <v>1131</v>
      </c>
      <c r="AN378" s="356" t="s">
        <v>1131</v>
      </c>
      <c r="AO378" s="356" t="s">
        <v>1131</v>
      </c>
      <c r="AP378" s="356" t="s">
        <v>1131</v>
      </c>
      <c r="AQ378" s="356" t="s">
        <v>1131</v>
      </c>
      <c r="AR378" s="356" t="s">
        <v>1131</v>
      </c>
    </row>
    <row r="379" spans="1:44" ht="204" customHeight="1">
      <c r="A379" s="357" t="s">
        <v>2302</v>
      </c>
      <c r="B379" s="358" t="s">
        <v>2303</v>
      </c>
      <c r="C379" s="358" t="s">
        <v>1371</v>
      </c>
      <c r="D379" s="358" t="s">
        <v>1315</v>
      </c>
      <c r="E379" s="358" t="s">
        <v>1500</v>
      </c>
      <c r="F379" s="358" t="s">
        <v>2304</v>
      </c>
      <c r="G379" s="358" t="s">
        <v>1502</v>
      </c>
      <c r="H379" s="358" t="s">
        <v>1130</v>
      </c>
      <c r="I379" s="355">
        <v>2341445.4</v>
      </c>
      <c r="J379" s="355">
        <v>2417994.5</v>
      </c>
      <c r="K379" s="355">
        <v>2896218.2</v>
      </c>
      <c r="L379" s="355">
        <v>2966832.1</v>
      </c>
      <c r="M379" s="355">
        <v>3125696.7</v>
      </c>
      <c r="N379" s="355">
        <v>3721036.2</v>
      </c>
      <c r="O379" s="355">
        <v>3778727.7</v>
      </c>
      <c r="P379" s="355">
        <v>3717900.9</v>
      </c>
      <c r="Q379" s="359">
        <v>3766896</v>
      </c>
      <c r="R379" s="355">
        <v>3838818</v>
      </c>
      <c r="S379" s="355">
        <v>3982371</v>
      </c>
      <c r="T379" s="355">
        <v>4104680</v>
      </c>
      <c r="U379" s="355">
        <v>4251212</v>
      </c>
      <c r="V379" s="355">
        <v>4332603</v>
      </c>
      <c r="W379" s="355" t="s">
        <v>1131</v>
      </c>
      <c r="X379" s="355" t="s">
        <v>1131</v>
      </c>
      <c r="Y379" s="355" t="s">
        <v>1131</v>
      </c>
      <c r="Z379" s="355" t="s">
        <v>1131</v>
      </c>
      <c r="AA379" s="355" t="s">
        <v>1131</v>
      </c>
      <c r="AB379" s="355" t="s">
        <v>1131</v>
      </c>
      <c r="AC379" s="355" t="s">
        <v>1131</v>
      </c>
      <c r="AD379" s="355" t="s">
        <v>1131</v>
      </c>
      <c r="AE379" s="355" t="s">
        <v>1131</v>
      </c>
      <c r="AF379" s="355" t="s">
        <v>1131</v>
      </c>
      <c r="AG379" s="355" t="s">
        <v>1131</v>
      </c>
      <c r="AH379" s="355" t="s">
        <v>1131</v>
      </c>
      <c r="AI379" s="355" t="s">
        <v>1131</v>
      </c>
      <c r="AJ379" s="355" t="s">
        <v>1131</v>
      </c>
      <c r="AK379" s="355" t="s">
        <v>1131</v>
      </c>
      <c r="AL379" s="355" t="s">
        <v>1131</v>
      </c>
      <c r="AM379" s="355" t="s">
        <v>1131</v>
      </c>
      <c r="AN379" s="355" t="s">
        <v>1131</v>
      </c>
      <c r="AO379" s="355" t="s">
        <v>1131</v>
      </c>
      <c r="AP379" s="355" t="s">
        <v>1131</v>
      </c>
      <c r="AQ379" s="355" t="s">
        <v>1131</v>
      </c>
      <c r="AR379" s="355" t="s">
        <v>1131</v>
      </c>
    </row>
    <row r="380" spans="1:44" ht="204" customHeight="1">
      <c r="A380" s="352" t="s">
        <v>2305</v>
      </c>
      <c r="B380" s="353" t="s">
        <v>2306</v>
      </c>
      <c r="C380" s="353" t="s">
        <v>1371</v>
      </c>
      <c r="D380" s="353" t="s">
        <v>1315</v>
      </c>
      <c r="E380" s="353" t="s">
        <v>1500</v>
      </c>
      <c r="F380" s="353" t="s">
        <v>2307</v>
      </c>
      <c r="G380" s="353" t="s">
        <v>1502</v>
      </c>
      <c r="H380" s="353" t="s">
        <v>1130</v>
      </c>
      <c r="I380" s="356">
        <v>-596793.80000000005</v>
      </c>
      <c r="J380" s="356">
        <v>-638475.9</v>
      </c>
      <c r="K380" s="356">
        <v>-810897.2</v>
      </c>
      <c r="L380" s="356">
        <v>-813501.1</v>
      </c>
      <c r="M380" s="356">
        <v>-862302.4</v>
      </c>
      <c r="N380" s="356">
        <v>-1005244</v>
      </c>
      <c r="O380" s="356">
        <v>-977701.4</v>
      </c>
      <c r="P380" s="356">
        <v>-936688.6</v>
      </c>
      <c r="Q380" s="354">
        <v>-1001739</v>
      </c>
      <c r="R380" s="355">
        <v>-1091430</v>
      </c>
      <c r="S380" s="355">
        <v>-1153387</v>
      </c>
      <c r="T380" s="355">
        <v>-1209697</v>
      </c>
      <c r="U380" s="355">
        <v>-1288898</v>
      </c>
      <c r="V380" s="355">
        <v>-1387834</v>
      </c>
      <c r="W380" s="356" t="s">
        <v>1131</v>
      </c>
      <c r="X380" s="356" t="s">
        <v>1131</v>
      </c>
      <c r="Y380" s="356" t="s">
        <v>1131</v>
      </c>
      <c r="Z380" s="356" t="s">
        <v>1131</v>
      </c>
      <c r="AA380" s="356" t="s">
        <v>1131</v>
      </c>
      <c r="AB380" s="356" t="s">
        <v>1131</v>
      </c>
      <c r="AC380" s="356" t="s">
        <v>1131</v>
      </c>
      <c r="AD380" s="356" t="s">
        <v>1131</v>
      </c>
      <c r="AE380" s="356" t="s">
        <v>1131</v>
      </c>
      <c r="AF380" s="356" t="s">
        <v>1131</v>
      </c>
      <c r="AG380" s="356" t="s">
        <v>1131</v>
      </c>
      <c r="AH380" s="356" t="s">
        <v>1131</v>
      </c>
      <c r="AI380" s="356" t="s">
        <v>1131</v>
      </c>
      <c r="AJ380" s="356" t="s">
        <v>1131</v>
      </c>
      <c r="AK380" s="356" t="s">
        <v>1131</v>
      </c>
      <c r="AL380" s="356" t="s">
        <v>1131</v>
      </c>
      <c r="AM380" s="356" t="s">
        <v>1131</v>
      </c>
      <c r="AN380" s="356" t="s">
        <v>1131</v>
      </c>
      <c r="AO380" s="356" t="s">
        <v>1131</v>
      </c>
      <c r="AP380" s="356" t="s">
        <v>1131</v>
      </c>
      <c r="AQ380" s="356" t="s">
        <v>1131</v>
      </c>
      <c r="AR380" s="356" t="s">
        <v>1131</v>
      </c>
    </row>
    <row r="381" spans="1:44" ht="213" customHeight="1">
      <c r="A381" s="357" t="s">
        <v>2308</v>
      </c>
      <c r="B381" s="358" t="s">
        <v>2309</v>
      </c>
      <c r="C381" s="358"/>
      <c r="D381" s="358"/>
      <c r="E381" s="358" t="s">
        <v>1276</v>
      </c>
      <c r="F381" s="358" t="s">
        <v>2310</v>
      </c>
      <c r="G381" s="358" t="s">
        <v>1336</v>
      </c>
      <c r="H381" s="358" t="s">
        <v>1130</v>
      </c>
      <c r="I381" s="359">
        <v>6.6</v>
      </c>
      <c r="J381" s="359">
        <v>6.6</v>
      </c>
      <c r="K381" s="359">
        <v>6.6</v>
      </c>
      <c r="L381" s="359">
        <v>6.6</v>
      </c>
      <c r="M381" s="359">
        <v>6.6</v>
      </c>
      <c r="N381" s="359">
        <v>6.6</v>
      </c>
      <c r="O381" s="359">
        <v>6.6</v>
      </c>
      <c r="P381" s="359">
        <v>6.6</v>
      </c>
      <c r="Q381" s="359">
        <v>6.9</v>
      </c>
      <c r="R381" s="359">
        <v>7.2</v>
      </c>
      <c r="S381" s="355">
        <v>7.5</v>
      </c>
      <c r="T381" s="355">
        <v>7.8</v>
      </c>
      <c r="U381" s="355">
        <v>8.1</v>
      </c>
      <c r="V381" s="355">
        <v>8.1</v>
      </c>
      <c r="W381" s="355">
        <v>8.1</v>
      </c>
      <c r="X381" s="355" t="s">
        <v>1131</v>
      </c>
      <c r="Y381" s="355" t="s">
        <v>1131</v>
      </c>
      <c r="Z381" s="355" t="s">
        <v>1131</v>
      </c>
      <c r="AA381" s="355" t="s">
        <v>1131</v>
      </c>
      <c r="AB381" s="355" t="s">
        <v>1131</v>
      </c>
      <c r="AC381" s="355" t="s">
        <v>1131</v>
      </c>
      <c r="AD381" s="355" t="s">
        <v>1131</v>
      </c>
      <c r="AE381" s="355" t="s">
        <v>1131</v>
      </c>
      <c r="AF381" s="355" t="s">
        <v>1131</v>
      </c>
      <c r="AG381" s="355" t="s">
        <v>1131</v>
      </c>
      <c r="AH381" s="355" t="s">
        <v>1131</v>
      </c>
      <c r="AI381" s="355" t="s">
        <v>1131</v>
      </c>
      <c r="AJ381" s="355" t="s">
        <v>1131</v>
      </c>
      <c r="AK381" s="355" t="s">
        <v>1131</v>
      </c>
      <c r="AL381" s="355" t="s">
        <v>1131</v>
      </c>
      <c r="AM381" s="355" t="s">
        <v>1131</v>
      </c>
      <c r="AN381" s="355" t="s">
        <v>1131</v>
      </c>
      <c r="AO381" s="355" t="s">
        <v>1131</v>
      </c>
      <c r="AP381" s="355" t="s">
        <v>1131</v>
      </c>
      <c r="AQ381" s="355" t="s">
        <v>1131</v>
      </c>
      <c r="AR381" s="355" t="s">
        <v>1131</v>
      </c>
    </row>
    <row r="382" spans="1:44" ht="102.75" customHeight="1">
      <c r="A382" s="352" t="s">
        <v>2311</v>
      </c>
      <c r="B382" s="353" t="s">
        <v>2312</v>
      </c>
      <c r="C382" s="353" t="s">
        <v>1371</v>
      </c>
      <c r="D382" s="353" t="s">
        <v>1315</v>
      </c>
      <c r="E382" s="353" t="s">
        <v>2313</v>
      </c>
      <c r="F382" s="353" t="s">
        <v>2314</v>
      </c>
      <c r="G382" s="353"/>
      <c r="H382" s="353" t="s">
        <v>1130</v>
      </c>
      <c r="I382" s="354">
        <v>69862.899999999994</v>
      </c>
      <c r="J382" s="354">
        <v>67642.399999999994</v>
      </c>
      <c r="K382" s="354">
        <v>49490.7</v>
      </c>
      <c r="L382" s="354">
        <v>50489.3</v>
      </c>
      <c r="M382" s="354">
        <v>27865.200000000001</v>
      </c>
      <c r="N382" s="354">
        <v>45531.5</v>
      </c>
      <c r="O382" s="354">
        <v>34990.800000000003</v>
      </c>
      <c r="P382" s="354">
        <v>-32910.6</v>
      </c>
      <c r="Q382" s="354">
        <v>-25454.6</v>
      </c>
      <c r="R382" s="354">
        <v>13501.7</v>
      </c>
      <c r="S382" s="355">
        <v>-27203.8</v>
      </c>
      <c r="T382" s="355">
        <v>-24161.1</v>
      </c>
      <c r="U382" s="355">
        <v>-21825.9</v>
      </c>
      <c r="V382" s="355">
        <v>-6399.8</v>
      </c>
      <c r="W382" s="355">
        <v>-5889.6</v>
      </c>
      <c r="X382" s="356" t="s">
        <v>1131</v>
      </c>
      <c r="Y382" s="356" t="s">
        <v>1131</v>
      </c>
      <c r="Z382" s="356" t="s">
        <v>1131</v>
      </c>
      <c r="AA382" s="356" t="s">
        <v>1131</v>
      </c>
      <c r="AB382" s="356" t="s">
        <v>1131</v>
      </c>
      <c r="AC382" s="356" t="s">
        <v>1131</v>
      </c>
      <c r="AD382" s="356" t="s">
        <v>1131</v>
      </c>
      <c r="AE382" s="356" t="s">
        <v>1131</v>
      </c>
      <c r="AF382" s="356" t="s">
        <v>1131</v>
      </c>
      <c r="AG382" s="356" t="s">
        <v>1131</v>
      </c>
      <c r="AH382" s="356" t="s">
        <v>1131</v>
      </c>
      <c r="AI382" s="356" t="s">
        <v>1131</v>
      </c>
      <c r="AJ382" s="356" t="s">
        <v>1131</v>
      </c>
      <c r="AK382" s="356" t="s">
        <v>1131</v>
      </c>
      <c r="AL382" s="356" t="s">
        <v>1131</v>
      </c>
      <c r="AM382" s="356" t="s">
        <v>1131</v>
      </c>
      <c r="AN382" s="356" t="s">
        <v>1131</v>
      </c>
      <c r="AO382" s="356" t="s">
        <v>1131</v>
      </c>
      <c r="AP382" s="356" t="s">
        <v>1131</v>
      </c>
      <c r="AQ382" s="356" t="s">
        <v>1131</v>
      </c>
      <c r="AR382" s="356" t="s">
        <v>1131</v>
      </c>
    </row>
    <row r="383" spans="1:44" ht="47.25" customHeight="1">
      <c r="A383" s="357" t="s">
        <v>2315</v>
      </c>
      <c r="B383" s="358" t="s">
        <v>2316</v>
      </c>
      <c r="C383" s="358"/>
      <c r="D383" s="358"/>
      <c r="E383" s="358" t="s">
        <v>1481</v>
      </c>
      <c r="F383" s="358" t="s">
        <v>2317</v>
      </c>
      <c r="G383" s="358"/>
      <c r="H383" s="358" t="s">
        <v>1130</v>
      </c>
      <c r="I383" s="355">
        <v>57.01</v>
      </c>
      <c r="J383" s="355">
        <v>56.02</v>
      </c>
      <c r="K383" s="355">
        <v>57.74</v>
      </c>
      <c r="L383" s="355">
        <v>57.82</v>
      </c>
      <c r="M383" s="355">
        <v>55.67</v>
      </c>
      <c r="N383" s="355">
        <v>55.63</v>
      </c>
      <c r="O383" s="359">
        <v>55.6</v>
      </c>
      <c r="P383" s="359">
        <v>56.8</v>
      </c>
      <c r="Q383" s="359">
        <v>57.4</v>
      </c>
      <c r="R383" s="355">
        <v>57.8</v>
      </c>
      <c r="S383" s="355">
        <v>58.6</v>
      </c>
      <c r="T383" s="355">
        <v>59.3</v>
      </c>
      <c r="U383" s="355">
        <v>60.7</v>
      </c>
      <c r="V383" s="355">
        <v>62.2</v>
      </c>
      <c r="W383" s="355" t="s">
        <v>1131</v>
      </c>
      <c r="X383" s="355" t="s">
        <v>1131</v>
      </c>
      <c r="Y383" s="355" t="s">
        <v>1131</v>
      </c>
      <c r="Z383" s="355" t="s">
        <v>1131</v>
      </c>
      <c r="AA383" s="355" t="s">
        <v>1131</v>
      </c>
      <c r="AB383" s="355" t="s">
        <v>1131</v>
      </c>
      <c r="AC383" s="355" t="s">
        <v>1131</v>
      </c>
      <c r="AD383" s="355" t="s">
        <v>1131</v>
      </c>
      <c r="AE383" s="355" t="s">
        <v>1131</v>
      </c>
      <c r="AF383" s="355" t="s">
        <v>1131</v>
      </c>
      <c r="AG383" s="355" t="s">
        <v>1131</v>
      </c>
      <c r="AH383" s="355" t="s">
        <v>1131</v>
      </c>
      <c r="AI383" s="355" t="s">
        <v>1131</v>
      </c>
      <c r="AJ383" s="355" t="s">
        <v>1131</v>
      </c>
      <c r="AK383" s="355" t="s">
        <v>1131</v>
      </c>
      <c r="AL383" s="355" t="s">
        <v>1131</v>
      </c>
      <c r="AM383" s="355" t="s">
        <v>1131</v>
      </c>
      <c r="AN383" s="355" t="s">
        <v>1131</v>
      </c>
      <c r="AO383" s="355" t="s">
        <v>1131</v>
      </c>
      <c r="AP383" s="355" t="s">
        <v>1131</v>
      </c>
      <c r="AQ383" s="355" t="s">
        <v>1131</v>
      </c>
      <c r="AR383" s="355" t="s">
        <v>1131</v>
      </c>
    </row>
    <row r="384" spans="1:44" ht="57" customHeight="1">
      <c r="A384" s="352" t="s">
        <v>2318</v>
      </c>
      <c r="B384" s="353" t="s">
        <v>2319</v>
      </c>
      <c r="C384" s="353"/>
      <c r="D384" s="353" t="s">
        <v>1322</v>
      </c>
      <c r="E384" s="353" t="s">
        <v>1464</v>
      </c>
      <c r="F384" s="353" t="s">
        <v>2320</v>
      </c>
      <c r="G384" s="353"/>
      <c r="H384" s="353" t="s">
        <v>1130</v>
      </c>
      <c r="I384" s="356">
        <v>20000</v>
      </c>
      <c r="J384" s="356">
        <v>20600</v>
      </c>
      <c r="K384" s="356">
        <v>21200</v>
      </c>
      <c r="L384" s="356">
        <v>21300</v>
      </c>
      <c r="M384" s="356">
        <v>21800</v>
      </c>
      <c r="N384" s="356">
        <v>22300</v>
      </c>
      <c r="O384" s="356">
        <v>22900</v>
      </c>
      <c r="P384" s="356">
        <v>23500</v>
      </c>
      <c r="Q384" s="356">
        <v>24100</v>
      </c>
      <c r="R384" s="355">
        <v>24801</v>
      </c>
      <c r="S384" s="355">
        <v>25523</v>
      </c>
      <c r="T384" s="355">
        <v>26336</v>
      </c>
      <c r="U384" s="355">
        <v>27353</v>
      </c>
      <c r="V384" s="355">
        <v>28540</v>
      </c>
      <c r="W384" s="356" t="s">
        <v>1131</v>
      </c>
      <c r="X384" s="356" t="s">
        <v>1131</v>
      </c>
      <c r="Y384" s="356" t="s">
        <v>1131</v>
      </c>
      <c r="Z384" s="356" t="s">
        <v>1131</v>
      </c>
      <c r="AA384" s="356" t="s">
        <v>1131</v>
      </c>
      <c r="AB384" s="356" t="s">
        <v>1131</v>
      </c>
      <c r="AC384" s="356" t="s">
        <v>1131</v>
      </c>
      <c r="AD384" s="356" t="s">
        <v>1131</v>
      </c>
      <c r="AE384" s="356" t="s">
        <v>1131</v>
      </c>
      <c r="AF384" s="356" t="s">
        <v>1131</v>
      </c>
      <c r="AG384" s="356" t="s">
        <v>1131</v>
      </c>
      <c r="AH384" s="356" t="s">
        <v>1131</v>
      </c>
      <c r="AI384" s="356" t="s">
        <v>1131</v>
      </c>
      <c r="AJ384" s="356" t="s">
        <v>1131</v>
      </c>
      <c r="AK384" s="356" t="s">
        <v>1131</v>
      </c>
      <c r="AL384" s="356" t="s">
        <v>1131</v>
      </c>
      <c r="AM384" s="356" t="s">
        <v>1131</v>
      </c>
      <c r="AN384" s="356" t="s">
        <v>1131</v>
      </c>
      <c r="AO384" s="356" t="s">
        <v>1131</v>
      </c>
      <c r="AP384" s="356" t="s">
        <v>1131</v>
      </c>
      <c r="AQ384" s="356" t="s">
        <v>1131</v>
      </c>
      <c r="AR384" s="356" t="s">
        <v>1131</v>
      </c>
    </row>
    <row r="385" spans="1:44" ht="20.25" customHeight="1">
      <c r="A385" s="357" t="s">
        <v>2321</v>
      </c>
      <c r="B385" s="358" t="s">
        <v>2322</v>
      </c>
      <c r="C385" s="358"/>
      <c r="D385" s="358"/>
      <c r="E385" s="358" t="s">
        <v>1468</v>
      </c>
      <c r="F385" s="358" t="s">
        <v>2323</v>
      </c>
      <c r="G385" s="358"/>
      <c r="H385" s="358" t="s">
        <v>1130</v>
      </c>
      <c r="I385" s="355">
        <v>4.1669999999999998</v>
      </c>
      <c r="J385" s="355">
        <v>3</v>
      </c>
      <c r="K385" s="355">
        <v>2.9129999999999998</v>
      </c>
      <c r="L385" s="355">
        <v>0.47199999999999998</v>
      </c>
      <c r="M385" s="355">
        <v>2.347</v>
      </c>
      <c r="N385" s="355">
        <v>2.294</v>
      </c>
      <c r="O385" s="355">
        <v>2.6909999999999998</v>
      </c>
      <c r="P385" s="355">
        <v>2.62</v>
      </c>
      <c r="Q385" s="355">
        <v>2.5529999999999999</v>
      </c>
      <c r="R385" s="355">
        <v>2.9</v>
      </c>
      <c r="S385" s="355">
        <v>2.9</v>
      </c>
      <c r="T385" s="355">
        <v>3.2</v>
      </c>
      <c r="U385" s="355">
        <v>3.9</v>
      </c>
      <c r="V385" s="355">
        <v>4.3</v>
      </c>
      <c r="W385" s="355" t="s">
        <v>1131</v>
      </c>
      <c r="X385" s="355" t="s">
        <v>1131</v>
      </c>
      <c r="Y385" s="355" t="s">
        <v>1131</v>
      </c>
      <c r="Z385" s="355" t="s">
        <v>1131</v>
      </c>
      <c r="AA385" s="355" t="s">
        <v>1131</v>
      </c>
      <c r="AB385" s="355" t="s">
        <v>1131</v>
      </c>
      <c r="AC385" s="355" t="s">
        <v>1131</v>
      </c>
      <c r="AD385" s="355" t="s">
        <v>1131</v>
      </c>
      <c r="AE385" s="355" t="s">
        <v>1131</v>
      </c>
      <c r="AF385" s="355" t="s">
        <v>1131</v>
      </c>
      <c r="AG385" s="355" t="s">
        <v>1131</v>
      </c>
      <c r="AH385" s="355" t="s">
        <v>1131</v>
      </c>
      <c r="AI385" s="355" t="s">
        <v>1131</v>
      </c>
      <c r="AJ385" s="355" t="s">
        <v>1131</v>
      </c>
      <c r="AK385" s="355" t="s">
        <v>1131</v>
      </c>
      <c r="AL385" s="355" t="s">
        <v>1131</v>
      </c>
      <c r="AM385" s="355" t="s">
        <v>1131</v>
      </c>
      <c r="AN385" s="355" t="s">
        <v>1131</v>
      </c>
      <c r="AO385" s="355" t="s">
        <v>1131</v>
      </c>
      <c r="AP385" s="355" t="s">
        <v>1131</v>
      </c>
      <c r="AQ385" s="355" t="s">
        <v>1131</v>
      </c>
      <c r="AR385" s="355" t="s">
        <v>1131</v>
      </c>
    </row>
    <row r="386" spans="1:44" ht="29.25" customHeight="1">
      <c r="A386" s="352" t="s">
        <v>2324</v>
      </c>
      <c r="B386" s="353" t="s">
        <v>2325</v>
      </c>
      <c r="C386" s="353"/>
      <c r="D386" s="353"/>
      <c r="E386" s="353" t="s">
        <v>1143</v>
      </c>
      <c r="F386" s="353" t="s">
        <v>2326</v>
      </c>
      <c r="G386" s="353"/>
      <c r="H386" s="353" t="s">
        <v>1130</v>
      </c>
      <c r="I386" s="356">
        <v>125.169</v>
      </c>
      <c r="J386" s="356">
        <v>125.063</v>
      </c>
      <c r="K386" s="356">
        <v>126.423</v>
      </c>
      <c r="L386" s="356">
        <v>124.762</v>
      </c>
      <c r="M386" s="356">
        <v>124.44199999999999</v>
      </c>
      <c r="N386" s="356">
        <v>120.38500000000001</v>
      </c>
      <c r="O386" s="356">
        <v>119.339</v>
      </c>
      <c r="P386" s="356">
        <v>121.995</v>
      </c>
      <c r="Q386" s="356">
        <v>122.879</v>
      </c>
      <c r="R386" s="355">
        <v>123.6</v>
      </c>
      <c r="S386" s="355">
        <v>124.1</v>
      </c>
      <c r="T386" s="355">
        <v>125.1</v>
      </c>
      <c r="U386" s="355">
        <v>127.3</v>
      </c>
      <c r="V386" s="356" t="s">
        <v>1131</v>
      </c>
      <c r="W386" s="356" t="s">
        <v>1131</v>
      </c>
      <c r="X386" s="356" t="s">
        <v>1131</v>
      </c>
      <c r="Y386" s="356" t="s">
        <v>1131</v>
      </c>
      <c r="Z386" s="356" t="s">
        <v>1131</v>
      </c>
      <c r="AA386" s="356" t="s">
        <v>1131</v>
      </c>
      <c r="AB386" s="356" t="s">
        <v>1131</v>
      </c>
      <c r="AC386" s="356" t="s">
        <v>1131</v>
      </c>
      <c r="AD386" s="356" t="s">
        <v>1131</v>
      </c>
      <c r="AE386" s="356" t="s">
        <v>1131</v>
      </c>
      <c r="AF386" s="356" t="s">
        <v>1131</v>
      </c>
      <c r="AG386" s="356" t="s">
        <v>1131</v>
      </c>
      <c r="AH386" s="356" t="s">
        <v>1131</v>
      </c>
      <c r="AI386" s="356" t="s">
        <v>1131</v>
      </c>
      <c r="AJ386" s="356" t="s">
        <v>1131</v>
      </c>
      <c r="AK386" s="356" t="s">
        <v>1131</v>
      </c>
      <c r="AL386" s="356" t="s">
        <v>1131</v>
      </c>
      <c r="AM386" s="356" t="s">
        <v>1131</v>
      </c>
      <c r="AN386" s="356" t="s">
        <v>1131</v>
      </c>
      <c r="AO386" s="356" t="s">
        <v>1131</v>
      </c>
      <c r="AP386" s="356" t="s">
        <v>1131</v>
      </c>
      <c r="AQ386" s="356" t="s">
        <v>1131</v>
      </c>
      <c r="AR386" s="356" t="s">
        <v>1131</v>
      </c>
    </row>
    <row r="387" spans="1:44" ht="29.25" customHeight="1">
      <c r="A387" s="357" t="s">
        <v>2327</v>
      </c>
      <c r="B387" s="358" t="s">
        <v>2328</v>
      </c>
      <c r="C387" s="358"/>
      <c r="D387" s="358"/>
      <c r="E387" s="358" t="s">
        <v>1143</v>
      </c>
      <c r="F387" s="358" t="s">
        <v>2329</v>
      </c>
      <c r="G387" s="358"/>
      <c r="H387" s="358" t="s">
        <v>1130</v>
      </c>
      <c r="I387" s="355">
        <v>2.4729999999999999</v>
      </c>
      <c r="J387" s="355">
        <v>2.339</v>
      </c>
      <c r="K387" s="355">
        <v>2.1619999999999999</v>
      </c>
      <c r="L387" s="355">
        <v>2.0870000000000002</v>
      </c>
      <c r="M387" s="355">
        <v>2.0030000000000001</v>
      </c>
      <c r="N387" s="355">
        <v>1.91</v>
      </c>
      <c r="O387" s="355">
        <v>1.8129999999999999</v>
      </c>
      <c r="P387" s="355">
        <v>1.7430000000000001</v>
      </c>
      <c r="Q387" s="355">
        <v>1.9650000000000001</v>
      </c>
      <c r="R387" s="355">
        <v>1.6</v>
      </c>
      <c r="S387" s="355">
        <v>1.6</v>
      </c>
      <c r="T387" s="355">
        <v>1.6</v>
      </c>
      <c r="U387" s="355">
        <v>1.5</v>
      </c>
      <c r="V387" s="355">
        <v>1.5</v>
      </c>
      <c r="W387" s="355" t="s">
        <v>1131</v>
      </c>
      <c r="X387" s="355" t="s">
        <v>1131</v>
      </c>
      <c r="Y387" s="355" t="s">
        <v>1131</v>
      </c>
      <c r="Z387" s="355" t="s">
        <v>1131</v>
      </c>
      <c r="AA387" s="355" t="s">
        <v>1131</v>
      </c>
      <c r="AB387" s="355" t="s">
        <v>1131</v>
      </c>
      <c r="AC387" s="355" t="s">
        <v>1131</v>
      </c>
      <c r="AD387" s="355" t="s">
        <v>1131</v>
      </c>
      <c r="AE387" s="355" t="s">
        <v>1131</v>
      </c>
      <c r="AF387" s="355" t="s">
        <v>1131</v>
      </c>
      <c r="AG387" s="355" t="s">
        <v>1131</v>
      </c>
      <c r="AH387" s="355" t="s">
        <v>1131</v>
      </c>
      <c r="AI387" s="355" t="s">
        <v>1131</v>
      </c>
      <c r="AJ387" s="355" t="s">
        <v>1131</v>
      </c>
      <c r="AK387" s="355" t="s">
        <v>1131</v>
      </c>
      <c r="AL387" s="355" t="s">
        <v>1131</v>
      </c>
      <c r="AM387" s="355" t="s">
        <v>1131</v>
      </c>
      <c r="AN387" s="355" t="s">
        <v>1131</v>
      </c>
      <c r="AO387" s="355" t="s">
        <v>1131</v>
      </c>
      <c r="AP387" s="355" t="s">
        <v>1131</v>
      </c>
      <c r="AQ387" s="355" t="s">
        <v>1131</v>
      </c>
      <c r="AR387" s="355" t="s">
        <v>1131</v>
      </c>
    </row>
    <row r="388" spans="1:44" ht="57" customHeight="1">
      <c r="A388" s="352" t="s">
        <v>2330</v>
      </c>
      <c r="B388" s="353" t="s">
        <v>2331</v>
      </c>
      <c r="C388" s="353"/>
      <c r="D388" s="353"/>
      <c r="E388" s="353" t="s">
        <v>1143</v>
      </c>
      <c r="F388" s="353" t="s">
        <v>2332</v>
      </c>
      <c r="G388" s="353"/>
      <c r="H388" s="353" t="s">
        <v>1130</v>
      </c>
      <c r="I388" s="356">
        <v>39.229999999999997</v>
      </c>
      <c r="J388" s="356">
        <v>40.159999999999997</v>
      </c>
      <c r="K388" s="356">
        <v>41.18</v>
      </c>
      <c r="L388" s="356">
        <v>41.25</v>
      </c>
      <c r="M388" s="356">
        <v>42.11</v>
      </c>
      <c r="N388" s="356">
        <v>43</v>
      </c>
      <c r="O388" s="356">
        <v>44.17</v>
      </c>
      <c r="P388" s="356">
        <v>45.38</v>
      </c>
      <c r="Q388" s="356">
        <v>46.57</v>
      </c>
      <c r="R388" s="355">
        <v>48</v>
      </c>
      <c r="S388" s="355">
        <v>49.4</v>
      </c>
      <c r="T388" s="355">
        <v>51</v>
      </c>
      <c r="U388" s="355">
        <v>53.1</v>
      </c>
      <c r="V388" s="355">
        <v>55.5</v>
      </c>
      <c r="W388" s="356" t="s">
        <v>1131</v>
      </c>
      <c r="X388" s="356" t="s">
        <v>1131</v>
      </c>
      <c r="Y388" s="356" t="s">
        <v>1131</v>
      </c>
      <c r="Z388" s="356" t="s">
        <v>1131</v>
      </c>
      <c r="AA388" s="356" t="s">
        <v>1131</v>
      </c>
      <c r="AB388" s="356" t="s">
        <v>1131</v>
      </c>
      <c r="AC388" s="356" t="s">
        <v>1131</v>
      </c>
      <c r="AD388" s="356" t="s">
        <v>1131</v>
      </c>
      <c r="AE388" s="356" t="s">
        <v>1131</v>
      </c>
      <c r="AF388" s="356" t="s">
        <v>1131</v>
      </c>
      <c r="AG388" s="356" t="s">
        <v>1131</v>
      </c>
      <c r="AH388" s="356" t="s">
        <v>1131</v>
      </c>
      <c r="AI388" s="356" t="s">
        <v>1131</v>
      </c>
      <c r="AJ388" s="356" t="s">
        <v>1131</v>
      </c>
      <c r="AK388" s="356" t="s">
        <v>1131</v>
      </c>
      <c r="AL388" s="356" t="s">
        <v>1131</v>
      </c>
      <c r="AM388" s="356" t="s">
        <v>1131</v>
      </c>
      <c r="AN388" s="356" t="s">
        <v>1131</v>
      </c>
      <c r="AO388" s="356" t="s">
        <v>1131</v>
      </c>
      <c r="AP388" s="356" t="s">
        <v>1131</v>
      </c>
      <c r="AQ388" s="356" t="s">
        <v>1131</v>
      </c>
      <c r="AR388" s="356" t="s">
        <v>1131</v>
      </c>
    </row>
    <row r="389" spans="1:44" ht="29.25" customHeight="1">
      <c r="A389" s="357" t="s">
        <v>2333</v>
      </c>
      <c r="B389" s="358" t="s">
        <v>2334</v>
      </c>
      <c r="C389" s="358"/>
      <c r="D389" s="358"/>
      <c r="E389" s="358" t="s">
        <v>1283</v>
      </c>
      <c r="F389" s="358" t="s">
        <v>2335</v>
      </c>
      <c r="G389" s="358"/>
      <c r="H389" s="358" t="s">
        <v>1130</v>
      </c>
      <c r="I389" s="355">
        <v>0.88100000000000001</v>
      </c>
      <c r="J389" s="355">
        <v>0.88</v>
      </c>
      <c r="K389" s="355">
        <v>1.8640000000000001</v>
      </c>
      <c r="L389" s="355">
        <v>1.857</v>
      </c>
      <c r="M389" s="355">
        <v>2.5419999999999998</v>
      </c>
      <c r="N389" s="355">
        <v>1.17</v>
      </c>
      <c r="O389" s="355">
        <v>4.9630000000000001</v>
      </c>
      <c r="P389" s="355">
        <v>6.2469999999999999</v>
      </c>
      <c r="Q389" s="359">
        <v>2.4</v>
      </c>
      <c r="R389" s="359">
        <v>1</v>
      </c>
      <c r="S389" s="355">
        <v>3</v>
      </c>
      <c r="T389" s="355">
        <v>1.3</v>
      </c>
      <c r="U389" s="355">
        <v>1.1000000000000001</v>
      </c>
      <c r="V389" s="355">
        <v>2.2999999999999998</v>
      </c>
      <c r="W389" s="355">
        <v>2.2999999999999998</v>
      </c>
      <c r="X389" s="355">
        <v>1.2</v>
      </c>
      <c r="Y389" s="355">
        <v>1.3</v>
      </c>
      <c r="Z389" s="355">
        <v>1.5</v>
      </c>
      <c r="AA389" s="355">
        <v>1.5</v>
      </c>
      <c r="AB389" s="355">
        <v>1.4</v>
      </c>
      <c r="AC389" s="355">
        <v>1.4</v>
      </c>
      <c r="AD389" s="355">
        <v>1.4</v>
      </c>
      <c r="AE389" s="355">
        <v>1.3</v>
      </c>
      <c r="AF389" s="355">
        <v>1.3</v>
      </c>
      <c r="AG389" s="355">
        <v>1.2</v>
      </c>
      <c r="AH389" s="355">
        <v>1.1000000000000001</v>
      </c>
      <c r="AI389" s="355">
        <v>1.1000000000000001</v>
      </c>
      <c r="AJ389" s="355">
        <v>1.1000000000000001</v>
      </c>
      <c r="AK389" s="355">
        <v>1.1000000000000001</v>
      </c>
      <c r="AL389" s="355">
        <v>1</v>
      </c>
      <c r="AM389" s="355">
        <v>1</v>
      </c>
      <c r="AN389" s="355">
        <v>1</v>
      </c>
      <c r="AO389" s="355">
        <v>1</v>
      </c>
      <c r="AP389" s="355">
        <v>1</v>
      </c>
      <c r="AQ389" s="355">
        <v>0.9</v>
      </c>
      <c r="AR389" s="355">
        <v>0.9</v>
      </c>
    </row>
    <row r="390" spans="1:44" ht="29.25" customHeight="1">
      <c r="A390" s="352" t="s">
        <v>2336</v>
      </c>
      <c r="B390" s="353" t="s">
        <v>2337</v>
      </c>
      <c r="C390" s="353"/>
      <c r="D390" s="353"/>
      <c r="E390" s="353" t="s">
        <v>1283</v>
      </c>
      <c r="F390" s="353" t="s">
        <v>2338</v>
      </c>
      <c r="G390" s="353"/>
      <c r="H390" s="353" t="s">
        <v>1130</v>
      </c>
      <c r="I390" s="356">
        <v>106.408</v>
      </c>
      <c r="J390" s="356">
        <v>107.34399999999999</v>
      </c>
      <c r="K390" s="356">
        <v>109.345</v>
      </c>
      <c r="L390" s="356">
        <v>111.375</v>
      </c>
      <c r="M390" s="356">
        <v>114.206</v>
      </c>
      <c r="N390" s="356">
        <v>115.542</v>
      </c>
      <c r="O390" s="356">
        <v>121.276</v>
      </c>
      <c r="P390" s="356">
        <v>128.85300000000001</v>
      </c>
      <c r="Q390" s="354">
        <v>132</v>
      </c>
      <c r="R390" s="354">
        <v>133.30000000000001</v>
      </c>
      <c r="S390" s="355">
        <v>137.30000000000001</v>
      </c>
      <c r="T390" s="355">
        <v>139.1</v>
      </c>
      <c r="U390" s="355">
        <v>140.6</v>
      </c>
      <c r="V390" s="355">
        <v>143.80000000000001</v>
      </c>
      <c r="W390" s="355">
        <v>147.1</v>
      </c>
      <c r="X390" s="355">
        <v>148.9</v>
      </c>
      <c r="Y390" s="355">
        <v>150.9</v>
      </c>
      <c r="Z390" s="355">
        <v>153.1</v>
      </c>
      <c r="AA390" s="355">
        <v>155.4</v>
      </c>
      <c r="AB390" s="355">
        <v>157.6</v>
      </c>
      <c r="AC390" s="355">
        <v>159.80000000000001</v>
      </c>
      <c r="AD390" s="355">
        <v>162</v>
      </c>
      <c r="AE390" s="355">
        <v>164.2</v>
      </c>
      <c r="AF390" s="355">
        <v>166.3</v>
      </c>
      <c r="AG390" s="355">
        <v>168.4</v>
      </c>
      <c r="AH390" s="355">
        <v>170.3</v>
      </c>
      <c r="AI390" s="355">
        <v>172.2</v>
      </c>
      <c r="AJ390" s="355">
        <v>174</v>
      </c>
      <c r="AK390" s="355">
        <v>175.9</v>
      </c>
      <c r="AL390" s="355">
        <v>177.7</v>
      </c>
      <c r="AM390" s="355">
        <v>179.5</v>
      </c>
      <c r="AN390" s="355">
        <v>181.3</v>
      </c>
      <c r="AO390" s="355">
        <v>183.1</v>
      </c>
      <c r="AP390" s="355">
        <v>184.8</v>
      </c>
      <c r="AQ390" s="355">
        <v>186.6</v>
      </c>
      <c r="AR390" s="355">
        <v>188.3</v>
      </c>
    </row>
    <row r="391" spans="1:44" ht="84" customHeight="1">
      <c r="A391" s="357" t="s">
        <v>2339</v>
      </c>
      <c r="B391" s="358" t="s">
        <v>2340</v>
      </c>
      <c r="C391" s="358"/>
      <c r="D391" s="358" t="s">
        <v>1322</v>
      </c>
      <c r="E391" s="358" t="s">
        <v>1464</v>
      </c>
      <c r="F391" s="358" t="s">
        <v>2341</v>
      </c>
      <c r="G391" s="358" t="s">
        <v>2342</v>
      </c>
      <c r="H391" s="358" t="s">
        <v>1130</v>
      </c>
      <c r="I391" s="355">
        <v>28900</v>
      </c>
      <c r="J391" s="355">
        <v>28000</v>
      </c>
      <c r="K391" s="355">
        <v>26800</v>
      </c>
      <c r="L391" s="355">
        <v>25900</v>
      </c>
      <c r="M391" s="355">
        <v>24700</v>
      </c>
      <c r="N391" s="355">
        <v>23900</v>
      </c>
      <c r="O391" s="355">
        <v>23200</v>
      </c>
      <c r="P391" s="355">
        <v>22800</v>
      </c>
      <c r="Q391" s="355">
        <v>22200</v>
      </c>
      <c r="R391" s="355">
        <v>21669</v>
      </c>
      <c r="S391" s="355">
        <v>21157</v>
      </c>
      <c r="T391" s="355">
        <v>20761</v>
      </c>
      <c r="U391" s="355">
        <v>20263</v>
      </c>
      <c r="V391" s="355">
        <v>19727</v>
      </c>
      <c r="W391" s="355" t="s">
        <v>1131</v>
      </c>
      <c r="X391" s="355" t="s">
        <v>1131</v>
      </c>
      <c r="Y391" s="355" t="s">
        <v>1131</v>
      </c>
      <c r="Z391" s="355" t="s">
        <v>1131</v>
      </c>
      <c r="AA391" s="355" t="s">
        <v>1131</v>
      </c>
      <c r="AB391" s="355" t="s">
        <v>1131</v>
      </c>
      <c r="AC391" s="355" t="s">
        <v>1131</v>
      </c>
      <c r="AD391" s="355" t="s">
        <v>1131</v>
      </c>
      <c r="AE391" s="355" t="s">
        <v>1131</v>
      </c>
      <c r="AF391" s="355" t="s">
        <v>1131</v>
      </c>
      <c r="AG391" s="355" t="s">
        <v>1131</v>
      </c>
      <c r="AH391" s="355" t="s">
        <v>1131</v>
      </c>
      <c r="AI391" s="355" t="s">
        <v>1131</v>
      </c>
      <c r="AJ391" s="355" t="s">
        <v>1131</v>
      </c>
      <c r="AK391" s="355" t="s">
        <v>1131</v>
      </c>
      <c r="AL391" s="355" t="s">
        <v>1131</v>
      </c>
      <c r="AM391" s="355" t="s">
        <v>1131</v>
      </c>
      <c r="AN391" s="355" t="s">
        <v>1131</v>
      </c>
      <c r="AO391" s="355" t="s">
        <v>1131</v>
      </c>
      <c r="AP391" s="355" t="s">
        <v>1131</v>
      </c>
      <c r="AQ391" s="355" t="s">
        <v>1131</v>
      </c>
      <c r="AR391" s="355" t="s">
        <v>1131</v>
      </c>
    </row>
    <row r="392" spans="1:44" ht="47.25" customHeight="1">
      <c r="A392" s="352" t="s">
        <v>2343</v>
      </c>
      <c r="B392" s="353" t="s">
        <v>2344</v>
      </c>
      <c r="C392" s="353"/>
      <c r="D392" s="353"/>
      <c r="E392" s="353" t="s">
        <v>1468</v>
      </c>
      <c r="F392" s="353" t="s">
        <v>2345</v>
      </c>
      <c r="G392" s="353" t="s">
        <v>2346</v>
      </c>
      <c r="H392" s="353" t="s">
        <v>1130</v>
      </c>
      <c r="I392" s="356">
        <v>-2.0339999999999998</v>
      </c>
      <c r="J392" s="356">
        <v>-3.1139999999999999</v>
      </c>
      <c r="K392" s="356">
        <v>-4.2859999999999996</v>
      </c>
      <c r="L392" s="356">
        <v>-3.3580000000000001</v>
      </c>
      <c r="M392" s="356">
        <v>-4.633</v>
      </c>
      <c r="N392" s="356">
        <v>-3.2389999999999999</v>
      </c>
      <c r="O392" s="356">
        <v>-2.9289999999999998</v>
      </c>
      <c r="P392" s="356">
        <v>-1.724</v>
      </c>
      <c r="Q392" s="356">
        <v>-2.6320000000000001</v>
      </c>
      <c r="R392" s="355">
        <v>-2.4</v>
      </c>
      <c r="S392" s="355">
        <v>-2.4</v>
      </c>
      <c r="T392" s="355">
        <v>-1.9</v>
      </c>
      <c r="U392" s="355">
        <v>-2.4</v>
      </c>
      <c r="V392" s="355">
        <v>-2.6</v>
      </c>
      <c r="W392" s="356" t="s">
        <v>1131</v>
      </c>
      <c r="X392" s="356" t="s">
        <v>1131</v>
      </c>
      <c r="Y392" s="356" t="s">
        <v>1131</v>
      </c>
      <c r="Z392" s="356" t="s">
        <v>1131</v>
      </c>
      <c r="AA392" s="356" t="s">
        <v>1131</v>
      </c>
      <c r="AB392" s="356" t="s">
        <v>1131</v>
      </c>
      <c r="AC392" s="356" t="s">
        <v>1131</v>
      </c>
      <c r="AD392" s="356" t="s">
        <v>1131</v>
      </c>
      <c r="AE392" s="356" t="s">
        <v>1131</v>
      </c>
      <c r="AF392" s="356" t="s">
        <v>1131</v>
      </c>
      <c r="AG392" s="356" t="s">
        <v>1131</v>
      </c>
      <c r="AH392" s="356" t="s">
        <v>1131</v>
      </c>
      <c r="AI392" s="356" t="s">
        <v>1131</v>
      </c>
      <c r="AJ392" s="356" t="s">
        <v>1131</v>
      </c>
      <c r="AK392" s="356" t="s">
        <v>1131</v>
      </c>
      <c r="AL392" s="356" t="s">
        <v>1131</v>
      </c>
      <c r="AM392" s="356" t="s">
        <v>1131</v>
      </c>
      <c r="AN392" s="356" t="s">
        <v>1131</v>
      </c>
      <c r="AO392" s="356" t="s">
        <v>1131</v>
      </c>
      <c r="AP392" s="356" t="s">
        <v>1131</v>
      </c>
      <c r="AQ392" s="356" t="s">
        <v>1131</v>
      </c>
      <c r="AR392" s="356" t="s">
        <v>1131</v>
      </c>
    </row>
    <row r="393" spans="1:44" ht="47.25" customHeight="1">
      <c r="A393" s="357" t="s">
        <v>2347</v>
      </c>
      <c r="B393" s="358" t="s">
        <v>2348</v>
      </c>
      <c r="C393" s="358"/>
      <c r="D393" s="358"/>
      <c r="E393" s="358" t="s">
        <v>1468</v>
      </c>
      <c r="F393" s="358" t="s">
        <v>2349</v>
      </c>
      <c r="G393" s="358" t="s">
        <v>2346</v>
      </c>
      <c r="H393" s="358" t="s">
        <v>1130</v>
      </c>
      <c r="I393" s="355">
        <v>56.68</v>
      </c>
      <c r="J393" s="355">
        <v>54.58</v>
      </c>
      <c r="K393" s="355">
        <v>52.05</v>
      </c>
      <c r="L393" s="355">
        <v>50.15</v>
      </c>
      <c r="M393" s="355">
        <v>47.71</v>
      </c>
      <c r="N393" s="355">
        <v>46.09</v>
      </c>
      <c r="O393" s="355">
        <v>44.75</v>
      </c>
      <c r="P393" s="355">
        <v>44.03</v>
      </c>
      <c r="Q393" s="355">
        <v>42.9</v>
      </c>
      <c r="R393" s="355">
        <v>41.9</v>
      </c>
      <c r="S393" s="355">
        <v>40.9</v>
      </c>
      <c r="T393" s="355">
        <v>40.200000000000003</v>
      </c>
      <c r="U393" s="355">
        <v>39.299999999999997</v>
      </c>
      <c r="V393" s="355">
        <v>38.4</v>
      </c>
      <c r="W393" s="355" t="s">
        <v>1131</v>
      </c>
      <c r="X393" s="355" t="s">
        <v>1131</v>
      </c>
      <c r="Y393" s="355" t="s">
        <v>1131</v>
      </c>
      <c r="Z393" s="355" t="s">
        <v>1131</v>
      </c>
      <c r="AA393" s="355" t="s">
        <v>1131</v>
      </c>
      <c r="AB393" s="355" t="s">
        <v>1131</v>
      </c>
      <c r="AC393" s="355" t="s">
        <v>1131</v>
      </c>
      <c r="AD393" s="355" t="s">
        <v>1131</v>
      </c>
      <c r="AE393" s="355" t="s">
        <v>1131</v>
      </c>
      <c r="AF393" s="355" t="s">
        <v>1131</v>
      </c>
      <c r="AG393" s="355" t="s">
        <v>1131</v>
      </c>
      <c r="AH393" s="355" t="s">
        <v>1131</v>
      </c>
      <c r="AI393" s="355" t="s">
        <v>1131</v>
      </c>
      <c r="AJ393" s="355" t="s">
        <v>1131</v>
      </c>
      <c r="AK393" s="355" t="s">
        <v>1131</v>
      </c>
      <c r="AL393" s="355" t="s">
        <v>1131</v>
      </c>
      <c r="AM393" s="355" t="s">
        <v>1131</v>
      </c>
      <c r="AN393" s="355" t="s">
        <v>1131</v>
      </c>
      <c r="AO393" s="355" t="s">
        <v>1131</v>
      </c>
      <c r="AP393" s="355" t="s">
        <v>1131</v>
      </c>
      <c r="AQ393" s="355" t="s">
        <v>1131</v>
      </c>
      <c r="AR393" s="355" t="s">
        <v>1131</v>
      </c>
    </row>
    <row r="394" spans="1:44" ht="38.25" customHeight="1">
      <c r="A394" s="352" t="s">
        <v>2350</v>
      </c>
      <c r="B394" s="353" t="s">
        <v>2351</v>
      </c>
      <c r="C394" s="353" t="s">
        <v>1371</v>
      </c>
      <c r="D394" s="353" t="s">
        <v>1315</v>
      </c>
      <c r="E394" s="353" t="s">
        <v>2352</v>
      </c>
      <c r="F394" s="353" t="s">
        <v>2353</v>
      </c>
      <c r="G394" s="353"/>
      <c r="H394" s="353" t="s">
        <v>1130</v>
      </c>
      <c r="I394" s="354">
        <v>-5787.3</v>
      </c>
      <c r="J394" s="354">
        <v>-1515.1</v>
      </c>
      <c r="K394" s="354">
        <v>3948.2</v>
      </c>
      <c r="L394" s="354">
        <v>2740.7</v>
      </c>
      <c r="M394" s="354">
        <v>-2179</v>
      </c>
      <c r="N394" s="354">
        <v>-2191.6</v>
      </c>
      <c r="O394" s="354">
        <v>7560.2</v>
      </c>
      <c r="P394" s="354">
        <v>5815.9</v>
      </c>
      <c r="Q394" s="354">
        <v>-3754</v>
      </c>
      <c r="R394" s="354">
        <v>-1548.4</v>
      </c>
      <c r="S394" s="355">
        <v>990.9</v>
      </c>
      <c r="T394" s="355">
        <v>1342.6</v>
      </c>
      <c r="U394" s="355">
        <v>2070.1999999999998</v>
      </c>
      <c r="V394" s="355">
        <v>1303.5999999999999</v>
      </c>
      <c r="W394" s="355">
        <v>2298.1999999999998</v>
      </c>
      <c r="X394" s="356" t="s">
        <v>1131</v>
      </c>
      <c r="Y394" s="356" t="s">
        <v>1131</v>
      </c>
      <c r="Z394" s="356" t="s">
        <v>1131</v>
      </c>
      <c r="AA394" s="356" t="s">
        <v>1131</v>
      </c>
      <c r="AB394" s="356" t="s">
        <v>1131</v>
      </c>
      <c r="AC394" s="356" t="s">
        <v>1131</v>
      </c>
      <c r="AD394" s="356" t="s">
        <v>1131</v>
      </c>
      <c r="AE394" s="356" t="s">
        <v>1131</v>
      </c>
      <c r="AF394" s="356" t="s">
        <v>1131</v>
      </c>
      <c r="AG394" s="356" t="s">
        <v>1131</v>
      </c>
      <c r="AH394" s="356" t="s">
        <v>1131</v>
      </c>
      <c r="AI394" s="356" t="s">
        <v>1131</v>
      </c>
      <c r="AJ394" s="356" t="s">
        <v>1131</v>
      </c>
      <c r="AK394" s="356" t="s">
        <v>1131</v>
      </c>
      <c r="AL394" s="356" t="s">
        <v>1131</v>
      </c>
      <c r="AM394" s="356" t="s">
        <v>1131</v>
      </c>
      <c r="AN394" s="356" t="s">
        <v>1131</v>
      </c>
      <c r="AO394" s="356" t="s">
        <v>1131</v>
      </c>
      <c r="AP394" s="356" t="s">
        <v>1131</v>
      </c>
      <c r="AQ394" s="356" t="s">
        <v>1131</v>
      </c>
      <c r="AR394" s="356" t="s">
        <v>1131</v>
      </c>
    </row>
    <row r="395" spans="1:44" ht="29.25" customHeight="1">
      <c r="A395" s="357" t="s">
        <v>2354</v>
      </c>
      <c r="B395" s="358" t="s">
        <v>2355</v>
      </c>
      <c r="C395" s="358"/>
      <c r="D395" s="358"/>
      <c r="E395" s="358"/>
      <c r="F395" s="358" t="s">
        <v>2356</v>
      </c>
      <c r="G395" s="358"/>
      <c r="H395" s="358" t="s">
        <v>1130</v>
      </c>
      <c r="I395" s="355">
        <v>13.363</v>
      </c>
      <c r="J395" s="355">
        <v>13.631</v>
      </c>
      <c r="K395" s="355">
        <v>13.592000000000001</v>
      </c>
      <c r="L395" s="355">
        <v>13.382</v>
      </c>
      <c r="M395" s="355">
        <v>13.21</v>
      </c>
      <c r="N395" s="355">
        <v>14.750999999999999</v>
      </c>
      <c r="O395" s="359">
        <v>14.5</v>
      </c>
      <c r="P395" s="359">
        <v>13.7</v>
      </c>
      <c r="Q395" s="359">
        <v>13.6</v>
      </c>
      <c r="R395" s="355">
        <v>13.5</v>
      </c>
      <c r="S395" s="355">
        <v>13.5</v>
      </c>
      <c r="T395" s="355">
        <v>13.5</v>
      </c>
      <c r="U395" s="355">
        <v>13.3</v>
      </c>
      <c r="V395" s="355">
        <v>13.2</v>
      </c>
      <c r="W395" s="355" t="s">
        <v>1131</v>
      </c>
      <c r="X395" s="355" t="s">
        <v>1131</v>
      </c>
      <c r="Y395" s="355" t="s">
        <v>1131</v>
      </c>
      <c r="Z395" s="355" t="s">
        <v>1131</v>
      </c>
      <c r="AA395" s="355" t="s">
        <v>1131</v>
      </c>
      <c r="AB395" s="355" t="s">
        <v>1131</v>
      </c>
      <c r="AC395" s="355" t="s">
        <v>1131</v>
      </c>
      <c r="AD395" s="355" t="s">
        <v>1131</v>
      </c>
      <c r="AE395" s="355" t="s">
        <v>1131</v>
      </c>
      <c r="AF395" s="355" t="s">
        <v>1131</v>
      </c>
      <c r="AG395" s="355" t="s">
        <v>1131</v>
      </c>
      <c r="AH395" s="355" t="s">
        <v>1131</v>
      </c>
      <c r="AI395" s="355" t="s">
        <v>1131</v>
      </c>
      <c r="AJ395" s="355" t="s">
        <v>1131</v>
      </c>
      <c r="AK395" s="355" t="s">
        <v>1131</v>
      </c>
      <c r="AL395" s="355" t="s">
        <v>1131</v>
      </c>
      <c r="AM395" s="355" t="s">
        <v>1131</v>
      </c>
      <c r="AN395" s="355" t="s">
        <v>1131</v>
      </c>
      <c r="AO395" s="355" t="s">
        <v>1131</v>
      </c>
      <c r="AP395" s="355" t="s">
        <v>1131</v>
      </c>
      <c r="AQ395" s="355" t="s">
        <v>1131</v>
      </c>
      <c r="AR395" s="355" t="s">
        <v>1131</v>
      </c>
    </row>
    <row r="396" spans="1:44" ht="47.25" customHeight="1">
      <c r="A396" s="352" t="s">
        <v>2357</v>
      </c>
      <c r="B396" s="353" t="s">
        <v>2358</v>
      </c>
      <c r="C396" s="353"/>
      <c r="D396" s="353"/>
      <c r="E396" s="353" t="s">
        <v>1143</v>
      </c>
      <c r="F396" s="353" t="s">
        <v>2359</v>
      </c>
      <c r="G396" s="353" t="s">
        <v>1971</v>
      </c>
      <c r="H396" s="353" t="s">
        <v>1130</v>
      </c>
      <c r="I396" s="354">
        <v>1.4</v>
      </c>
      <c r="J396" s="354">
        <v>1.7</v>
      </c>
      <c r="K396" s="354">
        <v>1.7</v>
      </c>
      <c r="L396" s="354">
        <v>2.1</v>
      </c>
      <c r="M396" s="354">
        <v>1.2</v>
      </c>
      <c r="N396" s="354">
        <v>-0.4</v>
      </c>
      <c r="O396" s="354">
        <v>3</v>
      </c>
      <c r="P396" s="354">
        <v>-5.4</v>
      </c>
      <c r="Q396" s="354">
        <v>1.5</v>
      </c>
      <c r="R396" s="355">
        <v>1.7</v>
      </c>
      <c r="S396" s="355">
        <v>2.2000000000000002</v>
      </c>
      <c r="T396" s="355">
        <v>2.5</v>
      </c>
      <c r="U396" s="355">
        <v>2.6</v>
      </c>
      <c r="V396" s="355">
        <v>2.4</v>
      </c>
      <c r="W396" s="356" t="s">
        <v>1131</v>
      </c>
      <c r="X396" s="356" t="s">
        <v>1131</v>
      </c>
      <c r="Y396" s="356" t="s">
        <v>1131</v>
      </c>
      <c r="Z396" s="356" t="s">
        <v>1131</v>
      </c>
      <c r="AA396" s="356" t="s">
        <v>1131</v>
      </c>
      <c r="AB396" s="356" t="s">
        <v>1131</v>
      </c>
      <c r="AC396" s="356" t="s">
        <v>1131</v>
      </c>
      <c r="AD396" s="356" t="s">
        <v>1131</v>
      </c>
      <c r="AE396" s="356" t="s">
        <v>1131</v>
      </c>
      <c r="AF396" s="356" t="s">
        <v>1131</v>
      </c>
      <c r="AG396" s="356" t="s">
        <v>1131</v>
      </c>
      <c r="AH396" s="356" t="s">
        <v>1131</v>
      </c>
      <c r="AI396" s="356" t="s">
        <v>1131</v>
      </c>
      <c r="AJ396" s="356" t="s">
        <v>1131</v>
      </c>
      <c r="AK396" s="356" t="s">
        <v>1131</v>
      </c>
      <c r="AL396" s="356" t="s">
        <v>1131</v>
      </c>
      <c r="AM396" s="356" t="s">
        <v>1131</v>
      </c>
      <c r="AN396" s="356" t="s">
        <v>1131</v>
      </c>
      <c r="AO396" s="356" t="s">
        <v>1131</v>
      </c>
      <c r="AP396" s="356" t="s">
        <v>1131</v>
      </c>
      <c r="AQ396" s="356" t="s">
        <v>1131</v>
      </c>
      <c r="AR396" s="356" t="s">
        <v>1131</v>
      </c>
    </row>
    <row r="397" spans="1:44" ht="47.25" customHeight="1">
      <c r="A397" s="357" t="s">
        <v>2360</v>
      </c>
      <c r="B397" s="358" t="s">
        <v>2361</v>
      </c>
      <c r="C397" s="358" t="s">
        <v>1371</v>
      </c>
      <c r="D397" s="358" t="s">
        <v>1315</v>
      </c>
      <c r="E397" s="358" t="s">
        <v>1143</v>
      </c>
      <c r="F397" s="358" t="s">
        <v>2359</v>
      </c>
      <c r="G397" s="358" t="s">
        <v>1971</v>
      </c>
      <c r="H397" s="358" t="s">
        <v>1130</v>
      </c>
      <c r="I397" s="359">
        <v>175016</v>
      </c>
      <c r="J397" s="359">
        <v>175644</v>
      </c>
      <c r="K397" s="359">
        <v>186974</v>
      </c>
      <c r="L397" s="359">
        <v>199011</v>
      </c>
      <c r="M397" s="359">
        <v>191562</v>
      </c>
      <c r="N397" s="359">
        <v>190088</v>
      </c>
      <c r="O397" s="359">
        <v>207223</v>
      </c>
      <c r="P397" s="359">
        <v>181285</v>
      </c>
      <c r="Q397" s="359">
        <v>188011</v>
      </c>
      <c r="R397" s="355">
        <v>190652</v>
      </c>
      <c r="S397" s="355">
        <v>205776</v>
      </c>
      <c r="T397" s="355">
        <v>219490</v>
      </c>
      <c r="U397" s="355">
        <v>233093</v>
      </c>
      <c r="V397" s="355">
        <v>241756</v>
      </c>
      <c r="W397" s="355" t="s">
        <v>1131</v>
      </c>
      <c r="X397" s="355" t="s">
        <v>1131</v>
      </c>
      <c r="Y397" s="355" t="s">
        <v>1131</v>
      </c>
      <c r="Z397" s="355" t="s">
        <v>1131</v>
      </c>
      <c r="AA397" s="355" t="s">
        <v>1131</v>
      </c>
      <c r="AB397" s="355" t="s">
        <v>1131</v>
      </c>
      <c r="AC397" s="355" t="s">
        <v>1131</v>
      </c>
      <c r="AD397" s="355" t="s">
        <v>1131</v>
      </c>
      <c r="AE397" s="355" t="s">
        <v>1131</v>
      </c>
      <c r="AF397" s="355" t="s">
        <v>1131</v>
      </c>
      <c r="AG397" s="355" t="s">
        <v>1131</v>
      </c>
      <c r="AH397" s="355" t="s">
        <v>1131</v>
      </c>
      <c r="AI397" s="355" t="s">
        <v>1131</v>
      </c>
      <c r="AJ397" s="355" t="s">
        <v>1131</v>
      </c>
      <c r="AK397" s="355" t="s">
        <v>1131</v>
      </c>
      <c r="AL397" s="355" t="s">
        <v>1131</v>
      </c>
      <c r="AM397" s="355" t="s">
        <v>1131</v>
      </c>
      <c r="AN397" s="355" t="s">
        <v>1131</v>
      </c>
      <c r="AO397" s="355" t="s">
        <v>1131</v>
      </c>
      <c r="AP397" s="355" t="s">
        <v>1131</v>
      </c>
      <c r="AQ397" s="355" t="s">
        <v>1131</v>
      </c>
      <c r="AR397" s="355" t="s">
        <v>1131</v>
      </c>
    </row>
    <row r="398" spans="1:44" ht="47.25" customHeight="1">
      <c r="A398" s="352" t="s">
        <v>2362</v>
      </c>
      <c r="B398" s="353" t="s">
        <v>2363</v>
      </c>
      <c r="C398" s="353" t="s">
        <v>1371</v>
      </c>
      <c r="D398" s="353" t="s">
        <v>1315</v>
      </c>
      <c r="E398" s="353" t="s">
        <v>1143</v>
      </c>
      <c r="F398" s="353" t="s">
        <v>2359</v>
      </c>
      <c r="G398" s="353" t="s">
        <v>1971</v>
      </c>
      <c r="H398" s="353" t="s">
        <v>1130</v>
      </c>
      <c r="I398" s="354">
        <v>154510</v>
      </c>
      <c r="J398" s="354">
        <v>157066</v>
      </c>
      <c r="K398" s="354">
        <v>159762</v>
      </c>
      <c r="L398" s="354">
        <v>163115</v>
      </c>
      <c r="M398" s="354">
        <v>165142</v>
      </c>
      <c r="N398" s="354">
        <v>164435</v>
      </c>
      <c r="O398" s="354">
        <v>169445</v>
      </c>
      <c r="P398" s="354">
        <v>160226</v>
      </c>
      <c r="Q398" s="354">
        <v>162658</v>
      </c>
      <c r="R398" s="355">
        <v>165386</v>
      </c>
      <c r="S398" s="355">
        <v>169003</v>
      </c>
      <c r="T398" s="355">
        <v>173264</v>
      </c>
      <c r="U398" s="355">
        <v>177690</v>
      </c>
      <c r="V398" s="355">
        <v>181968</v>
      </c>
      <c r="W398" s="356" t="s">
        <v>1131</v>
      </c>
      <c r="X398" s="356" t="s">
        <v>1131</v>
      </c>
      <c r="Y398" s="356" t="s">
        <v>1131</v>
      </c>
      <c r="Z398" s="356" t="s">
        <v>1131</v>
      </c>
      <c r="AA398" s="356" t="s">
        <v>1131</v>
      </c>
      <c r="AB398" s="356" t="s">
        <v>1131</v>
      </c>
      <c r="AC398" s="356" t="s">
        <v>1131</v>
      </c>
      <c r="AD398" s="356" t="s">
        <v>1131</v>
      </c>
      <c r="AE398" s="356" t="s">
        <v>1131</v>
      </c>
      <c r="AF398" s="356" t="s">
        <v>1131</v>
      </c>
      <c r="AG398" s="356" t="s">
        <v>1131</v>
      </c>
      <c r="AH398" s="356" t="s">
        <v>1131</v>
      </c>
      <c r="AI398" s="356" t="s">
        <v>1131</v>
      </c>
      <c r="AJ398" s="356" t="s">
        <v>1131</v>
      </c>
      <c r="AK398" s="356" t="s">
        <v>1131</v>
      </c>
      <c r="AL398" s="356" t="s">
        <v>1131</v>
      </c>
      <c r="AM398" s="356" t="s">
        <v>1131</v>
      </c>
      <c r="AN398" s="356" t="s">
        <v>1131</v>
      </c>
      <c r="AO398" s="356" t="s">
        <v>1131</v>
      </c>
      <c r="AP398" s="356" t="s">
        <v>1131</v>
      </c>
      <c r="AQ398" s="356" t="s">
        <v>1131</v>
      </c>
      <c r="AR398" s="356" t="s">
        <v>1131</v>
      </c>
    </row>
    <row r="399" spans="1:44" ht="204" customHeight="1">
      <c r="A399" s="357" t="s">
        <v>2364</v>
      </c>
      <c r="B399" s="358" t="s">
        <v>2365</v>
      </c>
      <c r="C399" s="358"/>
      <c r="D399" s="358"/>
      <c r="E399" s="358" t="s">
        <v>1143</v>
      </c>
      <c r="F399" s="358" t="s">
        <v>2366</v>
      </c>
      <c r="G399" s="358" t="s">
        <v>2367</v>
      </c>
      <c r="H399" s="358" t="s">
        <v>1130</v>
      </c>
      <c r="I399" s="359">
        <v>1.9</v>
      </c>
      <c r="J399" s="359">
        <v>2.1</v>
      </c>
      <c r="K399" s="359">
        <v>2.2000000000000002</v>
      </c>
      <c r="L399" s="359">
        <v>2.6</v>
      </c>
      <c r="M399" s="359">
        <v>1.8</v>
      </c>
      <c r="N399" s="359">
        <v>-4</v>
      </c>
      <c r="O399" s="359">
        <v>3.2</v>
      </c>
      <c r="P399" s="359">
        <v>1.6</v>
      </c>
      <c r="Q399" s="359">
        <v>1.6</v>
      </c>
      <c r="R399" s="355">
        <v>0.9</v>
      </c>
      <c r="S399" s="355">
        <v>1.4</v>
      </c>
      <c r="T399" s="355">
        <v>1.6</v>
      </c>
      <c r="U399" s="355">
        <v>1.8</v>
      </c>
      <c r="V399" s="355">
        <v>1.3</v>
      </c>
      <c r="W399" s="355" t="s">
        <v>1131</v>
      </c>
      <c r="X399" s="355" t="s">
        <v>1131</v>
      </c>
      <c r="Y399" s="355" t="s">
        <v>1131</v>
      </c>
      <c r="Z399" s="355" t="s">
        <v>1131</v>
      </c>
      <c r="AA399" s="355" t="s">
        <v>1131</v>
      </c>
      <c r="AB399" s="355" t="s">
        <v>1131</v>
      </c>
      <c r="AC399" s="355" t="s">
        <v>1131</v>
      </c>
      <c r="AD399" s="355" t="s">
        <v>1131</v>
      </c>
      <c r="AE399" s="355" t="s">
        <v>1131</v>
      </c>
      <c r="AF399" s="355" t="s">
        <v>1131</v>
      </c>
      <c r="AG399" s="355" t="s">
        <v>1131</v>
      </c>
      <c r="AH399" s="355" t="s">
        <v>1131</v>
      </c>
      <c r="AI399" s="355" t="s">
        <v>1131</v>
      </c>
      <c r="AJ399" s="355" t="s">
        <v>1131</v>
      </c>
      <c r="AK399" s="355" t="s">
        <v>1131</v>
      </c>
      <c r="AL399" s="355" t="s">
        <v>1131</v>
      </c>
      <c r="AM399" s="355" t="s">
        <v>1131</v>
      </c>
      <c r="AN399" s="355" t="s">
        <v>1131</v>
      </c>
      <c r="AO399" s="355" t="s">
        <v>1131</v>
      </c>
      <c r="AP399" s="355" t="s">
        <v>1131</v>
      </c>
      <c r="AQ399" s="355" t="s">
        <v>1131</v>
      </c>
      <c r="AR399" s="355" t="s">
        <v>1131</v>
      </c>
    </row>
    <row r="400" spans="1:44" ht="204" customHeight="1">
      <c r="A400" s="352" t="s">
        <v>2368</v>
      </c>
      <c r="B400" s="353" t="s">
        <v>2369</v>
      </c>
      <c r="C400" s="353" t="s">
        <v>1371</v>
      </c>
      <c r="D400" s="353" t="s">
        <v>1315</v>
      </c>
      <c r="E400" s="353" t="s">
        <v>1143</v>
      </c>
      <c r="F400" s="353" t="s">
        <v>2366</v>
      </c>
      <c r="G400" s="353" t="s">
        <v>2367</v>
      </c>
      <c r="H400" s="353" t="s">
        <v>1130</v>
      </c>
      <c r="I400" s="354">
        <v>1792</v>
      </c>
      <c r="J400" s="354">
        <v>1807</v>
      </c>
      <c r="K400" s="354">
        <v>1932</v>
      </c>
      <c r="L400" s="354">
        <v>2067</v>
      </c>
      <c r="M400" s="354">
        <v>2000</v>
      </c>
      <c r="N400" s="354">
        <v>1914</v>
      </c>
      <c r="O400" s="354">
        <v>2091</v>
      </c>
      <c r="P400" s="354">
        <v>1966</v>
      </c>
      <c r="Q400" s="354">
        <v>2040</v>
      </c>
      <c r="R400" s="355">
        <v>2053</v>
      </c>
      <c r="S400" s="355">
        <v>2198</v>
      </c>
      <c r="T400" s="355">
        <v>2322</v>
      </c>
      <c r="U400" s="355">
        <v>2448</v>
      </c>
      <c r="V400" s="355">
        <v>2510</v>
      </c>
      <c r="W400" s="356" t="s">
        <v>1131</v>
      </c>
      <c r="X400" s="356" t="s">
        <v>1131</v>
      </c>
      <c r="Y400" s="356" t="s">
        <v>1131</v>
      </c>
      <c r="Z400" s="356" t="s">
        <v>1131</v>
      </c>
      <c r="AA400" s="356" t="s">
        <v>1131</v>
      </c>
      <c r="AB400" s="356" t="s">
        <v>1131</v>
      </c>
      <c r="AC400" s="356" t="s">
        <v>1131</v>
      </c>
      <c r="AD400" s="356" t="s">
        <v>1131</v>
      </c>
      <c r="AE400" s="356" t="s">
        <v>1131</v>
      </c>
      <c r="AF400" s="356" t="s">
        <v>1131</v>
      </c>
      <c r="AG400" s="356" t="s">
        <v>1131</v>
      </c>
      <c r="AH400" s="356" t="s">
        <v>1131</v>
      </c>
      <c r="AI400" s="356" t="s">
        <v>1131</v>
      </c>
      <c r="AJ400" s="356" t="s">
        <v>1131</v>
      </c>
      <c r="AK400" s="356" t="s">
        <v>1131</v>
      </c>
      <c r="AL400" s="356" t="s">
        <v>1131</v>
      </c>
      <c r="AM400" s="356" t="s">
        <v>1131</v>
      </c>
      <c r="AN400" s="356" t="s">
        <v>1131</v>
      </c>
      <c r="AO400" s="356" t="s">
        <v>1131</v>
      </c>
      <c r="AP400" s="356" t="s">
        <v>1131</v>
      </c>
      <c r="AQ400" s="356" t="s">
        <v>1131</v>
      </c>
      <c r="AR400" s="356" t="s">
        <v>1131</v>
      </c>
    </row>
    <row r="401" spans="1:44" ht="204" customHeight="1">
      <c r="A401" s="357" t="s">
        <v>2370</v>
      </c>
      <c r="B401" s="358" t="s">
        <v>2371</v>
      </c>
      <c r="C401" s="358" t="s">
        <v>1371</v>
      </c>
      <c r="D401" s="358" t="s">
        <v>1315</v>
      </c>
      <c r="E401" s="358" t="s">
        <v>1143</v>
      </c>
      <c r="F401" s="358" t="s">
        <v>2366</v>
      </c>
      <c r="G401" s="358" t="s">
        <v>2367</v>
      </c>
      <c r="H401" s="358" t="s">
        <v>1130</v>
      </c>
      <c r="I401" s="359">
        <v>1582</v>
      </c>
      <c r="J401" s="359">
        <v>1616</v>
      </c>
      <c r="K401" s="359">
        <v>1651</v>
      </c>
      <c r="L401" s="359">
        <v>1694</v>
      </c>
      <c r="M401" s="359">
        <v>1724</v>
      </c>
      <c r="N401" s="359">
        <v>1656</v>
      </c>
      <c r="O401" s="359">
        <v>1710</v>
      </c>
      <c r="P401" s="359">
        <v>1738</v>
      </c>
      <c r="Q401" s="359">
        <v>1765</v>
      </c>
      <c r="R401" s="355">
        <v>1781</v>
      </c>
      <c r="S401" s="355">
        <v>1805</v>
      </c>
      <c r="T401" s="355">
        <v>1833</v>
      </c>
      <c r="U401" s="355">
        <v>1866</v>
      </c>
      <c r="V401" s="355">
        <v>1889</v>
      </c>
      <c r="W401" s="355" t="s">
        <v>1131</v>
      </c>
      <c r="X401" s="355" t="s">
        <v>1131</v>
      </c>
      <c r="Y401" s="355" t="s">
        <v>1131</v>
      </c>
      <c r="Z401" s="355" t="s">
        <v>1131</v>
      </c>
      <c r="AA401" s="355" t="s">
        <v>1131</v>
      </c>
      <c r="AB401" s="355" t="s">
        <v>1131</v>
      </c>
      <c r="AC401" s="355" t="s">
        <v>1131</v>
      </c>
      <c r="AD401" s="355" t="s">
        <v>1131</v>
      </c>
      <c r="AE401" s="355" t="s">
        <v>1131</v>
      </c>
      <c r="AF401" s="355" t="s">
        <v>1131</v>
      </c>
      <c r="AG401" s="355" t="s">
        <v>1131</v>
      </c>
      <c r="AH401" s="355" t="s">
        <v>1131</v>
      </c>
      <c r="AI401" s="355" t="s">
        <v>1131</v>
      </c>
      <c r="AJ401" s="355" t="s">
        <v>1131</v>
      </c>
      <c r="AK401" s="355" t="s">
        <v>1131</v>
      </c>
      <c r="AL401" s="355" t="s">
        <v>1131</v>
      </c>
      <c r="AM401" s="355" t="s">
        <v>1131</v>
      </c>
      <c r="AN401" s="355" t="s">
        <v>1131</v>
      </c>
      <c r="AO401" s="355" t="s">
        <v>1131</v>
      </c>
      <c r="AP401" s="355" t="s">
        <v>1131</v>
      </c>
      <c r="AQ401" s="355" t="s">
        <v>1131</v>
      </c>
      <c r="AR401" s="355" t="s">
        <v>1131</v>
      </c>
    </row>
    <row r="402" spans="1:44" ht="213" customHeight="1">
      <c r="A402" s="352" t="s">
        <v>2372</v>
      </c>
      <c r="B402" s="353" t="s">
        <v>2373</v>
      </c>
      <c r="C402" s="353"/>
      <c r="D402" s="353"/>
      <c r="E402" s="353" t="s">
        <v>1276</v>
      </c>
      <c r="F402" s="353" t="s">
        <v>2374</v>
      </c>
      <c r="G402" s="353" t="s">
        <v>1336</v>
      </c>
      <c r="H402" s="353" t="s">
        <v>1130</v>
      </c>
      <c r="I402" s="354">
        <v>8.1999999999999993</v>
      </c>
      <c r="J402" s="354">
        <v>8.1999999999999993</v>
      </c>
      <c r="K402" s="354">
        <v>8.1999999999999993</v>
      </c>
      <c r="L402" s="354">
        <v>8.1999999999999993</v>
      </c>
      <c r="M402" s="354">
        <v>8.1999999999999993</v>
      </c>
      <c r="N402" s="354">
        <v>8.1999999999999993</v>
      </c>
      <c r="O402" s="354">
        <v>8.1999999999999993</v>
      </c>
      <c r="P402" s="354">
        <v>8.1999999999999993</v>
      </c>
      <c r="Q402" s="354">
        <v>8.3000000000000007</v>
      </c>
      <c r="R402" s="354">
        <v>8.4</v>
      </c>
      <c r="S402" s="355">
        <v>8.5</v>
      </c>
      <c r="T402" s="355">
        <v>8.6</v>
      </c>
      <c r="U402" s="355">
        <v>8.6999999999999993</v>
      </c>
      <c r="V402" s="355">
        <v>8.6999999999999993</v>
      </c>
      <c r="W402" s="355">
        <v>8.6999999999999993</v>
      </c>
      <c r="X402" s="356" t="s">
        <v>1131</v>
      </c>
      <c r="Y402" s="356" t="s">
        <v>1131</v>
      </c>
      <c r="Z402" s="356" t="s">
        <v>1131</v>
      </c>
      <c r="AA402" s="356" t="s">
        <v>1131</v>
      </c>
      <c r="AB402" s="356" t="s">
        <v>1131</v>
      </c>
      <c r="AC402" s="356" t="s">
        <v>1131</v>
      </c>
      <c r="AD402" s="356" t="s">
        <v>1131</v>
      </c>
      <c r="AE402" s="356" t="s">
        <v>1131</v>
      </c>
      <c r="AF402" s="356" t="s">
        <v>1131</v>
      </c>
      <c r="AG402" s="356" t="s">
        <v>1131</v>
      </c>
      <c r="AH402" s="356" t="s">
        <v>1131</v>
      </c>
      <c r="AI402" s="356" t="s">
        <v>1131</v>
      </c>
      <c r="AJ402" s="356" t="s">
        <v>1131</v>
      </c>
      <c r="AK402" s="356" t="s">
        <v>1131</v>
      </c>
      <c r="AL402" s="356" t="s">
        <v>1131</v>
      </c>
      <c r="AM402" s="356" t="s">
        <v>1131</v>
      </c>
      <c r="AN402" s="356" t="s">
        <v>1131</v>
      </c>
      <c r="AO402" s="356" t="s">
        <v>1131</v>
      </c>
      <c r="AP402" s="356" t="s">
        <v>1131</v>
      </c>
      <c r="AQ402" s="356" t="s">
        <v>1131</v>
      </c>
      <c r="AR402" s="356" t="s">
        <v>1131</v>
      </c>
    </row>
    <row r="403" spans="1:44" ht="38.25" customHeight="1">
      <c r="A403" s="357" t="s">
        <v>2375</v>
      </c>
      <c r="B403" s="358" t="s">
        <v>2376</v>
      </c>
      <c r="C403" s="358" t="s">
        <v>1371</v>
      </c>
      <c r="D403" s="358" t="s">
        <v>1315</v>
      </c>
      <c r="E403" s="358" t="s">
        <v>1632</v>
      </c>
      <c r="F403" s="358" t="s">
        <v>2377</v>
      </c>
      <c r="G403" s="358"/>
      <c r="H403" s="358" t="s">
        <v>1130</v>
      </c>
      <c r="I403" s="355">
        <v>363167.1</v>
      </c>
      <c r="J403" s="355">
        <v>366306.8</v>
      </c>
      <c r="K403" s="355">
        <v>384471.9</v>
      </c>
      <c r="L403" s="355">
        <v>398899.5</v>
      </c>
      <c r="M403" s="355">
        <v>404021.3</v>
      </c>
      <c r="N403" s="355">
        <v>438303.3</v>
      </c>
      <c r="O403" s="355">
        <v>458323.6</v>
      </c>
      <c r="P403" s="355">
        <v>418368.9</v>
      </c>
      <c r="Q403" s="355">
        <v>415353.1</v>
      </c>
      <c r="R403" s="359">
        <v>415100</v>
      </c>
      <c r="S403" s="355">
        <v>417000</v>
      </c>
      <c r="T403" s="355">
        <v>424000</v>
      </c>
      <c r="U403" s="355">
        <v>429000</v>
      </c>
      <c r="V403" s="355">
        <v>437189</v>
      </c>
      <c r="W403" s="355">
        <v>439189</v>
      </c>
      <c r="X403" s="355" t="s">
        <v>1131</v>
      </c>
      <c r="Y403" s="355" t="s">
        <v>1131</v>
      </c>
      <c r="Z403" s="355" t="s">
        <v>1131</v>
      </c>
      <c r="AA403" s="355" t="s">
        <v>1131</v>
      </c>
      <c r="AB403" s="355" t="s">
        <v>1131</v>
      </c>
      <c r="AC403" s="355" t="s">
        <v>1131</v>
      </c>
      <c r="AD403" s="355" t="s">
        <v>1131</v>
      </c>
      <c r="AE403" s="355" t="s">
        <v>1131</v>
      </c>
      <c r="AF403" s="355" t="s">
        <v>1131</v>
      </c>
      <c r="AG403" s="355" t="s">
        <v>1131</v>
      </c>
      <c r="AH403" s="355" t="s">
        <v>1131</v>
      </c>
      <c r="AI403" s="355" t="s">
        <v>1131</v>
      </c>
      <c r="AJ403" s="355" t="s">
        <v>1131</v>
      </c>
      <c r="AK403" s="355" t="s">
        <v>1131</v>
      </c>
      <c r="AL403" s="355" t="s">
        <v>1131</v>
      </c>
      <c r="AM403" s="355" t="s">
        <v>1131</v>
      </c>
      <c r="AN403" s="355" t="s">
        <v>1131</v>
      </c>
      <c r="AO403" s="355" t="s">
        <v>1131</v>
      </c>
      <c r="AP403" s="355" t="s">
        <v>1131</v>
      </c>
      <c r="AQ403" s="355" t="s">
        <v>1131</v>
      </c>
      <c r="AR403" s="355" t="s">
        <v>1131</v>
      </c>
    </row>
    <row r="404" spans="1:44" ht="47.25" customHeight="1">
      <c r="A404" s="352" t="s">
        <v>2378</v>
      </c>
      <c r="B404" s="353" t="s">
        <v>2379</v>
      </c>
      <c r="C404" s="353"/>
      <c r="D404" s="353"/>
      <c r="E404" s="353" t="s">
        <v>1276</v>
      </c>
      <c r="F404" s="353" t="s">
        <v>2380</v>
      </c>
      <c r="G404" s="353"/>
      <c r="H404" s="353" t="s">
        <v>1130</v>
      </c>
      <c r="I404" s="354">
        <v>4</v>
      </c>
      <c r="J404" s="354">
        <v>4</v>
      </c>
      <c r="K404" s="354">
        <v>4</v>
      </c>
      <c r="L404" s="354">
        <v>4</v>
      </c>
      <c r="M404" s="354">
        <v>4</v>
      </c>
      <c r="N404" s="354">
        <v>4</v>
      </c>
      <c r="O404" s="354">
        <v>4</v>
      </c>
      <c r="P404" s="354">
        <v>4</v>
      </c>
      <c r="Q404" s="354">
        <v>3.8</v>
      </c>
      <c r="R404" s="354">
        <v>3.6</v>
      </c>
      <c r="S404" s="355">
        <v>3.4</v>
      </c>
      <c r="T404" s="355">
        <v>3.2</v>
      </c>
      <c r="U404" s="355">
        <v>3</v>
      </c>
      <c r="V404" s="355">
        <v>3</v>
      </c>
      <c r="W404" s="355">
        <v>3</v>
      </c>
      <c r="X404" s="356" t="s">
        <v>1131</v>
      </c>
      <c r="Y404" s="356" t="s">
        <v>1131</v>
      </c>
      <c r="Z404" s="356" t="s">
        <v>1131</v>
      </c>
      <c r="AA404" s="356" t="s">
        <v>1131</v>
      </c>
      <c r="AB404" s="356" t="s">
        <v>1131</v>
      </c>
      <c r="AC404" s="356" t="s">
        <v>1131</v>
      </c>
      <c r="AD404" s="356" t="s">
        <v>1131</v>
      </c>
      <c r="AE404" s="356" t="s">
        <v>1131</v>
      </c>
      <c r="AF404" s="356" t="s">
        <v>1131</v>
      </c>
      <c r="AG404" s="356" t="s">
        <v>1131</v>
      </c>
      <c r="AH404" s="356" t="s">
        <v>1131</v>
      </c>
      <c r="AI404" s="356" t="s">
        <v>1131</v>
      </c>
      <c r="AJ404" s="356" t="s">
        <v>1131</v>
      </c>
      <c r="AK404" s="356" t="s">
        <v>1131</v>
      </c>
      <c r="AL404" s="356" t="s">
        <v>1131</v>
      </c>
      <c r="AM404" s="356" t="s">
        <v>1131</v>
      </c>
      <c r="AN404" s="356" t="s">
        <v>1131</v>
      </c>
      <c r="AO404" s="356" t="s">
        <v>1131</v>
      </c>
      <c r="AP404" s="356" t="s">
        <v>1131</v>
      </c>
      <c r="AQ404" s="356" t="s">
        <v>1131</v>
      </c>
      <c r="AR404" s="356" t="s">
        <v>1131</v>
      </c>
    </row>
    <row r="405" spans="1:44" ht="47.25" customHeight="1">
      <c r="A405" s="357" t="s">
        <v>2381</v>
      </c>
      <c r="B405" s="358" t="s">
        <v>2382</v>
      </c>
      <c r="C405" s="358"/>
      <c r="D405" s="358"/>
      <c r="E405" s="358" t="s">
        <v>1481</v>
      </c>
      <c r="F405" s="358" t="s">
        <v>2383</v>
      </c>
      <c r="G405" s="358"/>
      <c r="H405" s="358" t="s">
        <v>1130</v>
      </c>
      <c r="I405" s="355">
        <v>58.5</v>
      </c>
      <c r="J405" s="355">
        <v>59.5</v>
      </c>
      <c r="K405" s="355">
        <v>60.6</v>
      </c>
      <c r="L405" s="355">
        <v>58.2</v>
      </c>
      <c r="M405" s="355">
        <v>57.5</v>
      </c>
      <c r="N405" s="355">
        <v>52.9</v>
      </c>
      <c r="O405" s="359">
        <v>54.6</v>
      </c>
      <c r="P405" s="359">
        <v>56</v>
      </c>
      <c r="Q405" s="359">
        <v>56.8</v>
      </c>
      <c r="R405" s="355">
        <v>57.6</v>
      </c>
      <c r="S405" s="355">
        <v>58.6</v>
      </c>
      <c r="T405" s="355">
        <v>59.6</v>
      </c>
      <c r="U405" s="355">
        <v>60.8</v>
      </c>
      <c r="V405" s="355">
        <v>61.9</v>
      </c>
      <c r="W405" s="355" t="s">
        <v>1131</v>
      </c>
      <c r="X405" s="355" t="s">
        <v>1131</v>
      </c>
      <c r="Y405" s="355" t="s">
        <v>1131</v>
      </c>
      <c r="Z405" s="355" t="s">
        <v>1131</v>
      </c>
      <c r="AA405" s="355" t="s">
        <v>1131</v>
      </c>
      <c r="AB405" s="355" t="s">
        <v>1131</v>
      </c>
      <c r="AC405" s="355" t="s">
        <v>1131</v>
      </c>
      <c r="AD405" s="355" t="s">
        <v>1131</v>
      </c>
      <c r="AE405" s="355" t="s">
        <v>1131</v>
      </c>
      <c r="AF405" s="355" t="s">
        <v>1131</v>
      </c>
      <c r="AG405" s="355" t="s">
        <v>1131</v>
      </c>
      <c r="AH405" s="355" t="s">
        <v>1131</v>
      </c>
      <c r="AI405" s="355" t="s">
        <v>1131</v>
      </c>
      <c r="AJ405" s="355" t="s">
        <v>1131</v>
      </c>
      <c r="AK405" s="355" t="s">
        <v>1131</v>
      </c>
      <c r="AL405" s="355" t="s">
        <v>1131</v>
      </c>
      <c r="AM405" s="355" t="s">
        <v>1131</v>
      </c>
      <c r="AN405" s="355" t="s">
        <v>1131</v>
      </c>
      <c r="AO405" s="355" t="s">
        <v>1131</v>
      </c>
      <c r="AP405" s="355" t="s">
        <v>1131</v>
      </c>
      <c r="AQ405" s="355" t="s">
        <v>1131</v>
      </c>
      <c r="AR405" s="355" t="s">
        <v>1131</v>
      </c>
    </row>
    <row r="406" spans="1:44" ht="29.25" customHeight="1">
      <c r="A406" s="352" t="s">
        <v>2384</v>
      </c>
      <c r="B406" s="353" t="s">
        <v>2385</v>
      </c>
      <c r="C406" s="353"/>
      <c r="D406" s="353"/>
      <c r="E406" s="353" t="s">
        <v>2386</v>
      </c>
      <c r="F406" s="353" t="s">
        <v>2387</v>
      </c>
      <c r="G406" s="353"/>
      <c r="H406" s="353" t="s">
        <v>1130</v>
      </c>
      <c r="I406" s="356">
        <v>73.741</v>
      </c>
      <c r="J406" s="356">
        <v>68.347999999999999</v>
      </c>
      <c r="K406" s="356">
        <v>80.221000000000004</v>
      </c>
      <c r="L406" s="356" t="s">
        <v>1131</v>
      </c>
      <c r="M406" s="356" t="s">
        <v>1131</v>
      </c>
      <c r="N406" s="356" t="s">
        <v>1131</v>
      </c>
      <c r="O406" s="356" t="s">
        <v>1131</v>
      </c>
      <c r="P406" s="356" t="s">
        <v>1131</v>
      </c>
      <c r="Q406" s="356" t="s">
        <v>1131</v>
      </c>
      <c r="R406" s="356" t="s">
        <v>1131</v>
      </c>
      <c r="S406" s="356" t="s">
        <v>1131</v>
      </c>
      <c r="T406" s="356" t="s">
        <v>1131</v>
      </c>
      <c r="U406" s="356" t="s">
        <v>1131</v>
      </c>
      <c r="V406" s="356" t="s">
        <v>1131</v>
      </c>
      <c r="W406" s="356" t="s">
        <v>1131</v>
      </c>
      <c r="X406" s="356" t="s">
        <v>1131</v>
      </c>
      <c r="Y406" s="356" t="s">
        <v>1131</v>
      </c>
      <c r="Z406" s="356" t="s">
        <v>1131</v>
      </c>
      <c r="AA406" s="356" t="s">
        <v>1131</v>
      </c>
      <c r="AB406" s="356" t="s">
        <v>1131</v>
      </c>
      <c r="AC406" s="356" t="s">
        <v>1131</v>
      </c>
      <c r="AD406" s="356" t="s">
        <v>1131</v>
      </c>
      <c r="AE406" s="356" t="s">
        <v>1131</v>
      </c>
      <c r="AF406" s="356" t="s">
        <v>1131</v>
      </c>
      <c r="AG406" s="356" t="s">
        <v>1131</v>
      </c>
      <c r="AH406" s="356" t="s">
        <v>1131</v>
      </c>
      <c r="AI406" s="356" t="s">
        <v>1131</v>
      </c>
      <c r="AJ406" s="356" t="s">
        <v>1131</v>
      </c>
      <c r="AK406" s="356" t="s">
        <v>1131</v>
      </c>
      <c r="AL406" s="356" t="s">
        <v>1131</v>
      </c>
      <c r="AM406" s="356" t="s">
        <v>1131</v>
      </c>
      <c r="AN406" s="356" t="s">
        <v>1131</v>
      </c>
      <c r="AO406" s="356" t="s">
        <v>1131</v>
      </c>
      <c r="AP406" s="356" t="s">
        <v>1131</v>
      </c>
      <c r="AQ406" s="356" t="s">
        <v>1131</v>
      </c>
      <c r="AR406" s="356" t="s">
        <v>1131</v>
      </c>
    </row>
    <row r="407" spans="1:44" ht="29.25" customHeight="1">
      <c r="A407" s="357" t="s">
        <v>2388</v>
      </c>
      <c r="B407" s="358" t="s">
        <v>2389</v>
      </c>
      <c r="C407" s="358"/>
      <c r="D407" s="358"/>
      <c r="E407" s="358" t="s">
        <v>2386</v>
      </c>
      <c r="F407" s="358" t="s">
        <v>2390</v>
      </c>
      <c r="G407" s="358"/>
      <c r="H407" s="358" t="s">
        <v>1130</v>
      </c>
      <c r="I407" s="355">
        <v>492783.12900000002</v>
      </c>
      <c r="J407" s="355">
        <v>461175.49200000003</v>
      </c>
      <c r="K407" s="355">
        <v>551814.39</v>
      </c>
      <c r="L407" s="355" t="s">
        <v>1131</v>
      </c>
      <c r="M407" s="355" t="s">
        <v>1131</v>
      </c>
      <c r="N407" s="355" t="s">
        <v>1131</v>
      </c>
      <c r="O407" s="355" t="s">
        <v>1131</v>
      </c>
      <c r="P407" s="355" t="s">
        <v>1131</v>
      </c>
      <c r="Q407" s="355" t="s">
        <v>1131</v>
      </c>
      <c r="R407" s="355" t="s">
        <v>1131</v>
      </c>
      <c r="S407" s="355" t="s">
        <v>1131</v>
      </c>
      <c r="T407" s="355" t="s">
        <v>1131</v>
      </c>
      <c r="U407" s="355" t="s">
        <v>1131</v>
      </c>
      <c r="V407" s="355" t="s">
        <v>1131</v>
      </c>
      <c r="W407" s="355" t="s">
        <v>1131</v>
      </c>
      <c r="X407" s="355" t="s">
        <v>1131</v>
      </c>
      <c r="Y407" s="355" t="s">
        <v>1131</v>
      </c>
      <c r="Z407" s="355" t="s">
        <v>1131</v>
      </c>
      <c r="AA407" s="355" t="s">
        <v>1131</v>
      </c>
      <c r="AB407" s="355" t="s">
        <v>1131</v>
      </c>
      <c r="AC407" s="355" t="s">
        <v>1131</v>
      </c>
      <c r="AD407" s="355" t="s">
        <v>1131</v>
      </c>
      <c r="AE407" s="355" t="s">
        <v>1131</v>
      </c>
      <c r="AF407" s="355" t="s">
        <v>1131</v>
      </c>
      <c r="AG407" s="355" t="s">
        <v>1131</v>
      </c>
      <c r="AH407" s="355" t="s">
        <v>1131</v>
      </c>
      <c r="AI407" s="355" t="s">
        <v>1131</v>
      </c>
      <c r="AJ407" s="355" t="s">
        <v>1131</v>
      </c>
      <c r="AK407" s="355" t="s">
        <v>1131</v>
      </c>
      <c r="AL407" s="355" t="s">
        <v>1131</v>
      </c>
      <c r="AM407" s="355" t="s">
        <v>1131</v>
      </c>
      <c r="AN407" s="355" t="s">
        <v>1131</v>
      </c>
      <c r="AO407" s="355" t="s">
        <v>1131</v>
      </c>
      <c r="AP407" s="355" t="s">
        <v>1131</v>
      </c>
      <c r="AQ407" s="355" t="s">
        <v>1131</v>
      </c>
      <c r="AR407" s="355" t="s">
        <v>1131</v>
      </c>
    </row>
    <row r="408" spans="1:44" ht="20.25" customHeight="1">
      <c r="A408" s="352" t="s">
        <v>2391</v>
      </c>
      <c r="B408" s="353" t="s">
        <v>2392</v>
      </c>
      <c r="C408" s="353"/>
      <c r="D408" s="353"/>
      <c r="E408" s="353" t="s">
        <v>2393</v>
      </c>
      <c r="F408" s="353" t="s">
        <v>2394</v>
      </c>
      <c r="G408" s="353"/>
      <c r="H408" s="353" t="s">
        <v>1130</v>
      </c>
      <c r="I408" s="356">
        <v>435.72399999999999</v>
      </c>
      <c r="J408" s="356">
        <v>397.30200000000002</v>
      </c>
      <c r="K408" s="356">
        <v>487.899</v>
      </c>
      <c r="L408" s="356" t="s">
        <v>1131</v>
      </c>
      <c r="M408" s="356" t="s">
        <v>1131</v>
      </c>
      <c r="N408" s="356" t="s">
        <v>1131</v>
      </c>
      <c r="O408" s="356" t="s">
        <v>1131</v>
      </c>
      <c r="P408" s="356" t="s">
        <v>1131</v>
      </c>
      <c r="Q408" s="356" t="s">
        <v>1131</v>
      </c>
      <c r="R408" s="356" t="s">
        <v>1131</v>
      </c>
      <c r="S408" s="356" t="s">
        <v>1131</v>
      </c>
      <c r="T408" s="356" t="s">
        <v>1131</v>
      </c>
      <c r="U408" s="356" t="s">
        <v>1131</v>
      </c>
      <c r="V408" s="356" t="s">
        <v>1131</v>
      </c>
      <c r="W408" s="356" t="s">
        <v>1131</v>
      </c>
      <c r="X408" s="356" t="s">
        <v>1131</v>
      </c>
      <c r="Y408" s="356" t="s">
        <v>1131</v>
      </c>
      <c r="Z408" s="356" t="s">
        <v>1131</v>
      </c>
      <c r="AA408" s="356" t="s">
        <v>1131</v>
      </c>
      <c r="AB408" s="356" t="s">
        <v>1131</v>
      </c>
      <c r="AC408" s="356" t="s">
        <v>1131</v>
      </c>
      <c r="AD408" s="356" t="s">
        <v>1131</v>
      </c>
      <c r="AE408" s="356" t="s">
        <v>1131</v>
      </c>
      <c r="AF408" s="356" t="s">
        <v>1131</v>
      </c>
      <c r="AG408" s="356" t="s">
        <v>1131</v>
      </c>
      <c r="AH408" s="356" t="s">
        <v>1131</v>
      </c>
      <c r="AI408" s="356" t="s">
        <v>1131</v>
      </c>
      <c r="AJ408" s="356" t="s">
        <v>1131</v>
      </c>
      <c r="AK408" s="356" t="s">
        <v>1131</v>
      </c>
      <c r="AL408" s="356" t="s">
        <v>1131</v>
      </c>
      <c r="AM408" s="356" t="s">
        <v>1131</v>
      </c>
      <c r="AN408" s="356" t="s">
        <v>1131</v>
      </c>
      <c r="AO408" s="356" t="s">
        <v>1131</v>
      </c>
      <c r="AP408" s="356" t="s">
        <v>1131</v>
      </c>
      <c r="AQ408" s="356" t="s">
        <v>1131</v>
      </c>
      <c r="AR408" s="356" t="s">
        <v>1131</v>
      </c>
    </row>
    <row r="409" spans="1:44" ht="29.25" customHeight="1">
      <c r="A409" s="357" t="s">
        <v>2395</v>
      </c>
      <c r="B409" s="358" t="s">
        <v>2396</v>
      </c>
      <c r="C409" s="358"/>
      <c r="D409" s="358"/>
      <c r="E409" s="358" t="s">
        <v>2386</v>
      </c>
      <c r="F409" s="358" t="s">
        <v>2397</v>
      </c>
      <c r="G409" s="358"/>
      <c r="H409" s="358" t="s">
        <v>1130</v>
      </c>
      <c r="I409" s="355">
        <v>386554.31900000002</v>
      </c>
      <c r="J409" s="355">
        <v>358281.03600000002</v>
      </c>
      <c r="K409" s="355">
        <v>420519.82900000003</v>
      </c>
      <c r="L409" s="355" t="s">
        <v>1131</v>
      </c>
      <c r="M409" s="355" t="s">
        <v>1131</v>
      </c>
      <c r="N409" s="355" t="s">
        <v>1131</v>
      </c>
      <c r="O409" s="355" t="s">
        <v>1131</v>
      </c>
      <c r="P409" s="355" t="s">
        <v>1131</v>
      </c>
      <c r="Q409" s="355" t="s">
        <v>1131</v>
      </c>
      <c r="R409" s="355" t="s">
        <v>1131</v>
      </c>
      <c r="S409" s="355" t="s">
        <v>1131</v>
      </c>
      <c r="T409" s="355" t="s">
        <v>1131</v>
      </c>
      <c r="U409" s="355" t="s">
        <v>1131</v>
      </c>
      <c r="V409" s="355" t="s">
        <v>1131</v>
      </c>
      <c r="W409" s="355" t="s">
        <v>1131</v>
      </c>
      <c r="X409" s="355" t="s">
        <v>1131</v>
      </c>
      <c r="Y409" s="355" t="s">
        <v>1131</v>
      </c>
      <c r="Z409" s="355" t="s">
        <v>1131</v>
      </c>
      <c r="AA409" s="355" t="s">
        <v>1131</v>
      </c>
      <c r="AB409" s="355" t="s">
        <v>1131</v>
      </c>
      <c r="AC409" s="355" t="s">
        <v>1131</v>
      </c>
      <c r="AD409" s="355" t="s">
        <v>1131</v>
      </c>
      <c r="AE409" s="355" t="s">
        <v>1131</v>
      </c>
      <c r="AF409" s="355" t="s">
        <v>1131</v>
      </c>
      <c r="AG409" s="355" t="s">
        <v>1131</v>
      </c>
      <c r="AH409" s="355" t="s">
        <v>1131</v>
      </c>
      <c r="AI409" s="355" t="s">
        <v>1131</v>
      </c>
      <c r="AJ409" s="355" t="s">
        <v>1131</v>
      </c>
      <c r="AK409" s="355" t="s">
        <v>1131</v>
      </c>
      <c r="AL409" s="355" t="s">
        <v>1131</v>
      </c>
      <c r="AM409" s="355" t="s">
        <v>1131</v>
      </c>
      <c r="AN409" s="355" t="s">
        <v>1131</v>
      </c>
      <c r="AO409" s="355" t="s">
        <v>1131</v>
      </c>
      <c r="AP409" s="355" t="s">
        <v>1131</v>
      </c>
      <c r="AQ409" s="355" t="s">
        <v>1131</v>
      </c>
      <c r="AR409" s="355" t="s">
        <v>1131</v>
      </c>
    </row>
    <row r="410" spans="1:44" ht="38.25" customHeight="1">
      <c r="A410" s="352" t="s">
        <v>2398</v>
      </c>
      <c r="B410" s="353" t="s">
        <v>2399</v>
      </c>
      <c r="C410" s="353"/>
      <c r="D410" s="353"/>
      <c r="E410" s="353" t="s">
        <v>2400</v>
      </c>
      <c r="F410" s="353" t="s">
        <v>2401</v>
      </c>
      <c r="G410" s="353"/>
      <c r="H410" s="353" t="s">
        <v>1130</v>
      </c>
      <c r="I410" s="354">
        <v>95.2</v>
      </c>
      <c r="J410" s="354">
        <v>72.2</v>
      </c>
      <c r="K410" s="354">
        <v>82.1</v>
      </c>
      <c r="L410" s="354">
        <v>93.6</v>
      </c>
      <c r="M410" s="354">
        <v>94.7</v>
      </c>
      <c r="N410" s="354">
        <v>62.1</v>
      </c>
      <c r="O410" s="354">
        <v>101.3</v>
      </c>
      <c r="P410" s="354">
        <v>162.30000000000001</v>
      </c>
      <c r="Q410" s="356" t="s">
        <v>1131</v>
      </c>
      <c r="R410" s="356" t="s">
        <v>1131</v>
      </c>
      <c r="S410" s="356" t="s">
        <v>1131</v>
      </c>
      <c r="T410" s="356" t="s">
        <v>1131</v>
      </c>
      <c r="U410" s="356" t="s">
        <v>1131</v>
      </c>
      <c r="V410" s="356" t="s">
        <v>1131</v>
      </c>
      <c r="W410" s="356" t="s">
        <v>1131</v>
      </c>
      <c r="X410" s="356" t="s">
        <v>1131</v>
      </c>
      <c r="Y410" s="356" t="s">
        <v>1131</v>
      </c>
      <c r="Z410" s="356" t="s">
        <v>1131</v>
      </c>
      <c r="AA410" s="356" t="s">
        <v>1131</v>
      </c>
      <c r="AB410" s="356" t="s">
        <v>1131</v>
      </c>
      <c r="AC410" s="356" t="s">
        <v>1131</v>
      </c>
      <c r="AD410" s="356" t="s">
        <v>1131</v>
      </c>
      <c r="AE410" s="356" t="s">
        <v>1131</v>
      </c>
      <c r="AF410" s="356" t="s">
        <v>1131</v>
      </c>
      <c r="AG410" s="356" t="s">
        <v>1131</v>
      </c>
      <c r="AH410" s="356" t="s">
        <v>1131</v>
      </c>
      <c r="AI410" s="356" t="s">
        <v>1131</v>
      </c>
      <c r="AJ410" s="356" t="s">
        <v>1131</v>
      </c>
      <c r="AK410" s="356" t="s">
        <v>1131</v>
      </c>
      <c r="AL410" s="356" t="s">
        <v>1131</v>
      </c>
      <c r="AM410" s="356" t="s">
        <v>1131</v>
      </c>
      <c r="AN410" s="356" t="s">
        <v>1131</v>
      </c>
      <c r="AO410" s="356" t="s">
        <v>1131</v>
      </c>
      <c r="AP410" s="356" t="s">
        <v>1131</v>
      </c>
      <c r="AQ410" s="356" t="s">
        <v>1131</v>
      </c>
      <c r="AR410" s="356" t="s">
        <v>1131</v>
      </c>
    </row>
    <row r="411" spans="1:44" ht="38.25" customHeight="1">
      <c r="A411" s="357" t="s">
        <v>2402</v>
      </c>
      <c r="B411" s="358" t="s">
        <v>2403</v>
      </c>
      <c r="C411" s="358"/>
      <c r="D411" s="358"/>
      <c r="E411" s="358" t="s">
        <v>2400</v>
      </c>
      <c r="F411" s="358" t="s">
        <v>2404</v>
      </c>
      <c r="G411" s="358"/>
      <c r="H411" s="358" t="s">
        <v>1130</v>
      </c>
      <c r="I411" s="359">
        <v>2204.6999999999998</v>
      </c>
      <c r="J411" s="359">
        <v>1688.5</v>
      </c>
      <c r="K411" s="359">
        <v>1957.5</v>
      </c>
      <c r="L411" s="359">
        <v>2263.4</v>
      </c>
      <c r="M411" s="359">
        <v>2298.6</v>
      </c>
      <c r="N411" s="359">
        <v>1516.1</v>
      </c>
      <c r="O411" s="359">
        <v>2535.1999999999998</v>
      </c>
      <c r="P411" s="359">
        <v>4268</v>
      </c>
      <c r="Q411" s="355" t="s">
        <v>1131</v>
      </c>
      <c r="R411" s="355" t="s">
        <v>1131</v>
      </c>
      <c r="S411" s="355" t="s">
        <v>1131</v>
      </c>
      <c r="T411" s="355" t="s">
        <v>1131</v>
      </c>
      <c r="U411" s="355" t="s">
        <v>1131</v>
      </c>
      <c r="V411" s="355" t="s">
        <v>1131</v>
      </c>
      <c r="W411" s="355" t="s">
        <v>1131</v>
      </c>
      <c r="X411" s="355" t="s">
        <v>1131</v>
      </c>
      <c r="Y411" s="355" t="s">
        <v>1131</v>
      </c>
      <c r="Z411" s="355" t="s">
        <v>1131</v>
      </c>
      <c r="AA411" s="355" t="s">
        <v>1131</v>
      </c>
      <c r="AB411" s="355" t="s">
        <v>1131</v>
      </c>
      <c r="AC411" s="355" t="s">
        <v>1131</v>
      </c>
      <c r="AD411" s="355" t="s">
        <v>1131</v>
      </c>
      <c r="AE411" s="355" t="s">
        <v>1131</v>
      </c>
      <c r="AF411" s="355" t="s">
        <v>1131</v>
      </c>
      <c r="AG411" s="355" t="s">
        <v>1131</v>
      </c>
      <c r="AH411" s="355" t="s">
        <v>1131</v>
      </c>
      <c r="AI411" s="355" t="s">
        <v>1131</v>
      </c>
      <c r="AJ411" s="355" t="s">
        <v>1131</v>
      </c>
      <c r="AK411" s="355" t="s">
        <v>1131</v>
      </c>
      <c r="AL411" s="355" t="s">
        <v>1131</v>
      </c>
      <c r="AM411" s="355" t="s">
        <v>1131</v>
      </c>
      <c r="AN411" s="355" t="s">
        <v>1131</v>
      </c>
      <c r="AO411" s="355" t="s">
        <v>1131</v>
      </c>
      <c r="AP411" s="355" t="s">
        <v>1131</v>
      </c>
      <c r="AQ411" s="355" t="s">
        <v>1131</v>
      </c>
      <c r="AR411" s="355" t="s">
        <v>1131</v>
      </c>
    </row>
    <row r="412" spans="1:44" ht="29.25" customHeight="1">
      <c r="A412" s="352" t="s">
        <v>2405</v>
      </c>
      <c r="B412" s="353" t="s">
        <v>2406</v>
      </c>
      <c r="C412" s="353"/>
      <c r="D412" s="353"/>
      <c r="E412" s="353" t="s">
        <v>2407</v>
      </c>
      <c r="F412" s="353" t="s">
        <v>2408</v>
      </c>
      <c r="G412" s="353"/>
      <c r="H412" s="353" t="s">
        <v>1130</v>
      </c>
      <c r="I412" s="354">
        <v>1.9</v>
      </c>
      <c r="J412" s="354">
        <v>1.5</v>
      </c>
      <c r="K412" s="354">
        <v>1.7</v>
      </c>
      <c r="L412" s="354">
        <v>2.1</v>
      </c>
      <c r="M412" s="354">
        <v>2</v>
      </c>
      <c r="N412" s="354">
        <v>1.3</v>
      </c>
      <c r="O412" s="354">
        <v>2.2000000000000002</v>
      </c>
      <c r="P412" s="354">
        <v>3.3</v>
      </c>
      <c r="Q412" s="356" t="s">
        <v>1131</v>
      </c>
      <c r="R412" s="356" t="s">
        <v>1131</v>
      </c>
      <c r="S412" s="356" t="s">
        <v>1131</v>
      </c>
      <c r="T412" s="356" t="s">
        <v>1131</v>
      </c>
      <c r="U412" s="356" t="s">
        <v>1131</v>
      </c>
      <c r="V412" s="356" t="s">
        <v>1131</v>
      </c>
      <c r="W412" s="356" t="s">
        <v>1131</v>
      </c>
      <c r="X412" s="356" t="s">
        <v>1131</v>
      </c>
      <c r="Y412" s="356" t="s">
        <v>1131</v>
      </c>
      <c r="Z412" s="356" t="s">
        <v>1131</v>
      </c>
      <c r="AA412" s="356" t="s">
        <v>1131</v>
      </c>
      <c r="AB412" s="356" t="s">
        <v>1131</v>
      </c>
      <c r="AC412" s="356" t="s">
        <v>1131</v>
      </c>
      <c r="AD412" s="356" t="s">
        <v>1131</v>
      </c>
      <c r="AE412" s="356" t="s">
        <v>1131</v>
      </c>
      <c r="AF412" s="356" t="s">
        <v>1131</v>
      </c>
      <c r="AG412" s="356" t="s">
        <v>1131</v>
      </c>
      <c r="AH412" s="356" t="s">
        <v>1131</v>
      </c>
      <c r="AI412" s="356" t="s">
        <v>1131</v>
      </c>
      <c r="AJ412" s="356" t="s">
        <v>1131</v>
      </c>
      <c r="AK412" s="356" t="s">
        <v>1131</v>
      </c>
      <c r="AL412" s="356" t="s">
        <v>1131</v>
      </c>
      <c r="AM412" s="356" t="s">
        <v>1131</v>
      </c>
      <c r="AN412" s="356" t="s">
        <v>1131</v>
      </c>
      <c r="AO412" s="356" t="s">
        <v>1131</v>
      </c>
      <c r="AP412" s="356" t="s">
        <v>1131</v>
      </c>
      <c r="AQ412" s="356" t="s">
        <v>1131</v>
      </c>
      <c r="AR412" s="356" t="s">
        <v>1131</v>
      </c>
    </row>
    <row r="413" spans="1:44" ht="38.25" customHeight="1">
      <c r="A413" s="357" t="s">
        <v>2409</v>
      </c>
      <c r="B413" s="358" t="s">
        <v>2410</v>
      </c>
      <c r="C413" s="358"/>
      <c r="D413" s="358"/>
      <c r="E413" s="358" t="s">
        <v>2400</v>
      </c>
      <c r="F413" s="358" t="s">
        <v>2411</v>
      </c>
      <c r="G413" s="358"/>
      <c r="H413" s="358" t="s">
        <v>1130</v>
      </c>
      <c r="I413" s="359">
        <v>1729.4</v>
      </c>
      <c r="J413" s="359">
        <v>1311.8</v>
      </c>
      <c r="K413" s="359">
        <v>1491.7</v>
      </c>
      <c r="L413" s="359">
        <v>1699.8</v>
      </c>
      <c r="M413" s="359">
        <v>1719.5</v>
      </c>
      <c r="N413" s="359">
        <v>1128.0999999999999</v>
      </c>
      <c r="O413" s="359">
        <v>1840.4</v>
      </c>
      <c r="P413" s="359">
        <v>2948.3</v>
      </c>
      <c r="Q413" s="355" t="s">
        <v>1131</v>
      </c>
      <c r="R413" s="355" t="s">
        <v>1131</v>
      </c>
      <c r="S413" s="355" t="s">
        <v>1131</v>
      </c>
      <c r="T413" s="355" t="s">
        <v>1131</v>
      </c>
      <c r="U413" s="355" t="s">
        <v>1131</v>
      </c>
      <c r="V413" s="355" t="s">
        <v>1131</v>
      </c>
      <c r="W413" s="355" t="s">
        <v>1131</v>
      </c>
      <c r="X413" s="355" t="s">
        <v>1131</v>
      </c>
      <c r="Y413" s="355" t="s">
        <v>1131</v>
      </c>
      <c r="Z413" s="355" t="s">
        <v>1131</v>
      </c>
      <c r="AA413" s="355" t="s">
        <v>1131</v>
      </c>
      <c r="AB413" s="355" t="s">
        <v>1131</v>
      </c>
      <c r="AC413" s="355" t="s">
        <v>1131</v>
      </c>
      <c r="AD413" s="355" t="s">
        <v>1131</v>
      </c>
      <c r="AE413" s="355" t="s">
        <v>1131</v>
      </c>
      <c r="AF413" s="355" t="s">
        <v>1131</v>
      </c>
      <c r="AG413" s="355" t="s">
        <v>1131</v>
      </c>
      <c r="AH413" s="355" t="s">
        <v>1131</v>
      </c>
      <c r="AI413" s="355" t="s">
        <v>1131</v>
      </c>
      <c r="AJ413" s="355" t="s">
        <v>1131</v>
      </c>
      <c r="AK413" s="355" t="s">
        <v>1131</v>
      </c>
      <c r="AL413" s="355" t="s">
        <v>1131</v>
      </c>
      <c r="AM413" s="355" t="s">
        <v>1131</v>
      </c>
      <c r="AN413" s="355" t="s">
        <v>1131</v>
      </c>
      <c r="AO413" s="355" t="s">
        <v>1131</v>
      </c>
      <c r="AP413" s="355" t="s">
        <v>1131</v>
      </c>
      <c r="AQ413" s="355" t="s">
        <v>1131</v>
      </c>
      <c r="AR413" s="355" t="s">
        <v>1131</v>
      </c>
    </row>
    <row r="414" spans="1:44" ht="29.25" customHeight="1">
      <c r="A414" s="352" t="s">
        <v>2412</v>
      </c>
      <c r="B414" s="353" t="s">
        <v>2413</v>
      </c>
      <c r="C414" s="353" t="s">
        <v>1290</v>
      </c>
      <c r="D414" s="353" t="s">
        <v>1291</v>
      </c>
      <c r="E414" s="353" t="s">
        <v>1292</v>
      </c>
      <c r="F414" s="353" t="s">
        <v>2414</v>
      </c>
      <c r="G414" s="353"/>
      <c r="H414" s="353" t="s">
        <v>1130</v>
      </c>
      <c r="I414" s="356">
        <v>1688389.2</v>
      </c>
      <c r="J414" s="356">
        <v>1740195.6</v>
      </c>
      <c r="K414" s="356">
        <v>1801130.8</v>
      </c>
      <c r="L414" s="356">
        <v>1861421.1</v>
      </c>
      <c r="M414" s="356">
        <v>1907157.7</v>
      </c>
      <c r="N414" s="356">
        <v>1890776.2</v>
      </c>
      <c r="O414" s="356">
        <v>1977192.6</v>
      </c>
      <c r="P414" s="356">
        <v>2040141.2</v>
      </c>
      <c r="Q414" s="356">
        <v>2079116.3</v>
      </c>
      <c r="R414" s="354">
        <v>2124047.2000000002</v>
      </c>
      <c r="S414" s="355">
        <v>2163190.6</v>
      </c>
      <c r="T414" s="355">
        <v>2213324.6</v>
      </c>
      <c r="U414" s="355">
        <v>2268806.1</v>
      </c>
      <c r="V414" s="355">
        <v>2320012.2000000002</v>
      </c>
      <c r="W414" s="355">
        <v>2375126.2999999998</v>
      </c>
      <c r="X414" s="356" t="s">
        <v>1131</v>
      </c>
      <c r="Y414" s="356" t="s">
        <v>1131</v>
      </c>
      <c r="Z414" s="356" t="s">
        <v>1131</v>
      </c>
      <c r="AA414" s="356" t="s">
        <v>1131</v>
      </c>
      <c r="AB414" s="356" t="s">
        <v>1131</v>
      </c>
      <c r="AC414" s="356" t="s">
        <v>1131</v>
      </c>
      <c r="AD414" s="356" t="s">
        <v>1131</v>
      </c>
      <c r="AE414" s="356" t="s">
        <v>1131</v>
      </c>
      <c r="AF414" s="356" t="s">
        <v>1131</v>
      </c>
      <c r="AG414" s="356" t="s">
        <v>1131</v>
      </c>
      <c r="AH414" s="356" t="s">
        <v>1131</v>
      </c>
      <c r="AI414" s="356" t="s">
        <v>1131</v>
      </c>
      <c r="AJ414" s="356" t="s">
        <v>1131</v>
      </c>
      <c r="AK414" s="356" t="s">
        <v>1131</v>
      </c>
      <c r="AL414" s="356" t="s">
        <v>1131</v>
      </c>
      <c r="AM414" s="356" t="s">
        <v>1131</v>
      </c>
      <c r="AN414" s="356" t="s">
        <v>1131</v>
      </c>
      <c r="AO414" s="356" t="s">
        <v>1131</v>
      </c>
      <c r="AP414" s="356" t="s">
        <v>1131</v>
      </c>
      <c r="AQ414" s="356" t="s">
        <v>1131</v>
      </c>
      <c r="AR414" s="356" t="s">
        <v>1131</v>
      </c>
    </row>
    <row r="415" spans="1:44" ht="213" customHeight="1">
      <c r="A415" s="357" t="s">
        <v>2415</v>
      </c>
      <c r="B415" s="358" t="s">
        <v>2416</v>
      </c>
      <c r="C415" s="358"/>
      <c r="D415" s="358"/>
      <c r="E415" s="358" t="s">
        <v>1276</v>
      </c>
      <c r="F415" s="358" t="s">
        <v>2417</v>
      </c>
      <c r="G415" s="358" t="s">
        <v>1336</v>
      </c>
      <c r="H415" s="358" t="s">
        <v>1130</v>
      </c>
      <c r="I415" s="359">
        <v>5</v>
      </c>
      <c r="J415" s="359">
        <v>5</v>
      </c>
      <c r="K415" s="359">
        <v>5</v>
      </c>
      <c r="L415" s="359">
        <v>5</v>
      </c>
      <c r="M415" s="359">
        <v>5</v>
      </c>
      <c r="N415" s="359">
        <v>5</v>
      </c>
      <c r="O415" s="359">
        <v>5</v>
      </c>
      <c r="P415" s="359">
        <v>5</v>
      </c>
      <c r="Q415" s="359">
        <v>5</v>
      </c>
      <c r="R415" s="359">
        <v>5</v>
      </c>
      <c r="S415" s="355">
        <v>5</v>
      </c>
      <c r="T415" s="355">
        <v>5</v>
      </c>
      <c r="U415" s="355">
        <v>5</v>
      </c>
      <c r="V415" s="355">
        <v>5</v>
      </c>
      <c r="W415" s="355">
        <v>5</v>
      </c>
      <c r="X415" s="355" t="s">
        <v>1131</v>
      </c>
      <c r="Y415" s="355" t="s">
        <v>1131</v>
      </c>
      <c r="Z415" s="355" t="s">
        <v>1131</v>
      </c>
      <c r="AA415" s="355" t="s">
        <v>1131</v>
      </c>
      <c r="AB415" s="355" t="s">
        <v>1131</v>
      </c>
      <c r="AC415" s="355" t="s">
        <v>1131</v>
      </c>
      <c r="AD415" s="355" t="s">
        <v>1131</v>
      </c>
      <c r="AE415" s="355" t="s">
        <v>1131</v>
      </c>
      <c r="AF415" s="355" t="s">
        <v>1131</v>
      </c>
      <c r="AG415" s="355" t="s">
        <v>1131</v>
      </c>
      <c r="AH415" s="355" t="s">
        <v>1131</v>
      </c>
      <c r="AI415" s="355" t="s">
        <v>1131</v>
      </c>
      <c r="AJ415" s="355" t="s">
        <v>1131</v>
      </c>
      <c r="AK415" s="355" t="s">
        <v>1131</v>
      </c>
      <c r="AL415" s="355" t="s">
        <v>1131</v>
      </c>
      <c r="AM415" s="355" t="s">
        <v>1131</v>
      </c>
      <c r="AN415" s="355" t="s">
        <v>1131</v>
      </c>
      <c r="AO415" s="355" t="s">
        <v>1131</v>
      </c>
      <c r="AP415" s="355" t="s">
        <v>1131</v>
      </c>
      <c r="AQ415" s="355" t="s">
        <v>1131</v>
      </c>
      <c r="AR415" s="355" t="s">
        <v>1131</v>
      </c>
    </row>
    <row r="416" spans="1:44" ht="29.25" customHeight="1">
      <c r="A416" s="352" t="s">
        <v>2418</v>
      </c>
      <c r="B416" s="353" t="s">
        <v>2419</v>
      </c>
      <c r="C416" s="353"/>
      <c r="D416" s="353"/>
      <c r="E416" s="353" t="s">
        <v>1283</v>
      </c>
      <c r="F416" s="353" t="s">
        <v>2420</v>
      </c>
      <c r="G416" s="353"/>
      <c r="H416" s="353" t="s">
        <v>1130</v>
      </c>
      <c r="I416" s="356">
        <v>3.2280000000000002</v>
      </c>
      <c r="J416" s="356">
        <v>2.0619999999999998</v>
      </c>
      <c r="K416" s="356">
        <v>2.0190000000000001</v>
      </c>
      <c r="L416" s="356">
        <v>0.56699999999999995</v>
      </c>
      <c r="M416" s="356">
        <v>-0.624</v>
      </c>
      <c r="N416" s="356">
        <v>1.587</v>
      </c>
      <c r="O416" s="356">
        <v>3.181</v>
      </c>
      <c r="P416" s="356">
        <v>1.8080000000000001</v>
      </c>
      <c r="Q416" s="354">
        <v>1.9</v>
      </c>
      <c r="R416" s="354">
        <v>2.4</v>
      </c>
      <c r="S416" s="355">
        <v>1.2</v>
      </c>
      <c r="T416" s="355">
        <v>1.1000000000000001</v>
      </c>
      <c r="U416" s="355">
        <v>1.5</v>
      </c>
      <c r="V416" s="355">
        <v>1.7</v>
      </c>
      <c r="W416" s="355">
        <v>1.8</v>
      </c>
      <c r="X416" s="355">
        <v>1.2</v>
      </c>
      <c r="Y416" s="355">
        <v>1.3</v>
      </c>
      <c r="Z416" s="355">
        <v>1.5</v>
      </c>
      <c r="AA416" s="355">
        <v>1.5</v>
      </c>
      <c r="AB416" s="355">
        <v>1.4</v>
      </c>
      <c r="AC416" s="355">
        <v>1.4</v>
      </c>
      <c r="AD416" s="355">
        <v>1.4</v>
      </c>
      <c r="AE416" s="355">
        <v>1.3</v>
      </c>
      <c r="AF416" s="355">
        <v>1.3</v>
      </c>
      <c r="AG416" s="355">
        <v>1.2</v>
      </c>
      <c r="AH416" s="355">
        <v>1.1000000000000001</v>
      </c>
      <c r="AI416" s="355">
        <v>1.1000000000000001</v>
      </c>
      <c r="AJ416" s="355">
        <v>1.1000000000000001</v>
      </c>
      <c r="AK416" s="355">
        <v>1.1000000000000001</v>
      </c>
      <c r="AL416" s="355">
        <v>1</v>
      </c>
      <c r="AM416" s="355">
        <v>1</v>
      </c>
      <c r="AN416" s="355">
        <v>1</v>
      </c>
      <c r="AO416" s="355">
        <v>1</v>
      </c>
      <c r="AP416" s="355">
        <v>1</v>
      </c>
      <c r="AQ416" s="355">
        <v>0.9</v>
      </c>
      <c r="AR416" s="355">
        <v>0.9</v>
      </c>
    </row>
    <row r="417" spans="1:44" ht="29.25" customHeight="1">
      <c r="A417" s="357" t="s">
        <v>2421</v>
      </c>
      <c r="B417" s="358" t="s">
        <v>2422</v>
      </c>
      <c r="C417" s="358"/>
      <c r="D417" s="358"/>
      <c r="E417" s="358" t="s">
        <v>1283</v>
      </c>
      <c r="F417" s="358" t="s">
        <v>2423</v>
      </c>
      <c r="G417" s="358"/>
      <c r="H417" s="358" t="s">
        <v>1130</v>
      </c>
      <c r="I417" s="355">
        <v>108.161</v>
      </c>
      <c r="J417" s="355">
        <v>110.392</v>
      </c>
      <c r="K417" s="355">
        <v>112.621</v>
      </c>
      <c r="L417" s="355">
        <v>113.259</v>
      </c>
      <c r="M417" s="355">
        <v>112.55200000000001</v>
      </c>
      <c r="N417" s="355">
        <v>114.33799999999999</v>
      </c>
      <c r="O417" s="355">
        <v>117.97499999999999</v>
      </c>
      <c r="P417" s="355">
        <v>120.108</v>
      </c>
      <c r="Q417" s="359">
        <v>122.4</v>
      </c>
      <c r="R417" s="359">
        <v>125.3</v>
      </c>
      <c r="S417" s="355">
        <v>126.8</v>
      </c>
      <c r="T417" s="355">
        <v>128.19999999999999</v>
      </c>
      <c r="U417" s="355">
        <v>130.1</v>
      </c>
      <c r="V417" s="355">
        <v>132.30000000000001</v>
      </c>
      <c r="W417" s="355">
        <v>134.69999999999999</v>
      </c>
      <c r="X417" s="355">
        <v>136.4</v>
      </c>
      <c r="Y417" s="355">
        <v>138.19999999999999</v>
      </c>
      <c r="Z417" s="355">
        <v>140.19999999999999</v>
      </c>
      <c r="AA417" s="355">
        <v>142.30000000000001</v>
      </c>
      <c r="AB417" s="355">
        <v>144.4</v>
      </c>
      <c r="AC417" s="355">
        <v>146.30000000000001</v>
      </c>
      <c r="AD417" s="355">
        <v>148.30000000000001</v>
      </c>
      <c r="AE417" s="355">
        <v>150.30000000000001</v>
      </c>
      <c r="AF417" s="355">
        <v>152.30000000000001</v>
      </c>
      <c r="AG417" s="355">
        <v>154.19999999999999</v>
      </c>
      <c r="AH417" s="355">
        <v>155.9</v>
      </c>
      <c r="AI417" s="355">
        <v>157.69999999999999</v>
      </c>
      <c r="AJ417" s="355">
        <v>159.4</v>
      </c>
      <c r="AK417" s="355">
        <v>161.1</v>
      </c>
      <c r="AL417" s="355">
        <v>162.69999999999999</v>
      </c>
      <c r="AM417" s="355">
        <v>164.4</v>
      </c>
      <c r="AN417" s="355">
        <v>166</v>
      </c>
      <c r="AO417" s="355">
        <v>167.6</v>
      </c>
      <c r="AP417" s="355">
        <v>169.3</v>
      </c>
      <c r="AQ417" s="355">
        <v>170.8</v>
      </c>
      <c r="AR417" s="355">
        <v>172.4</v>
      </c>
    </row>
    <row r="418" spans="1:44" ht="20.25" customHeight="1">
      <c r="A418" s="352" t="s">
        <v>2424</v>
      </c>
      <c r="B418" s="353" t="s">
        <v>2425</v>
      </c>
      <c r="C418" s="353" t="s">
        <v>2426</v>
      </c>
      <c r="D418" s="353"/>
      <c r="E418" s="353" t="s">
        <v>1143</v>
      </c>
      <c r="F418" s="353" t="s">
        <v>2427</v>
      </c>
      <c r="G418" s="353"/>
      <c r="H418" s="353" t="s">
        <v>1130</v>
      </c>
      <c r="I418" s="356">
        <v>39818.42</v>
      </c>
      <c r="J418" s="356">
        <v>41607.61</v>
      </c>
      <c r="K418" s="356">
        <v>43051.67</v>
      </c>
      <c r="L418" s="356">
        <v>45461.87</v>
      </c>
      <c r="M418" s="356">
        <v>46508.5</v>
      </c>
      <c r="N418" s="354">
        <v>47860</v>
      </c>
      <c r="O418" s="354">
        <v>51800</v>
      </c>
      <c r="P418" s="354">
        <v>55370</v>
      </c>
      <c r="Q418" s="354">
        <v>57980</v>
      </c>
      <c r="R418" s="354">
        <v>60570</v>
      </c>
      <c r="S418" s="355">
        <v>62300</v>
      </c>
      <c r="T418" s="355">
        <v>65230</v>
      </c>
      <c r="U418" s="355">
        <v>68450</v>
      </c>
      <c r="V418" s="355">
        <v>71730</v>
      </c>
      <c r="W418" s="355">
        <v>75210</v>
      </c>
      <c r="X418" s="355">
        <v>78630</v>
      </c>
      <c r="Y418" s="355">
        <v>82370</v>
      </c>
      <c r="Z418" s="355">
        <v>86460</v>
      </c>
      <c r="AA418" s="355">
        <v>90820</v>
      </c>
      <c r="AB418" s="355">
        <v>95410</v>
      </c>
      <c r="AC418" s="355">
        <v>100240</v>
      </c>
      <c r="AD418" s="355">
        <v>105310</v>
      </c>
      <c r="AE418" s="355">
        <v>110660</v>
      </c>
      <c r="AF418" s="355">
        <v>116280</v>
      </c>
      <c r="AG418" s="355">
        <v>122200</v>
      </c>
      <c r="AH418" s="355">
        <v>128410</v>
      </c>
      <c r="AI418" s="355">
        <v>134900</v>
      </c>
      <c r="AJ418" s="355">
        <v>141690</v>
      </c>
      <c r="AK418" s="355">
        <v>148760</v>
      </c>
      <c r="AL418" s="355">
        <v>156110</v>
      </c>
      <c r="AM418" s="355">
        <v>163700</v>
      </c>
      <c r="AN418" s="355">
        <v>171470</v>
      </c>
      <c r="AO418" s="355">
        <v>179370</v>
      </c>
      <c r="AP418" s="355">
        <v>187330</v>
      </c>
      <c r="AQ418" s="355">
        <v>195230</v>
      </c>
      <c r="AR418" s="355">
        <v>202940</v>
      </c>
    </row>
    <row r="419" spans="1:44" ht="75" customHeight="1">
      <c r="A419" s="357" t="s">
        <v>2428</v>
      </c>
      <c r="B419" s="358" t="s">
        <v>2429</v>
      </c>
      <c r="C419" s="358" t="s">
        <v>1371</v>
      </c>
      <c r="D419" s="358"/>
      <c r="E419" s="358" t="s">
        <v>2430</v>
      </c>
      <c r="F419" s="358" t="s">
        <v>2431</v>
      </c>
      <c r="G419" s="358"/>
      <c r="H419" s="358" t="s">
        <v>1130</v>
      </c>
      <c r="I419" s="355">
        <v>30190.2</v>
      </c>
      <c r="J419" s="355">
        <v>30784</v>
      </c>
      <c r="K419" s="355">
        <v>33216.6</v>
      </c>
      <c r="L419" s="355">
        <v>35325.699999999997</v>
      </c>
      <c r="M419" s="355">
        <v>33825</v>
      </c>
      <c r="N419" s="355">
        <v>33631.300000000003</v>
      </c>
      <c r="O419" s="355">
        <v>37461.199999999997</v>
      </c>
      <c r="P419" s="355">
        <v>34748.5</v>
      </c>
      <c r="Q419" s="355">
        <v>35538.199999999997</v>
      </c>
      <c r="R419" s="359">
        <v>35615.9</v>
      </c>
      <c r="S419" s="355">
        <v>34309.4</v>
      </c>
      <c r="T419" s="355">
        <v>35688.300000000003</v>
      </c>
      <c r="U419" s="355">
        <v>37736.300000000003</v>
      </c>
      <c r="V419" s="355">
        <v>39975.599999999999</v>
      </c>
      <c r="W419" s="355">
        <v>42224.7</v>
      </c>
      <c r="X419" s="355">
        <v>43784</v>
      </c>
      <c r="Y419" s="355">
        <v>45197.5</v>
      </c>
      <c r="Z419" s="355">
        <v>46787.8</v>
      </c>
      <c r="AA419" s="355">
        <v>48600.800000000003</v>
      </c>
      <c r="AB419" s="355">
        <v>50715.3</v>
      </c>
      <c r="AC419" s="355">
        <v>53209.3</v>
      </c>
      <c r="AD419" s="355">
        <v>56225.4</v>
      </c>
      <c r="AE419" s="355">
        <v>59960.7</v>
      </c>
      <c r="AF419" s="355">
        <v>64532.4</v>
      </c>
      <c r="AG419" s="355">
        <v>70026</v>
      </c>
      <c r="AH419" s="355">
        <v>76567.100000000006</v>
      </c>
      <c r="AI419" s="355">
        <v>84266.2</v>
      </c>
      <c r="AJ419" s="355">
        <v>93140.1</v>
      </c>
      <c r="AK419" s="355">
        <v>103076.6</v>
      </c>
      <c r="AL419" s="355">
        <v>113727.6</v>
      </c>
      <c r="AM419" s="355">
        <v>124349.9</v>
      </c>
      <c r="AN419" s="355">
        <v>133752.29999999999</v>
      </c>
      <c r="AO419" s="355">
        <v>140352.29999999999</v>
      </c>
      <c r="AP419" s="355">
        <v>142498.29999999999</v>
      </c>
      <c r="AQ419" s="355">
        <v>139086.1</v>
      </c>
      <c r="AR419" s="355">
        <v>133251.5</v>
      </c>
    </row>
    <row r="420" spans="1:44" ht="57" customHeight="1">
      <c r="A420" s="352" t="s">
        <v>2432</v>
      </c>
      <c r="B420" s="353" t="s">
        <v>2433</v>
      </c>
      <c r="C420" s="353"/>
      <c r="D420" s="353"/>
      <c r="E420" s="353" t="s">
        <v>1276</v>
      </c>
      <c r="F420" s="353" t="s">
        <v>2434</v>
      </c>
      <c r="G420" s="353"/>
      <c r="H420" s="353" t="s">
        <v>1130</v>
      </c>
      <c r="I420" s="354">
        <v>5</v>
      </c>
      <c r="J420" s="354">
        <v>5</v>
      </c>
      <c r="K420" s="354">
        <v>5</v>
      </c>
      <c r="L420" s="354">
        <v>5</v>
      </c>
      <c r="M420" s="354">
        <v>5</v>
      </c>
      <c r="N420" s="354">
        <v>5</v>
      </c>
      <c r="O420" s="354">
        <v>5</v>
      </c>
      <c r="P420" s="354">
        <v>5</v>
      </c>
      <c r="Q420" s="354">
        <v>5</v>
      </c>
      <c r="R420" s="354">
        <v>5</v>
      </c>
      <c r="S420" s="355">
        <v>5</v>
      </c>
      <c r="T420" s="355">
        <v>5</v>
      </c>
      <c r="U420" s="355">
        <v>5</v>
      </c>
      <c r="V420" s="355">
        <v>5</v>
      </c>
      <c r="W420" s="355">
        <v>5</v>
      </c>
      <c r="X420" s="356" t="s">
        <v>1131</v>
      </c>
      <c r="Y420" s="356" t="s">
        <v>1131</v>
      </c>
      <c r="Z420" s="356" t="s">
        <v>1131</v>
      </c>
      <c r="AA420" s="356" t="s">
        <v>1131</v>
      </c>
      <c r="AB420" s="356" t="s">
        <v>1131</v>
      </c>
      <c r="AC420" s="356" t="s">
        <v>1131</v>
      </c>
      <c r="AD420" s="356" t="s">
        <v>1131</v>
      </c>
      <c r="AE420" s="356" t="s">
        <v>1131</v>
      </c>
      <c r="AF420" s="356" t="s">
        <v>1131</v>
      </c>
      <c r="AG420" s="356" t="s">
        <v>1131</v>
      </c>
      <c r="AH420" s="356" t="s">
        <v>1131</v>
      </c>
      <c r="AI420" s="356" t="s">
        <v>1131</v>
      </c>
      <c r="AJ420" s="356" t="s">
        <v>1131</v>
      </c>
      <c r="AK420" s="356" t="s">
        <v>1131</v>
      </c>
      <c r="AL420" s="356" t="s">
        <v>1131</v>
      </c>
      <c r="AM420" s="356" t="s">
        <v>1131</v>
      </c>
      <c r="AN420" s="356" t="s">
        <v>1131</v>
      </c>
      <c r="AO420" s="356" t="s">
        <v>1131</v>
      </c>
      <c r="AP420" s="356" t="s">
        <v>1131</v>
      </c>
      <c r="AQ420" s="356" t="s">
        <v>1131</v>
      </c>
      <c r="AR420" s="356" t="s">
        <v>1131</v>
      </c>
    </row>
    <row r="421" spans="1:44" ht="120.75" customHeight="1">
      <c r="A421" s="357" t="s">
        <v>2435</v>
      </c>
      <c r="B421" s="358" t="s">
        <v>2436</v>
      </c>
      <c r="C421" s="358"/>
      <c r="D421" s="358"/>
      <c r="E421" s="358" t="s">
        <v>1643</v>
      </c>
      <c r="F421" s="358" t="s">
        <v>2437</v>
      </c>
      <c r="G421" s="358"/>
      <c r="H421" s="358" t="s">
        <v>1130</v>
      </c>
      <c r="I421" s="355">
        <v>0.05</v>
      </c>
      <c r="J421" s="355">
        <v>5.7000000000000002E-2</v>
      </c>
      <c r="K421" s="355">
        <v>6.5000000000000002E-2</v>
      </c>
      <c r="L421" s="355">
        <v>7.3999999999999996E-2</v>
      </c>
      <c r="M421" s="355">
        <v>0.08</v>
      </c>
      <c r="N421" s="355">
        <v>8.6999999999999994E-2</v>
      </c>
      <c r="O421" s="355">
        <v>8.8999999999999996E-2</v>
      </c>
      <c r="P421" s="359">
        <v>0.1</v>
      </c>
      <c r="Q421" s="359">
        <v>0.1</v>
      </c>
      <c r="R421" s="355">
        <v>0.1</v>
      </c>
      <c r="S421" s="355">
        <v>0.1</v>
      </c>
      <c r="T421" s="355">
        <v>0.1</v>
      </c>
      <c r="U421" s="355">
        <v>0.1</v>
      </c>
      <c r="V421" s="355">
        <v>0.1</v>
      </c>
      <c r="W421" s="355">
        <v>0.1</v>
      </c>
      <c r="X421" s="355">
        <v>0.1</v>
      </c>
      <c r="Y421" s="355">
        <v>0.1</v>
      </c>
      <c r="Z421" s="355">
        <v>0.1</v>
      </c>
      <c r="AA421" s="355">
        <v>0.1</v>
      </c>
      <c r="AB421" s="355" t="s">
        <v>1131</v>
      </c>
      <c r="AC421" s="355" t="s">
        <v>1131</v>
      </c>
      <c r="AD421" s="355" t="s">
        <v>1131</v>
      </c>
      <c r="AE421" s="355" t="s">
        <v>1131</v>
      </c>
      <c r="AF421" s="355" t="s">
        <v>1131</v>
      </c>
      <c r="AG421" s="355" t="s">
        <v>1131</v>
      </c>
      <c r="AH421" s="355" t="s">
        <v>1131</v>
      </c>
      <c r="AI421" s="355" t="s">
        <v>1131</v>
      </c>
      <c r="AJ421" s="355" t="s">
        <v>1131</v>
      </c>
      <c r="AK421" s="355" t="s">
        <v>1131</v>
      </c>
      <c r="AL421" s="355" t="s">
        <v>1131</v>
      </c>
      <c r="AM421" s="355" t="s">
        <v>1131</v>
      </c>
      <c r="AN421" s="355" t="s">
        <v>1131</v>
      </c>
      <c r="AO421" s="355" t="s">
        <v>1131</v>
      </c>
      <c r="AP421" s="355" t="s">
        <v>1131</v>
      </c>
      <c r="AQ421" s="355" t="s">
        <v>1131</v>
      </c>
      <c r="AR421" s="355" t="s">
        <v>1131</v>
      </c>
    </row>
    <row r="422" spans="1:44" ht="120.75" customHeight="1">
      <c r="A422" s="352" t="s">
        <v>2438</v>
      </c>
      <c r="B422" s="353" t="s">
        <v>2439</v>
      </c>
      <c r="C422" s="353"/>
      <c r="D422" s="353"/>
      <c r="E422" s="353" t="s">
        <v>1643</v>
      </c>
      <c r="F422" s="353" t="s">
        <v>2440</v>
      </c>
      <c r="G422" s="353"/>
      <c r="H422" s="353" t="s">
        <v>1130</v>
      </c>
      <c r="I422" s="356">
        <v>0.20399999999999999</v>
      </c>
      <c r="J422" s="356">
        <v>0.22700000000000001</v>
      </c>
      <c r="K422" s="356">
        <v>0.23599999999999999</v>
      </c>
      <c r="L422" s="356">
        <v>0.246</v>
      </c>
      <c r="M422" s="356">
        <v>0.254</v>
      </c>
      <c r="N422" s="356">
        <v>0.26100000000000001</v>
      </c>
      <c r="O422" s="356">
        <v>0.27500000000000002</v>
      </c>
      <c r="P422" s="354">
        <v>0.3</v>
      </c>
      <c r="Q422" s="354">
        <v>0.2</v>
      </c>
      <c r="R422" s="355">
        <v>0.2</v>
      </c>
      <c r="S422" s="355">
        <v>0.2</v>
      </c>
      <c r="T422" s="355">
        <v>0.2</v>
      </c>
      <c r="U422" s="355">
        <v>0.2</v>
      </c>
      <c r="V422" s="355">
        <v>0.2</v>
      </c>
      <c r="W422" s="355">
        <v>0.2</v>
      </c>
      <c r="X422" s="355">
        <v>0.2</v>
      </c>
      <c r="Y422" s="355">
        <v>0.2</v>
      </c>
      <c r="Z422" s="355">
        <v>0.2</v>
      </c>
      <c r="AA422" s="355">
        <v>0.2</v>
      </c>
      <c r="AB422" s="356" t="s">
        <v>1131</v>
      </c>
      <c r="AC422" s="356" t="s">
        <v>1131</v>
      </c>
      <c r="AD422" s="356" t="s">
        <v>1131</v>
      </c>
      <c r="AE422" s="356" t="s">
        <v>1131</v>
      </c>
      <c r="AF422" s="356" t="s">
        <v>1131</v>
      </c>
      <c r="AG422" s="356" t="s">
        <v>1131</v>
      </c>
      <c r="AH422" s="356" t="s">
        <v>1131</v>
      </c>
      <c r="AI422" s="356" t="s">
        <v>1131</v>
      </c>
      <c r="AJ422" s="356" t="s">
        <v>1131</v>
      </c>
      <c r="AK422" s="356" t="s">
        <v>1131</v>
      </c>
      <c r="AL422" s="356" t="s">
        <v>1131</v>
      </c>
      <c r="AM422" s="356" t="s">
        <v>1131</v>
      </c>
      <c r="AN422" s="356" t="s">
        <v>1131</v>
      </c>
      <c r="AO422" s="356" t="s">
        <v>1131</v>
      </c>
      <c r="AP422" s="356" t="s">
        <v>1131</v>
      </c>
      <c r="AQ422" s="356" t="s">
        <v>1131</v>
      </c>
      <c r="AR422" s="356" t="s">
        <v>1131</v>
      </c>
    </row>
    <row r="423" spans="1:44" ht="120.75" customHeight="1">
      <c r="A423" s="357" t="s">
        <v>2441</v>
      </c>
      <c r="B423" s="358" t="s">
        <v>2442</v>
      </c>
      <c r="C423" s="358"/>
      <c r="D423" s="358"/>
      <c r="E423" s="358" t="s">
        <v>1643</v>
      </c>
      <c r="F423" s="358" t="s">
        <v>2443</v>
      </c>
      <c r="G423" s="358"/>
      <c r="H423" s="358" t="s">
        <v>1130</v>
      </c>
      <c r="I423" s="355">
        <v>135.04</v>
      </c>
      <c r="J423" s="355">
        <v>162.03</v>
      </c>
      <c r="K423" s="355">
        <v>184.05</v>
      </c>
      <c r="L423" s="355">
        <v>208.52</v>
      </c>
      <c r="M423" s="355">
        <v>224.72</v>
      </c>
      <c r="N423" s="355">
        <v>240.97</v>
      </c>
      <c r="O423" s="355">
        <v>259.25</v>
      </c>
      <c r="P423" s="359">
        <v>244.4</v>
      </c>
      <c r="Q423" s="359">
        <v>244.4</v>
      </c>
      <c r="R423" s="355">
        <v>244.4</v>
      </c>
      <c r="S423" s="355">
        <v>244.4</v>
      </c>
      <c r="T423" s="355">
        <v>244.4</v>
      </c>
      <c r="U423" s="355">
        <v>244.4</v>
      </c>
      <c r="V423" s="355">
        <v>244.4</v>
      </c>
      <c r="W423" s="355">
        <v>244.4</v>
      </c>
      <c r="X423" s="355">
        <v>244.4</v>
      </c>
      <c r="Y423" s="355">
        <v>244.4</v>
      </c>
      <c r="Z423" s="355">
        <v>244.4</v>
      </c>
      <c r="AA423" s="355">
        <v>244.4</v>
      </c>
      <c r="AB423" s="355" t="s">
        <v>1131</v>
      </c>
      <c r="AC423" s="355" t="s">
        <v>1131</v>
      </c>
      <c r="AD423" s="355" t="s">
        <v>1131</v>
      </c>
      <c r="AE423" s="355" t="s">
        <v>1131</v>
      </c>
      <c r="AF423" s="355" t="s">
        <v>1131</v>
      </c>
      <c r="AG423" s="355" t="s">
        <v>1131</v>
      </c>
      <c r="AH423" s="355" t="s">
        <v>1131</v>
      </c>
      <c r="AI423" s="355" t="s">
        <v>1131</v>
      </c>
      <c r="AJ423" s="355" t="s">
        <v>1131</v>
      </c>
      <c r="AK423" s="355" t="s">
        <v>1131</v>
      </c>
      <c r="AL423" s="355" t="s">
        <v>1131</v>
      </c>
      <c r="AM423" s="355" t="s">
        <v>1131</v>
      </c>
      <c r="AN423" s="355" t="s">
        <v>1131</v>
      </c>
      <c r="AO423" s="355" t="s">
        <v>1131</v>
      </c>
      <c r="AP423" s="355" t="s">
        <v>1131</v>
      </c>
      <c r="AQ423" s="355" t="s">
        <v>1131</v>
      </c>
      <c r="AR423" s="355" t="s">
        <v>1131</v>
      </c>
    </row>
    <row r="424" spans="1:44" ht="38.25" customHeight="1">
      <c r="A424" s="352" t="s">
        <v>2444</v>
      </c>
      <c r="B424" s="353" t="s">
        <v>2445</v>
      </c>
      <c r="C424" s="353" t="s">
        <v>1371</v>
      </c>
      <c r="D424" s="353" t="s">
        <v>1315</v>
      </c>
      <c r="E424" s="353" t="s">
        <v>1632</v>
      </c>
      <c r="F424" s="353" t="s">
        <v>2446</v>
      </c>
      <c r="G424" s="353"/>
      <c r="H424" s="353" t="s">
        <v>1130</v>
      </c>
      <c r="I424" s="356">
        <v>4794.8</v>
      </c>
      <c r="J424" s="356">
        <v>4794.8</v>
      </c>
      <c r="K424" s="356">
        <v>4794.8</v>
      </c>
      <c r="L424" s="356">
        <v>4794.8</v>
      </c>
      <c r="M424" s="356">
        <v>4794.8</v>
      </c>
      <c r="N424" s="356">
        <v>4794.8</v>
      </c>
      <c r="O424" s="356">
        <v>4794.8</v>
      </c>
      <c r="P424" s="356">
        <v>4794.8</v>
      </c>
      <c r="Q424" s="356">
        <v>4794.8</v>
      </c>
      <c r="R424" s="354">
        <v>4795</v>
      </c>
      <c r="S424" s="355">
        <v>4795</v>
      </c>
      <c r="T424" s="355">
        <v>4795</v>
      </c>
      <c r="U424" s="355">
        <v>4795</v>
      </c>
      <c r="V424" s="355">
        <v>4795</v>
      </c>
      <c r="W424" s="355">
        <v>4795</v>
      </c>
      <c r="X424" s="356" t="s">
        <v>1131</v>
      </c>
      <c r="Y424" s="356" t="s">
        <v>1131</v>
      </c>
      <c r="Z424" s="356" t="s">
        <v>1131</v>
      </c>
      <c r="AA424" s="356" t="s">
        <v>1131</v>
      </c>
      <c r="AB424" s="356" t="s">
        <v>1131</v>
      </c>
      <c r="AC424" s="356" t="s">
        <v>1131</v>
      </c>
      <c r="AD424" s="356" t="s">
        <v>1131</v>
      </c>
      <c r="AE424" s="356" t="s">
        <v>1131</v>
      </c>
      <c r="AF424" s="356" t="s">
        <v>1131</v>
      </c>
      <c r="AG424" s="356" t="s">
        <v>1131</v>
      </c>
      <c r="AH424" s="356" t="s">
        <v>1131</v>
      </c>
      <c r="AI424" s="356" t="s">
        <v>1131</v>
      </c>
      <c r="AJ424" s="356" t="s">
        <v>1131</v>
      </c>
      <c r="AK424" s="356" t="s">
        <v>1131</v>
      </c>
      <c r="AL424" s="356" t="s">
        <v>1131</v>
      </c>
      <c r="AM424" s="356" t="s">
        <v>1131</v>
      </c>
      <c r="AN424" s="356" t="s">
        <v>1131</v>
      </c>
      <c r="AO424" s="356" t="s">
        <v>1131</v>
      </c>
      <c r="AP424" s="356" t="s">
        <v>1131</v>
      </c>
      <c r="AQ424" s="356" t="s">
        <v>1131</v>
      </c>
      <c r="AR424" s="356" t="s">
        <v>1131</v>
      </c>
    </row>
    <row r="425" spans="1:44" ht="38.25" customHeight="1">
      <c r="A425" s="357" t="s">
        <v>2447</v>
      </c>
      <c r="B425" s="358" t="s">
        <v>2448</v>
      </c>
      <c r="C425" s="358" t="s">
        <v>1371</v>
      </c>
      <c r="D425" s="358" t="s">
        <v>1315</v>
      </c>
      <c r="E425" s="358" t="s">
        <v>1632</v>
      </c>
      <c r="F425" s="358" t="s">
        <v>2449</v>
      </c>
      <c r="G425" s="358"/>
      <c r="H425" s="358" t="s">
        <v>1130</v>
      </c>
      <c r="I425" s="355">
        <v>526709</v>
      </c>
      <c r="J425" s="355">
        <v>494862.3</v>
      </c>
      <c r="K425" s="355">
        <v>572516.9</v>
      </c>
      <c r="L425" s="355">
        <v>604919</v>
      </c>
      <c r="M425" s="355">
        <v>542372.1</v>
      </c>
      <c r="N425" s="355">
        <v>512314.7</v>
      </c>
      <c r="O425" s="355">
        <v>643929.30000000005</v>
      </c>
      <c r="P425" s="355">
        <v>684438.8</v>
      </c>
      <c r="Q425" s="355">
        <v>632238</v>
      </c>
      <c r="R425" s="359">
        <v>658351</v>
      </c>
      <c r="S425" s="355">
        <v>641047</v>
      </c>
      <c r="T425" s="355">
        <v>663215</v>
      </c>
      <c r="U425" s="355">
        <v>702637</v>
      </c>
      <c r="V425" s="355">
        <v>731145</v>
      </c>
      <c r="W425" s="355">
        <v>767573</v>
      </c>
      <c r="X425" s="355" t="s">
        <v>1131</v>
      </c>
      <c r="Y425" s="355" t="s">
        <v>1131</v>
      </c>
      <c r="Z425" s="355" t="s">
        <v>1131</v>
      </c>
      <c r="AA425" s="355" t="s">
        <v>1131</v>
      </c>
      <c r="AB425" s="355" t="s">
        <v>1131</v>
      </c>
      <c r="AC425" s="355" t="s">
        <v>1131</v>
      </c>
      <c r="AD425" s="355" t="s">
        <v>1131</v>
      </c>
      <c r="AE425" s="355" t="s">
        <v>1131</v>
      </c>
      <c r="AF425" s="355" t="s">
        <v>1131</v>
      </c>
      <c r="AG425" s="355" t="s">
        <v>1131</v>
      </c>
      <c r="AH425" s="355" t="s">
        <v>1131</v>
      </c>
      <c r="AI425" s="355" t="s">
        <v>1131</v>
      </c>
      <c r="AJ425" s="355" t="s">
        <v>1131</v>
      </c>
      <c r="AK425" s="355" t="s">
        <v>1131</v>
      </c>
      <c r="AL425" s="355" t="s">
        <v>1131</v>
      </c>
      <c r="AM425" s="355" t="s">
        <v>1131</v>
      </c>
      <c r="AN425" s="355" t="s">
        <v>1131</v>
      </c>
      <c r="AO425" s="355" t="s">
        <v>1131</v>
      </c>
      <c r="AP425" s="355" t="s">
        <v>1131</v>
      </c>
      <c r="AQ425" s="355" t="s">
        <v>1131</v>
      </c>
      <c r="AR425" s="355" t="s">
        <v>1131</v>
      </c>
    </row>
    <row r="426" spans="1:44" ht="93.75" customHeight="1">
      <c r="A426" s="352" t="s">
        <v>2450</v>
      </c>
      <c r="B426" s="353" t="s">
        <v>2451</v>
      </c>
      <c r="C426" s="353" t="s">
        <v>1371</v>
      </c>
      <c r="D426" s="353" t="s">
        <v>1315</v>
      </c>
      <c r="E426" s="353" t="s">
        <v>1632</v>
      </c>
      <c r="F426" s="353" t="s">
        <v>2452</v>
      </c>
      <c r="G426" s="353" t="s">
        <v>1834</v>
      </c>
      <c r="H426" s="353" t="s">
        <v>1130</v>
      </c>
      <c r="I426" s="356">
        <v>543082.5</v>
      </c>
      <c r="J426" s="356">
        <v>511926.1</v>
      </c>
      <c r="K426" s="356">
        <v>580310.19999999995</v>
      </c>
      <c r="L426" s="356">
        <v>626266.5</v>
      </c>
      <c r="M426" s="356">
        <v>556667.9</v>
      </c>
      <c r="N426" s="356">
        <v>517909.3</v>
      </c>
      <c r="O426" s="356">
        <v>649475.19999999995</v>
      </c>
      <c r="P426" s="356">
        <v>694324.1</v>
      </c>
      <c r="Q426" s="356">
        <v>645048.1</v>
      </c>
      <c r="R426" s="354">
        <v>671689.9</v>
      </c>
      <c r="S426" s="355">
        <v>654035.9</v>
      </c>
      <c r="T426" s="355">
        <v>676652.6</v>
      </c>
      <c r="U426" s="355">
        <v>716873.2</v>
      </c>
      <c r="V426" s="355">
        <v>745959</v>
      </c>
      <c r="W426" s="355">
        <v>783124.7</v>
      </c>
      <c r="X426" s="356" t="s">
        <v>1131</v>
      </c>
      <c r="Y426" s="356" t="s">
        <v>1131</v>
      </c>
      <c r="Z426" s="356" t="s">
        <v>1131</v>
      </c>
      <c r="AA426" s="356" t="s">
        <v>1131</v>
      </c>
      <c r="AB426" s="356" t="s">
        <v>1131</v>
      </c>
      <c r="AC426" s="356" t="s">
        <v>1131</v>
      </c>
      <c r="AD426" s="356" t="s">
        <v>1131</v>
      </c>
      <c r="AE426" s="356" t="s">
        <v>1131</v>
      </c>
      <c r="AF426" s="356" t="s">
        <v>1131</v>
      </c>
      <c r="AG426" s="356" t="s">
        <v>1131</v>
      </c>
      <c r="AH426" s="356" t="s">
        <v>1131</v>
      </c>
      <c r="AI426" s="356" t="s">
        <v>1131</v>
      </c>
      <c r="AJ426" s="356" t="s">
        <v>1131</v>
      </c>
      <c r="AK426" s="356" t="s">
        <v>1131</v>
      </c>
      <c r="AL426" s="356" t="s">
        <v>1131</v>
      </c>
      <c r="AM426" s="356" t="s">
        <v>1131</v>
      </c>
      <c r="AN426" s="356" t="s">
        <v>1131</v>
      </c>
      <c r="AO426" s="356" t="s">
        <v>1131</v>
      </c>
      <c r="AP426" s="356" t="s">
        <v>1131</v>
      </c>
      <c r="AQ426" s="356" t="s">
        <v>1131</v>
      </c>
      <c r="AR426" s="356" t="s">
        <v>1131</v>
      </c>
    </row>
    <row r="427" spans="1:44" ht="38.25" customHeight="1">
      <c r="A427" s="357" t="s">
        <v>2453</v>
      </c>
      <c r="B427" s="358" t="s">
        <v>2454</v>
      </c>
      <c r="C427" s="358" t="s">
        <v>1371</v>
      </c>
      <c r="D427" s="358" t="s">
        <v>1315</v>
      </c>
      <c r="E427" s="358" t="s">
        <v>1632</v>
      </c>
      <c r="F427" s="358" t="s">
        <v>2455</v>
      </c>
      <c r="G427" s="358"/>
      <c r="H427" s="358" t="s">
        <v>1130</v>
      </c>
      <c r="I427" s="355">
        <v>436395.44</v>
      </c>
      <c r="J427" s="355">
        <v>406099.92</v>
      </c>
      <c r="K427" s="355">
        <v>478576.28</v>
      </c>
      <c r="L427" s="355">
        <v>535723.6</v>
      </c>
      <c r="M427" s="355">
        <v>503326.91</v>
      </c>
      <c r="N427" s="355">
        <v>467543.74</v>
      </c>
      <c r="O427" s="355">
        <v>615083.46</v>
      </c>
      <c r="P427" s="355">
        <v>731550.46</v>
      </c>
      <c r="Q427" s="355">
        <v>642900.64</v>
      </c>
      <c r="R427" s="359">
        <v>613495</v>
      </c>
      <c r="S427" s="355">
        <v>632312.6</v>
      </c>
      <c r="T427" s="355">
        <v>657809.1</v>
      </c>
      <c r="U427" s="355">
        <v>697123</v>
      </c>
      <c r="V427" s="355">
        <v>721878.6</v>
      </c>
      <c r="W427" s="355">
        <v>761191.3</v>
      </c>
      <c r="X427" s="355" t="s">
        <v>1131</v>
      </c>
      <c r="Y427" s="355" t="s">
        <v>1131</v>
      </c>
      <c r="Z427" s="355" t="s">
        <v>1131</v>
      </c>
      <c r="AA427" s="355" t="s">
        <v>1131</v>
      </c>
      <c r="AB427" s="355" t="s">
        <v>1131</v>
      </c>
      <c r="AC427" s="355" t="s">
        <v>1131</v>
      </c>
      <c r="AD427" s="355" t="s">
        <v>1131</v>
      </c>
      <c r="AE427" s="355" t="s">
        <v>1131</v>
      </c>
      <c r="AF427" s="355" t="s">
        <v>1131</v>
      </c>
      <c r="AG427" s="355" t="s">
        <v>1131</v>
      </c>
      <c r="AH427" s="355" t="s">
        <v>1131</v>
      </c>
      <c r="AI427" s="355" t="s">
        <v>1131</v>
      </c>
      <c r="AJ427" s="355" t="s">
        <v>1131</v>
      </c>
      <c r="AK427" s="355" t="s">
        <v>1131</v>
      </c>
      <c r="AL427" s="355" t="s">
        <v>1131</v>
      </c>
      <c r="AM427" s="355" t="s">
        <v>1131</v>
      </c>
      <c r="AN427" s="355" t="s">
        <v>1131</v>
      </c>
      <c r="AO427" s="355" t="s">
        <v>1131</v>
      </c>
      <c r="AP427" s="355" t="s">
        <v>1131</v>
      </c>
      <c r="AQ427" s="355" t="s">
        <v>1131</v>
      </c>
      <c r="AR427" s="355" t="s">
        <v>1131</v>
      </c>
    </row>
    <row r="428" spans="1:44" ht="93.75" customHeight="1">
      <c r="A428" s="352" t="s">
        <v>2456</v>
      </c>
      <c r="B428" s="353" t="s">
        <v>2457</v>
      </c>
      <c r="C428" s="353" t="s">
        <v>1371</v>
      </c>
      <c r="D428" s="353" t="s">
        <v>1315</v>
      </c>
      <c r="E428" s="353" t="s">
        <v>1632</v>
      </c>
      <c r="F428" s="353" t="s">
        <v>2458</v>
      </c>
      <c r="G428" s="353" t="s">
        <v>1834</v>
      </c>
      <c r="H428" s="353" t="s">
        <v>1130</v>
      </c>
      <c r="I428" s="356">
        <v>-422807.5</v>
      </c>
      <c r="J428" s="356">
        <v>-395464.4</v>
      </c>
      <c r="K428" s="356">
        <v>-466717.3</v>
      </c>
      <c r="L428" s="356">
        <v>-516179.7</v>
      </c>
      <c r="M428" s="356">
        <v>-476855.8</v>
      </c>
      <c r="N428" s="356">
        <v>-437304.5</v>
      </c>
      <c r="O428" s="356">
        <v>-573744.30000000005</v>
      </c>
      <c r="P428" s="356">
        <v>-678704.1</v>
      </c>
      <c r="Q428" s="356">
        <v>-610955.69999999995</v>
      </c>
      <c r="R428" s="354">
        <v>-583011</v>
      </c>
      <c r="S428" s="355">
        <v>-600894</v>
      </c>
      <c r="T428" s="355">
        <v>-625123</v>
      </c>
      <c r="U428" s="355">
        <v>-662484</v>
      </c>
      <c r="V428" s="355">
        <v>-686009</v>
      </c>
      <c r="W428" s="355">
        <v>-723369</v>
      </c>
      <c r="X428" s="356" t="s">
        <v>1131</v>
      </c>
      <c r="Y428" s="356" t="s">
        <v>1131</v>
      </c>
      <c r="Z428" s="356" t="s">
        <v>1131</v>
      </c>
      <c r="AA428" s="356" t="s">
        <v>1131</v>
      </c>
      <c r="AB428" s="356" t="s">
        <v>1131</v>
      </c>
      <c r="AC428" s="356" t="s">
        <v>1131</v>
      </c>
      <c r="AD428" s="356" t="s">
        <v>1131</v>
      </c>
      <c r="AE428" s="356" t="s">
        <v>1131</v>
      </c>
      <c r="AF428" s="356" t="s">
        <v>1131</v>
      </c>
      <c r="AG428" s="356" t="s">
        <v>1131</v>
      </c>
      <c r="AH428" s="356" t="s">
        <v>1131</v>
      </c>
      <c r="AI428" s="356" t="s">
        <v>1131</v>
      </c>
      <c r="AJ428" s="356" t="s">
        <v>1131</v>
      </c>
      <c r="AK428" s="356" t="s">
        <v>1131</v>
      </c>
      <c r="AL428" s="356" t="s">
        <v>1131</v>
      </c>
      <c r="AM428" s="356" t="s">
        <v>1131</v>
      </c>
      <c r="AN428" s="356" t="s">
        <v>1131</v>
      </c>
      <c r="AO428" s="356" t="s">
        <v>1131</v>
      </c>
      <c r="AP428" s="356" t="s">
        <v>1131</v>
      </c>
      <c r="AQ428" s="356" t="s">
        <v>1131</v>
      </c>
      <c r="AR428" s="356" t="s">
        <v>1131</v>
      </c>
    </row>
    <row r="429" spans="1:44" ht="204" customHeight="1">
      <c r="A429" s="357" t="s">
        <v>2459</v>
      </c>
      <c r="B429" s="358" t="s">
        <v>2460</v>
      </c>
      <c r="C429" s="358" t="s">
        <v>1371</v>
      </c>
      <c r="D429" s="358" t="s">
        <v>1315</v>
      </c>
      <c r="E429" s="358" t="s">
        <v>1500</v>
      </c>
      <c r="F429" s="358" t="s">
        <v>2461</v>
      </c>
      <c r="G429" s="358" t="s">
        <v>1502</v>
      </c>
      <c r="H429" s="358" t="s">
        <v>1130</v>
      </c>
      <c r="I429" s="355">
        <v>171873</v>
      </c>
      <c r="J429" s="355">
        <v>172672.7</v>
      </c>
      <c r="K429" s="355">
        <v>195860.5</v>
      </c>
      <c r="L429" s="355">
        <v>215032.8</v>
      </c>
      <c r="M429" s="355">
        <v>203853.9</v>
      </c>
      <c r="N429" s="355">
        <v>225349.8</v>
      </c>
      <c r="O429" s="355">
        <v>238153.8</v>
      </c>
      <c r="P429" s="355">
        <v>209790.3</v>
      </c>
      <c r="Q429" s="359">
        <v>215415</v>
      </c>
      <c r="R429" s="355">
        <v>220753</v>
      </c>
      <c r="S429" s="355">
        <v>229662</v>
      </c>
      <c r="T429" s="355">
        <v>238491</v>
      </c>
      <c r="U429" s="355">
        <v>245198</v>
      </c>
      <c r="V429" s="355">
        <v>247966</v>
      </c>
      <c r="W429" s="355" t="s">
        <v>1131</v>
      </c>
      <c r="X429" s="355" t="s">
        <v>1131</v>
      </c>
      <c r="Y429" s="355" t="s">
        <v>1131</v>
      </c>
      <c r="Z429" s="355" t="s">
        <v>1131</v>
      </c>
      <c r="AA429" s="355" t="s">
        <v>1131</v>
      </c>
      <c r="AB429" s="355" t="s">
        <v>1131</v>
      </c>
      <c r="AC429" s="355" t="s">
        <v>1131</v>
      </c>
      <c r="AD429" s="355" t="s">
        <v>1131</v>
      </c>
      <c r="AE429" s="355" t="s">
        <v>1131</v>
      </c>
      <c r="AF429" s="355" t="s">
        <v>1131</v>
      </c>
      <c r="AG429" s="355" t="s">
        <v>1131</v>
      </c>
      <c r="AH429" s="355" t="s">
        <v>1131</v>
      </c>
      <c r="AI429" s="355" t="s">
        <v>1131</v>
      </c>
      <c r="AJ429" s="355" t="s">
        <v>1131</v>
      </c>
      <c r="AK429" s="355" t="s">
        <v>1131</v>
      </c>
      <c r="AL429" s="355" t="s">
        <v>1131</v>
      </c>
      <c r="AM429" s="355" t="s">
        <v>1131</v>
      </c>
      <c r="AN429" s="355" t="s">
        <v>1131</v>
      </c>
      <c r="AO429" s="355" t="s">
        <v>1131</v>
      </c>
      <c r="AP429" s="355" t="s">
        <v>1131</v>
      </c>
      <c r="AQ429" s="355" t="s">
        <v>1131</v>
      </c>
      <c r="AR429" s="355" t="s">
        <v>1131</v>
      </c>
    </row>
    <row r="430" spans="1:44" ht="204" customHeight="1">
      <c r="A430" s="352" t="s">
        <v>2462</v>
      </c>
      <c r="B430" s="353" t="s">
        <v>2463</v>
      </c>
      <c r="C430" s="353" t="s">
        <v>1371</v>
      </c>
      <c r="D430" s="353" t="s">
        <v>1315</v>
      </c>
      <c r="E430" s="353" t="s">
        <v>1500</v>
      </c>
      <c r="F430" s="353" t="s">
        <v>2464</v>
      </c>
      <c r="G430" s="353" t="s">
        <v>1502</v>
      </c>
      <c r="H430" s="353" t="s">
        <v>1130</v>
      </c>
      <c r="I430" s="356">
        <v>353569.8</v>
      </c>
      <c r="J430" s="356">
        <v>363961.59999999998</v>
      </c>
      <c r="K430" s="356">
        <v>475175.5</v>
      </c>
      <c r="L430" s="356">
        <v>457033.8</v>
      </c>
      <c r="M430" s="356">
        <v>528066.4</v>
      </c>
      <c r="N430" s="356">
        <v>671846.7</v>
      </c>
      <c r="O430" s="356">
        <v>692468</v>
      </c>
      <c r="P430" s="356">
        <v>609653.4</v>
      </c>
      <c r="Q430" s="354">
        <v>625999</v>
      </c>
      <c r="R430" s="355">
        <v>641511</v>
      </c>
      <c r="S430" s="355">
        <v>667399</v>
      </c>
      <c r="T430" s="355">
        <v>693056</v>
      </c>
      <c r="U430" s="355">
        <v>712549</v>
      </c>
      <c r="V430" s="355">
        <v>720594</v>
      </c>
      <c r="W430" s="356" t="s">
        <v>1131</v>
      </c>
      <c r="X430" s="356" t="s">
        <v>1131</v>
      </c>
      <c r="Y430" s="356" t="s">
        <v>1131</v>
      </c>
      <c r="Z430" s="356" t="s">
        <v>1131</v>
      </c>
      <c r="AA430" s="356" t="s">
        <v>1131</v>
      </c>
      <c r="AB430" s="356" t="s">
        <v>1131</v>
      </c>
      <c r="AC430" s="356" t="s">
        <v>1131</v>
      </c>
      <c r="AD430" s="356" t="s">
        <v>1131</v>
      </c>
      <c r="AE430" s="356" t="s">
        <v>1131</v>
      </c>
      <c r="AF430" s="356" t="s">
        <v>1131</v>
      </c>
      <c r="AG430" s="356" t="s">
        <v>1131</v>
      </c>
      <c r="AH430" s="356" t="s">
        <v>1131</v>
      </c>
      <c r="AI430" s="356" t="s">
        <v>1131</v>
      </c>
      <c r="AJ430" s="356" t="s">
        <v>1131</v>
      </c>
      <c r="AK430" s="356" t="s">
        <v>1131</v>
      </c>
      <c r="AL430" s="356" t="s">
        <v>1131</v>
      </c>
      <c r="AM430" s="356" t="s">
        <v>1131</v>
      </c>
      <c r="AN430" s="356" t="s">
        <v>1131</v>
      </c>
      <c r="AO430" s="356" t="s">
        <v>1131</v>
      </c>
      <c r="AP430" s="356" t="s">
        <v>1131</v>
      </c>
      <c r="AQ430" s="356" t="s">
        <v>1131</v>
      </c>
      <c r="AR430" s="356" t="s">
        <v>1131</v>
      </c>
    </row>
    <row r="431" spans="1:44" ht="204" customHeight="1">
      <c r="A431" s="357" t="s">
        <v>2465</v>
      </c>
      <c r="B431" s="358" t="s">
        <v>2466</v>
      </c>
      <c r="C431" s="358" t="s">
        <v>1371</v>
      </c>
      <c r="D431" s="358" t="s">
        <v>1315</v>
      </c>
      <c r="E431" s="358" t="s">
        <v>1500</v>
      </c>
      <c r="F431" s="358" t="s">
        <v>2467</v>
      </c>
      <c r="G431" s="358" t="s">
        <v>1502</v>
      </c>
      <c r="H431" s="358" t="s">
        <v>1130</v>
      </c>
      <c r="I431" s="355">
        <v>0</v>
      </c>
      <c r="J431" s="355">
        <v>0</v>
      </c>
      <c r="K431" s="355">
        <v>0</v>
      </c>
      <c r="L431" s="355">
        <v>0</v>
      </c>
      <c r="M431" s="355">
        <v>0</v>
      </c>
      <c r="N431" s="355">
        <v>0</v>
      </c>
      <c r="O431" s="355">
        <v>0</v>
      </c>
      <c r="P431" s="355">
        <v>0</v>
      </c>
      <c r="Q431" s="359">
        <v>0</v>
      </c>
      <c r="R431" s="355">
        <v>0</v>
      </c>
      <c r="S431" s="355">
        <v>0</v>
      </c>
      <c r="T431" s="355">
        <v>0</v>
      </c>
      <c r="U431" s="355">
        <v>0</v>
      </c>
      <c r="V431" s="355">
        <v>0</v>
      </c>
      <c r="W431" s="355" t="s">
        <v>1131</v>
      </c>
      <c r="X431" s="355" t="s">
        <v>1131</v>
      </c>
      <c r="Y431" s="355" t="s">
        <v>1131</v>
      </c>
      <c r="Z431" s="355" t="s">
        <v>1131</v>
      </c>
      <c r="AA431" s="355" t="s">
        <v>1131</v>
      </c>
      <c r="AB431" s="355" t="s">
        <v>1131</v>
      </c>
      <c r="AC431" s="355" t="s">
        <v>1131</v>
      </c>
      <c r="AD431" s="355" t="s">
        <v>1131</v>
      </c>
      <c r="AE431" s="355" t="s">
        <v>1131</v>
      </c>
      <c r="AF431" s="355" t="s">
        <v>1131</v>
      </c>
      <c r="AG431" s="355" t="s">
        <v>1131</v>
      </c>
      <c r="AH431" s="355" t="s">
        <v>1131</v>
      </c>
      <c r="AI431" s="355" t="s">
        <v>1131</v>
      </c>
      <c r="AJ431" s="355" t="s">
        <v>1131</v>
      </c>
      <c r="AK431" s="355" t="s">
        <v>1131</v>
      </c>
      <c r="AL431" s="355" t="s">
        <v>1131</v>
      </c>
      <c r="AM431" s="355" t="s">
        <v>1131</v>
      </c>
      <c r="AN431" s="355" t="s">
        <v>1131</v>
      </c>
      <c r="AO431" s="355" t="s">
        <v>1131</v>
      </c>
      <c r="AP431" s="355" t="s">
        <v>1131</v>
      </c>
      <c r="AQ431" s="355" t="s">
        <v>1131</v>
      </c>
      <c r="AR431" s="355" t="s">
        <v>1131</v>
      </c>
    </row>
    <row r="432" spans="1:44" ht="204" customHeight="1">
      <c r="A432" s="352" t="s">
        <v>2468</v>
      </c>
      <c r="B432" s="353" t="s">
        <v>2469</v>
      </c>
      <c r="C432" s="353" t="s">
        <v>1371</v>
      </c>
      <c r="D432" s="353" t="s">
        <v>1315</v>
      </c>
      <c r="E432" s="353" t="s">
        <v>2470</v>
      </c>
      <c r="F432" s="353" t="s">
        <v>2471</v>
      </c>
      <c r="G432" s="353" t="s">
        <v>1502</v>
      </c>
      <c r="H432" s="353" t="s">
        <v>1130</v>
      </c>
      <c r="I432" s="356">
        <v>151492.20000000001</v>
      </c>
      <c r="J432" s="356">
        <v>165658.9</v>
      </c>
      <c r="K432" s="356">
        <v>266441.90000000002</v>
      </c>
      <c r="L432" s="356">
        <v>241024.9</v>
      </c>
      <c r="M432" s="356">
        <v>299004.5</v>
      </c>
      <c r="N432" s="356">
        <v>360007.9</v>
      </c>
      <c r="O432" s="356">
        <v>397891.7</v>
      </c>
      <c r="P432" s="356">
        <v>336091</v>
      </c>
      <c r="Q432" s="354">
        <v>328309</v>
      </c>
      <c r="R432" s="355">
        <v>320159</v>
      </c>
      <c r="S432" s="355">
        <v>310309</v>
      </c>
      <c r="T432" s="355">
        <v>299524</v>
      </c>
      <c r="U432" s="355">
        <v>289188</v>
      </c>
      <c r="V432" s="355">
        <v>281152</v>
      </c>
      <c r="W432" s="356" t="s">
        <v>1131</v>
      </c>
      <c r="X432" s="356" t="s">
        <v>1131</v>
      </c>
      <c r="Y432" s="356" t="s">
        <v>1131</v>
      </c>
      <c r="Z432" s="356" t="s">
        <v>1131</v>
      </c>
      <c r="AA432" s="356" t="s">
        <v>1131</v>
      </c>
      <c r="AB432" s="356" t="s">
        <v>1131</v>
      </c>
      <c r="AC432" s="356" t="s">
        <v>1131</v>
      </c>
      <c r="AD432" s="356" t="s">
        <v>1131</v>
      </c>
      <c r="AE432" s="356" t="s">
        <v>1131</v>
      </c>
      <c r="AF432" s="356" t="s">
        <v>1131</v>
      </c>
      <c r="AG432" s="356" t="s">
        <v>1131</v>
      </c>
      <c r="AH432" s="356" t="s">
        <v>1131</v>
      </c>
      <c r="AI432" s="356" t="s">
        <v>1131</v>
      </c>
      <c r="AJ432" s="356" t="s">
        <v>1131</v>
      </c>
      <c r="AK432" s="356" t="s">
        <v>1131</v>
      </c>
      <c r="AL432" s="356" t="s">
        <v>1131</v>
      </c>
      <c r="AM432" s="356" t="s">
        <v>1131</v>
      </c>
      <c r="AN432" s="356" t="s">
        <v>1131</v>
      </c>
      <c r="AO432" s="356" t="s">
        <v>1131</v>
      </c>
      <c r="AP432" s="356" t="s">
        <v>1131</v>
      </c>
      <c r="AQ432" s="356" t="s">
        <v>1131</v>
      </c>
      <c r="AR432" s="356" t="s">
        <v>1131</v>
      </c>
    </row>
    <row r="433" spans="1:44" ht="204" customHeight="1">
      <c r="A433" s="357" t="s">
        <v>2472</v>
      </c>
      <c r="B433" s="358" t="s">
        <v>2473</v>
      </c>
      <c r="C433" s="358" t="s">
        <v>1371</v>
      </c>
      <c r="D433" s="358" t="s">
        <v>1315</v>
      </c>
      <c r="E433" s="358" t="s">
        <v>1500</v>
      </c>
      <c r="F433" s="358" t="s">
        <v>2474</v>
      </c>
      <c r="G433" s="358" t="s">
        <v>1502</v>
      </c>
      <c r="H433" s="358" t="s">
        <v>1130</v>
      </c>
      <c r="I433" s="355">
        <v>313954.90000000002</v>
      </c>
      <c r="J433" s="355">
        <v>322459.40000000002</v>
      </c>
      <c r="K433" s="355">
        <v>374763.8</v>
      </c>
      <c r="L433" s="355">
        <v>375082.4</v>
      </c>
      <c r="M433" s="355">
        <v>391280.8</v>
      </c>
      <c r="N433" s="355">
        <v>454030.3</v>
      </c>
      <c r="O433" s="355">
        <v>481149.3</v>
      </c>
      <c r="P433" s="355">
        <v>471159.8</v>
      </c>
      <c r="Q433" s="359">
        <v>268377</v>
      </c>
      <c r="R433" s="355">
        <v>275028</v>
      </c>
      <c r="S433" s="355">
        <v>286126</v>
      </c>
      <c r="T433" s="355">
        <v>297126</v>
      </c>
      <c r="U433" s="355">
        <v>305483</v>
      </c>
      <c r="V433" s="355">
        <v>308932</v>
      </c>
      <c r="W433" s="355" t="s">
        <v>1131</v>
      </c>
      <c r="X433" s="355" t="s">
        <v>1131</v>
      </c>
      <c r="Y433" s="355" t="s">
        <v>1131</v>
      </c>
      <c r="Z433" s="355" t="s">
        <v>1131</v>
      </c>
      <c r="AA433" s="355" t="s">
        <v>1131</v>
      </c>
      <c r="AB433" s="355" t="s">
        <v>1131</v>
      </c>
      <c r="AC433" s="355" t="s">
        <v>1131</v>
      </c>
      <c r="AD433" s="355" t="s">
        <v>1131</v>
      </c>
      <c r="AE433" s="355" t="s">
        <v>1131</v>
      </c>
      <c r="AF433" s="355" t="s">
        <v>1131</v>
      </c>
      <c r="AG433" s="355" t="s">
        <v>1131</v>
      </c>
      <c r="AH433" s="355" t="s">
        <v>1131</v>
      </c>
      <c r="AI433" s="355" t="s">
        <v>1131</v>
      </c>
      <c r="AJ433" s="355" t="s">
        <v>1131</v>
      </c>
      <c r="AK433" s="355" t="s">
        <v>1131</v>
      </c>
      <c r="AL433" s="355" t="s">
        <v>1131</v>
      </c>
      <c r="AM433" s="355" t="s">
        <v>1131</v>
      </c>
      <c r="AN433" s="355" t="s">
        <v>1131</v>
      </c>
      <c r="AO433" s="355" t="s">
        <v>1131</v>
      </c>
      <c r="AP433" s="355" t="s">
        <v>1131</v>
      </c>
      <c r="AQ433" s="355" t="s">
        <v>1131</v>
      </c>
      <c r="AR433" s="355" t="s">
        <v>1131</v>
      </c>
    </row>
    <row r="434" spans="1:44" ht="204" customHeight="1">
      <c r="A434" s="352" t="s">
        <v>2475</v>
      </c>
      <c r="B434" s="353" t="s">
        <v>2476</v>
      </c>
      <c r="C434" s="353" t="s">
        <v>1371</v>
      </c>
      <c r="D434" s="353" t="s">
        <v>1315</v>
      </c>
      <c r="E434" s="353" t="s">
        <v>1500</v>
      </c>
      <c r="F434" s="353" t="s">
        <v>2477</v>
      </c>
      <c r="G434" s="353" t="s">
        <v>1502</v>
      </c>
      <c r="H434" s="353" t="s">
        <v>1130</v>
      </c>
      <c r="I434" s="356">
        <v>252671.2</v>
      </c>
      <c r="J434" s="356">
        <v>251207.9</v>
      </c>
      <c r="K434" s="356">
        <v>297793</v>
      </c>
      <c r="L434" s="356">
        <v>304259.5</v>
      </c>
      <c r="M434" s="356">
        <v>294802.90000000002</v>
      </c>
      <c r="N434" s="356">
        <v>324904.90000000002</v>
      </c>
      <c r="O434" s="356">
        <v>315806.90000000002</v>
      </c>
      <c r="P434" s="356">
        <v>278240.40000000002</v>
      </c>
      <c r="Q434" s="354">
        <v>285700</v>
      </c>
      <c r="R434" s="355">
        <v>292780</v>
      </c>
      <c r="S434" s="355">
        <v>304595</v>
      </c>
      <c r="T434" s="355">
        <v>316305</v>
      </c>
      <c r="U434" s="355">
        <v>325201</v>
      </c>
      <c r="V434" s="355">
        <v>328873</v>
      </c>
      <c r="W434" s="356" t="s">
        <v>1131</v>
      </c>
      <c r="X434" s="356" t="s">
        <v>1131</v>
      </c>
      <c r="Y434" s="356" t="s">
        <v>1131</v>
      </c>
      <c r="Z434" s="356" t="s">
        <v>1131</v>
      </c>
      <c r="AA434" s="356" t="s">
        <v>1131</v>
      </c>
      <c r="AB434" s="356" t="s">
        <v>1131</v>
      </c>
      <c r="AC434" s="356" t="s">
        <v>1131</v>
      </c>
      <c r="AD434" s="356" t="s">
        <v>1131</v>
      </c>
      <c r="AE434" s="356" t="s">
        <v>1131</v>
      </c>
      <c r="AF434" s="356" t="s">
        <v>1131</v>
      </c>
      <c r="AG434" s="356" t="s">
        <v>1131</v>
      </c>
      <c r="AH434" s="356" t="s">
        <v>1131</v>
      </c>
      <c r="AI434" s="356" t="s">
        <v>1131</v>
      </c>
      <c r="AJ434" s="356" t="s">
        <v>1131</v>
      </c>
      <c r="AK434" s="356" t="s">
        <v>1131</v>
      </c>
      <c r="AL434" s="356" t="s">
        <v>1131</v>
      </c>
      <c r="AM434" s="356" t="s">
        <v>1131</v>
      </c>
      <c r="AN434" s="356" t="s">
        <v>1131</v>
      </c>
      <c r="AO434" s="356" t="s">
        <v>1131</v>
      </c>
      <c r="AP434" s="356" t="s">
        <v>1131</v>
      </c>
      <c r="AQ434" s="356" t="s">
        <v>1131</v>
      </c>
      <c r="AR434" s="356" t="s">
        <v>1131</v>
      </c>
    </row>
    <row r="435" spans="1:44" ht="204" customHeight="1">
      <c r="A435" s="357" t="s">
        <v>2478</v>
      </c>
      <c r="B435" s="358" t="s">
        <v>2479</v>
      </c>
      <c r="C435" s="358" t="s">
        <v>1371</v>
      </c>
      <c r="D435" s="358" t="s">
        <v>1315</v>
      </c>
      <c r="E435" s="358" t="s">
        <v>2480</v>
      </c>
      <c r="F435" s="358" t="s">
        <v>2481</v>
      </c>
      <c r="G435" s="358" t="s">
        <v>1502</v>
      </c>
      <c r="H435" s="358" t="s">
        <v>1130</v>
      </c>
      <c r="I435" s="355">
        <v>920195.8</v>
      </c>
      <c r="J435" s="355">
        <v>937629</v>
      </c>
      <c r="K435" s="355">
        <v>1147732.2</v>
      </c>
      <c r="L435" s="355">
        <v>1136375.7</v>
      </c>
      <c r="M435" s="355">
        <v>1214150.1000000001</v>
      </c>
      <c r="N435" s="355">
        <v>1450781.9</v>
      </c>
      <c r="O435" s="355">
        <v>1489424.2</v>
      </c>
      <c r="P435" s="355">
        <v>1359053.5</v>
      </c>
      <c r="Q435" s="359">
        <v>1395491</v>
      </c>
      <c r="R435" s="355">
        <v>1430072</v>
      </c>
      <c r="S435" s="355">
        <v>1487783</v>
      </c>
      <c r="T435" s="355">
        <v>1544978</v>
      </c>
      <c r="U435" s="355">
        <v>1588432</v>
      </c>
      <c r="V435" s="355">
        <v>1606364</v>
      </c>
      <c r="W435" s="355" t="s">
        <v>1131</v>
      </c>
      <c r="X435" s="355" t="s">
        <v>1131</v>
      </c>
      <c r="Y435" s="355" t="s">
        <v>1131</v>
      </c>
      <c r="Z435" s="355" t="s">
        <v>1131</v>
      </c>
      <c r="AA435" s="355" t="s">
        <v>1131</v>
      </c>
      <c r="AB435" s="355" t="s">
        <v>1131</v>
      </c>
      <c r="AC435" s="355" t="s">
        <v>1131</v>
      </c>
      <c r="AD435" s="355" t="s">
        <v>1131</v>
      </c>
      <c r="AE435" s="355" t="s">
        <v>1131</v>
      </c>
      <c r="AF435" s="355" t="s">
        <v>1131</v>
      </c>
      <c r="AG435" s="355" t="s">
        <v>1131</v>
      </c>
      <c r="AH435" s="355" t="s">
        <v>1131</v>
      </c>
      <c r="AI435" s="355" t="s">
        <v>1131</v>
      </c>
      <c r="AJ435" s="355" t="s">
        <v>1131</v>
      </c>
      <c r="AK435" s="355" t="s">
        <v>1131</v>
      </c>
      <c r="AL435" s="355" t="s">
        <v>1131</v>
      </c>
      <c r="AM435" s="355" t="s">
        <v>1131</v>
      </c>
      <c r="AN435" s="355" t="s">
        <v>1131</v>
      </c>
      <c r="AO435" s="355" t="s">
        <v>1131</v>
      </c>
      <c r="AP435" s="355" t="s">
        <v>1131</v>
      </c>
      <c r="AQ435" s="355" t="s">
        <v>1131</v>
      </c>
      <c r="AR435" s="355" t="s">
        <v>1131</v>
      </c>
    </row>
    <row r="436" spans="1:44" ht="204" customHeight="1">
      <c r="A436" s="352" t="s">
        <v>2482</v>
      </c>
      <c r="B436" s="353" t="s">
        <v>2483</v>
      </c>
      <c r="C436" s="353" t="s">
        <v>1371</v>
      </c>
      <c r="D436" s="353" t="s">
        <v>1315</v>
      </c>
      <c r="E436" s="353" t="s">
        <v>1500</v>
      </c>
      <c r="F436" s="353" t="s">
        <v>2484</v>
      </c>
      <c r="G436" s="353" t="s">
        <v>1502</v>
      </c>
      <c r="H436" s="353" t="s">
        <v>1130</v>
      </c>
      <c r="I436" s="356">
        <v>45300.9</v>
      </c>
      <c r="J436" s="356">
        <v>49545</v>
      </c>
      <c r="K436" s="356">
        <v>60904.6</v>
      </c>
      <c r="L436" s="356">
        <v>61040.2</v>
      </c>
      <c r="M436" s="356">
        <v>62433</v>
      </c>
      <c r="N436" s="356">
        <v>76642.3</v>
      </c>
      <c r="O436" s="356">
        <v>81130.100000000006</v>
      </c>
      <c r="P436" s="356">
        <v>75393.3</v>
      </c>
      <c r="Q436" s="354">
        <v>78652</v>
      </c>
      <c r="R436" s="355">
        <v>81802</v>
      </c>
      <c r="S436" s="355">
        <v>86781</v>
      </c>
      <c r="T436" s="355">
        <v>91791</v>
      </c>
      <c r="U436" s="355">
        <v>95755</v>
      </c>
      <c r="V436" s="355">
        <v>97669</v>
      </c>
      <c r="W436" s="356" t="s">
        <v>1131</v>
      </c>
      <c r="X436" s="356" t="s">
        <v>1131</v>
      </c>
      <c r="Y436" s="356" t="s">
        <v>1131</v>
      </c>
      <c r="Z436" s="356" t="s">
        <v>1131</v>
      </c>
      <c r="AA436" s="356" t="s">
        <v>1131</v>
      </c>
      <c r="AB436" s="356" t="s">
        <v>1131</v>
      </c>
      <c r="AC436" s="356" t="s">
        <v>1131</v>
      </c>
      <c r="AD436" s="356" t="s">
        <v>1131</v>
      </c>
      <c r="AE436" s="356" t="s">
        <v>1131</v>
      </c>
      <c r="AF436" s="356" t="s">
        <v>1131</v>
      </c>
      <c r="AG436" s="356" t="s">
        <v>1131</v>
      </c>
      <c r="AH436" s="356" t="s">
        <v>1131</v>
      </c>
      <c r="AI436" s="356" t="s">
        <v>1131</v>
      </c>
      <c r="AJ436" s="356" t="s">
        <v>1131</v>
      </c>
      <c r="AK436" s="356" t="s">
        <v>1131</v>
      </c>
      <c r="AL436" s="356" t="s">
        <v>1131</v>
      </c>
      <c r="AM436" s="356" t="s">
        <v>1131</v>
      </c>
      <c r="AN436" s="356" t="s">
        <v>1131</v>
      </c>
      <c r="AO436" s="356" t="s">
        <v>1131</v>
      </c>
      <c r="AP436" s="356" t="s">
        <v>1131</v>
      </c>
      <c r="AQ436" s="356" t="s">
        <v>1131</v>
      </c>
      <c r="AR436" s="356" t="s">
        <v>1131</v>
      </c>
    </row>
    <row r="437" spans="1:44" ht="204" customHeight="1">
      <c r="A437" s="357" t="s">
        <v>2485</v>
      </c>
      <c r="B437" s="358" t="s">
        <v>2486</v>
      </c>
      <c r="C437" s="358" t="s">
        <v>1371</v>
      </c>
      <c r="D437" s="358" t="s">
        <v>1315</v>
      </c>
      <c r="E437" s="358" t="s">
        <v>1500</v>
      </c>
      <c r="F437" s="358" t="s">
        <v>2487</v>
      </c>
      <c r="G437" s="358" t="s">
        <v>1502</v>
      </c>
      <c r="H437" s="358" t="s">
        <v>1130</v>
      </c>
      <c r="I437" s="355">
        <v>25922.400000000001</v>
      </c>
      <c r="J437" s="355">
        <v>27668.9</v>
      </c>
      <c r="K437" s="355">
        <v>32569.9</v>
      </c>
      <c r="L437" s="355">
        <v>38980.400000000001</v>
      </c>
      <c r="M437" s="355">
        <v>39507.9</v>
      </c>
      <c r="N437" s="355">
        <v>39019.300000000003</v>
      </c>
      <c r="O437" s="355">
        <v>41697.199999999997</v>
      </c>
      <c r="P437" s="355">
        <v>40441.199999999997</v>
      </c>
      <c r="Q437" s="359">
        <v>42189</v>
      </c>
      <c r="R437" s="355">
        <v>43879</v>
      </c>
      <c r="S437" s="355">
        <v>46550</v>
      </c>
      <c r="T437" s="355">
        <v>49237</v>
      </c>
      <c r="U437" s="355">
        <v>51364</v>
      </c>
      <c r="V437" s="355">
        <v>52390</v>
      </c>
      <c r="W437" s="355" t="s">
        <v>1131</v>
      </c>
      <c r="X437" s="355" t="s">
        <v>1131</v>
      </c>
      <c r="Y437" s="355" t="s">
        <v>1131</v>
      </c>
      <c r="Z437" s="355" t="s">
        <v>1131</v>
      </c>
      <c r="AA437" s="355" t="s">
        <v>1131</v>
      </c>
      <c r="AB437" s="355" t="s">
        <v>1131</v>
      </c>
      <c r="AC437" s="355" t="s">
        <v>1131</v>
      </c>
      <c r="AD437" s="355" t="s">
        <v>1131</v>
      </c>
      <c r="AE437" s="355" t="s">
        <v>1131</v>
      </c>
      <c r="AF437" s="355" t="s">
        <v>1131</v>
      </c>
      <c r="AG437" s="355" t="s">
        <v>1131</v>
      </c>
      <c r="AH437" s="355" t="s">
        <v>1131</v>
      </c>
      <c r="AI437" s="355" t="s">
        <v>1131</v>
      </c>
      <c r="AJ437" s="355" t="s">
        <v>1131</v>
      </c>
      <c r="AK437" s="355" t="s">
        <v>1131</v>
      </c>
      <c r="AL437" s="355" t="s">
        <v>1131</v>
      </c>
      <c r="AM437" s="355" t="s">
        <v>1131</v>
      </c>
      <c r="AN437" s="355" t="s">
        <v>1131</v>
      </c>
      <c r="AO437" s="355" t="s">
        <v>1131</v>
      </c>
      <c r="AP437" s="355" t="s">
        <v>1131</v>
      </c>
      <c r="AQ437" s="355" t="s">
        <v>1131</v>
      </c>
      <c r="AR437" s="355" t="s">
        <v>1131</v>
      </c>
    </row>
    <row r="438" spans="1:44" ht="204" customHeight="1">
      <c r="A438" s="352" t="s">
        <v>2488</v>
      </c>
      <c r="B438" s="353" t="s">
        <v>2489</v>
      </c>
      <c r="C438" s="353" t="s">
        <v>1371</v>
      </c>
      <c r="D438" s="353" t="s">
        <v>1315</v>
      </c>
      <c r="E438" s="353" t="s">
        <v>1500</v>
      </c>
      <c r="F438" s="353" t="s">
        <v>2490</v>
      </c>
      <c r="G438" s="353" t="s">
        <v>1502</v>
      </c>
      <c r="H438" s="353" t="s">
        <v>1130</v>
      </c>
      <c r="I438" s="356">
        <v>13033.5</v>
      </c>
      <c r="J438" s="356">
        <v>13065.8</v>
      </c>
      <c r="K438" s="356">
        <v>12817.4</v>
      </c>
      <c r="L438" s="356">
        <v>8380.2999999999993</v>
      </c>
      <c r="M438" s="356">
        <v>2702.5</v>
      </c>
      <c r="N438" s="356">
        <v>6170.9</v>
      </c>
      <c r="O438" s="356">
        <v>3620.3</v>
      </c>
      <c r="P438" s="356">
        <v>3710.8</v>
      </c>
      <c r="Q438" s="354">
        <v>3871</v>
      </c>
      <c r="R438" s="355">
        <v>4026</v>
      </c>
      <c r="S438" s="355">
        <v>4271</v>
      </c>
      <c r="T438" s="355">
        <v>4518</v>
      </c>
      <c r="U438" s="355">
        <v>4713</v>
      </c>
      <c r="V438" s="355">
        <v>4807</v>
      </c>
      <c r="W438" s="356" t="s">
        <v>1131</v>
      </c>
      <c r="X438" s="356" t="s">
        <v>1131</v>
      </c>
      <c r="Y438" s="356" t="s">
        <v>1131</v>
      </c>
      <c r="Z438" s="356" t="s">
        <v>1131</v>
      </c>
      <c r="AA438" s="356" t="s">
        <v>1131</v>
      </c>
      <c r="AB438" s="356" t="s">
        <v>1131</v>
      </c>
      <c r="AC438" s="356" t="s">
        <v>1131</v>
      </c>
      <c r="AD438" s="356" t="s">
        <v>1131</v>
      </c>
      <c r="AE438" s="356" t="s">
        <v>1131</v>
      </c>
      <c r="AF438" s="356" t="s">
        <v>1131</v>
      </c>
      <c r="AG438" s="356" t="s">
        <v>1131</v>
      </c>
      <c r="AH438" s="356" t="s">
        <v>1131</v>
      </c>
      <c r="AI438" s="356" t="s">
        <v>1131</v>
      </c>
      <c r="AJ438" s="356" t="s">
        <v>1131</v>
      </c>
      <c r="AK438" s="356" t="s">
        <v>1131</v>
      </c>
      <c r="AL438" s="356" t="s">
        <v>1131</v>
      </c>
      <c r="AM438" s="356" t="s">
        <v>1131</v>
      </c>
      <c r="AN438" s="356" t="s">
        <v>1131</v>
      </c>
      <c r="AO438" s="356" t="s">
        <v>1131</v>
      </c>
      <c r="AP438" s="356" t="s">
        <v>1131</v>
      </c>
      <c r="AQ438" s="356" t="s">
        <v>1131</v>
      </c>
      <c r="AR438" s="356" t="s">
        <v>1131</v>
      </c>
    </row>
    <row r="439" spans="1:44" ht="204" customHeight="1">
      <c r="A439" s="357" t="s">
        <v>2491</v>
      </c>
      <c r="B439" s="358" t="s">
        <v>2492</v>
      </c>
      <c r="C439" s="358" t="s">
        <v>1371</v>
      </c>
      <c r="D439" s="358" t="s">
        <v>1315</v>
      </c>
      <c r="E439" s="358" t="s">
        <v>1500</v>
      </c>
      <c r="F439" s="358" t="s">
        <v>2493</v>
      </c>
      <c r="G439" s="358" t="s">
        <v>1502</v>
      </c>
      <c r="H439" s="358" t="s">
        <v>1130</v>
      </c>
      <c r="I439" s="355">
        <v>89892.7</v>
      </c>
      <c r="J439" s="355">
        <v>88248.8</v>
      </c>
      <c r="K439" s="355">
        <v>100382.5</v>
      </c>
      <c r="L439" s="355">
        <v>104351</v>
      </c>
      <c r="M439" s="355">
        <v>99329.4</v>
      </c>
      <c r="N439" s="355">
        <v>114070.7</v>
      </c>
      <c r="O439" s="355">
        <v>115385.7</v>
      </c>
      <c r="P439" s="355">
        <v>108650</v>
      </c>
      <c r="Q439" s="359">
        <v>114248</v>
      </c>
      <c r="R439" s="355">
        <v>118823</v>
      </c>
      <c r="S439" s="355">
        <v>126055</v>
      </c>
      <c r="T439" s="355">
        <v>133333</v>
      </c>
      <c r="U439" s="355">
        <v>139091</v>
      </c>
      <c r="V439" s="355">
        <v>141871</v>
      </c>
      <c r="W439" s="355" t="s">
        <v>1131</v>
      </c>
      <c r="X439" s="355" t="s">
        <v>1131</v>
      </c>
      <c r="Y439" s="355" t="s">
        <v>1131</v>
      </c>
      <c r="Z439" s="355" t="s">
        <v>1131</v>
      </c>
      <c r="AA439" s="355" t="s">
        <v>1131</v>
      </c>
      <c r="AB439" s="355" t="s">
        <v>1131</v>
      </c>
      <c r="AC439" s="355" t="s">
        <v>1131</v>
      </c>
      <c r="AD439" s="355" t="s">
        <v>1131</v>
      </c>
      <c r="AE439" s="355" t="s">
        <v>1131</v>
      </c>
      <c r="AF439" s="355" t="s">
        <v>1131</v>
      </c>
      <c r="AG439" s="355" t="s">
        <v>1131</v>
      </c>
      <c r="AH439" s="355" t="s">
        <v>1131</v>
      </c>
      <c r="AI439" s="355" t="s">
        <v>1131</v>
      </c>
      <c r="AJ439" s="355" t="s">
        <v>1131</v>
      </c>
      <c r="AK439" s="355" t="s">
        <v>1131</v>
      </c>
      <c r="AL439" s="355" t="s">
        <v>1131</v>
      </c>
      <c r="AM439" s="355" t="s">
        <v>1131</v>
      </c>
      <c r="AN439" s="355" t="s">
        <v>1131</v>
      </c>
      <c r="AO439" s="355" t="s">
        <v>1131</v>
      </c>
      <c r="AP439" s="355" t="s">
        <v>1131</v>
      </c>
      <c r="AQ439" s="355" t="s">
        <v>1131</v>
      </c>
      <c r="AR439" s="355" t="s">
        <v>1131</v>
      </c>
    </row>
    <row r="440" spans="1:44" ht="204" customHeight="1">
      <c r="A440" s="352" t="s">
        <v>2494</v>
      </c>
      <c r="B440" s="353" t="s">
        <v>2495</v>
      </c>
      <c r="C440" s="353" t="s">
        <v>1371</v>
      </c>
      <c r="D440" s="353" t="s">
        <v>1315</v>
      </c>
      <c r="E440" s="353" t="s">
        <v>1500</v>
      </c>
      <c r="F440" s="353" t="s">
        <v>2496</v>
      </c>
      <c r="G440" s="353" t="s">
        <v>1502</v>
      </c>
      <c r="H440" s="353" t="s">
        <v>1130</v>
      </c>
      <c r="I440" s="356">
        <v>593909.6</v>
      </c>
      <c r="J440" s="356">
        <v>592603</v>
      </c>
      <c r="K440" s="356">
        <v>672922.5</v>
      </c>
      <c r="L440" s="356">
        <v>682206.1</v>
      </c>
      <c r="M440" s="356">
        <v>710694.8</v>
      </c>
      <c r="N440" s="356">
        <v>853311.8</v>
      </c>
      <c r="O440" s="356">
        <v>849437.5</v>
      </c>
      <c r="P440" s="356">
        <v>793903.3</v>
      </c>
      <c r="Q440" s="354">
        <v>828221</v>
      </c>
      <c r="R440" s="355">
        <v>861384</v>
      </c>
      <c r="S440" s="355">
        <v>913817</v>
      </c>
      <c r="T440" s="355">
        <v>966575</v>
      </c>
      <c r="U440" s="355">
        <v>1008320</v>
      </c>
      <c r="V440" s="355">
        <v>1028474</v>
      </c>
      <c r="W440" s="356" t="s">
        <v>1131</v>
      </c>
      <c r="X440" s="356" t="s">
        <v>1131</v>
      </c>
      <c r="Y440" s="356" t="s">
        <v>1131</v>
      </c>
      <c r="Z440" s="356" t="s">
        <v>1131</v>
      </c>
      <c r="AA440" s="356" t="s">
        <v>1131</v>
      </c>
      <c r="AB440" s="356" t="s">
        <v>1131</v>
      </c>
      <c r="AC440" s="356" t="s">
        <v>1131</v>
      </c>
      <c r="AD440" s="356" t="s">
        <v>1131</v>
      </c>
      <c r="AE440" s="356" t="s">
        <v>1131</v>
      </c>
      <c r="AF440" s="356" t="s">
        <v>1131</v>
      </c>
      <c r="AG440" s="356" t="s">
        <v>1131</v>
      </c>
      <c r="AH440" s="356" t="s">
        <v>1131</v>
      </c>
      <c r="AI440" s="356" t="s">
        <v>1131</v>
      </c>
      <c r="AJ440" s="356" t="s">
        <v>1131</v>
      </c>
      <c r="AK440" s="356" t="s">
        <v>1131</v>
      </c>
      <c r="AL440" s="356" t="s">
        <v>1131</v>
      </c>
      <c r="AM440" s="356" t="s">
        <v>1131</v>
      </c>
      <c r="AN440" s="356" t="s">
        <v>1131</v>
      </c>
      <c r="AO440" s="356" t="s">
        <v>1131</v>
      </c>
      <c r="AP440" s="356" t="s">
        <v>1131</v>
      </c>
      <c r="AQ440" s="356" t="s">
        <v>1131</v>
      </c>
      <c r="AR440" s="356" t="s">
        <v>1131</v>
      </c>
    </row>
    <row r="441" spans="1:44" ht="204" customHeight="1">
      <c r="A441" s="357" t="s">
        <v>2497</v>
      </c>
      <c r="B441" s="358" t="s">
        <v>2498</v>
      </c>
      <c r="C441" s="358" t="s">
        <v>1371</v>
      </c>
      <c r="D441" s="358" t="s">
        <v>1315</v>
      </c>
      <c r="E441" s="358" t="s">
        <v>1500</v>
      </c>
      <c r="F441" s="358" t="s">
        <v>2499</v>
      </c>
      <c r="G441" s="358" t="s">
        <v>1502</v>
      </c>
      <c r="H441" s="358" t="s">
        <v>1130</v>
      </c>
      <c r="I441" s="355">
        <v>768703.6</v>
      </c>
      <c r="J441" s="355">
        <v>771970</v>
      </c>
      <c r="K441" s="355">
        <v>881290.3</v>
      </c>
      <c r="L441" s="355">
        <v>895350.9</v>
      </c>
      <c r="M441" s="355">
        <v>915145.6</v>
      </c>
      <c r="N441" s="355">
        <v>1090774</v>
      </c>
      <c r="O441" s="355">
        <v>1091532.5</v>
      </c>
      <c r="P441" s="355">
        <v>1022962.5</v>
      </c>
      <c r="Q441" s="359">
        <v>1067182</v>
      </c>
      <c r="R441" s="355">
        <v>1109913</v>
      </c>
      <c r="S441" s="355">
        <v>1177474</v>
      </c>
      <c r="T441" s="355">
        <v>1245453</v>
      </c>
      <c r="U441" s="355">
        <v>1299244</v>
      </c>
      <c r="V441" s="355">
        <v>1325212</v>
      </c>
      <c r="W441" s="355" t="s">
        <v>1131</v>
      </c>
      <c r="X441" s="355" t="s">
        <v>1131</v>
      </c>
      <c r="Y441" s="355" t="s">
        <v>1131</v>
      </c>
      <c r="Z441" s="355" t="s">
        <v>1131</v>
      </c>
      <c r="AA441" s="355" t="s">
        <v>1131</v>
      </c>
      <c r="AB441" s="355" t="s">
        <v>1131</v>
      </c>
      <c r="AC441" s="355" t="s">
        <v>1131</v>
      </c>
      <c r="AD441" s="355" t="s">
        <v>1131</v>
      </c>
      <c r="AE441" s="355" t="s">
        <v>1131</v>
      </c>
      <c r="AF441" s="355" t="s">
        <v>1131</v>
      </c>
      <c r="AG441" s="355" t="s">
        <v>1131</v>
      </c>
      <c r="AH441" s="355" t="s">
        <v>1131</v>
      </c>
      <c r="AI441" s="355" t="s">
        <v>1131</v>
      </c>
      <c r="AJ441" s="355" t="s">
        <v>1131</v>
      </c>
      <c r="AK441" s="355" t="s">
        <v>1131</v>
      </c>
      <c r="AL441" s="355" t="s">
        <v>1131</v>
      </c>
      <c r="AM441" s="355" t="s">
        <v>1131</v>
      </c>
      <c r="AN441" s="355" t="s">
        <v>1131</v>
      </c>
      <c r="AO441" s="355" t="s">
        <v>1131</v>
      </c>
      <c r="AP441" s="355" t="s">
        <v>1131</v>
      </c>
      <c r="AQ441" s="355" t="s">
        <v>1131</v>
      </c>
      <c r="AR441" s="355" t="s">
        <v>1131</v>
      </c>
    </row>
    <row r="442" spans="1:44" ht="75" customHeight="1">
      <c r="A442" s="352" t="s">
        <v>2500</v>
      </c>
      <c r="B442" s="353" t="s">
        <v>2501</v>
      </c>
      <c r="C442" s="353"/>
      <c r="D442" s="353"/>
      <c r="E442" s="353" t="s">
        <v>1276</v>
      </c>
      <c r="F442" s="353" t="s">
        <v>2502</v>
      </c>
      <c r="G442" s="353"/>
      <c r="H442" s="353" t="s">
        <v>1130</v>
      </c>
      <c r="I442" s="354">
        <v>5</v>
      </c>
      <c r="J442" s="354">
        <v>5</v>
      </c>
      <c r="K442" s="354">
        <v>5</v>
      </c>
      <c r="L442" s="354">
        <v>5</v>
      </c>
      <c r="M442" s="354">
        <v>5</v>
      </c>
      <c r="N442" s="354">
        <v>5</v>
      </c>
      <c r="O442" s="354">
        <v>5</v>
      </c>
      <c r="P442" s="354">
        <v>5</v>
      </c>
      <c r="Q442" s="354">
        <v>4.5144022572371698</v>
      </c>
      <c r="R442" s="354">
        <v>4.0759655480296102</v>
      </c>
      <c r="S442" s="355">
        <v>3.68010961408917</v>
      </c>
      <c r="T442" s="355">
        <v>3.3226990297448702</v>
      </c>
      <c r="U442" s="355">
        <v>3</v>
      </c>
      <c r="V442" s="355">
        <v>3</v>
      </c>
      <c r="W442" s="355">
        <v>3</v>
      </c>
      <c r="X442" s="356" t="s">
        <v>1131</v>
      </c>
      <c r="Y442" s="356" t="s">
        <v>1131</v>
      </c>
      <c r="Z442" s="356" t="s">
        <v>1131</v>
      </c>
      <c r="AA442" s="356" t="s">
        <v>1131</v>
      </c>
      <c r="AB442" s="356" t="s">
        <v>1131</v>
      </c>
      <c r="AC442" s="356" t="s">
        <v>1131</v>
      </c>
      <c r="AD442" s="356" t="s">
        <v>1131</v>
      </c>
      <c r="AE442" s="356" t="s">
        <v>1131</v>
      </c>
      <c r="AF442" s="356" t="s">
        <v>1131</v>
      </c>
      <c r="AG442" s="356" t="s">
        <v>1131</v>
      </c>
      <c r="AH442" s="356" t="s">
        <v>1131</v>
      </c>
      <c r="AI442" s="356" t="s">
        <v>1131</v>
      </c>
      <c r="AJ442" s="356" t="s">
        <v>1131</v>
      </c>
      <c r="AK442" s="356" t="s">
        <v>1131</v>
      </c>
      <c r="AL442" s="356" t="s">
        <v>1131</v>
      </c>
      <c r="AM442" s="356" t="s">
        <v>1131</v>
      </c>
      <c r="AN442" s="356" t="s">
        <v>1131</v>
      </c>
      <c r="AO442" s="356" t="s">
        <v>1131</v>
      </c>
      <c r="AP442" s="356" t="s">
        <v>1131</v>
      </c>
      <c r="AQ442" s="356" t="s">
        <v>1131</v>
      </c>
      <c r="AR442" s="356" t="s">
        <v>1131</v>
      </c>
    </row>
    <row r="443" spans="1:44" ht="29.25" customHeight="1">
      <c r="A443" s="357" t="s">
        <v>2503</v>
      </c>
      <c r="B443" s="358" t="s">
        <v>2504</v>
      </c>
      <c r="C443" s="358"/>
      <c r="D443" s="358"/>
      <c r="E443" s="358" t="s">
        <v>1435</v>
      </c>
      <c r="F443" s="358" t="s">
        <v>2505</v>
      </c>
      <c r="G443" s="358"/>
      <c r="H443" s="358" t="s">
        <v>1130</v>
      </c>
      <c r="I443" s="355">
        <v>14.346</v>
      </c>
      <c r="J443" s="355">
        <v>14.442</v>
      </c>
      <c r="K443" s="355">
        <v>14.574</v>
      </c>
      <c r="L443" s="355">
        <v>15.14</v>
      </c>
      <c r="M443" s="355">
        <v>16.062999999999999</v>
      </c>
      <c r="N443" s="355">
        <v>16.983000000000001</v>
      </c>
      <c r="O443" s="355">
        <v>17.024000000000001</v>
      </c>
      <c r="P443" s="355">
        <v>17.638000000000002</v>
      </c>
      <c r="Q443" s="355">
        <v>17.622</v>
      </c>
      <c r="R443" s="359">
        <v>17.7</v>
      </c>
      <c r="S443" s="355">
        <v>18.100000000000001</v>
      </c>
      <c r="T443" s="355">
        <v>18.100000000000001</v>
      </c>
      <c r="U443" s="355">
        <v>17.8</v>
      </c>
      <c r="V443" s="355">
        <v>17.5</v>
      </c>
      <c r="W443" s="355">
        <v>17.3</v>
      </c>
      <c r="X443" s="355">
        <v>16.899999999999999</v>
      </c>
      <c r="Y443" s="355">
        <v>16.399999999999999</v>
      </c>
      <c r="Z443" s="355">
        <v>15.8</v>
      </c>
      <c r="AA443" s="355">
        <v>15.3</v>
      </c>
      <c r="AB443" s="355">
        <v>14.9</v>
      </c>
      <c r="AC443" s="355">
        <v>14.7</v>
      </c>
      <c r="AD443" s="355">
        <v>14.7</v>
      </c>
      <c r="AE443" s="355">
        <v>15</v>
      </c>
      <c r="AF443" s="355">
        <v>15.4</v>
      </c>
      <c r="AG443" s="355">
        <v>16.100000000000001</v>
      </c>
      <c r="AH443" s="355">
        <v>16.899999999999999</v>
      </c>
      <c r="AI443" s="355">
        <v>17.8</v>
      </c>
      <c r="AJ443" s="355">
        <v>18.8</v>
      </c>
      <c r="AK443" s="355">
        <v>19.7</v>
      </c>
      <c r="AL443" s="355">
        <v>20.399999999999999</v>
      </c>
      <c r="AM443" s="355">
        <v>21</v>
      </c>
      <c r="AN443" s="355">
        <v>21.1</v>
      </c>
      <c r="AO443" s="355">
        <v>20.9</v>
      </c>
      <c r="AP443" s="355">
        <v>20</v>
      </c>
      <c r="AQ443" s="355">
        <v>18.399999999999999</v>
      </c>
      <c r="AR443" s="355">
        <v>15.9</v>
      </c>
    </row>
    <row r="444" spans="1:44" ht="29.25" customHeight="1">
      <c r="A444" s="352" t="s">
        <v>2506</v>
      </c>
      <c r="B444" s="353" t="s">
        <v>2507</v>
      </c>
      <c r="C444" s="353"/>
      <c r="D444" s="353"/>
      <c r="E444" s="353" t="s">
        <v>1435</v>
      </c>
      <c r="F444" s="353" t="s">
        <v>2508</v>
      </c>
      <c r="G444" s="353"/>
      <c r="H444" s="353" t="s">
        <v>1130</v>
      </c>
      <c r="I444" s="356">
        <v>3.9089999999999998</v>
      </c>
      <c r="J444" s="356">
        <v>4.2889999999999997</v>
      </c>
      <c r="K444" s="356">
        <v>3.7149999999999999</v>
      </c>
      <c r="L444" s="356">
        <v>5.4459999999999997</v>
      </c>
      <c r="M444" s="356">
        <v>6.415</v>
      </c>
      <c r="N444" s="356">
        <v>5.2149999999999999</v>
      </c>
      <c r="O444" s="356">
        <v>5.6369999999999996</v>
      </c>
      <c r="P444" s="356">
        <v>4.0460000000000003</v>
      </c>
      <c r="Q444" s="356">
        <v>1.264</v>
      </c>
      <c r="R444" s="354">
        <v>1.8</v>
      </c>
      <c r="S444" s="355">
        <v>2</v>
      </c>
      <c r="T444" s="355">
        <v>2.4</v>
      </c>
      <c r="U444" s="355">
        <v>2.6</v>
      </c>
      <c r="V444" s="355">
        <v>2.2999999999999998</v>
      </c>
      <c r="W444" s="355">
        <v>2.4</v>
      </c>
      <c r="X444" s="355">
        <v>0.1</v>
      </c>
      <c r="Y444" s="355">
        <v>-1.2</v>
      </c>
      <c r="Z444" s="355">
        <v>-1.7</v>
      </c>
      <c r="AA444" s="355">
        <v>-1.5</v>
      </c>
      <c r="AB444" s="355">
        <v>-0.8</v>
      </c>
      <c r="AC444" s="355">
        <v>0.4</v>
      </c>
      <c r="AD444" s="355">
        <v>1.9</v>
      </c>
      <c r="AE444" s="355">
        <v>3.5</v>
      </c>
      <c r="AF444" s="355">
        <v>5</v>
      </c>
      <c r="AG444" s="355">
        <v>6.2</v>
      </c>
      <c r="AH444" s="355">
        <v>7</v>
      </c>
      <c r="AI444" s="355">
        <v>7.4</v>
      </c>
      <c r="AJ444" s="355">
        <v>7.2</v>
      </c>
      <c r="AK444" s="355">
        <v>6.7</v>
      </c>
      <c r="AL444" s="355">
        <v>5.7</v>
      </c>
      <c r="AM444" s="355">
        <v>4.3</v>
      </c>
      <c r="AN444" s="355">
        <v>2.4</v>
      </c>
      <c r="AO444" s="355">
        <v>0</v>
      </c>
      <c r="AP444" s="355">
        <v>-3</v>
      </c>
      <c r="AQ444" s="355">
        <v>-7.1</v>
      </c>
      <c r="AR444" s="355">
        <v>-13</v>
      </c>
    </row>
    <row r="445" spans="1:44" ht="29.25" customHeight="1">
      <c r="A445" s="357" t="s">
        <v>2509</v>
      </c>
      <c r="B445" s="358" t="s">
        <v>2510</v>
      </c>
      <c r="C445" s="358"/>
      <c r="D445" s="358"/>
      <c r="E445" s="358" t="s">
        <v>1283</v>
      </c>
      <c r="F445" s="358" t="s">
        <v>2511</v>
      </c>
      <c r="G445" s="358"/>
      <c r="H445" s="358" t="s">
        <v>1130</v>
      </c>
      <c r="I445" s="355">
        <v>1.254</v>
      </c>
      <c r="J445" s="355">
        <v>1.6379999999999999</v>
      </c>
      <c r="K445" s="355">
        <v>2.6760000000000002</v>
      </c>
      <c r="L445" s="355">
        <v>2.2229999999999999</v>
      </c>
      <c r="M445" s="355">
        <v>1.369</v>
      </c>
      <c r="N445" s="355">
        <v>1.3660000000000001</v>
      </c>
      <c r="O445" s="355">
        <v>2.4300000000000002</v>
      </c>
      <c r="P445" s="355">
        <v>4.1399999999999997</v>
      </c>
      <c r="Q445" s="359">
        <v>1.9</v>
      </c>
      <c r="R445" s="359">
        <v>3.3</v>
      </c>
      <c r="S445" s="355">
        <v>3.5</v>
      </c>
      <c r="T445" s="355">
        <v>0.7</v>
      </c>
      <c r="U445" s="355">
        <v>-0.1</v>
      </c>
      <c r="V445" s="355">
        <v>-0.1</v>
      </c>
      <c r="W445" s="355">
        <v>0.3</v>
      </c>
      <c r="X445" s="355">
        <v>1.2</v>
      </c>
      <c r="Y445" s="355">
        <v>1.3</v>
      </c>
      <c r="Z445" s="355">
        <v>1.5</v>
      </c>
      <c r="AA445" s="355">
        <v>1.5</v>
      </c>
      <c r="AB445" s="355">
        <v>1.4</v>
      </c>
      <c r="AC445" s="355">
        <v>1.4</v>
      </c>
      <c r="AD445" s="355">
        <v>1.4</v>
      </c>
      <c r="AE445" s="355">
        <v>1.3</v>
      </c>
      <c r="AF445" s="355">
        <v>1.3</v>
      </c>
      <c r="AG445" s="355">
        <v>1.2</v>
      </c>
      <c r="AH445" s="355">
        <v>1.1000000000000001</v>
      </c>
      <c r="AI445" s="355">
        <v>1.1000000000000001</v>
      </c>
      <c r="AJ445" s="355">
        <v>1.1000000000000001</v>
      </c>
      <c r="AK445" s="355">
        <v>1.1000000000000001</v>
      </c>
      <c r="AL445" s="355">
        <v>1</v>
      </c>
      <c r="AM445" s="355">
        <v>1</v>
      </c>
      <c r="AN445" s="355">
        <v>1</v>
      </c>
      <c r="AO445" s="355">
        <v>1</v>
      </c>
      <c r="AP445" s="355">
        <v>1</v>
      </c>
      <c r="AQ445" s="355">
        <v>0.9</v>
      </c>
      <c r="AR445" s="355">
        <v>0.9</v>
      </c>
    </row>
    <row r="446" spans="1:44" ht="29.25" customHeight="1">
      <c r="A446" s="352" t="s">
        <v>2512</v>
      </c>
      <c r="B446" s="353" t="s">
        <v>2513</v>
      </c>
      <c r="C446" s="353"/>
      <c r="D446" s="353"/>
      <c r="E446" s="353" t="s">
        <v>1283</v>
      </c>
      <c r="F446" s="353" t="s">
        <v>2514</v>
      </c>
      <c r="G446" s="353"/>
      <c r="H446" s="353" t="s">
        <v>1130</v>
      </c>
      <c r="I446" s="356">
        <v>109.48099999999999</v>
      </c>
      <c r="J446" s="356">
        <v>111.274</v>
      </c>
      <c r="K446" s="356">
        <v>114.252</v>
      </c>
      <c r="L446" s="356">
        <v>116.792</v>
      </c>
      <c r="M446" s="356">
        <v>118.39</v>
      </c>
      <c r="N446" s="356">
        <v>120.008</v>
      </c>
      <c r="O446" s="356">
        <v>122.92400000000001</v>
      </c>
      <c r="P446" s="356">
        <v>128.01300000000001</v>
      </c>
      <c r="Q446" s="354">
        <v>130.5</v>
      </c>
      <c r="R446" s="354">
        <v>134.80000000000001</v>
      </c>
      <c r="S446" s="355">
        <v>139.5</v>
      </c>
      <c r="T446" s="355">
        <v>140.5</v>
      </c>
      <c r="U446" s="355">
        <v>140.4</v>
      </c>
      <c r="V446" s="355">
        <v>140.30000000000001</v>
      </c>
      <c r="W446" s="355">
        <v>140.69999999999999</v>
      </c>
      <c r="X446" s="355">
        <v>142.4</v>
      </c>
      <c r="Y446" s="355">
        <v>144.30000000000001</v>
      </c>
      <c r="Z446" s="355">
        <v>146.4</v>
      </c>
      <c r="AA446" s="355">
        <v>148.6</v>
      </c>
      <c r="AB446" s="355">
        <v>150.80000000000001</v>
      </c>
      <c r="AC446" s="355">
        <v>152.80000000000001</v>
      </c>
      <c r="AD446" s="355">
        <v>154.9</v>
      </c>
      <c r="AE446" s="355">
        <v>157</v>
      </c>
      <c r="AF446" s="355">
        <v>159</v>
      </c>
      <c r="AG446" s="355">
        <v>161</v>
      </c>
      <c r="AH446" s="355">
        <v>162.9</v>
      </c>
      <c r="AI446" s="355">
        <v>164.7</v>
      </c>
      <c r="AJ446" s="355">
        <v>166.5</v>
      </c>
      <c r="AK446" s="355">
        <v>168.2</v>
      </c>
      <c r="AL446" s="355">
        <v>170</v>
      </c>
      <c r="AM446" s="355">
        <v>171.7</v>
      </c>
      <c r="AN446" s="355">
        <v>173.4</v>
      </c>
      <c r="AO446" s="355">
        <v>175.1</v>
      </c>
      <c r="AP446" s="355">
        <v>176.8</v>
      </c>
      <c r="AQ446" s="355">
        <v>178.4</v>
      </c>
      <c r="AR446" s="355">
        <v>180.1</v>
      </c>
    </row>
    <row r="447" spans="1:44" ht="29.25" customHeight="1">
      <c r="A447" s="357" t="s">
        <v>2515</v>
      </c>
      <c r="B447" s="358" t="s">
        <v>2516</v>
      </c>
      <c r="C447" s="358"/>
      <c r="D447" s="358"/>
      <c r="E447" s="358" t="s">
        <v>1435</v>
      </c>
      <c r="F447" s="358" t="s">
        <v>2517</v>
      </c>
      <c r="G447" s="358"/>
      <c r="H447" s="358" t="s">
        <v>1130</v>
      </c>
      <c r="I447" s="355">
        <v>0.57599999999999996</v>
      </c>
      <c r="J447" s="355">
        <v>0.63800000000000001</v>
      </c>
      <c r="K447" s="355">
        <v>0.55900000000000005</v>
      </c>
      <c r="L447" s="355">
        <v>0.82099999999999995</v>
      </c>
      <c r="M447" s="355">
        <v>0.98899999999999999</v>
      </c>
      <c r="N447" s="355">
        <v>0.83599999999999997</v>
      </c>
      <c r="O447" s="355">
        <v>0.95699999999999996</v>
      </c>
      <c r="P447" s="355">
        <v>0.69399999999999995</v>
      </c>
      <c r="Q447" s="355">
        <v>0.22</v>
      </c>
      <c r="R447" s="359">
        <v>0.3</v>
      </c>
      <c r="S447" s="355">
        <v>0.3</v>
      </c>
      <c r="T447" s="355">
        <v>0.4</v>
      </c>
      <c r="U447" s="355">
        <v>0.5</v>
      </c>
      <c r="V447" s="355">
        <v>0.4</v>
      </c>
      <c r="W447" s="355">
        <v>0.4</v>
      </c>
      <c r="X447" s="355">
        <v>0</v>
      </c>
      <c r="Y447" s="355">
        <v>-0.2</v>
      </c>
      <c r="Z447" s="355">
        <v>-0.3</v>
      </c>
      <c r="AA447" s="355">
        <v>-0.2</v>
      </c>
      <c r="AB447" s="355">
        <v>-0.1</v>
      </c>
      <c r="AC447" s="355">
        <v>0.1</v>
      </c>
      <c r="AD447" s="355">
        <v>0.3</v>
      </c>
      <c r="AE447" s="355">
        <v>0.5</v>
      </c>
      <c r="AF447" s="355">
        <v>0.8</v>
      </c>
      <c r="AG447" s="355">
        <v>1</v>
      </c>
      <c r="AH447" s="355">
        <v>1.1000000000000001</v>
      </c>
      <c r="AI447" s="355">
        <v>1.3</v>
      </c>
      <c r="AJ447" s="355">
        <v>1.3</v>
      </c>
      <c r="AK447" s="355">
        <v>1.3</v>
      </c>
      <c r="AL447" s="355">
        <v>1.1000000000000001</v>
      </c>
      <c r="AM447" s="355">
        <v>0.9</v>
      </c>
      <c r="AN447" s="355">
        <v>0.5</v>
      </c>
      <c r="AO447" s="355">
        <v>0</v>
      </c>
      <c r="AP447" s="355">
        <v>-0.6</v>
      </c>
      <c r="AQ447" s="355">
        <v>-1.4</v>
      </c>
      <c r="AR447" s="355">
        <v>-2.4</v>
      </c>
    </row>
    <row r="448" spans="1:44" ht="75" customHeight="1">
      <c r="A448" s="352" t="s">
        <v>2518</v>
      </c>
      <c r="B448" s="353" t="s">
        <v>2519</v>
      </c>
      <c r="C448" s="353"/>
      <c r="D448" s="353"/>
      <c r="E448" s="353" t="s">
        <v>1276</v>
      </c>
      <c r="F448" s="353" t="s">
        <v>2520</v>
      </c>
      <c r="G448" s="353"/>
      <c r="H448" s="353" t="s">
        <v>1130</v>
      </c>
      <c r="I448" s="354">
        <v>3</v>
      </c>
      <c r="J448" s="354">
        <v>3</v>
      </c>
      <c r="K448" s="354">
        <v>3</v>
      </c>
      <c r="L448" s="354">
        <v>3</v>
      </c>
      <c r="M448" s="354">
        <v>3</v>
      </c>
      <c r="N448" s="354">
        <v>3</v>
      </c>
      <c r="O448" s="354">
        <v>3</v>
      </c>
      <c r="P448" s="354">
        <v>3</v>
      </c>
      <c r="Q448" s="354">
        <v>3</v>
      </c>
      <c r="R448" s="354">
        <v>3</v>
      </c>
      <c r="S448" s="355">
        <v>3</v>
      </c>
      <c r="T448" s="355">
        <v>3</v>
      </c>
      <c r="U448" s="355">
        <v>3</v>
      </c>
      <c r="V448" s="355">
        <v>3</v>
      </c>
      <c r="W448" s="355">
        <v>3</v>
      </c>
      <c r="X448" s="356" t="s">
        <v>1131</v>
      </c>
      <c r="Y448" s="356" t="s">
        <v>1131</v>
      </c>
      <c r="Z448" s="356" t="s">
        <v>1131</v>
      </c>
      <c r="AA448" s="356" t="s">
        <v>1131</v>
      </c>
      <c r="AB448" s="356" t="s">
        <v>1131</v>
      </c>
      <c r="AC448" s="356" t="s">
        <v>1131</v>
      </c>
      <c r="AD448" s="356" t="s">
        <v>1131</v>
      </c>
      <c r="AE448" s="356" t="s">
        <v>1131</v>
      </c>
      <c r="AF448" s="356" t="s">
        <v>1131</v>
      </c>
      <c r="AG448" s="356" t="s">
        <v>1131</v>
      </c>
      <c r="AH448" s="356" t="s">
        <v>1131</v>
      </c>
      <c r="AI448" s="356" t="s">
        <v>1131</v>
      </c>
      <c r="AJ448" s="356" t="s">
        <v>1131</v>
      </c>
      <c r="AK448" s="356" t="s">
        <v>1131</v>
      </c>
      <c r="AL448" s="356" t="s">
        <v>1131</v>
      </c>
      <c r="AM448" s="356" t="s">
        <v>1131</v>
      </c>
      <c r="AN448" s="356" t="s">
        <v>1131</v>
      </c>
      <c r="AO448" s="356" t="s">
        <v>1131</v>
      </c>
      <c r="AP448" s="356" t="s">
        <v>1131</v>
      </c>
      <c r="AQ448" s="356" t="s">
        <v>1131</v>
      </c>
      <c r="AR448" s="356" t="s">
        <v>1131</v>
      </c>
    </row>
    <row r="449" spans="1:44" ht="57" customHeight="1">
      <c r="A449" s="357" t="s">
        <v>2521</v>
      </c>
      <c r="B449" s="358" t="s">
        <v>2522</v>
      </c>
      <c r="C449" s="358"/>
      <c r="D449" s="358"/>
      <c r="E449" s="358" t="s">
        <v>1276</v>
      </c>
      <c r="F449" s="358" t="s">
        <v>2523</v>
      </c>
      <c r="G449" s="358"/>
      <c r="H449" s="358" t="s">
        <v>1130</v>
      </c>
      <c r="I449" s="359">
        <v>3</v>
      </c>
      <c r="J449" s="359">
        <v>3</v>
      </c>
      <c r="K449" s="359">
        <v>3</v>
      </c>
      <c r="L449" s="359">
        <v>3</v>
      </c>
      <c r="M449" s="359">
        <v>3</v>
      </c>
      <c r="N449" s="359">
        <v>3</v>
      </c>
      <c r="O449" s="359">
        <v>3</v>
      </c>
      <c r="P449" s="359">
        <v>3</v>
      </c>
      <c r="Q449" s="359">
        <v>3.2</v>
      </c>
      <c r="R449" s="359">
        <v>3.4</v>
      </c>
      <c r="S449" s="355">
        <v>3.6</v>
      </c>
      <c r="T449" s="355">
        <v>3.8</v>
      </c>
      <c r="U449" s="355">
        <v>4</v>
      </c>
      <c r="V449" s="355">
        <v>4</v>
      </c>
      <c r="W449" s="355">
        <v>4</v>
      </c>
      <c r="X449" s="355" t="s">
        <v>1131</v>
      </c>
      <c r="Y449" s="355" t="s">
        <v>1131</v>
      </c>
      <c r="Z449" s="355" t="s">
        <v>1131</v>
      </c>
      <c r="AA449" s="355" t="s">
        <v>1131</v>
      </c>
      <c r="AB449" s="355" t="s">
        <v>1131</v>
      </c>
      <c r="AC449" s="355" t="s">
        <v>1131</v>
      </c>
      <c r="AD449" s="355" t="s">
        <v>1131</v>
      </c>
      <c r="AE449" s="355" t="s">
        <v>1131</v>
      </c>
      <c r="AF449" s="355" t="s">
        <v>1131</v>
      </c>
      <c r="AG449" s="355" t="s">
        <v>1131</v>
      </c>
      <c r="AH449" s="355" t="s">
        <v>1131</v>
      </c>
      <c r="AI449" s="355" t="s">
        <v>1131</v>
      </c>
      <c r="AJ449" s="355" t="s">
        <v>1131</v>
      </c>
      <c r="AK449" s="355" t="s">
        <v>1131</v>
      </c>
      <c r="AL449" s="355" t="s">
        <v>1131</v>
      </c>
      <c r="AM449" s="355" t="s">
        <v>1131</v>
      </c>
      <c r="AN449" s="355" t="s">
        <v>1131</v>
      </c>
      <c r="AO449" s="355" t="s">
        <v>1131</v>
      </c>
      <c r="AP449" s="355" t="s">
        <v>1131</v>
      </c>
      <c r="AQ449" s="355" t="s">
        <v>1131</v>
      </c>
      <c r="AR449" s="355" t="s">
        <v>1131</v>
      </c>
    </row>
    <row r="450" spans="1:44" ht="66" customHeight="1">
      <c r="A450" s="352" t="s">
        <v>2524</v>
      </c>
      <c r="B450" s="353" t="s">
        <v>2525</v>
      </c>
      <c r="C450" s="353"/>
      <c r="D450" s="353"/>
      <c r="E450" s="353" t="s">
        <v>1276</v>
      </c>
      <c r="F450" s="353" t="s">
        <v>2526</v>
      </c>
      <c r="G450" s="353"/>
      <c r="H450" s="353" t="s">
        <v>1130</v>
      </c>
      <c r="I450" s="354">
        <v>3</v>
      </c>
      <c r="J450" s="354">
        <v>3</v>
      </c>
      <c r="K450" s="354">
        <v>3</v>
      </c>
      <c r="L450" s="354">
        <v>3</v>
      </c>
      <c r="M450" s="354">
        <v>3</v>
      </c>
      <c r="N450" s="354">
        <v>3</v>
      </c>
      <c r="O450" s="354">
        <v>3</v>
      </c>
      <c r="P450" s="354">
        <v>3</v>
      </c>
      <c r="Q450" s="354">
        <v>3.2</v>
      </c>
      <c r="R450" s="354">
        <v>3.4</v>
      </c>
      <c r="S450" s="355">
        <v>3.6</v>
      </c>
      <c r="T450" s="355">
        <v>3.8</v>
      </c>
      <c r="U450" s="355">
        <v>4</v>
      </c>
      <c r="V450" s="355">
        <v>4</v>
      </c>
      <c r="W450" s="355">
        <v>4</v>
      </c>
      <c r="X450" s="356" t="s">
        <v>1131</v>
      </c>
      <c r="Y450" s="356" t="s">
        <v>1131</v>
      </c>
      <c r="Z450" s="356" t="s">
        <v>1131</v>
      </c>
      <c r="AA450" s="356" t="s">
        <v>1131</v>
      </c>
      <c r="AB450" s="356" t="s">
        <v>1131</v>
      </c>
      <c r="AC450" s="356" t="s">
        <v>1131</v>
      </c>
      <c r="AD450" s="356" t="s">
        <v>1131</v>
      </c>
      <c r="AE450" s="356" t="s">
        <v>1131</v>
      </c>
      <c r="AF450" s="356" t="s">
        <v>1131</v>
      </c>
      <c r="AG450" s="356" t="s">
        <v>1131</v>
      </c>
      <c r="AH450" s="356" t="s">
        <v>1131</v>
      </c>
      <c r="AI450" s="356" t="s">
        <v>1131</v>
      </c>
      <c r="AJ450" s="356" t="s">
        <v>1131</v>
      </c>
      <c r="AK450" s="356" t="s">
        <v>1131</v>
      </c>
      <c r="AL450" s="356" t="s">
        <v>1131</v>
      </c>
      <c r="AM450" s="356" t="s">
        <v>1131</v>
      </c>
      <c r="AN450" s="356" t="s">
        <v>1131</v>
      </c>
      <c r="AO450" s="356" t="s">
        <v>1131</v>
      </c>
      <c r="AP450" s="356" t="s">
        <v>1131</v>
      </c>
      <c r="AQ450" s="356" t="s">
        <v>1131</v>
      </c>
      <c r="AR450" s="356" t="s">
        <v>1131</v>
      </c>
    </row>
    <row r="451" spans="1:44" ht="38.25" customHeight="1">
      <c r="A451" s="357" t="s">
        <v>2527</v>
      </c>
      <c r="B451" s="358" t="s">
        <v>2528</v>
      </c>
      <c r="C451" s="358"/>
      <c r="D451" s="358"/>
      <c r="E451" s="358" t="s">
        <v>1712</v>
      </c>
      <c r="F451" s="358" t="s">
        <v>2529</v>
      </c>
      <c r="G451" s="358"/>
      <c r="H451" s="358" t="s">
        <v>1130</v>
      </c>
      <c r="I451" s="359">
        <v>7.8</v>
      </c>
      <c r="J451" s="359">
        <v>4.8</v>
      </c>
      <c r="K451" s="359">
        <v>2.8</v>
      </c>
      <c r="L451" s="359">
        <v>1.9</v>
      </c>
      <c r="M451" s="359">
        <v>4</v>
      </c>
      <c r="N451" s="359">
        <v>1.2</v>
      </c>
      <c r="O451" s="359">
        <v>3.7</v>
      </c>
      <c r="P451" s="359">
        <v>8.1999999999999993</v>
      </c>
      <c r="Q451" s="359">
        <v>2.4</v>
      </c>
      <c r="R451" s="355">
        <v>4.4000000000000004</v>
      </c>
      <c r="S451" s="355">
        <v>0.9</v>
      </c>
      <c r="T451" s="355">
        <v>1.5</v>
      </c>
      <c r="U451" s="355">
        <v>2.6</v>
      </c>
      <c r="V451" s="355">
        <v>2.9</v>
      </c>
      <c r="W451" s="355" t="s">
        <v>1131</v>
      </c>
      <c r="X451" s="355" t="s">
        <v>1131</v>
      </c>
      <c r="Y451" s="355" t="s">
        <v>1131</v>
      </c>
      <c r="Z451" s="355" t="s">
        <v>1131</v>
      </c>
      <c r="AA451" s="355" t="s">
        <v>1131</v>
      </c>
      <c r="AB451" s="355" t="s">
        <v>1131</v>
      </c>
      <c r="AC451" s="355" t="s">
        <v>1131</v>
      </c>
      <c r="AD451" s="355" t="s">
        <v>1131</v>
      </c>
      <c r="AE451" s="355" t="s">
        <v>1131</v>
      </c>
      <c r="AF451" s="355" t="s">
        <v>1131</v>
      </c>
      <c r="AG451" s="355" t="s">
        <v>1131</v>
      </c>
      <c r="AH451" s="355" t="s">
        <v>1131</v>
      </c>
      <c r="AI451" s="355" t="s">
        <v>1131</v>
      </c>
      <c r="AJ451" s="355" t="s">
        <v>1131</v>
      </c>
      <c r="AK451" s="355" t="s">
        <v>1131</v>
      </c>
      <c r="AL451" s="355" t="s">
        <v>1131</v>
      </c>
      <c r="AM451" s="355" t="s">
        <v>1131</v>
      </c>
      <c r="AN451" s="355" t="s">
        <v>1131</v>
      </c>
      <c r="AO451" s="355" t="s">
        <v>1131</v>
      </c>
      <c r="AP451" s="355" t="s">
        <v>1131</v>
      </c>
      <c r="AQ451" s="355" t="s">
        <v>1131</v>
      </c>
      <c r="AR451" s="355" t="s">
        <v>1131</v>
      </c>
    </row>
    <row r="452" spans="1:44" ht="38.25" customHeight="1">
      <c r="A452" s="352" t="s">
        <v>2530</v>
      </c>
      <c r="B452" s="353" t="s">
        <v>2531</v>
      </c>
      <c r="C452" s="353" t="s">
        <v>1290</v>
      </c>
      <c r="D452" s="353" t="s">
        <v>1291</v>
      </c>
      <c r="E452" s="353" t="s">
        <v>1712</v>
      </c>
      <c r="F452" s="353" t="s">
        <v>2532</v>
      </c>
      <c r="G452" s="353"/>
      <c r="H452" s="353" t="s">
        <v>1130</v>
      </c>
      <c r="I452" s="354">
        <v>10937</v>
      </c>
      <c r="J452" s="354">
        <v>11464</v>
      </c>
      <c r="K452" s="354">
        <v>11786</v>
      </c>
      <c r="L452" s="354">
        <v>12013</v>
      </c>
      <c r="M452" s="354">
        <v>12489</v>
      </c>
      <c r="N452" s="354">
        <v>12639</v>
      </c>
      <c r="O452" s="354">
        <v>13107</v>
      </c>
      <c r="P452" s="354">
        <v>14179</v>
      </c>
      <c r="Q452" s="354">
        <v>14518</v>
      </c>
      <c r="R452" s="355">
        <v>15155</v>
      </c>
      <c r="S452" s="355">
        <v>15296</v>
      </c>
      <c r="T452" s="355">
        <v>15529</v>
      </c>
      <c r="U452" s="355">
        <v>15927</v>
      </c>
      <c r="V452" s="355">
        <v>16386</v>
      </c>
      <c r="W452" s="356" t="s">
        <v>1131</v>
      </c>
      <c r="X452" s="356" t="s">
        <v>1131</v>
      </c>
      <c r="Y452" s="356" t="s">
        <v>1131</v>
      </c>
      <c r="Z452" s="356" t="s">
        <v>1131</v>
      </c>
      <c r="AA452" s="356" t="s">
        <v>1131</v>
      </c>
      <c r="AB452" s="356" t="s">
        <v>1131</v>
      </c>
      <c r="AC452" s="356" t="s">
        <v>1131</v>
      </c>
      <c r="AD452" s="356" t="s">
        <v>1131</v>
      </c>
      <c r="AE452" s="356" t="s">
        <v>1131</v>
      </c>
      <c r="AF452" s="356" t="s">
        <v>1131</v>
      </c>
      <c r="AG452" s="356" t="s">
        <v>1131</v>
      </c>
      <c r="AH452" s="356" t="s">
        <v>1131</v>
      </c>
      <c r="AI452" s="356" t="s">
        <v>1131</v>
      </c>
      <c r="AJ452" s="356" t="s">
        <v>1131</v>
      </c>
      <c r="AK452" s="356" t="s">
        <v>1131</v>
      </c>
      <c r="AL452" s="356" t="s">
        <v>1131</v>
      </c>
      <c r="AM452" s="356" t="s">
        <v>1131</v>
      </c>
      <c r="AN452" s="356" t="s">
        <v>1131</v>
      </c>
      <c r="AO452" s="356" t="s">
        <v>1131</v>
      </c>
      <c r="AP452" s="356" t="s">
        <v>1131</v>
      </c>
      <c r="AQ452" s="356" t="s">
        <v>1131</v>
      </c>
      <c r="AR452" s="356" t="s">
        <v>1131</v>
      </c>
    </row>
    <row r="453" spans="1:44" ht="38.25" customHeight="1">
      <c r="A453" s="357" t="s">
        <v>2533</v>
      </c>
      <c r="B453" s="358" t="s">
        <v>2534</v>
      </c>
      <c r="C453" s="358" t="s">
        <v>1371</v>
      </c>
      <c r="D453" s="358" t="s">
        <v>1315</v>
      </c>
      <c r="E453" s="358" t="s">
        <v>1712</v>
      </c>
      <c r="F453" s="358" t="s">
        <v>2535</v>
      </c>
      <c r="G453" s="358"/>
      <c r="H453" s="358" t="s">
        <v>1130</v>
      </c>
      <c r="I453" s="359">
        <v>9670</v>
      </c>
      <c r="J453" s="359">
        <v>9876</v>
      </c>
      <c r="K453" s="359">
        <v>10420</v>
      </c>
      <c r="L453" s="359">
        <v>10920</v>
      </c>
      <c r="M453" s="359">
        <v>10720</v>
      </c>
      <c r="N453" s="359">
        <v>10710</v>
      </c>
      <c r="O453" s="359">
        <v>11460</v>
      </c>
      <c r="P453" s="359">
        <v>10980</v>
      </c>
      <c r="Q453" s="359">
        <v>11120</v>
      </c>
      <c r="R453" s="355">
        <v>11290</v>
      </c>
      <c r="S453" s="355">
        <v>11820</v>
      </c>
      <c r="T453" s="355">
        <v>12300</v>
      </c>
      <c r="U453" s="355">
        <v>12830</v>
      </c>
      <c r="V453" s="355">
        <v>13160</v>
      </c>
      <c r="W453" s="355" t="s">
        <v>1131</v>
      </c>
      <c r="X453" s="355" t="s">
        <v>1131</v>
      </c>
      <c r="Y453" s="355" t="s">
        <v>1131</v>
      </c>
      <c r="Z453" s="355" t="s">
        <v>1131</v>
      </c>
      <c r="AA453" s="355" t="s">
        <v>1131</v>
      </c>
      <c r="AB453" s="355" t="s">
        <v>1131</v>
      </c>
      <c r="AC453" s="355" t="s">
        <v>1131</v>
      </c>
      <c r="AD453" s="355" t="s">
        <v>1131</v>
      </c>
      <c r="AE453" s="355" t="s">
        <v>1131</v>
      </c>
      <c r="AF453" s="355" t="s">
        <v>1131</v>
      </c>
      <c r="AG453" s="355" t="s">
        <v>1131</v>
      </c>
      <c r="AH453" s="355" t="s">
        <v>1131</v>
      </c>
      <c r="AI453" s="355" t="s">
        <v>1131</v>
      </c>
      <c r="AJ453" s="355" t="s">
        <v>1131</v>
      </c>
      <c r="AK453" s="355" t="s">
        <v>1131</v>
      </c>
      <c r="AL453" s="355" t="s">
        <v>1131</v>
      </c>
      <c r="AM453" s="355" t="s">
        <v>1131</v>
      </c>
      <c r="AN453" s="355" t="s">
        <v>1131</v>
      </c>
      <c r="AO453" s="355" t="s">
        <v>1131</v>
      </c>
      <c r="AP453" s="355" t="s">
        <v>1131</v>
      </c>
      <c r="AQ453" s="355" t="s">
        <v>1131</v>
      </c>
      <c r="AR453" s="355" t="s">
        <v>1131</v>
      </c>
    </row>
    <row r="454" spans="1:44" ht="120.75" customHeight="1">
      <c r="A454" s="352" t="s">
        <v>2536</v>
      </c>
      <c r="B454" s="353" t="s">
        <v>2537</v>
      </c>
      <c r="C454" s="353"/>
      <c r="D454" s="353"/>
      <c r="E454" s="353" t="s">
        <v>2059</v>
      </c>
      <c r="F454" s="353" t="s">
        <v>2538</v>
      </c>
      <c r="G454" s="353"/>
      <c r="H454" s="353" t="s">
        <v>1130</v>
      </c>
      <c r="I454" s="356">
        <v>534718</v>
      </c>
      <c r="J454" s="356">
        <v>544225</v>
      </c>
      <c r="K454" s="356">
        <v>548103.19999999995</v>
      </c>
      <c r="L454" s="356">
        <v>571945.9</v>
      </c>
      <c r="M454" s="356">
        <v>562491.80000000005</v>
      </c>
      <c r="N454" s="356">
        <v>559984.6</v>
      </c>
      <c r="O454" s="356">
        <v>592334.6</v>
      </c>
      <c r="P454" s="354">
        <v>617584</v>
      </c>
      <c r="Q454" s="354">
        <v>616597</v>
      </c>
      <c r="R454" s="355">
        <v>623273</v>
      </c>
      <c r="S454" s="355">
        <v>629809</v>
      </c>
      <c r="T454" s="355">
        <v>636488</v>
      </c>
      <c r="U454" s="355">
        <v>643663</v>
      </c>
      <c r="V454" s="355">
        <v>651442</v>
      </c>
      <c r="W454" s="355">
        <v>658691</v>
      </c>
      <c r="X454" s="355">
        <v>666313</v>
      </c>
      <c r="Y454" s="355">
        <v>672840</v>
      </c>
      <c r="Z454" s="355">
        <v>679503</v>
      </c>
      <c r="AA454" s="355">
        <v>686254</v>
      </c>
      <c r="AB454" s="356" t="s">
        <v>1131</v>
      </c>
      <c r="AC454" s="356" t="s">
        <v>1131</v>
      </c>
      <c r="AD454" s="356" t="s">
        <v>1131</v>
      </c>
      <c r="AE454" s="356" t="s">
        <v>1131</v>
      </c>
      <c r="AF454" s="356" t="s">
        <v>1131</v>
      </c>
      <c r="AG454" s="356" t="s">
        <v>1131</v>
      </c>
      <c r="AH454" s="356" t="s">
        <v>1131</v>
      </c>
      <c r="AI454" s="356" t="s">
        <v>1131</v>
      </c>
      <c r="AJ454" s="356" t="s">
        <v>1131</v>
      </c>
      <c r="AK454" s="356" t="s">
        <v>1131</v>
      </c>
      <c r="AL454" s="356" t="s">
        <v>1131</v>
      </c>
      <c r="AM454" s="356" t="s">
        <v>1131</v>
      </c>
      <c r="AN454" s="356" t="s">
        <v>1131</v>
      </c>
      <c r="AO454" s="356" t="s">
        <v>1131</v>
      </c>
      <c r="AP454" s="356" t="s">
        <v>1131</v>
      </c>
      <c r="AQ454" s="356" t="s">
        <v>1131</v>
      </c>
      <c r="AR454" s="356" t="s">
        <v>1131</v>
      </c>
    </row>
    <row r="455" spans="1:44" ht="120.75" customHeight="1">
      <c r="A455" s="357" t="s">
        <v>2539</v>
      </c>
      <c r="B455" s="358" t="s">
        <v>2540</v>
      </c>
      <c r="C455" s="358"/>
      <c r="D455" s="358"/>
      <c r="E455" s="358" t="s">
        <v>1643</v>
      </c>
      <c r="F455" s="358" t="s">
        <v>2541</v>
      </c>
      <c r="G455" s="358"/>
      <c r="H455" s="358" t="s">
        <v>1130</v>
      </c>
      <c r="I455" s="355">
        <v>293.42200000000003</v>
      </c>
      <c r="J455" s="355">
        <v>303.86399999999998</v>
      </c>
      <c r="K455" s="355">
        <v>303.70600000000002</v>
      </c>
      <c r="L455" s="355">
        <v>303.476</v>
      </c>
      <c r="M455" s="355">
        <v>301.45299999999997</v>
      </c>
      <c r="N455" s="355">
        <v>297.16800000000001</v>
      </c>
      <c r="O455" s="355">
        <v>314.02499999999998</v>
      </c>
      <c r="P455" s="359">
        <v>309.10000000000002</v>
      </c>
      <c r="Q455" s="359">
        <v>300.5</v>
      </c>
      <c r="R455" s="355">
        <v>304.2</v>
      </c>
      <c r="S455" s="355">
        <v>306.8</v>
      </c>
      <c r="T455" s="355">
        <v>308.2</v>
      </c>
      <c r="U455" s="355">
        <v>310.2</v>
      </c>
      <c r="V455" s="355">
        <v>312.60000000000002</v>
      </c>
      <c r="W455" s="355">
        <v>308.5</v>
      </c>
      <c r="X455" s="355">
        <v>306.60000000000002</v>
      </c>
      <c r="Y455" s="355">
        <v>307.2</v>
      </c>
      <c r="Z455" s="355">
        <v>307.7</v>
      </c>
      <c r="AA455" s="355">
        <v>309.5</v>
      </c>
      <c r="AB455" s="355" t="s">
        <v>1131</v>
      </c>
      <c r="AC455" s="355" t="s">
        <v>1131</v>
      </c>
      <c r="AD455" s="355" t="s">
        <v>1131</v>
      </c>
      <c r="AE455" s="355" t="s">
        <v>1131</v>
      </c>
      <c r="AF455" s="355" t="s">
        <v>1131</v>
      </c>
      <c r="AG455" s="355" t="s">
        <v>1131</v>
      </c>
      <c r="AH455" s="355" t="s">
        <v>1131</v>
      </c>
      <c r="AI455" s="355" t="s">
        <v>1131</v>
      </c>
      <c r="AJ455" s="355" t="s">
        <v>1131</v>
      </c>
      <c r="AK455" s="355" t="s">
        <v>1131</v>
      </c>
      <c r="AL455" s="355" t="s">
        <v>1131</v>
      </c>
      <c r="AM455" s="355" t="s">
        <v>1131</v>
      </c>
      <c r="AN455" s="355" t="s">
        <v>1131</v>
      </c>
      <c r="AO455" s="355" t="s">
        <v>1131</v>
      </c>
      <c r="AP455" s="355" t="s">
        <v>1131</v>
      </c>
      <c r="AQ455" s="355" t="s">
        <v>1131</v>
      </c>
      <c r="AR455" s="355" t="s">
        <v>1131</v>
      </c>
    </row>
    <row r="456" spans="1:44" ht="120.75" customHeight="1">
      <c r="A456" s="352" t="s">
        <v>2542</v>
      </c>
      <c r="B456" s="353" t="s">
        <v>2543</v>
      </c>
      <c r="C456" s="353"/>
      <c r="D456" s="353"/>
      <c r="E456" s="353" t="s">
        <v>1643</v>
      </c>
      <c r="F456" s="353" t="s">
        <v>2544</v>
      </c>
      <c r="G456" s="353"/>
      <c r="H456" s="353" t="s">
        <v>1130</v>
      </c>
      <c r="I456" s="356">
        <v>272620.09999999998</v>
      </c>
      <c r="J456" s="356">
        <v>282322.3</v>
      </c>
      <c r="K456" s="356">
        <v>282175.09999999998</v>
      </c>
      <c r="L456" s="356">
        <v>281961.40000000002</v>
      </c>
      <c r="M456" s="356">
        <v>280082.3</v>
      </c>
      <c r="N456" s="356">
        <v>276101.09999999998</v>
      </c>
      <c r="O456" s="356">
        <v>291762.40000000002</v>
      </c>
      <c r="P456" s="354">
        <v>287184</v>
      </c>
      <c r="Q456" s="354">
        <v>279167</v>
      </c>
      <c r="R456" s="355">
        <v>282644</v>
      </c>
      <c r="S456" s="355">
        <v>285048</v>
      </c>
      <c r="T456" s="355">
        <v>286355</v>
      </c>
      <c r="U456" s="355">
        <v>288216</v>
      </c>
      <c r="V456" s="355">
        <v>290439</v>
      </c>
      <c r="W456" s="355">
        <v>286624</v>
      </c>
      <c r="X456" s="355">
        <v>284898</v>
      </c>
      <c r="Y456" s="355">
        <v>285411</v>
      </c>
      <c r="Z456" s="355">
        <v>285868</v>
      </c>
      <c r="AA456" s="355">
        <v>287543</v>
      </c>
      <c r="AB456" s="356" t="s">
        <v>1131</v>
      </c>
      <c r="AC456" s="356" t="s">
        <v>1131</v>
      </c>
      <c r="AD456" s="356" t="s">
        <v>1131</v>
      </c>
      <c r="AE456" s="356" t="s">
        <v>1131</v>
      </c>
      <c r="AF456" s="356" t="s">
        <v>1131</v>
      </c>
      <c r="AG456" s="356" t="s">
        <v>1131</v>
      </c>
      <c r="AH456" s="356" t="s">
        <v>1131</v>
      </c>
      <c r="AI456" s="356" t="s">
        <v>1131</v>
      </c>
      <c r="AJ456" s="356" t="s">
        <v>1131</v>
      </c>
      <c r="AK456" s="356" t="s">
        <v>1131</v>
      </c>
      <c r="AL456" s="356" t="s">
        <v>1131</v>
      </c>
      <c r="AM456" s="356" t="s">
        <v>1131</v>
      </c>
      <c r="AN456" s="356" t="s">
        <v>1131</v>
      </c>
      <c r="AO456" s="356" t="s">
        <v>1131</v>
      </c>
      <c r="AP456" s="356" t="s">
        <v>1131</v>
      </c>
      <c r="AQ456" s="356" t="s">
        <v>1131</v>
      </c>
      <c r="AR456" s="356" t="s">
        <v>1131</v>
      </c>
    </row>
    <row r="457" spans="1:44" ht="120.75" customHeight="1">
      <c r="A457" s="357" t="s">
        <v>2545</v>
      </c>
      <c r="B457" s="358" t="s">
        <v>2546</v>
      </c>
      <c r="C457" s="358"/>
      <c r="D457" s="358"/>
      <c r="E457" s="358" t="s">
        <v>1643</v>
      </c>
      <c r="F457" s="358" t="s">
        <v>2547</v>
      </c>
      <c r="G457" s="358"/>
      <c r="H457" s="358" t="s">
        <v>1130</v>
      </c>
      <c r="I457" s="355">
        <v>549047</v>
      </c>
      <c r="J457" s="355">
        <v>558913</v>
      </c>
      <c r="K457" s="355">
        <v>562707</v>
      </c>
      <c r="L457" s="355">
        <v>586218</v>
      </c>
      <c r="M457" s="355">
        <v>578033.9</v>
      </c>
      <c r="N457" s="355">
        <v>575323.5</v>
      </c>
      <c r="O457" s="355">
        <v>608075.9</v>
      </c>
      <c r="P457" s="359">
        <v>634505</v>
      </c>
      <c r="Q457" s="359">
        <v>633157</v>
      </c>
      <c r="R457" s="355">
        <v>639831</v>
      </c>
      <c r="S457" s="355">
        <v>646623</v>
      </c>
      <c r="T457" s="355">
        <v>653222</v>
      </c>
      <c r="U457" s="355">
        <v>661043</v>
      </c>
      <c r="V457" s="355">
        <v>668830</v>
      </c>
      <c r="W457" s="355">
        <v>676129</v>
      </c>
      <c r="X457" s="355">
        <v>684248</v>
      </c>
      <c r="Y457" s="355">
        <v>690749</v>
      </c>
      <c r="Z457" s="355">
        <v>697781</v>
      </c>
      <c r="AA457" s="355">
        <v>703990</v>
      </c>
      <c r="AB457" s="355" t="s">
        <v>1131</v>
      </c>
      <c r="AC457" s="355" t="s">
        <v>1131</v>
      </c>
      <c r="AD457" s="355" t="s">
        <v>1131</v>
      </c>
      <c r="AE457" s="355" t="s">
        <v>1131</v>
      </c>
      <c r="AF457" s="355" t="s">
        <v>1131</v>
      </c>
      <c r="AG457" s="355" t="s">
        <v>1131</v>
      </c>
      <c r="AH457" s="355" t="s">
        <v>1131</v>
      </c>
      <c r="AI457" s="355" t="s">
        <v>1131</v>
      </c>
      <c r="AJ457" s="355" t="s">
        <v>1131</v>
      </c>
      <c r="AK457" s="355" t="s">
        <v>1131</v>
      </c>
      <c r="AL457" s="355" t="s">
        <v>1131</v>
      </c>
      <c r="AM457" s="355" t="s">
        <v>1131</v>
      </c>
      <c r="AN457" s="355" t="s">
        <v>1131</v>
      </c>
      <c r="AO457" s="355" t="s">
        <v>1131</v>
      </c>
      <c r="AP457" s="355" t="s">
        <v>1131</v>
      </c>
      <c r="AQ457" s="355" t="s">
        <v>1131</v>
      </c>
      <c r="AR457" s="355" t="s">
        <v>1131</v>
      </c>
    </row>
    <row r="458" spans="1:44" ht="29.25" customHeight="1">
      <c r="A458" s="352" t="s">
        <v>2548</v>
      </c>
      <c r="B458" s="353" t="s">
        <v>2549</v>
      </c>
      <c r="C458" s="353"/>
      <c r="D458" s="353"/>
      <c r="E458" s="353" t="s">
        <v>1435</v>
      </c>
      <c r="F458" s="353" t="s">
        <v>2550</v>
      </c>
      <c r="G458" s="353"/>
      <c r="H458" s="353" t="s">
        <v>1130</v>
      </c>
      <c r="I458" s="356">
        <v>29.18</v>
      </c>
      <c r="J458" s="356">
        <v>29.866</v>
      </c>
      <c r="K458" s="356">
        <v>31.699000000000002</v>
      </c>
      <c r="L458" s="356">
        <v>30.495000000000001</v>
      </c>
      <c r="M458" s="356">
        <v>30.113</v>
      </c>
      <c r="N458" s="356">
        <v>31.041</v>
      </c>
      <c r="O458" s="356">
        <v>31.488</v>
      </c>
      <c r="P458" s="356">
        <v>31.934000000000001</v>
      </c>
      <c r="Q458" s="356">
        <v>32.097999999999999</v>
      </c>
      <c r="R458" s="354">
        <v>30.9</v>
      </c>
      <c r="S458" s="355">
        <v>31.2</v>
      </c>
      <c r="T458" s="355">
        <v>31.1</v>
      </c>
      <c r="U458" s="355">
        <v>31</v>
      </c>
      <c r="V458" s="355">
        <v>31.2</v>
      </c>
      <c r="W458" s="355">
        <v>31.3</v>
      </c>
      <c r="X458" s="355">
        <v>31.7</v>
      </c>
      <c r="Y458" s="355">
        <v>32.200000000000003</v>
      </c>
      <c r="Z458" s="355">
        <v>32.799999999999997</v>
      </c>
      <c r="AA458" s="355">
        <v>33.4</v>
      </c>
      <c r="AB458" s="355">
        <v>33.9</v>
      </c>
      <c r="AC458" s="355">
        <v>34.299999999999997</v>
      </c>
      <c r="AD458" s="355">
        <v>34.4</v>
      </c>
      <c r="AE458" s="355">
        <v>34.4</v>
      </c>
      <c r="AF458" s="355">
        <v>34.1</v>
      </c>
      <c r="AG458" s="355">
        <v>33.6</v>
      </c>
      <c r="AH458" s="355">
        <v>33</v>
      </c>
      <c r="AI458" s="355">
        <v>32.200000000000003</v>
      </c>
      <c r="AJ458" s="355">
        <v>31.3</v>
      </c>
      <c r="AK458" s="355">
        <v>30.5</v>
      </c>
      <c r="AL458" s="355">
        <v>29.7</v>
      </c>
      <c r="AM458" s="355">
        <v>29</v>
      </c>
      <c r="AN458" s="355">
        <v>28.6</v>
      </c>
      <c r="AO458" s="355">
        <v>28.5</v>
      </c>
      <c r="AP458" s="355">
        <v>28.9</v>
      </c>
      <c r="AQ458" s="355">
        <v>29.8</v>
      </c>
      <c r="AR458" s="355">
        <v>31.3</v>
      </c>
    </row>
    <row r="459" spans="1:44" ht="29.25" customHeight="1">
      <c r="A459" s="357" t="s">
        <v>2551</v>
      </c>
      <c r="B459" s="358" t="s">
        <v>2552</v>
      </c>
      <c r="C459" s="358"/>
      <c r="D459" s="358"/>
      <c r="E459" s="358" t="s">
        <v>1435</v>
      </c>
      <c r="F459" s="358" t="s">
        <v>2553</v>
      </c>
      <c r="G459" s="358"/>
      <c r="H459" s="358" t="s">
        <v>1130</v>
      </c>
      <c r="I459" s="355">
        <v>5.27</v>
      </c>
      <c r="J459" s="355">
        <v>6.8360000000000003</v>
      </c>
      <c r="K459" s="355">
        <v>9.9459999999999997</v>
      </c>
      <c r="L459" s="355">
        <v>-1.998</v>
      </c>
      <c r="M459" s="355">
        <v>-2.089</v>
      </c>
      <c r="N459" s="355">
        <v>2.7839999999999998</v>
      </c>
      <c r="O459" s="355">
        <v>4.3170000000000002</v>
      </c>
      <c r="P459" s="355">
        <v>-0.17</v>
      </c>
      <c r="Q459" s="355">
        <v>1.42</v>
      </c>
      <c r="R459" s="359">
        <v>-0.2</v>
      </c>
      <c r="S459" s="355">
        <v>1</v>
      </c>
      <c r="T459" s="355">
        <v>1.8</v>
      </c>
      <c r="U459" s="355">
        <v>2.5</v>
      </c>
      <c r="V459" s="355">
        <v>2.2000000000000002</v>
      </c>
      <c r="W459" s="355">
        <v>2.2999999999999998</v>
      </c>
      <c r="X459" s="355">
        <v>3.3</v>
      </c>
      <c r="Y459" s="355">
        <v>3.8</v>
      </c>
      <c r="Z459" s="355">
        <v>3.9</v>
      </c>
      <c r="AA459" s="355">
        <v>3.7</v>
      </c>
      <c r="AB459" s="355">
        <v>3.3</v>
      </c>
      <c r="AC459" s="355">
        <v>2.8</v>
      </c>
      <c r="AD459" s="355">
        <v>2.2000000000000002</v>
      </c>
      <c r="AE459" s="355">
        <v>1.6</v>
      </c>
      <c r="AF459" s="355">
        <v>1</v>
      </c>
      <c r="AG459" s="355">
        <v>0.4</v>
      </c>
      <c r="AH459" s="355">
        <v>-0.1</v>
      </c>
      <c r="AI459" s="355">
        <v>-0.5</v>
      </c>
      <c r="AJ459" s="355">
        <v>-0.8</v>
      </c>
      <c r="AK459" s="355">
        <v>-1</v>
      </c>
      <c r="AL459" s="355">
        <v>-0.9</v>
      </c>
      <c r="AM459" s="355">
        <v>-0.6</v>
      </c>
      <c r="AN459" s="355">
        <v>0.1</v>
      </c>
      <c r="AO459" s="355">
        <v>1</v>
      </c>
      <c r="AP459" s="355">
        <v>2.4</v>
      </c>
      <c r="AQ459" s="355">
        <v>4</v>
      </c>
      <c r="AR459" s="355">
        <v>5.9</v>
      </c>
    </row>
    <row r="460" spans="1:44" ht="29.25" customHeight="1">
      <c r="A460" s="352" t="s">
        <v>2554</v>
      </c>
      <c r="B460" s="353" t="s">
        <v>2555</v>
      </c>
      <c r="C460" s="353"/>
      <c r="D460" s="353"/>
      <c r="E460" s="353" t="s">
        <v>1435</v>
      </c>
      <c r="F460" s="353" t="s">
        <v>2556</v>
      </c>
      <c r="G460" s="353"/>
      <c r="H460" s="353" t="s">
        <v>1130</v>
      </c>
      <c r="I460" s="356">
        <v>1.544</v>
      </c>
      <c r="J460" s="356">
        <v>2.0489999999999999</v>
      </c>
      <c r="K460" s="356">
        <v>3.0870000000000002</v>
      </c>
      <c r="L460" s="356">
        <v>-0.65900000000000003</v>
      </c>
      <c r="M460" s="356">
        <v>-0.65500000000000003</v>
      </c>
      <c r="N460" s="356">
        <v>0.83499999999999996</v>
      </c>
      <c r="O460" s="356">
        <v>1.34</v>
      </c>
      <c r="P460" s="356">
        <v>-5.2999999999999999E-2</v>
      </c>
      <c r="Q460" s="356">
        <v>0.42699999999999999</v>
      </c>
      <c r="R460" s="354">
        <v>-0.1</v>
      </c>
      <c r="S460" s="355">
        <v>0.3</v>
      </c>
      <c r="T460" s="355">
        <v>0.5</v>
      </c>
      <c r="U460" s="355">
        <v>0.7</v>
      </c>
      <c r="V460" s="355">
        <v>0.6</v>
      </c>
      <c r="W460" s="355">
        <v>0.7</v>
      </c>
      <c r="X460" s="355">
        <v>1</v>
      </c>
      <c r="Y460" s="355">
        <v>1.1000000000000001</v>
      </c>
      <c r="Z460" s="355">
        <v>1.1000000000000001</v>
      </c>
      <c r="AA460" s="355">
        <v>1.1000000000000001</v>
      </c>
      <c r="AB460" s="355">
        <v>1</v>
      </c>
      <c r="AC460" s="355">
        <v>0.9</v>
      </c>
      <c r="AD460" s="355">
        <v>0.7</v>
      </c>
      <c r="AE460" s="355">
        <v>0.5</v>
      </c>
      <c r="AF460" s="355">
        <v>0.3</v>
      </c>
      <c r="AG460" s="355">
        <v>0.1</v>
      </c>
      <c r="AH460" s="355">
        <v>0</v>
      </c>
      <c r="AI460" s="355">
        <v>-0.2</v>
      </c>
      <c r="AJ460" s="355">
        <v>-0.2</v>
      </c>
      <c r="AK460" s="355">
        <v>-0.3</v>
      </c>
      <c r="AL460" s="355">
        <v>-0.3</v>
      </c>
      <c r="AM460" s="355">
        <v>-0.2</v>
      </c>
      <c r="AN460" s="355">
        <v>0</v>
      </c>
      <c r="AO460" s="355">
        <v>0.3</v>
      </c>
      <c r="AP460" s="355">
        <v>0.6</v>
      </c>
      <c r="AQ460" s="355">
        <v>1.1000000000000001</v>
      </c>
      <c r="AR460" s="355">
        <v>1.6</v>
      </c>
    </row>
    <row r="461" spans="1:44" ht="213" customHeight="1">
      <c r="A461" s="357" t="s">
        <v>2557</v>
      </c>
      <c r="B461" s="358" t="s">
        <v>2558</v>
      </c>
      <c r="C461" s="358" t="s">
        <v>1371</v>
      </c>
      <c r="D461" s="358" t="s">
        <v>1315</v>
      </c>
      <c r="E461" s="358" t="s">
        <v>1376</v>
      </c>
      <c r="F461" s="358" t="s">
        <v>2559</v>
      </c>
      <c r="G461" s="358" t="s">
        <v>1378</v>
      </c>
      <c r="H461" s="358" t="s">
        <v>1130</v>
      </c>
      <c r="I461" s="355">
        <v>49010.2</v>
      </c>
      <c r="J461" s="355">
        <v>47080.7</v>
      </c>
      <c r="K461" s="355">
        <v>65903.5</v>
      </c>
      <c r="L461" s="355">
        <v>59461.599999999999</v>
      </c>
      <c r="M461" s="355">
        <v>60174.5</v>
      </c>
      <c r="N461" s="355">
        <v>66590.100000000006</v>
      </c>
      <c r="O461" s="355">
        <v>59384.800000000003</v>
      </c>
      <c r="P461" s="355">
        <v>55792.6</v>
      </c>
      <c r="Q461" s="355" t="s">
        <v>1131</v>
      </c>
      <c r="R461" s="355" t="s">
        <v>1131</v>
      </c>
      <c r="S461" s="355" t="s">
        <v>1131</v>
      </c>
      <c r="T461" s="355" t="s">
        <v>1131</v>
      </c>
      <c r="U461" s="355" t="s">
        <v>1131</v>
      </c>
      <c r="V461" s="355" t="s">
        <v>1131</v>
      </c>
      <c r="W461" s="355" t="s">
        <v>1131</v>
      </c>
      <c r="X461" s="355" t="s">
        <v>1131</v>
      </c>
      <c r="Y461" s="355" t="s">
        <v>1131</v>
      </c>
      <c r="Z461" s="355" t="s">
        <v>1131</v>
      </c>
      <c r="AA461" s="355" t="s">
        <v>1131</v>
      </c>
      <c r="AB461" s="355" t="s">
        <v>1131</v>
      </c>
      <c r="AC461" s="355" t="s">
        <v>1131</v>
      </c>
      <c r="AD461" s="355" t="s">
        <v>1131</v>
      </c>
      <c r="AE461" s="355" t="s">
        <v>1131</v>
      </c>
      <c r="AF461" s="355" t="s">
        <v>1131</v>
      </c>
      <c r="AG461" s="355" t="s">
        <v>1131</v>
      </c>
      <c r="AH461" s="355" t="s">
        <v>1131</v>
      </c>
      <c r="AI461" s="355" t="s">
        <v>1131</v>
      </c>
      <c r="AJ461" s="355" t="s">
        <v>1131</v>
      </c>
      <c r="AK461" s="355" t="s">
        <v>1131</v>
      </c>
      <c r="AL461" s="355" t="s">
        <v>1131</v>
      </c>
      <c r="AM461" s="355" t="s">
        <v>1131</v>
      </c>
      <c r="AN461" s="355" t="s">
        <v>1131</v>
      </c>
      <c r="AO461" s="355" t="s">
        <v>1131</v>
      </c>
      <c r="AP461" s="355" t="s">
        <v>1131</v>
      </c>
      <c r="AQ461" s="355" t="s">
        <v>1131</v>
      </c>
      <c r="AR461" s="355" t="s">
        <v>1131</v>
      </c>
    </row>
    <row r="462" spans="1:44" ht="47.25" customHeight="1">
      <c r="A462" s="352" t="s">
        <v>2560</v>
      </c>
      <c r="B462" s="353" t="s">
        <v>2561</v>
      </c>
      <c r="C462" s="353"/>
      <c r="D462" s="353"/>
      <c r="E462" s="353" t="s">
        <v>1551</v>
      </c>
      <c r="F462" s="353" t="s">
        <v>2562</v>
      </c>
      <c r="G462" s="353"/>
      <c r="H462" s="353" t="s">
        <v>1130</v>
      </c>
      <c r="I462" s="356">
        <v>36.142000000000003</v>
      </c>
      <c r="J462" s="356">
        <v>36.183</v>
      </c>
      <c r="K462" s="356">
        <v>36.363999999999997</v>
      </c>
      <c r="L462" s="356">
        <v>35.494999999999997</v>
      </c>
      <c r="M462" s="356">
        <v>34.603999999999999</v>
      </c>
      <c r="N462" s="356">
        <v>35.877000000000002</v>
      </c>
      <c r="O462" s="356">
        <v>36.881</v>
      </c>
      <c r="P462" s="356">
        <v>34.761000000000003</v>
      </c>
      <c r="Q462" s="356">
        <v>34.186999999999998</v>
      </c>
      <c r="R462" s="354">
        <v>35.200000000000003</v>
      </c>
      <c r="S462" s="355">
        <v>34</v>
      </c>
      <c r="T462" s="355">
        <v>33.799999999999997</v>
      </c>
      <c r="U462" s="355">
        <v>33.799999999999997</v>
      </c>
      <c r="V462" s="355">
        <v>34.1</v>
      </c>
      <c r="W462" s="355">
        <v>34</v>
      </c>
      <c r="X462" s="356" t="s">
        <v>1131</v>
      </c>
      <c r="Y462" s="356" t="s">
        <v>1131</v>
      </c>
      <c r="Z462" s="356" t="s">
        <v>1131</v>
      </c>
      <c r="AA462" s="356" t="s">
        <v>1131</v>
      </c>
      <c r="AB462" s="356" t="s">
        <v>1131</v>
      </c>
      <c r="AC462" s="356" t="s">
        <v>1131</v>
      </c>
      <c r="AD462" s="356" t="s">
        <v>1131</v>
      </c>
      <c r="AE462" s="356" t="s">
        <v>1131</v>
      </c>
      <c r="AF462" s="356" t="s">
        <v>1131</v>
      </c>
      <c r="AG462" s="356" t="s">
        <v>1131</v>
      </c>
      <c r="AH462" s="356" t="s">
        <v>1131</v>
      </c>
      <c r="AI462" s="356" t="s">
        <v>1131</v>
      </c>
      <c r="AJ462" s="356" t="s">
        <v>1131</v>
      </c>
      <c r="AK462" s="356" t="s">
        <v>1131</v>
      </c>
      <c r="AL462" s="356" t="s">
        <v>1131</v>
      </c>
      <c r="AM462" s="356" t="s">
        <v>1131</v>
      </c>
      <c r="AN462" s="356" t="s">
        <v>1131</v>
      </c>
      <c r="AO462" s="356" t="s">
        <v>1131</v>
      </c>
      <c r="AP462" s="356" t="s">
        <v>1131</v>
      </c>
      <c r="AQ462" s="356" t="s">
        <v>1131</v>
      </c>
      <c r="AR462" s="356" t="s">
        <v>1131</v>
      </c>
    </row>
    <row r="463" spans="1:44" ht="38.25" customHeight="1">
      <c r="A463" s="357" t="s">
        <v>2563</v>
      </c>
      <c r="B463" s="358" t="s">
        <v>2564</v>
      </c>
      <c r="C463" s="358"/>
      <c r="D463" s="358"/>
      <c r="E463" s="358" t="s">
        <v>1283</v>
      </c>
      <c r="F463" s="358" t="s">
        <v>2565</v>
      </c>
      <c r="G463" s="358"/>
      <c r="H463" s="358" t="s">
        <v>1130</v>
      </c>
      <c r="I463" s="355">
        <v>123.29900000000001</v>
      </c>
      <c r="J463" s="355">
        <v>120.682</v>
      </c>
      <c r="K463" s="355">
        <v>113.762</v>
      </c>
      <c r="L463" s="355">
        <v>113.589</v>
      </c>
      <c r="M463" s="355">
        <v>110.925</v>
      </c>
      <c r="N463" s="355">
        <v>113.80500000000001</v>
      </c>
      <c r="O463" s="355">
        <v>113.504</v>
      </c>
      <c r="P463" s="355">
        <v>104.307</v>
      </c>
      <c r="Q463" s="355">
        <v>105.982</v>
      </c>
      <c r="R463" s="359">
        <v>113.2</v>
      </c>
      <c r="S463" s="355">
        <v>107.1</v>
      </c>
      <c r="T463" s="355">
        <v>107.6</v>
      </c>
      <c r="U463" s="355">
        <v>107.8</v>
      </c>
      <c r="V463" s="355">
        <v>108.5</v>
      </c>
      <c r="W463" s="355">
        <v>107.5</v>
      </c>
      <c r="X463" s="355" t="s">
        <v>1131</v>
      </c>
      <c r="Y463" s="355" t="s">
        <v>1131</v>
      </c>
      <c r="Z463" s="355" t="s">
        <v>1131</v>
      </c>
      <c r="AA463" s="355" t="s">
        <v>1131</v>
      </c>
      <c r="AB463" s="355" t="s">
        <v>1131</v>
      </c>
      <c r="AC463" s="355" t="s">
        <v>1131</v>
      </c>
      <c r="AD463" s="355" t="s">
        <v>1131</v>
      </c>
      <c r="AE463" s="355" t="s">
        <v>1131</v>
      </c>
      <c r="AF463" s="355" t="s">
        <v>1131</v>
      </c>
      <c r="AG463" s="355" t="s">
        <v>1131</v>
      </c>
      <c r="AH463" s="355" t="s">
        <v>1131</v>
      </c>
      <c r="AI463" s="355" t="s">
        <v>1131</v>
      </c>
      <c r="AJ463" s="355" t="s">
        <v>1131</v>
      </c>
      <c r="AK463" s="355" t="s">
        <v>1131</v>
      </c>
      <c r="AL463" s="355" t="s">
        <v>1131</v>
      </c>
      <c r="AM463" s="355" t="s">
        <v>1131</v>
      </c>
      <c r="AN463" s="355" t="s">
        <v>1131</v>
      </c>
      <c r="AO463" s="355" t="s">
        <v>1131</v>
      </c>
      <c r="AP463" s="355" t="s">
        <v>1131</v>
      </c>
      <c r="AQ463" s="355" t="s">
        <v>1131</v>
      </c>
      <c r="AR463" s="355" t="s">
        <v>1131</v>
      </c>
    </row>
    <row r="464" spans="1:44" ht="29.25" customHeight="1">
      <c r="A464" s="352" t="s">
        <v>2566</v>
      </c>
      <c r="B464" s="353" t="s">
        <v>2567</v>
      </c>
      <c r="C464" s="353" t="s">
        <v>1371</v>
      </c>
      <c r="D464" s="353" t="s">
        <v>1315</v>
      </c>
      <c r="E464" s="353" t="s">
        <v>2568</v>
      </c>
      <c r="F464" s="353" t="s">
        <v>2569</v>
      </c>
      <c r="G464" s="353"/>
      <c r="H464" s="353" t="s">
        <v>1130</v>
      </c>
      <c r="I464" s="356">
        <v>1085368.3</v>
      </c>
      <c r="J464" s="356">
        <v>1086331.2</v>
      </c>
      <c r="K464" s="356">
        <v>1163633.1000000001</v>
      </c>
      <c r="L464" s="356">
        <v>1269902.3</v>
      </c>
      <c r="M464" s="356">
        <v>1242692.5</v>
      </c>
      <c r="N464" s="356">
        <v>1276460.7</v>
      </c>
      <c r="O464" s="354">
        <v>1385424</v>
      </c>
      <c r="P464" s="354">
        <v>1317993</v>
      </c>
      <c r="Q464" s="354">
        <v>1364800</v>
      </c>
      <c r="R464" s="355">
        <v>1381599</v>
      </c>
      <c r="S464" s="355">
        <v>1476586</v>
      </c>
      <c r="T464" s="355">
        <v>1564408</v>
      </c>
      <c r="U464" s="355">
        <v>1649483</v>
      </c>
      <c r="V464" s="355">
        <v>1704113</v>
      </c>
      <c r="W464" s="355">
        <v>1769725</v>
      </c>
      <c r="X464" s="356" t="s">
        <v>1131</v>
      </c>
      <c r="Y464" s="356" t="s">
        <v>1131</v>
      </c>
      <c r="Z464" s="356" t="s">
        <v>1131</v>
      </c>
      <c r="AA464" s="356" t="s">
        <v>1131</v>
      </c>
      <c r="AB464" s="356" t="s">
        <v>1131</v>
      </c>
      <c r="AC464" s="356" t="s">
        <v>1131</v>
      </c>
      <c r="AD464" s="356" t="s">
        <v>1131</v>
      </c>
      <c r="AE464" s="356" t="s">
        <v>1131</v>
      </c>
      <c r="AF464" s="356" t="s">
        <v>1131</v>
      </c>
      <c r="AG464" s="356" t="s">
        <v>1131</v>
      </c>
      <c r="AH464" s="356" t="s">
        <v>1131</v>
      </c>
      <c r="AI464" s="356" t="s">
        <v>1131</v>
      </c>
      <c r="AJ464" s="356" t="s">
        <v>1131</v>
      </c>
      <c r="AK464" s="356" t="s">
        <v>1131</v>
      </c>
      <c r="AL464" s="356" t="s">
        <v>1131</v>
      </c>
      <c r="AM464" s="356" t="s">
        <v>1131</v>
      </c>
      <c r="AN464" s="356" t="s">
        <v>1131</v>
      </c>
      <c r="AO464" s="356" t="s">
        <v>1131</v>
      </c>
      <c r="AP464" s="356" t="s">
        <v>1131</v>
      </c>
      <c r="AQ464" s="356" t="s">
        <v>1131</v>
      </c>
      <c r="AR464" s="356" t="s">
        <v>1131</v>
      </c>
    </row>
    <row r="465" spans="1:44" ht="38.25" customHeight="1">
      <c r="A465" s="357" t="s">
        <v>2570</v>
      </c>
      <c r="B465" s="358" t="s">
        <v>2571</v>
      </c>
      <c r="C465" s="358"/>
      <c r="D465" s="358"/>
      <c r="E465" s="358" t="s">
        <v>2572</v>
      </c>
      <c r="F465" s="358" t="s">
        <v>2573</v>
      </c>
      <c r="G465" s="358"/>
      <c r="H465" s="358" t="s">
        <v>1130</v>
      </c>
      <c r="I465" s="355">
        <v>3.4140000000000001</v>
      </c>
      <c r="J465" s="355">
        <v>3.8069999999999999</v>
      </c>
      <c r="K465" s="355">
        <v>2.706</v>
      </c>
      <c r="L465" s="355">
        <v>5.0970000000000004</v>
      </c>
      <c r="M465" s="355">
        <v>3.302</v>
      </c>
      <c r="N465" s="355">
        <v>0.68600000000000005</v>
      </c>
      <c r="O465" s="355">
        <v>5.024</v>
      </c>
      <c r="P465" s="355">
        <v>4.8970000000000002</v>
      </c>
      <c r="Q465" s="359">
        <v>2.2000000000000002</v>
      </c>
      <c r="R465" s="359">
        <v>4.5999999999999996</v>
      </c>
      <c r="S465" s="355">
        <v>2.8</v>
      </c>
      <c r="T465" s="355">
        <v>3.6</v>
      </c>
      <c r="U465" s="355">
        <v>3.5</v>
      </c>
      <c r="V465" s="355">
        <v>3.5</v>
      </c>
      <c r="W465" s="355">
        <v>3.5</v>
      </c>
      <c r="X465" s="355" t="s">
        <v>1131</v>
      </c>
      <c r="Y465" s="355" t="s">
        <v>1131</v>
      </c>
      <c r="Z465" s="355" t="s">
        <v>1131</v>
      </c>
      <c r="AA465" s="355" t="s">
        <v>1131</v>
      </c>
      <c r="AB465" s="355" t="s">
        <v>1131</v>
      </c>
      <c r="AC465" s="355" t="s">
        <v>1131</v>
      </c>
      <c r="AD465" s="355" t="s">
        <v>1131</v>
      </c>
      <c r="AE465" s="355" t="s">
        <v>1131</v>
      </c>
      <c r="AF465" s="355" t="s">
        <v>1131</v>
      </c>
      <c r="AG465" s="355" t="s">
        <v>1131</v>
      </c>
      <c r="AH465" s="355" t="s">
        <v>1131</v>
      </c>
      <c r="AI465" s="355" t="s">
        <v>1131</v>
      </c>
      <c r="AJ465" s="355" t="s">
        <v>1131</v>
      </c>
      <c r="AK465" s="355" t="s">
        <v>1131</v>
      </c>
      <c r="AL465" s="355" t="s">
        <v>1131</v>
      </c>
      <c r="AM465" s="355" t="s">
        <v>1131</v>
      </c>
      <c r="AN465" s="355" t="s">
        <v>1131</v>
      </c>
      <c r="AO465" s="355" t="s">
        <v>1131</v>
      </c>
      <c r="AP465" s="355" t="s">
        <v>1131</v>
      </c>
      <c r="AQ465" s="355" t="s">
        <v>1131</v>
      </c>
      <c r="AR465" s="355" t="s">
        <v>1131</v>
      </c>
    </row>
    <row r="466" spans="1:44" ht="20.25" customHeight="1">
      <c r="A466" s="352" t="s">
        <v>2574</v>
      </c>
      <c r="B466" s="353" t="s">
        <v>2575</v>
      </c>
      <c r="C466" s="353"/>
      <c r="D466" s="353"/>
      <c r="E466" s="353" t="s">
        <v>2576</v>
      </c>
      <c r="F466" s="353" t="s">
        <v>2577</v>
      </c>
      <c r="G466" s="353"/>
      <c r="H466" s="353" t="s">
        <v>1130</v>
      </c>
      <c r="I466" s="354">
        <v>-3.7</v>
      </c>
      <c r="J466" s="354">
        <v>1.1000000000000001</v>
      </c>
      <c r="K466" s="354">
        <v>5.4</v>
      </c>
      <c r="L466" s="354">
        <v>8</v>
      </c>
      <c r="M466" s="354">
        <v>-2.5</v>
      </c>
      <c r="N466" s="354">
        <v>-0.6</v>
      </c>
      <c r="O466" s="354">
        <v>8.4</v>
      </c>
      <c r="P466" s="354">
        <v>-7.1</v>
      </c>
      <c r="Q466" s="354">
        <v>0.9</v>
      </c>
      <c r="R466" s="355">
        <v>5.2</v>
      </c>
      <c r="S466" s="355">
        <v>9.5</v>
      </c>
      <c r="T466" s="355">
        <v>6.1</v>
      </c>
      <c r="U466" s="355">
        <v>2.2000000000000002</v>
      </c>
      <c r="V466" s="355">
        <v>2.2000000000000002</v>
      </c>
      <c r="W466" s="356" t="s">
        <v>1131</v>
      </c>
      <c r="X466" s="356" t="s">
        <v>1131</v>
      </c>
      <c r="Y466" s="356" t="s">
        <v>1131</v>
      </c>
      <c r="Z466" s="356" t="s">
        <v>1131</v>
      </c>
      <c r="AA466" s="356" t="s">
        <v>1131</v>
      </c>
      <c r="AB466" s="356" t="s">
        <v>1131</v>
      </c>
      <c r="AC466" s="356" t="s">
        <v>1131</v>
      </c>
      <c r="AD466" s="356" t="s">
        <v>1131</v>
      </c>
      <c r="AE466" s="356" t="s">
        <v>1131</v>
      </c>
      <c r="AF466" s="356" t="s">
        <v>1131</v>
      </c>
      <c r="AG466" s="356" t="s">
        <v>1131</v>
      </c>
      <c r="AH466" s="356" t="s">
        <v>1131</v>
      </c>
      <c r="AI466" s="356" t="s">
        <v>1131</v>
      </c>
      <c r="AJ466" s="356" t="s">
        <v>1131</v>
      </c>
      <c r="AK466" s="356" t="s">
        <v>1131</v>
      </c>
      <c r="AL466" s="356" t="s">
        <v>1131</v>
      </c>
      <c r="AM466" s="356" t="s">
        <v>1131</v>
      </c>
      <c r="AN466" s="356" t="s">
        <v>1131</v>
      </c>
      <c r="AO466" s="356" t="s">
        <v>1131</v>
      </c>
      <c r="AP466" s="356" t="s">
        <v>1131</v>
      </c>
      <c r="AQ466" s="356" t="s">
        <v>1131</v>
      </c>
      <c r="AR466" s="356" t="s">
        <v>1131</v>
      </c>
    </row>
    <row r="467" spans="1:44" ht="20.25" customHeight="1">
      <c r="A467" s="357" t="s">
        <v>2578</v>
      </c>
      <c r="B467" s="358" t="s">
        <v>2579</v>
      </c>
      <c r="C467" s="358" t="s">
        <v>2426</v>
      </c>
      <c r="D467" s="358"/>
      <c r="E467" s="358"/>
      <c r="F467" s="358" t="s">
        <v>2580</v>
      </c>
      <c r="G467" s="358"/>
      <c r="H467" s="358" t="s">
        <v>1130</v>
      </c>
      <c r="I467" s="359">
        <v>1.8</v>
      </c>
      <c r="J467" s="359">
        <v>2.2999999999999998</v>
      </c>
      <c r="K467" s="359">
        <v>2.2000000000000002</v>
      </c>
      <c r="L467" s="359">
        <v>2.8</v>
      </c>
      <c r="M467" s="359">
        <v>1.2</v>
      </c>
      <c r="N467" s="359">
        <v>0.1</v>
      </c>
      <c r="O467" s="359">
        <v>3.2</v>
      </c>
      <c r="P467" s="359">
        <v>-0.3</v>
      </c>
      <c r="Q467" s="359">
        <v>0.2</v>
      </c>
      <c r="R467" s="355">
        <v>1.8</v>
      </c>
      <c r="S467" s="355">
        <v>2</v>
      </c>
      <c r="T467" s="355">
        <v>2.1</v>
      </c>
      <c r="U467" s="355">
        <v>2.2000000000000002</v>
      </c>
      <c r="V467" s="355">
        <v>2.5</v>
      </c>
      <c r="W467" s="355">
        <v>2.2000000000000002</v>
      </c>
      <c r="X467" s="355" t="s">
        <v>1131</v>
      </c>
      <c r="Y467" s="355" t="s">
        <v>1131</v>
      </c>
      <c r="Z467" s="355" t="s">
        <v>1131</v>
      </c>
      <c r="AA467" s="355" t="s">
        <v>1131</v>
      </c>
      <c r="AB467" s="355" t="s">
        <v>1131</v>
      </c>
      <c r="AC467" s="355" t="s">
        <v>1131</v>
      </c>
      <c r="AD467" s="355" t="s">
        <v>1131</v>
      </c>
      <c r="AE467" s="355" t="s">
        <v>1131</v>
      </c>
      <c r="AF467" s="355" t="s">
        <v>1131</v>
      </c>
      <c r="AG467" s="355" t="s">
        <v>1131</v>
      </c>
      <c r="AH467" s="355" t="s">
        <v>1131</v>
      </c>
      <c r="AI467" s="355" t="s">
        <v>1131</v>
      </c>
      <c r="AJ467" s="355" t="s">
        <v>1131</v>
      </c>
      <c r="AK467" s="355" t="s">
        <v>1131</v>
      </c>
      <c r="AL467" s="355" t="s">
        <v>1131</v>
      </c>
      <c r="AM467" s="355" t="s">
        <v>1131</v>
      </c>
      <c r="AN467" s="355" t="s">
        <v>1131</v>
      </c>
      <c r="AO467" s="355" t="s">
        <v>1131</v>
      </c>
      <c r="AP467" s="355" t="s">
        <v>1131</v>
      </c>
      <c r="AQ467" s="355" t="s">
        <v>1131</v>
      </c>
      <c r="AR467" s="355" t="s">
        <v>1131</v>
      </c>
    </row>
    <row r="468" spans="1:44" ht="84" customHeight="1">
      <c r="A468" s="352" t="s">
        <v>2581</v>
      </c>
      <c r="B468" s="353" t="s">
        <v>2582</v>
      </c>
      <c r="C468" s="353"/>
      <c r="D468" s="353"/>
      <c r="E468" s="353" t="s">
        <v>2583</v>
      </c>
      <c r="F468" s="353" t="s">
        <v>2584</v>
      </c>
      <c r="G468" s="353"/>
      <c r="H468" s="353" t="s">
        <v>1130</v>
      </c>
      <c r="I468" s="354">
        <v>-16.5</v>
      </c>
      <c r="J468" s="354">
        <v>3.2</v>
      </c>
      <c r="K468" s="354">
        <v>4.0999999999999996</v>
      </c>
      <c r="L468" s="354">
        <v>3.9</v>
      </c>
      <c r="M468" s="354">
        <v>2.2000000000000002</v>
      </c>
      <c r="N468" s="354">
        <v>-0.5</v>
      </c>
      <c r="O468" s="354">
        <v>7</v>
      </c>
      <c r="P468" s="354">
        <v>-2.2999999999999998</v>
      </c>
      <c r="Q468" s="356" t="s">
        <v>1131</v>
      </c>
      <c r="R468" s="356" t="s">
        <v>1131</v>
      </c>
      <c r="S468" s="356" t="s">
        <v>1131</v>
      </c>
      <c r="T468" s="356" t="s">
        <v>1131</v>
      </c>
      <c r="U468" s="356" t="s">
        <v>1131</v>
      </c>
      <c r="V468" s="356" t="s">
        <v>1131</v>
      </c>
      <c r="W468" s="356" t="s">
        <v>1131</v>
      </c>
      <c r="X468" s="356" t="s">
        <v>1131</v>
      </c>
      <c r="Y468" s="356" t="s">
        <v>1131</v>
      </c>
      <c r="Z468" s="356" t="s">
        <v>1131</v>
      </c>
      <c r="AA468" s="356" t="s">
        <v>1131</v>
      </c>
      <c r="AB468" s="356" t="s">
        <v>1131</v>
      </c>
      <c r="AC468" s="356" t="s">
        <v>1131</v>
      </c>
      <c r="AD468" s="356" t="s">
        <v>1131</v>
      </c>
      <c r="AE468" s="356" t="s">
        <v>1131</v>
      </c>
      <c r="AF468" s="356" t="s">
        <v>1131</v>
      </c>
      <c r="AG468" s="356" t="s">
        <v>1131</v>
      </c>
      <c r="AH468" s="356" t="s">
        <v>1131</v>
      </c>
      <c r="AI468" s="356" t="s">
        <v>1131</v>
      </c>
      <c r="AJ468" s="356" t="s">
        <v>1131</v>
      </c>
      <c r="AK468" s="356" t="s">
        <v>1131</v>
      </c>
      <c r="AL468" s="356" t="s">
        <v>1131</v>
      </c>
      <c r="AM468" s="356" t="s">
        <v>1131</v>
      </c>
      <c r="AN468" s="356" t="s">
        <v>1131</v>
      </c>
      <c r="AO468" s="356" t="s">
        <v>1131</v>
      </c>
      <c r="AP468" s="356" t="s">
        <v>1131</v>
      </c>
      <c r="AQ468" s="356" t="s">
        <v>1131</v>
      </c>
      <c r="AR468" s="356" t="s">
        <v>1131</v>
      </c>
    </row>
    <row r="469" spans="1:44" ht="20.25" customHeight="1">
      <c r="A469" s="357" t="s">
        <v>2585</v>
      </c>
      <c r="B469" s="358" t="s">
        <v>2586</v>
      </c>
      <c r="C469" s="358"/>
      <c r="D469" s="358"/>
      <c r="E469" s="358" t="s">
        <v>1143</v>
      </c>
      <c r="F469" s="358" t="s">
        <v>2587</v>
      </c>
      <c r="G469" s="358"/>
      <c r="H469" s="358" t="s">
        <v>1130</v>
      </c>
      <c r="I469" s="359">
        <v>4</v>
      </c>
      <c r="J469" s="359">
        <v>4.2</v>
      </c>
      <c r="K469" s="359">
        <v>4.7</v>
      </c>
      <c r="L469" s="359">
        <v>4.0999999999999996</v>
      </c>
      <c r="M469" s="359">
        <v>3.6</v>
      </c>
      <c r="N469" s="359">
        <v>3.5</v>
      </c>
      <c r="O469" s="359">
        <v>3.6</v>
      </c>
      <c r="P469" s="359">
        <v>3.3</v>
      </c>
      <c r="Q469" s="359">
        <v>3.1</v>
      </c>
      <c r="R469" s="359">
        <v>2.9</v>
      </c>
      <c r="S469" s="355">
        <v>2.7</v>
      </c>
      <c r="T469" s="355">
        <v>2.7</v>
      </c>
      <c r="U469" s="355">
        <v>2.7</v>
      </c>
      <c r="V469" s="355">
        <v>2.6</v>
      </c>
      <c r="W469" s="355">
        <v>2.6</v>
      </c>
      <c r="X469" s="355">
        <v>3.6</v>
      </c>
      <c r="Y469" s="355">
        <v>3.6</v>
      </c>
      <c r="Z469" s="355">
        <v>3.6</v>
      </c>
      <c r="AA469" s="355">
        <v>3.6</v>
      </c>
      <c r="AB469" s="355">
        <v>3.6</v>
      </c>
      <c r="AC469" s="355">
        <v>3.5</v>
      </c>
      <c r="AD469" s="355">
        <v>3.4</v>
      </c>
      <c r="AE469" s="355">
        <v>3.3</v>
      </c>
      <c r="AF469" s="355">
        <v>3.1</v>
      </c>
      <c r="AG469" s="355">
        <v>3</v>
      </c>
      <c r="AH469" s="355">
        <v>2.8</v>
      </c>
      <c r="AI469" s="355">
        <v>2.5</v>
      </c>
      <c r="AJ469" s="355">
        <v>2.2999999999999998</v>
      </c>
      <c r="AK469" s="355">
        <v>2.1</v>
      </c>
      <c r="AL469" s="355">
        <v>2</v>
      </c>
      <c r="AM469" s="355">
        <v>1.8</v>
      </c>
      <c r="AN469" s="355">
        <v>1.7</v>
      </c>
      <c r="AO469" s="355">
        <v>1.7</v>
      </c>
      <c r="AP469" s="355">
        <v>1.7</v>
      </c>
      <c r="AQ469" s="355">
        <v>1.8</v>
      </c>
      <c r="AR469" s="355">
        <v>2.1</v>
      </c>
    </row>
    <row r="470" spans="1:44" ht="93.75" customHeight="1">
      <c r="A470" s="352" t="s">
        <v>2588</v>
      </c>
      <c r="B470" s="353" t="s">
        <v>2589</v>
      </c>
      <c r="C470" s="353"/>
      <c r="D470" s="353"/>
      <c r="E470" s="353" t="s">
        <v>2590</v>
      </c>
      <c r="F470" s="353" t="s">
        <v>2591</v>
      </c>
      <c r="G470" s="353"/>
      <c r="H470" s="353" t="s">
        <v>1130</v>
      </c>
      <c r="I470" s="356">
        <v>2.0219999999999998</v>
      </c>
      <c r="J470" s="356">
        <v>2.54</v>
      </c>
      <c r="K470" s="356">
        <v>3.0550000000000002</v>
      </c>
      <c r="L470" s="356">
        <v>2.867</v>
      </c>
      <c r="M470" s="356">
        <v>2.0630000000000002</v>
      </c>
      <c r="N470" s="356">
        <v>-0.874</v>
      </c>
      <c r="O470" s="356">
        <v>4.633</v>
      </c>
      <c r="P470" s="356">
        <v>2.8580000000000001</v>
      </c>
      <c r="Q470" s="356">
        <v>1.47</v>
      </c>
      <c r="R470" s="354">
        <v>2.2000000000000002</v>
      </c>
      <c r="S470" s="355">
        <v>1.9</v>
      </c>
      <c r="T470" s="355">
        <v>2.4</v>
      </c>
      <c r="U470" s="355">
        <v>2.7</v>
      </c>
      <c r="V470" s="355">
        <v>2.4</v>
      </c>
      <c r="W470" s="355">
        <v>2.6</v>
      </c>
      <c r="X470" s="355">
        <v>2.4</v>
      </c>
      <c r="Y470" s="355">
        <v>2.2999999999999998</v>
      </c>
      <c r="Z470" s="355">
        <v>2.2000000000000002</v>
      </c>
      <c r="AA470" s="355">
        <v>2.2000000000000002</v>
      </c>
      <c r="AB470" s="355">
        <v>2.2000000000000002</v>
      </c>
      <c r="AC470" s="355">
        <v>2.2000000000000002</v>
      </c>
      <c r="AD470" s="355">
        <v>2.2999999999999998</v>
      </c>
      <c r="AE470" s="355">
        <v>2.2999999999999998</v>
      </c>
      <c r="AF470" s="355">
        <v>2.4</v>
      </c>
      <c r="AG470" s="355">
        <v>2.4</v>
      </c>
      <c r="AH470" s="355">
        <v>2.5</v>
      </c>
      <c r="AI470" s="355">
        <v>2.5</v>
      </c>
      <c r="AJ470" s="355">
        <v>2.5</v>
      </c>
      <c r="AK470" s="355">
        <v>2.5</v>
      </c>
      <c r="AL470" s="355">
        <v>2.5</v>
      </c>
      <c r="AM470" s="355">
        <v>2.4</v>
      </c>
      <c r="AN470" s="355">
        <v>2.2999999999999998</v>
      </c>
      <c r="AO470" s="355">
        <v>2.2000000000000002</v>
      </c>
      <c r="AP470" s="355">
        <v>2.1</v>
      </c>
      <c r="AQ470" s="355">
        <v>1.9</v>
      </c>
      <c r="AR470" s="355">
        <v>1.6</v>
      </c>
    </row>
    <row r="471" spans="1:44" ht="57" customHeight="1">
      <c r="A471" s="357" t="s">
        <v>2592</v>
      </c>
      <c r="B471" s="358" t="s">
        <v>2593</v>
      </c>
      <c r="C471" s="358"/>
      <c r="D471" s="358"/>
      <c r="E471" s="358" t="s">
        <v>1143</v>
      </c>
      <c r="F471" s="358" t="s">
        <v>2594</v>
      </c>
      <c r="G471" s="358"/>
      <c r="H471" s="358" t="s">
        <v>1130</v>
      </c>
      <c r="I471" s="359">
        <v>3.1</v>
      </c>
      <c r="J471" s="359">
        <v>3.2</v>
      </c>
      <c r="K471" s="359">
        <v>3.6</v>
      </c>
      <c r="L471" s="359">
        <v>3.4</v>
      </c>
      <c r="M471" s="359">
        <v>2.4</v>
      </c>
      <c r="N471" s="359">
        <v>-0.5</v>
      </c>
      <c r="O471" s="359">
        <v>4.5</v>
      </c>
      <c r="P471" s="359">
        <v>2.2999999999999998</v>
      </c>
      <c r="Q471" s="359">
        <v>1.4</v>
      </c>
      <c r="R471" s="359">
        <v>2.2999999999999998</v>
      </c>
      <c r="S471" s="355">
        <v>2.2000000000000002</v>
      </c>
      <c r="T471" s="355">
        <v>2.5</v>
      </c>
      <c r="U471" s="355">
        <v>2.6</v>
      </c>
      <c r="V471" s="355">
        <v>2.2000000000000002</v>
      </c>
      <c r="W471" s="355">
        <v>2.4</v>
      </c>
      <c r="X471" s="355" t="s">
        <v>1131</v>
      </c>
      <c r="Y471" s="355" t="s">
        <v>1131</v>
      </c>
      <c r="Z471" s="355" t="s">
        <v>1131</v>
      </c>
      <c r="AA471" s="355" t="s">
        <v>1131</v>
      </c>
      <c r="AB471" s="355" t="s">
        <v>1131</v>
      </c>
      <c r="AC471" s="355" t="s">
        <v>1131</v>
      </c>
      <c r="AD471" s="355" t="s">
        <v>1131</v>
      </c>
      <c r="AE471" s="355" t="s">
        <v>1131</v>
      </c>
      <c r="AF471" s="355" t="s">
        <v>1131</v>
      </c>
      <c r="AG471" s="355" t="s">
        <v>1131</v>
      </c>
      <c r="AH471" s="355" t="s">
        <v>1131</v>
      </c>
      <c r="AI471" s="355" t="s">
        <v>1131</v>
      </c>
      <c r="AJ471" s="355" t="s">
        <v>1131</v>
      </c>
      <c r="AK471" s="355" t="s">
        <v>1131</v>
      </c>
      <c r="AL471" s="355" t="s">
        <v>1131</v>
      </c>
      <c r="AM471" s="355" t="s">
        <v>1131</v>
      </c>
      <c r="AN471" s="355" t="s">
        <v>1131</v>
      </c>
      <c r="AO471" s="355" t="s">
        <v>1131</v>
      </c>
      <c r="AP471" s="355" t="s">
        <v>1131</v>
      </c>
      <c r="AQ471" s="355" t="s">
        <v>1131</v>
      </c>
      <c r="AR471" s="355" t="s">
        <v>1131</v>
      </c>
    </row>
    <row r="472" spans="1:44" ht="66" customHeight="1">
      <c r="A472" s="352" t="s">
        <v>2595</v>
      </c>
      <c r="B472" s="353" t="s">
        <v>2596</v>
      </c>
      <c r="C472" s="353"/>
      <c r="D472" s="353"/>
      <c r="E472" s="353" t="s">
        <v>1276</v>
      </c>
      <c r="F472" s="353" t="s">
        <v>2597</v>
      </c>
      <c r="G472" s="353"/>
      <c r="H472" s="353" t="s">
        <v>1130</v>
      </c>
      <c r="I472" s="354">
        <v>3</v>
      </c>
      <c r="J472" s="354">
        <v>3</v>
      </c>
      <c r="K472" s="354">
        <v>3</v>
      </c>
      <c r="L472" s="354">
        <v>3</v>
      </c>
      <c r="M472" s="354">
        <v>3</v>
      </c>
      <c r="N472" s="354">
        <v>3</v>
      </c>
      <c r="O472" s="354">
        <v>3</v>
      </c>
      <c r="P472" s="354">
        <v>3</v>
      </c>
      <c r="Q472" s="354">
        <v>3.2</v>
      </c>
      <c r="R472" s="354">
        <v>3.4</v>
      </c>
      <c r="S472" s="355">
        <v>3.6</v>
      </c>
      <c r="T472" s="355">
        <v>3.8</v>
      </c>
      <c r="U472" s="355">
        <v>4</v>
      </c>
      <c r="V472" s="355">
        <v>4</v>
      </c>
      <c r="W472" s="355">
        <v>4</v>
      </c>
      <c r="X472" s="356" t="s">
        <v>1131</v>
      </c>
      <c r="Y472" s="356" t="s">
        <v>1131</v>
      </c>
      <c r="Z472" s="356" t="s">
        <v>1131</v>
      </c>
      <c r="AA472" s="356" t="s">
        <v>1131</v>
      </c>
      <c r="AB472" s="356" t="s">
        <v>1131</v>
      </c>
      <c r="AC472" s="356" t="s">
        <v>1131</v>
      </c>
      <c r="AD472" s="356" t="s">
        <v>1131</v>
      </c>
      <c r="AE472" s="356" t="s">
        <v>1131</v>
      </c>
      <c r="AF472" s="356" t="s">
        <v>1131</v>
      </c>
      <c r="AG472" s="356" t="s">
        <v>1131</v>
      </c>
      <c r="AH472" s="356" t="s">
        <v>1131</v>
      </c>
      <c r="AI472" s="356" t="s">
        <v>1131</v>
      </c>
      <c r="AJ472" s="356" t="s">
        <v>1131</v>
      </c>
      <c r="AK472" s="356" t="s">
        <v>1131</v>
      </c>
      <c r="AL472" s="356" t="s">
        <v>1131</v>
      </c>
      <c r="AM472" s="356" t="s">
        <v>1131</v>
      </c>
      <c r="AN472" s="356" t="s">
        <v>1131</v>
      </c>
      <c r="AO472" s="356" t="s">
        <v>1131</v>
      </c>
      <c r="AP472" s="356" t="s">
        <v>1131</v>
      </c>
      <c r="AQ472" s="356" t="s">
        <v>1131</v>
      </c>
      <c r="AR472" s="356" t="s">
        <v>1131</v>
      </c>
    </row>
    <row r="473" spans="1:44" ht="57" customHeight="1">
      <c r="A473" s="357" t="s">
        <v>2598</v>
      </c>
      <c r="B473" s="358" t="s">
        <v>2599</v>
      </c>
      <c r="C473" s="358"/>
      <c r="D473" s="358"/>
      <c r="E473" s="358" t="s">
        <v>1276</v>
      </c>
      <c r="F473" s="358" t="s">
        <v>2600</v>
      </c>
      <c r="G473" s="358"/>
      <c r="H473" s="358" t="s">
        <v>1130</v>
      </c>
      <c r="I473" s="359">
        <v>5</v>
      </c>
      <c r="J473" s="359">
        <v>5</v>
      </c>
      <c r="K473" s="359">
        <v>5</v>
      </c>
      <c r="L473" s="359">
        <v>5</v>
      </c>
      <c r="M473" s="359">
        <v>5</v>
      </c>
      <c r="N473" s="359">
        <v>5</v>
      </c>
      <c r="O473" s="359">
        <v>5</v>
      </c>
      <c r="P473" s="359">
        <v>5</v>
      </c>
      <c r="Q473" s="359">
        <v>5</v>
      </c>
      <c r="R473" s="359">
        <v>5</v>
      </c>
      <c r="S473" s="355">
        <v>5</v>
      </c>
      <c r="T473" s="355">
        <v>5</v>
      </c>
      <c r="U473" s="355">
        <v>5</v>
      </c>
      <c r="V473" s="355">
        <v>5</v>
      </c>
      <c r="W473" s="355">
        <v>5</v>
      </c>
      <c r="X473" s="355" t="s">
        <v>1131</v>
      </c>
      <c r="Y473" s="355" t="s">
        <v>1131</v>
      </c>
      <c r="Z473" s="355" t="s">
        <v>1131</v>
      </c>
      <c r="AA473" s="355" t="s">
        <v>1131</v>
      </c>
      <c r="AB473" s="355" t="s">
        <v>1131</v>
      </c>
      <c r="AC473" s="355" t="s">
        <v>1131</v>
      </c>
      <c r="AD473" s="355" t="s">
        <v>1131</v>
      </c>
      <c r="AE473" s="355" t="s">
        <v>1131</v>
      </c>
      <c r="AF473" s="355" t="s">
        <v>1131</v>
      </c>
      <c r="AG473" s="355" t="s">
        <v>1131</v>
      </c>
      <c r="AH473" s="355" t="s">
        <v>1131</v>
      </c>
      <c r="AI473" s="355" t="s">
        <v>1131</v>
      </c>
      <c r="AJ473" s="355" t="s">
        <v>1131</v>
      </c>
      <c r="AK473" s="355" t="s">
        <v>1131</v>
      </c>
      <c r="AL473" s="355" t="s">
        <v>1131</v>
      </c>
      <c r="AM473" s="355" t="s">
        <v>1131</v>
      </c>
      <c r="AN473" s="355" t="s">
        <v>1131</v>
      </c>
      <c r="AO473" s="355" t="s">
        <v>1131</v>
      </c>
      <c r="AP473" s="355" t="s">
        <v>1131</v>
      </c>
      <c r="AQ473" s="355" t="s">
        <v>1131</v>
      </c>
      <c r="AR473" s="355" t="s">
        <v>1131</v>
      </c>
    </row>
    <row r="474" spans="1:44" ht="38.25" customHeight="1">
      <c r="A474" s="352" t="s">
        <v>2601</v>
      </c>
      <c r="B474" s="353" t="s">
        <v>2602</v>
      </c>
      <c r="C474" s="353"/>
      <c r="D474" s="353"/>
      <c r="E474" s="353" t="s">
        <v>1143</v>
      </c>
      <c r="F474" s="353" t="s">
        <v>2603</v>
      </c>
      <c r="G474" s="353" t="s">
        <v>1971</v>
      </c>
      <c r="H474" s="353" t="s">
        <v>1130</v>
      </c>
      <c r="I474" s="354">
        <v>6.5</v>
      </c>
      <c r="J474" s="354">
        <v>5.6</v>
      </c>
      <c r="K474" s="354">
        <v>4</v>
      </c>
      <c r="L474" s="354">
        <v>4.0999999999999996</v>
      </c>
      <c r="M474" s="354">
        <v>5.0999999999999996</v>
      </c>
      <c r="N474" s="354">
        <v>3.6</v>
      </c>
      <c r="O474" s="354">
        <v>6.3</v>
      </c>
      <c r="P474" s="354">
        <v>1.7</v>
      </c>
      <c r="Q474" s="354">
        <v>0.8</v>
      </c>
      <c r="R474" s="355">
        <v>3.2</v>
      </c>
      <c r="S474" s="355">
        <v>2.2000000000000002</v>
      </c>
      <c r="T474" s="355">
        <v>2.8</v>
      </c>
      <c r="U474" s="355">
        <v>3.6</v>
      </c>
      <c r="V474" s="355">
        <v>3.4</v>
      </c>
      <c r="W474" s="356" t="s">
        <v>1131</v>
      </c>
      <c r="X474" s="356" t="s">
        <v>1131</v>
      </c>
      <c r="Y474" s="356" t="s">
        <v>1131</v>
      </c>
      <c r="Z474" s="356" t="s">
        <v>1131</v>
      </c>
      <c r="AA474" s="356" t="s">
        <v>1131</v>
      </c>
      <c r="AB474" s="356" t="s">
        <v>1131</v>
      </c>
      <c r="AC474" s="356" t="s">
        <v>1131</v>
      </c>
      <c r="AD474" s="356" t="s">
        <v>1131</v>
      </c>
      <c r="AE474" s="356" t="s">
        <v>1131</v>
      </c>
      <c r="AF474" s="356" t="s">
        <v>1131</v>
      </c>
      <c r="AG474" s="356" t="s">
        <v>1131</v>
      </c>
      <c r="AH474" s="356" t="s">
        <v>1131</v>
      </c>
      <c r="AI474" s="356" t="s">
        <v>1131</v>
      </c>
      <c r="AJ474" s="356" t="s">
        <v>1131</v>
      </c>
      <c r="AK474" s="356" t="s">
        <v>1131</v>
      </c>
      <c r="AL474" s="356" t="s">
        <v>1131</v>
      </c>
      <c r="AM474" s="356" t="s">
        <v>1131</v>
      </c>
      <c r="AN474" s="356" t="s">
        <v>1131</v>
      </c>
      <c r="AO474" s="356" t="s">
        <v>1131</v>
      </c>
      <c r="AP474" s="356" t="s">
        <v>1131</v>
      </c>
      <c r="AQ474" s="356" t="s">
        <v>1131</v>
      </c>
      <c r="AR474" s="356" t="s">
        <v>1131</v>
      </c>
    </row>
    <row r="475" spans="1:44" ht="38.25" customHeight="1">
      <c r="A475" s="357" t="s">
        <v>2604</v>
      </c>
      <c r="B475" s="358" t="s">
        <v>2605</v>
      </c>
      <c r="C475" s="358" t="s">
        <v>1371</v>
      </c>
      <c r="D475" s="358" t="s">
        <v>1315</v>
      </c>
      <c r="E475" s="358" t="s">
        <v>1143</v>
      </c>
      <c r="F475" s="358" t="s">
        <v>2603</v>
      </c>
      <c r="G475" s="358" t="s">
        <v>1971</v>
      </c>
      <c r="H475" s="358" t="s">
        <v>1130</v>
      </c>
      <c r="I475" s="359">
        <v>50236</v>
      </c>
      <c r="J475" s="359">
        <v>52379</v>
      </c>
      <c r="K475" s="359">
        <v>56984</v>
      </c>
      <c r="L475" s="359">
        <v>61861</v>
      </c>
      <c r="M475" s="359">
        <v>61806</v>
      </c>
      <c r="N475" s="359">
        <v>63784</v>
      </c>
      <c r="O475" s="359">
        <v>71703</v>
      </c>
      <c r="P475" s="359">
        <v>67471</v>
      </c>
      <c r="Q475" s="359">
        <v>69473</v>
      </c>
      <c r="R475" s="355">
        <v>71535</v>
      </c>
      <c r="S475" s="355">
        <v>77256</v>
      </c>
      <c r="T475" s="355">
        <v>82597</v>
      </c>
      <c r="U475" s="355">
        <v>88615</v>
      </c>
      <c r="V475" s="355">
        <v>92761</v>
      </c>
      <c r="W475" s="355" t="s">
        <v>1131</v>
      </c>
      <c r="X475" s="355" t="s">
        <v>1131</v>
      </c>
      <c r="Y475" s="355" t="s">
        <v>1131</v>
      </c>
      <c r="Z475" s="355" t="s">
        <v>1131</v>
      </c>
      <c r="AA475" s="355" t="s">
        <v>1131</v>
      </c>
      <c r="AB475" s="355" t="s">
        <v>1131</v>
      </c>
      <c r="AC475" s="355" t="s">
        <v>1131</v>
      </c>
      <c r="AD475" s="355" t="s">
        <v>1131</v>
      </c>
      <c r="AE475" s="355" t="s">
        <v>1131</v>
      </c>
      <c r="AF475" s="355" t="s">
        <v>1131</v>
      </c>
      <c r="AG475" s="355" t="s">
        <v>1131</v>
      </c>
      <c r="AH475" s="355" t="s">
        <v>1131</v>
      </c>
      <c r="AI475" s="355" t="s">
        <v>1131</v>
      </c>
      <c r="AJ475" s="355" t="s">
        <v>1131</v>
      </c>
      <c r="AK475" s="355" t="s">
        <v>1131</v>
      </c>
      <c r="AL475" s="355" t="s">
        <v>1131</v>
      </c>
      <c r="AM475" s="355" t="s">
        <v>1131</v>
      </c>
      <c r="AN475" s="355" t="s">
        <v>1131</v>
      </c>
      <c r="AO475" s="355" t="s">
        <v>1131</v>
      </c>
      <c r="AP475" s="355" t="s">
        <v>1131</v>
      </c>
      <c r="AQ475" s="355" t="s">
        <v>1131</v>
      </c>
      <c r="AR475" s="355" t="s">
        <v>1131</v>
      </c>
    </row>
    <row r="476" spans="1:44" ht="38.25" customHeight="1">
      <c r="A476" s="352" t="s">
        <v>2606</v>
      </c>
      <c r="B476" s="353" t="s">
        <v>2607</v>
      </c>
      <c r="C476" s="353" t="s">
        <v>1371</v>
      </c>
      <c r="D476" s="353" t="s">
        <v>1315</v>
      </c>
      <c r="E476" s="353" t="s">
        <v>1143</v>
      </c>
      <c r="F476" s="353" t="s">
        <v>2603</v>
      </c>
      <c r="G476" s="353" t="s">
        <v>1971</v>
      </c>
      <c r="H476" s="353" t="s">
        <v>1130</v>
      </c>
      <c r="I476" s="354">
        <v>44350</v>
      </c>
      <c r="J476" s="354">
        <v>46839</v>
      </c>
      <c r="K476" s="354">
        <v>48691</v>
      </c>
      <c r="L476" s="354">
        <v>50703</v>
      </c>
      <c r="M476" s="354">
        <v>53281</v>
      </c>
      <c r="N476" s="354">
        <v>55176</v>
      </c>
      <c r="O476" s="354">
        <v>58631</v>
      </c>
      <c r="P476" s="354">
        <v>59634</v>
      </c>
      <c r="Q476" s="354">
        <v>60104</v>
      </c>
      <c r="R476" s="355">
        <v>62055</v>
      </c>
      <c r="S476" s="355">
        <v>63450</v>
      </c>
      <c r="T476" s="355">
        <v>65202</v>
      </c>
      <c r="U476" s="355">
        <v>67553</v>
      </c>
      <c r="V476" s="355">
        <v>69820</v>
      </c>
      <c r="W476" s="356" t="s">
        <v>1131</v>
      </c>
      <c r="X476" s="356" t="s">
        <v>1131</v>
      </c>
      <c r="Y476" s="356" t="s">
        <v>1131</v>
      </c>
      <c r="Z476" s="356" t="s">
        <v>1131</v>
      </c>
      <c r="AA476" s="356" t="s">
        <v>1131</v>
      </c>
      <c r="AB476" s="356" t="s">
        <v>1131</v>
      </c>
      <c r="AC476" s="356" t="s">
        <v>1131</v>
      </c>
      <c r="AD476" s="356" t="s">
        <v>1131</v>
      </c>
      <c r="AE476" s="356" t="s">
        <v>1131</v>
      </c>
      <c r="AF476" s="356" t="s">
        <v>1131</v>
      </c>
      <c r="AG476" s="356" t="s">
        <v>1131</v>
      </c>
      <c r="AH476" s="356" t="s">
        <v>1131</v>
      </c>
      <c r="AI476" s="356" t="s">
        <v>1131</v>
      </c>
      <c r="AJ476" s="356" t="s">
        <v>1131</v>
      </c>
      <c r="AK476" s="356" t="s">
        <v>1131</v>
      </c>
      <c r="AL476" s="356" t="s">
        <v>1131</v>
      </c>
      <c r="AM476" s="356" t="s">
        <v>1131</v>
      </c>
      <c r="AN476" s="356" t="s">
        <v>1131</v>
      </c>
      <c r="AO476" s="356" t="s">
        <v>1131</v>
      </c>
      <c r="AP476" s="356" t="s">
        <v>1131</v>
      </c>
      <c r="AQ476" s="356" t="s">
        <v>1131</v>
      </c>
      <c r="AR476" s="356" t="s">
        <v>1131</v>
      </c>
    </row>
    <row r="477" spans="1:44" ht="38.25" customHeight="1">
      <c r="A477" s="357" t="s">
        <v>2608</v>
      </c>
      <c r="B477" s="358" t="s">
        <v>2609</v>
      </c>
      <c r="C477" s="358"/>
      <c r="D477" s="358"/>
      <c r="E477" s="358" t="s">
        <v>1485</v>
      </c>
      <c r="F477" s="358" t="s">
        <v>2610</v>
      </c>
      <c r="G477" s="358"/>
      <c r="H477" s="358" t="s">
        <v>1130</v>
      </c>
      <c r="I477" s="355">
        <v>6.72</v>
      </c>
      <c r="J477" s="355">
        <v>6.89</v>
      </c>
      <c r="K477" s="355">
        <v>7.05</v>
      </c>
      <c r="L477" s="355">
        <v>7.46</v>
      </c>
      <c r="M477" s="355">
        <v>8.1300000000000008</v>
      </c>
      <c r="N477" s="355">
        <v>8.3610000000000007</v>
      </c>
      <c r="O477" s="355">
        <v>8.9600000000000009</v>
      </c>
      <c r="P477" s="359">
        <v>9.4</v>
      </c>
      <c r="Q477" s="359">
        <v>9.6</v>
      </c>
      <c r="R477" s="355">
        <v>9.5</v>
      </c>
      <c r="S477" s="355">
        <v>9.5</v>
      </c>
      <c r="T477" s="355">
        <v>9.6</v>
      </c>
      <c r="U477" s="355">
        <v>9.6</v>
      </c>
      <c r="V477" s="355">
        <v>9.6999999999999993</v>
      </c>
      <c r="W477" s="355" t="s">
        <v>1131</v>
      </c>
      <c r="X477" s="355" t="s">
        <v>1131</v>
      </c>
      <c r="Y477" s="355" t="s">
        <v>1131</v>
      </c>
      <c r="Z477" s="355" t="s">
        <v>1131</v>
      </c>
      <c r="AA477" s="355" t="s">
        <v>1131</v>
      </c>
      <c r="AB477" s="355" t="s">
        <v>1131</v>
      </c>
      <c r="AC477" s="355" t="s">
        <v>1131</v>
      </c>
      <c r="AD477" s="355" t="s">
        <v>1131</v>
      </c>
      <c r="AE477" s="355" t="s">
        <v>1131</v>
      </c>
      <c r="AF477" s="355" t="s">
        <v>1131</v>
      </c>
      <c r="AG477" s="355" t="s">
        <v>1131</v>
      </c>
      <c r="AH477" s="355" t="s">
        <v>1131</v>
      </c>
      <c r="AI477" s="355" t="s">
        <v>1131</v>
      </c>
      <c r="AJ477" s="355" t="s">
        <v>1131</v>
      </c>
      <c r="AK477" s="355" t="s">
        <v>1131</v>
      </c>
      <c r="AL477" s="355" t="s">
        <v>1131</v>
      </c>
      <c r="AM477" s="355" t="s">
        <v>1131</v>
      </c>
      <c r="AN477" s="355" t="s">
        <v>1131</v>
      </c>
      <c r="AO477" s="355" t="s">
        <v>1131</v>
      </c>
      <c r="AP477" s="355" t="s">
        <v>1131</v>
      </c>
      <c r="AQ477" s="355" t="s">
        <v>1131</v>
      </c>
      <c r="AR477" s="355" t="s">
        <v>1131</v>
      </c>
    </row>
    <row r="478" spans="1:44" ht="38.25" customHeight="1">
      <c r="A478" s="352" t="s">
        <v>2611</v>
      </c>
      <c r="B478" s="353" t="s">
        <v>2612</v>
      </c>
      <c r="C478" s="353" t="s">
        <v>1290</v>
      </c>
      <c r="D478" s="353" t="s">
        <v>1291</v>
      </c>
      <c r="E478" s="353" t="s">
        <v>1485</v>
      </c>
      <c r="F478" s="353" t="s">
        <v>2610</v>
      </c>
      <c r="G478" s="353"/>
      <c r="H478" s="353" t="s">
        <v>1130</v>
      </c>
      <c r="I478" s="356">
        <v>116979.2123136</v>
      </c>
      <c r="J478" s="356">
        <v>126299.49008040001</v>
      </c>
      <c r="K478" s="356">
        <v>136363.75257424999</v>
      </c>
      <c r="L478" s="356">
        <v>149724.28648740001</v>
      </c>
      <c r="M478" s="356">
        <v>165895.98187724999</v>
      </c>
      <c r="N478" s="356">
        <v>172107.946170743</v>
      </c>
      <c r="O478" s="356">
        <v>199083.160266666</v>
      </c>
      <c r="P478" s="354">
        <v>219137.08714760101</v>
      </c>
      <c r="Q478" s="354">
        <v>229540.22480631401</v>
      </c>
      <c r="R478" s="355">
        <v>239558.65961046101</v>
      </c>
      <c r="S478" s="355">
        <v>248291.18110827799</v>
      </c>
      <c r="T478" s="355">
        <v>259796.95321643999</v>
      </c>
      <c r="U478" s="355">
        <v>270348.34294548299</v>
      </c>
      <c r="V478" s="355">
        <v>282630.20659501298</v>
      </c>
      <c r="W478" s="356" t="s">
        <v>1131</v>
      </c>
      <c r="X478" s="356" t="s">
        <v>1131</v>
      </c>
      <c r="Y478" s="356" t="s">
        <v>1131</v>
      </c>
      <c r="Z478" s="356" t="s">
        <v>1131</v>
      </c>
      <c r="AA478" s="356" t="s">
        <v>1131</v>
      </c>
      <c r="AB478" s="356" t="s">
        <v>1131</v>
      </c>
      <c r="AC478" s="356" t="s">
        <v>1131</v>
      </c>
      <c r="AD478" s="356" t="s">
        <v>1131</v>
      </c>
      <c r="AE478" s="356" t="s">
        <v>1131</v>
      </c>
      <c r="AF478" s="356" t="s">
        <v>1131</v>
      </c>
      <c r="AG478" s="356" t="s">
        <v>1131</v>
      </c>
      <c r="AH478" s="356" t="s">
        <v>1131</v>
      </c>
      <c r="AI478" s="356" t="s">
        <v>1131</v>
      </c>
      <c r="AJ478" s="356" t="s">
        <v>1131</v>
      </c>
      <c r="AK478" s="356" t="s">
        <v>1131</v>
      </c>
      <c r="AL478" s="356" t="s">
        <v>1131</v>
      </c>
      <c r="AM478" s="356" t="s">
        <v>1131</v>
      </c>
      <c r="AN478" s="356" t="s">
        <v>1131</v>
      </c>
      <c r="AO478" s="356" t="s">
        <v>1131</v>
      </c>
      <c r="AP478" s="356" t="s">
        <v>1131</v>
      </c>
      <c r="AQ478" s="356" t="s">
        <v>1131</v>
      </c>
      <c r="AR478" s="356" t="s">
        <v>1131</v>
      </c>
    </row>
    <row r="479" spans="1:44" ht="38.25" customHeight="1">
      <c r="A479" s="357" t="s">
        <v>2613</v>
      </c>
      <c r="B479" s="358" t="s">
        <v>2614</v>
      </c>
      <c r="C479" s="358" t="s">
        <v>1371</v>
      </c>
      <c r="D479" s="358"/>
      <c r="E479" s="358" t="s">
        <v>1485</v>
      </c>
      <c r="F479" s="358" t="s">
        <v>2610</v>
      </c>
      <c r="G479" s="358"/>
      <c r="H479" s="358" t="s">
        <v>1130</v>
      </c>
      <c r="I479" s="355">
        <v>2028.8</v>
      </c>
      <c r="J479" s="355">
        <v>2121.1</v>
      </c>
      <c r="K479" s="355">
        <v>2341.8000000000002</v>
      </c>
      <c r="L479" s="355">
        <v>2635.4</v>
      </c>
      <c r="M479" s="355">
        <v>2749.9</v>
      </c>
      <c r="N479" s="355">
        <v>2811.9</v>
      </c>
      <c r="O479" s="355">
        <v>3356.5</v>
      </c>
      <c r="P479" s="359">
        <v>3277</v>
      </c>
      <c r="Q479" s="359">
        <v>3397</v>
      </c>
      <c r="R479" s="355">
        <v>3451</v>
      </c>
      <c r="S479" s="355">
        <v>3713</v>
      </c>
      <c r="T479" s="355">
        <v>3988</v>
      </c>
      <c r="U479" s="355">
        <v>4227</v>
      </c>
      <c r="V479" s="355">
        <v>4414</v>
      </c>
      <c r="W479" s="355" t="s">
        <v>1131</v>
      </c>
      <c r="X479" s="355" t="s">
        <v>1131</v>
      </c>
      <c r="Y479" s="355" t="s">
        <v>1131</v>
      </c>
      <c r="Z479" s="355" t="s">
        <v>1131</v>
      </c>
      <c r="AA479" s="355" t="s">
        <v>1131</v>
      </c>
      <c r="AB479" s="355" t="s">
        <v>1131</v>
      </c>
      <c r="AC479" s="355" t="s">
        <v>1131</v>
      </c>
      <c r="AD479" s="355" t="s">
        <v>1131</v>
      </c>
      <c r="AE479" s="355" t="s">
        <v>1131</v>
      </c>
      <c r="AF479" s="355" t="s">
        <v>1131</v>
      </c>
      <c r="AG479" s="355" t="s">
        <v>1131</v>
      </c>
      <c r="AH479" s="355" t="s">
        <v>1131</v>
      </c>
      <c r="AI479" s="355" t="s">
        <v>1131</v>
      </c>
      <c r="AJ479" s="355" t="s">
        <v>1131</v>
      </c>
      <c r="AK479" s="355" t="s">
        <v>1131</v>
      </c>
      <c r="AL479" s="355" t="s">
        <v>1131</v>
      </c>
      <c r="AM479" s="355" t="s">
        <v>1131</v>
      </c>
      <c r="AN479" s="355" t="s">
        <v>1131</v>
      </c>
      <c r="AO479" s="355" t="s">
        <v>1131</v>
      </c>
      <c r="AP479" s="355" t="s">
        <v>1131</v>
      </c>
      <c r="AQ479" s="355" t="s">
        <v>1131</v>
      </c>
      <c r="AR479" s="355" t="s">
        <v>1131</v>
      </c>
    </row>
    <row r="480" spans="1:44" ht="38.25" customHeight="1">
      <c r="A480" s="352" t="s">
        <v>2615</v>
      </c>
      <c r="B480" s="353" t="s">
        <v>2616</v>
      </c>
      <c r="C480" s="353" t="s">
        <v>1371</v>
      </c>
      <c r="D480" s="353" t="s">
        <v>1315</v>
      </c>
      <c r="E480" s="353" t="s">
        <v>1485</v>
      </c>
      <c r="F480" s="353" t="s">
        <v>2610</v>
      </c>
      <c r="G480" s="353"/>
      <c r="H480" s="353" t="s">
        <v>1130</v>
      </c>
      <c r="I480" s="356">
        <v>103434.24000000001</v>
      </c>
      <c r="J480" s="356">
        <v>108806.88</v>
      </c>
      <c r="K480" s="356">
        <v>120569.1</v>
      </c>
      <c r="L480" s="356">
        <v>136092.78</v>
      </c>
      <c r="M480" s="356">
        <v>142356.29999999999</v>
      </c>
      <c r="N480" s="356">
        <v>145821.34067599999</v>
      </c>
      <c r="O480" s="356">
        <v>174030.07999999999</v>
      </c>
      <c r="P480" s="354">
        <v>169683.42</v>
      </c>
      <c r="Q480" s="354">
        <v>175803.643595734</v>
      </c>
      <c r="R480" s="355">
        <v>178475.15210601501</v>
      </c>
      <c r="S480" s="355">
        <v>191862.33600340501</v>
      </c>
      <c r="T480" s="355">
        <v>205778.219472745</v>
      </c>
      <c r="U480" s="355">
        <v>217759.43853844801</v>
      </c>
      <c r="V480" s="355">
        <v>226966.63850231899</v>
      </c>
      <c r="W480" s="356" t="s">
        <v>1131</v>
      </c>
      <c r="X480" s="356" t="s">
        <v>1131</v>
      </c>
      <c r="Y480" s="356" t="s">
        <v>1131</v>
      </c>
      <c r="Z480" s="356" t="s">
        <v>1131</v>
      </c>
      <c r="AA480" s="356" t="s">
        <v>1131</v>
      </c>
      <c r="AB480" s="356" t="s">
        <v>1131</v>
      </c>
      <c r="AC480" s="356" t="s">
        <v>1131</v>
      </c>
      <c r="AD480" s="356" t="s">
        <v>1131</v>
      </c>
      <c r="AE480" s="356" t="s">
        <v>1131</v>
      </c>
      <c r="AF480" s="356" t="s">
        <v>1131</v>
      </c>
      <c r="AG480" s="356" t="s">
        <v>1131</v>
      </c>
      <c r="AH480" s="356" t="s">
        <v>1131</v>
      </c>
      <c r="AI480" s="356" t="s">
        <v>1131</v>
      </c>
      <c r="AJ480" s="356" t="s">
        <v>1131</v>
      </c>
      <c r="AK480" s="356" t="s">
        <v>1131</v>
      </c>
      <c r="AL480" s="356" t="s">
        <v>1131</v>
      </c>
      <c r="AM480" s="356" t="s">
        <v>1131</v>
      </c>
      <c r="AN480" s="356" t="s">
        <v>1131</v>
      </c>
      <c r="AO480" s="356" t="s">
        <v>1131</v>
      </c>
      <c r="AP480" s="356" t="s">
        <v>1131</v>
      </c>
      <c r="AQ480" s="356" t="s">
        <v>1131</v>
      </c>
      <c r="AR480" s="356" t="s">
        <v>1131</v>
      </c>
    </row>
    <row r="481" spans="1:44" ht="38.25" customHeight="1">
      <c r="A481" s="357" t="s">
        <v>2617</v>
      </c>
      <c r="B481" s="358" t="s">
        <v>2618</v>
      </c>
      <c r="C481" s="358"/>
      <c r="D481" s="358"/>
      <c r="E481" s="358" t="s">
        <v>1485</v>
      </c>
      <c r="F481" s="358" t="s">
        <v>2619</v>
      </c>
      <c r="G481" s="358"/>
      <c r="H481" s="358" t="s">
        <v>1130</v>
      </c>
      <c r="I481" s="355">
        <v>81.734923103507896</v>
      </c>
      <c r="J481" s="355">
        <v>82.394609536973107</v>
      </c>
      <c r="K481" s="355">
        <v>82.309666381522703</v>
      </c>
      <c r="L481" s="355">
        <v>82.982336956521706</v>
      </c>
      <c r="M481" s="355">
        <v>83.061121400909201</v>
      </c>
      <c r="N481" s="355">
        <v>80.022812449079296</v>
      </c>
      <c r="O481" s="355">
        <v>73.166425934841897</v>
      </c>
      <c r="P481" s="355">
        <v>73.345031105439503</v>
      </c>
      <c r="Q481" s="359">
        <v>75.500724355092302</v>
      </c>
      <c r="R481" s="355">
        <v>73.9934240330536</v>
      </c>
      <c r="S481" s="355">
        <v>74.274421099964201</v>
      </c>
      <c r="T481" s="355">
        <v>74.589530431922</v>
      </c>
      <c r="U481" s="355">
        <v>74.285772427688897</v>
      </c>
      <c r="V481" s="355">
        <v>74.383264223681607</v>
      </c>
      <c r="W481" s="355" t="s">
        <v>1131</v>
      </c>
      <c r="X481" s="355" t="s">
        <v>1131</v>
      </c>
      <c r="Y481" s="355" t="s">
        <v>1131</v>
      </c>
      <c r="Z481" s="355" t="s">
        <v>1131</v>
      </c>
      <c r="AA481" s="355" t="s">
        <v>1131</v>
      </c>
      <c r="AB481" s="355" t="s">
        <v>1131</v>
      </c>
      <c r="AC481" s="355" t="s">
        <v>1131</v>
      </c>
      <c r="AD481" s="355" t="s">
        <v>1131</v>
      </c>
      <c r="AE481" s="355" t="s">
        <v>1131</v>
      </c>
      <c r="AF481" s="355" t="s">
        <v>1131</v>
      </c>
      <c r="AG481" s="355" t="s">
        <v>1131</v>
      </c>
      <c r="AH481" s="355" t="s">
        <v>1131</v>
      </c>
      <c r="AI481" s="355" t="s">
        <v>1131</v>
      </c>
      <c r="AJ481" s="355" t="s">
        <v>1131</v>
      </c>
      <c r="AK481" s="355" t="s">
        <v>1131</v>
      </c>
      <c r="AL481" s="355" t="s">
        <v>1131</v>
      </c>
      <c r="AM481" s="355" t="s">
        <v>1131</v>
      </c>
      <c r="AN481" s="355" t="s">
        <v>1131</v>
      </c>
      <c r="AO481" s="355" t="s">
        <v>1131</v>
      </c>
      <c r="AP481" s="355" t="s">
        <v>1131</v>
      </c>
      <c r="AQ481" s="355" t="s">
        <v>1131</v>
      </c>
      <c r="AR481" s="355" t="s">
        <v>1131</v>
      </c>
    </row>
    <row r="482" spans="1:44" ht="38.25" customHeight="1">
      <c r="A482" s="352" t="s">
        <v>2620</v>
      </c>
      <c r="B482" s="353" t="s">
        <v>2621</v>
      </c>
      <c r="C482" s="353" t="s">
        <v>1290</v>
      </c>
      <c r="D482" s="353" t="s">
        <v>1291</v>
      </c>
      <c r="E482" s="353" t="s">
        <v>1485</v>
      </c>
      <c r="F482" s="353" t="s">
        <v>2619</v>
      </c>
      <c r="G482" s="353"/>
      <c r="H482" s="353" t="s">
        <v>1130</v>
      </c>
      <c r="I482" s="356">
        <v>55331.167424332802</v>
      </c>
      <c r="J482" s="356">
        <v>60232.226819342803</v>
      </c>
      <c r="K482" s="356">
        <v>65604.601363471505</v>
      </c>
      <c r="L482" s="356">
        <v>73155.286377743396</v>
      </c>
      <c r="M482" s="356">
        <v>81836.487860047404</v>
      </c>
      <c r="N482" s="356">
        <v>84513.760988352806</v>
      </c>
      <c r="O482" s="356">
        <v>90762.012765573105</v>
      </c>
      <c r="P482" s="356">
        <v>100759.232670467</v>
      </c>
      <c r="Q482" s="354">
        <v>110149.73605375001</v>
      </c>
      <c r="R482" s="355">
        <v>112618.178188533</v>
      </c>
      <c r="S482" s="355">
        <v>117588.75918936401</v>
      </c>
      <c r="T482" s="355">
        <v>125944.158368252</v>
      </c>
      <c r="U482" s="355">
        <v>132538.56719999999</v>
      </c>
      <c r="V482" s="355">
        <v>139297.89885</v>
      </c>
      <c r="W482" s="356" t="s">
        <v>1131</v>
      </c>
      <c r="X482" s="356" t="s">
        <v>1131</v>
      </c>
      <c r="Y482" s="356" t="s">
        <v>1131</v>
      </c>
      <c r="Z482" s="356" t="s">
        <v>1131</v>
      </c>
      <c r="AA482" s="356" t="s">
        <v>1131</v>
      </c>
      <c r="AB482" s="356" t="s">
        <v>1131</v>
      </c>
      <c r="AC482" s="356" t="s">
        <v>1131</v>
      </c>
      <c r="AD482" s="356" t="s">
        <v>1131</v>
      </c>
      <c r="AE482" s="356" t="s">
        <v>1131</v>
      </c>
      <c r="AF482" s="356" t="s">
        <v>1131</v>
      </c>
      <c r="AG482" s="356" t="s">
        <v>1131</v>
      </c>
      <c r="AH482" s="356" t="s">
        <v>1131</v>
      </c>
      <c r="AI482" s="356" t="s">
        <v>1131</v>
      </c>
      <c r="AJ482" s="356" t="s">
        <v>1131</v>
      </c>
      <c r="AK482" s="356" t="s">
        <v>1131</v>
      </c>
      <c r="AL482" s="356" t="s">
        <v>1131</v>
      </c>
      <c r="AM482" s="356" t="s">
        <v>1131</v>
      </c>
      <c r="AN482" s="356" t="s">
        <v>1131</v>
      </c>
      <c r="AO482" s="356" t="s">
        <v>1131</v>
      </c>
      <c r="AP482" s="356" t="s">
        <v>1131</v>
      </c>
      <c r="AQ482" s="356" t="s">
        <v>1131</v>
      </c>
      <c r="AR482" s="356" t="s">
        <v>1131</v>
      </c>
    </row>
    <row r="483" spans="1:44" ht="38.25" customHeight="1">
      <c r="A483" s="357" t="s">
        <v>2622</v>
      </c>
      <c r="B483" s="358" t="s">
        <v>2623</v>
      </c>
      <c r="C483" s="358" t="s">
        <v>1371</v>
      </c>
      <c r="D483" s="358" t="s">
        <v>1315</v>
      </c>
      <c r="E483" s="358" t="s">
        <v>1485</v>
      </c>
      <c r="F483" s="358" t="s">
        <v>2619</v>
      </c>
      <c r="G483" s="358"/>
      <c r="H483" s="358" t="s">
        <v>1130</v>
      </c>
      <c r="I483" s="355">
        <v>48924.395519999998</v>
      </c>
      <c r="J483" s="355">
        <v>51890.001071999999</v>
      </c>
      <c r="K483" s="355">
        <v>58005.794009999998</v>
      </c>
      <c r="L483" s="355">
        <v>66494.932308000003</v>
      </c>
      <c r="M483" s="355">
        <v>70224.362789999999</v>
      </c>
      <c r="N483" s="355">
        <v>71605.699836</v>
      </c>
      <c r="O483" s="355">
        <v>79340.313471999994</v>
      </c>
      <c r="P483" s="355">
        <v>78020.436516000002</v>
      </c>
      <c r="Q483" s="359">
        <v>84363.1</v>
      </c>
      <c r="R483" s="355">
        <v>83902.399999999994</v>
      </c>
      <c r="S483" s="355">
        <v>90864.5</v>
      </c>
      <c r="T483" s="355">
        <v>99757</v>
      </c>
      <c r="U483" s="355">
        <v>106756.8</v>
      </c>
      <c r="V483" s="355">
        <v>111863.4</v>
      </c>
      <c r="W483" s="355" t="s">
        <v>1131</v>
      </c>
      <c r="X483" s="355" t="s">
        <v>1131</v>
      </c>
      <c r="Y483" s="355" t="s">
        <v>1131</v>
      </c>
      <c r="Z483" s="355" t="s">
        <v>1131</v>
      </c>
      <c r="AA483" s="355" t="s">
        <v>1131</v>
      </c>
      <c r="AB483" s="355" t="s">
        <v>1131</v>
      </c>
      <c r="AC483" s="355" t="s">
        <v>1131</v>
      </c>
      <c r="AD483" s="355" t="s">
        <v>1131</v>
      </c>
      <c r="AE483" s="355" t="s">
        <v>1131</v>
      </c>
      <c r="AF483" s="355" t="s">
        <v>1131</v>
      </c>
      <c r="AG483" s="355" t="s">
        <v>1131</v>
      </c>
      <c r="AH483" s="355" t="s">
        <v>1131</v>
      </c>
      <c r="AI483" s="355" t="s">
        <v>1131</v>
      </c>
      <c r="AJ483" s="355" t="s">
        <v>1131</v>
      </c>
      <c r="AK483" s="355" t="s">
        <v>1131</v>
      </c>
      <c r="AL483" s="355" t="s">
        <v>1131</v>
      </c>
      <c r="AM483" s="355" t="s">
        <v>1131</v>
      </c>
      <c r="AN483" s="355" t="s">
        <v>1131</v>
      </c>
      <c r="AO483" s="355" t="s">
        <v>1131</v>
      </c>
      <c r="AP483" s="355" t="s">
        <v>1131</v>
      </c>
      <c r="AQ483" s="355" t="s">
        <v>1131</v>
      </c>
      <c r="AR483" s="355" t="s">
        <v>1131</v>
      </c>
    </row>
    <row r="484" spans="1:44" ht="47.25" customHeight="1">
      <c r="A484" s="352" t="s">
        <v>2624</v>
      </c>
      <c r="B484" s="353" t="s">
        <v>2625</v>
      </c>
      <c r="C484" s="353"/>
      <c r="D484" s="353"/>
      <c r="E484" s="353" t="s">
        <v>1485</v>
      </c>
      <c r="F484" s="353" t="s">
        <v>2626</v>
      </c>
      <c r="G484" s="353"/>
      <c r="H484" s="353" t="s">
        <v>1130</v>
      </c>
      <c r="I484" s="356">
        <v>0</v>
      </c>
      <c r="J484" s="356">
        <v>0</v>
      </c>
      <c r="K484" s="356">
        <v>0</v>
      </c>
      <c r="L484" s="356">
        <v>0</v>
      </c>
      <c r="M484" s="356">
        <v>0</v>
      </c>
      <c r="N484" s="356">
        <v>0</v>
      </c>
      <c r="O484" s="356">
        <v>0</v>
      </c>
      <c r="P484" s="354">
        <v>0</v>
      </c>
      <c r="Q484" s="354">
        <v>0</v>
      </c>
      <c r="R484" s="355">
        <v>0</v>
      </c>
      <c r="S484" s="355">
        <v>0</v>
      </c>
      <c r="T484" s="355">
        <v>0</v>
      </c>
      <c r="U484" s="355">
        <v>0</v>
      </c>
      <c r="V484" s="355">
        <v>0</v>
      </c>
      <c r="W484" s="356" t="s">
        <v>1131</v>
      </c>
      <c r="X484" s="356" t="s">
        <v>1131</v>
      </c>
      <c r="Y484" s="356" t="s">
        <v>1131</v>
      </c>
      <c r="Z484" s="356" t="s">
        <v>1131</v>
      </c>
      <c r="AA484" s="356" t="s">
        <v>1131</v>
      </c>
      <c r="AB484" s="356" t="s">
        <v>1131</v>
      </c>
      <c r="AC484" s="356" t="s">
        <v>1131</v>
      </c>
      <c r="AD484" s="356" t="s">
        <v>1131</v>
      </c>
      <c r="AE484" s="356" t="s">
        <v>1131</v>
      </c>
      <c r="AF484" s="356" t="s">
        <v>1131</v>
      </c>
      <c r="AG484" s="356" t="s">
        <v>1131</v>
      </c>
      <c r="AH484" s="356" t="s">
        <v>1131</v>
      </c>
      <c r="AI484" s="356" t="s">
        <v>1131</v>
      </c>
      <c r="AJ484" s="356" t="s">
        <v>1131</v>
      </c>
      <c r="AK484" s="356" t="s">
        <v>1131</v>
      </c>
      <c r="AL484" s="356" t="s">
        <v>1131</v>
      </c>
      <c r="AM484" s="356" t="s">
        <v>1131</v>
      </c>
      <c r="AN484" s="356" t="s">
        <v>1131</v>
      </c>
      <c r="AO484" s="356" t="s">
        <v>1131</v>
      </c>
      <c r="AP484" s="356" t="s">
        <v>1131</v>
      </c>
      <c r="AQ484" s="356" t="s">
        <v>1131</v>
      </c>
      <c r="AR484" s="356" t="s">
        <v>1131</v>
      </c>
    </row>
    <row r="485" spans="1:44" ht="47.25" customHeight="1">
      <c r="A485" s="357" t="s">
        <v>2627</v>
      </c>
      <c r="B485" s="358" t="s">
        <v>2628</v>
      </c>
      <c r="C485" s="358" t="s">
        <v>1290</v>
      </c>
      <c r="D485" s="358" t="s">
        <v>1291</v>
      </c>
      <c r="E485" s="358" t="s">
        <v>1485</v>
      </c>
      <c r="F485" s="358" t="s">
        <v>2626</v>
      </c>
      <c r="G485" s="358"/>
      <c r="H485" s="358" t="s">
        <v>1130</v>
      </c>
      <c r="I485" s="355">
        <v>0</v>
      </c>
      <c r="J485" s="355">
        <v>0</v>
      </c>
      <c r="K485" s="355">
        <v>0</v>
      </c>
      <c r="L485" s="355">
        <v>0</v>
      </c>
      <c r="M485" s="355">
        <v>0</v>
      </c>
      <c r="N485" s="355">
        <v>0</v>
      </c>
      <c r="O485" s="355">
        <v>0</v>
      </c>
      <c r="P485" s="359">
        <v>0</v>
      </c>
      <c r="Q485" s="359">
        <v>0</v>
      </c>
      <c r="R485" s="355">
        <v>0</v>
      </c>
      <c r="S485" s="355">
        <v>0</v>
      </c>
      <c r="T485" s="355">
        <v>0</v>
      </c>
      <c r="U485" s="355">
        <v>0</v>
      </c>
      <c r="V485" s="355">
        <v>0</v>
      </c>
      <c r="W485" s="355" t="s">
        <v>1131</v>
      </c>
      <c r="X485" s="355" t="s">
        <v>1131</v>
      </c>
      <c r="Y485" s="355" t="s">
        <v>1131</v>
      </c>
      <c r="Z485" s="355" t="s">
        <v>1131</v>
      </c>
      <c r="AA485" s="355" t="s">
        <v>1131</v>
      </c>
      <c r="AB485" s="355" t="s">
        <v>1131</v>
      </c>
      <c r="AC485" s="355" t="s">
        <v>1131</v>
      </c>
      <c r="AD485" s="355" t="s">
        <v>1131</v>
      </c>
      <c r="AE485" s="355" t="s">
        <v>1131</v>
      </c>
      <c r="AF485" s="355" t="s">
        <v>1131</v>
      </c>
      <c r="AG485" s="355" t="s">
        <v>1131</v>
      </c>
      <c r="AH485" s="355" t="s">
        <v>1131</v>
      </c>
      <c r="AI485" s="355" t="s">
        <v>1131</v>
      </c>
      <c r="AJ485" s="355" t="s">
        <v>1131</v>
      </c>
      <c r="AK485" s="355" t="s">
        <v>1131</v>
      </c>
      <c r="AL485" s="355" t="s">
        <v>1131</v>
      </c>
      <c r="AM485" s="355" t="s">
        <v>1131</v>
      </c>
      <c r="AN485" s="355" t="s">
        <v>1131</v>
      </c>
      <c r="AO485" s="355" t="s">
        <v>1131</v>
      </c>
      <c r="AP485" s="355" t="s">
        <v>1131</v>
      </c>
      <c r="AQ485" s="355" t="s">
        <v>1131</v>
      </c>
      <c r="AR485" s="355" t="s">
        <v>1131</v>
      </c>
    </row>
    <row r="486" spans="1:44" ht="47.25" customHeight="1">
      <c r="A486" s="352" t="s">
        <v>2629</v>
      </c>
      <c r="B486" s="353" t="s">
        <v>2630</v>
      </c>
      <c r="C486" s="353" t="s">
        <v>1371</v>
      </c>
      <c r="D486" s="353" t="s">
        <v>1315</v>
      </c>
      <c r="E486" s="353" t="s">
        <v>1485</v>
      </c>
      <c r="F486" s="353" t="s">
        <v>2626</v>
      </c>
      <c r="G486" s="353"/>
      <c r="H486" s="353" t="s">
        <v>1130</v>
      </c>
      <c r="I486" s="356">
        <v>0</v>
      </c>
      <c r="J486" s="356">
        <v>0</v>
      </c>
      <c r="K486" s="356">
        <v>0</v>
      </c>
      <c r="L486" s="356">
        <v>0</v>
      </c>
      <c r="M486" s="356">
        <v>0</v>
      </c>
      <c r="N486" s="356">
        <v>0</v>
      </c>
      <c r="O486" s="356">
        <v>0</v>
      </c>
      <c r="P486" s="354">
        <v>0</v>
      </c>
      <c r="Q486" s="354">
        <v>0</v>
      </c>
      <c r="R486" s="355">
        <v>0</v>
      </c>
      <c r="S486" s="355">
        <v>0</v>
      </c>
      <c r="T486" s="355">
        <v>0</v>
      </c>
      <c r="U486" s="355">
        <v>0</v>
      </c>
      <c r="V486" s="355">
        <v>0</v>
      </c>
      <c r="W486" s="356" t="s">
        <v>1131</v>
      </c>
      <c r="X486" s="356" t="s">
        <v>1131</v>
      </c>
      <c r="Y486" s="356" t="s">
        <v>1131</v>
      </c>
      <c r="Z486" s="356" t="s">
        <v>1131</v>
      </c>
      <c r="AA486" s="356" t="s">
        <v>1131</v>
      </c>
      <c r="AB486" s="356" t="s">
        <v>1131</v>
      </c>
      <c r="AC486" s="356" t="s">
        <v>1131</v>
      </c>
      <c r="AD486" s="356" t="s">
        <v>1131</v>
      </c>
      <c r="AE486" s="356" t="s">
        <v>1131</v>
      </c>
      <c r="AF486" s="356" t="s">
        <v>1131</v>
      </c>
      <c r="AG486" s="356" t="s">
        <v>1131</v>
      </c>
      <c r="AH486" s="356" t="s">
        <v>1131</v>
      </c>
      <c r="AI486" s="356" t="s">
        <v>1131</v>
      </c>
      <c r="AJ486" s="356" t="s">
        <v>1131</v>
      </c>
      <c r="AK486" s="356" t="s">
        <v>1131</v>
      </c>
      <c r="AL486" s="356" t="s">
        <v>1131</v>
      </c>
      <c r="AM486" s="356" t="s">
        <v>1131</v>
      </c>
      <c r="AN486" s="356" t="s">
        <v>1131</v>
      </c>
      <c r="AO486" s="356" t="s">
        <v>1131</v>
      </c>
      <c r="AP486" s="356" t="s">
        <v>1131</v>
      </c>
      <c r="AQ486" s="356" t="s">
        <v>1131</v>
      </c>
      <c r="AR486" s="356" t="s">
        <v>1131</v>
      </c>
    </row>
    <row r="487" spans="1:44" ht="38.25" customHeight="1">
      <c r="A487" s="357" t="s">
        <v>2631</v>
      </c>
      <c r="B487" s="358" t="s">
        <v>2632</v>
      </c>
      <c r="C487" s="358"/>
      <c r="D487" s="358"/>
      <c r="E487" s="358" t="s">
        <v>1485</v>
      </c>
      <c r="F487" s="358" t="s">
        <v>2633</v>
      </c>
      <c r="G487" s="358"/>
      <c r="H487" s="358" t="s">
        <v>1130</v>
      </c>
      <c r="I487" s="355">
        <v>18.282357007084801</v>
      </c>
      <c r="J487" s="355">
        <v>17.605390463027</v>
      </c>
      <c r="K487" s="355">
        <v>17.6903336184773</v>
      </c>
      <c r="L487" s="355">
        <v>17.017663043478301</v>
      </c>
      <c r="M487" s="355">
        <v>16.955716450580901</v>
      </c>
      <c r="N487" s="355">
        <v>19.977187550920601</v>
      </c>
      <c r="O487" s="355">
        <v>26.8496228534746</v>
      </c>
      <c r="P487" s="355">
        <v>26.670920401978002</v>
      </c>
      <c r="Q487" s="359">
        <v>24.499243602124402</v>
      </c>
      <c r="R487" s="355">
        <v>26.0065956191923</v>
      </c>
      <c r="S487" s="355">
        <v>25.725586541098199</v>
      </c>
      <c r="T487" s="355">
        <v>25.410475254138301</v>
      </c>
      <c r="U487" s="355">
        <v>25.714219138143001</v>
      </c>
      <c r="V487" s="355">
        <v>25.616760311126502</v>
      </c>
      <c r="W487" s="355" t="s">
        <v>1131</v>
      </c>
      <c r="X487" s="355" t="s">
        <v>1131</v>
      </c>
      <c r="Y487" s="355" t="s">
        <v>1131</v>
      </c>
      <c r="Z487" s="355" t="s">
        <v>1131</v>
      </c>
      <c r="AA487" s="355" t="s">
        <v>1131</v>
      </c>
      <c r="AB487" s="355" t="s">
        <v>1131</v>
      </c>
      <c r="AC487" s="355" t="s">
        <v>1131</v>
      </c>
      <c r="AD487" s="355" t="s">
        <v>1131</v>
      </c>
      <c r="AE487" s="355" t="s">
        <v>1131</v>
      </c>
      <c r="AF487" s="355" t="s">
        <v>1131</v>
      </c>
      <c r="AG487" s="355" t="s">
        <v>1131</v>
      </c>
      <c r="AH487" s="355" t="s">
        <v>1131</v>
      </c>
      <c r="AI487" s="355" t="s">
        <v>1131</v>
      </c>
      <c r="AJ487" s="355" t="s">
        <v>1131</v>
      </c>
      <c r="AK487" s="355" t="s">
        <v>1131</v>
      </c>
      <c r="AL487" s="355" t="s">
        <v>1131</v>
      </c>
      <c r="AM487" s="355" t="s">
        <v>1131</v>
      </c>
      <c r="AN487" s="355" t="s">
        <v>1131</v>
      </c>
      <c r="AO487" s="355" t="s">
        <v>1131</v>
      </c>
      <c r="AP487" s="355" t="s">
        <v>1131</v>
      </c>
      <c r="AQ487" s="355" t="s">
        <v>1131</v>
      </c>
      <c r="AR487" s="355" t="s">
        <v>1131</v>
      </c>
    </row>
    <row r="488" spans="1:44" ht="38.25" customHeight="1">
      <c r="A488" s="352" t="s">
        <v>2634</v>
      </c>
      <c r="B488" s="353" t="s">
        <v>2635</v>
      </c>
      <c r="C488" s="353" t="s">
        <v>1290</v>
      </c>
      <c r="D488" s="353" t="s">
        <v>1291</v>
      </c>
      <c r="E488" s="353" t="s">
        <v>1485</v>
      </c>
      <c r="F488" s="353" t="s">
        <v>2633</v>
      </c>
      <c r="G488" s="353"/>
      <c r="H488" s="353" t="s">
        <v>1130</v>
      </c>
      <c r="I488" s="356">
        <v>12376.4006627789</v>
      </c>
      <c r="J488" s="356">
        <v>12869.9180391928</v>
      </c>
      <c r="K488" s="356">
        <v>14100.012016177399</v>
      </c>
      <c r="L488" s="356">
        <v>15002.3735060374</v>
      </c>
      <c r="M488" s="356">
        <v>16705.725375039099</v>
      </c>
      <c r="N488" s="356">
        <v>21098.3243680962</v>
      </c>
      <c r="O488" s="356">
        <v>33306.612712613198</v>
      </c>
      <c r="P488" s="356">
        <v>36639.720971078801</v>
      </c>
      <c r="Q488" s="354">
        <v>35742.507629445201</v>
      </c>
      <c r="R488" s="355">
        <v>39582.104190921098</v>
      </c>
      <c r="S488" s="355">
        <v>40727.881227307</v>
      </c>
      <c r="T488" s="355">
        <v>42905.4976092211</v>
      </c>
      <c r="U488" s="355">
        <v>45878.580108375601</v>
      </c>
      <c r="V488" s="355">
        <v>47972.630993356302</v>
      </c>
      <c r="W488" s="356" t="s">
        <v>1131</v>
      </c>
      <c r="X488" s="356" t="s">
        <v>1131</v>
      </c>
      <c r="Y488" s="356" t="s">
        <v>1131</v>
      </c>
      <c r="Z488" s="356" t="s">
        <v>1131</v>
      </c>
      <c r="AA488" s="356" t="s">
        <v>1131</v>
      </c>
      <c r="AB488" s="356" t="s">
        <v>1131</v>
      </c>
      <c r="AC488" s="356" t="s">
        <v>1131</v>
      </c>
      <c r="AD488" s="356" t="s">
        <v>1131</v>
      </c>
      <c r="AE488" s="356" t="s">
        <v>1131</v>
      </c>
      <c r="AF488" s="356" t="s">
        <v>1131</v>
      </c>
      <c r="AG488" s="356" t="s">
        <v>1131</v>
      </c>
      <c r="AH488" s="356" t="s">
        <v>1131</v>
      </c>
      <c r="AI488" s="356" t="s">
        <v>1131</v>
      </c>
      <c r="AJ488" s="356" t="s">
        <v>1131</v>
      </c>
      <c r="AK488" s="356" t="s">
        <v>1131</v>
      </c>
      <c r="AL488" s="356" t="s">
        <v>1131</v>
      </c>
      <c r="AM488" s="356" t="s">
        <v>1131</v>
      </c>
      <c r="AN488" s="356" t="s">
        <v>1131</v>
      </c>
      <c r="AO488" s="356" t="s">
        <v>1131</v>
      </c>
      <c r="AP488" s="356" t="s">
        <v>1131</v>
      </c>
      <c r="AQ488" s="356" t="s">
        <v>1131</v>
      </c>
      <c r="AR488" s="356" t="s">
        <v>1131</v>
      </c>
    </row>
    <row r="489" spans="1:44" ht="38.25" customHeight="1">
      <c r="A489" s="357" t="s">
        <v>2636</v>
      </c>
      <c r="B489" s="358" t="s">
        <v>2637</v>
      </c>
      <c r="C489" s="358" t="s">
        <v>1371</v>
      </c>
      <c r="D489" s="358" t="s">
        <v>1315</v>
      </c>
      <c r="E489" s="358" t="s">
        <v>1485</v>
      </c>
      <c r="F489" s="358" t="s">
        <v>2633</v>
      </c>
      <c r="G489" s="358"/>
      <c r="H489" s="358" t="s">
        <v>1130</v>
      </c>
      <c r="I489" s="355">
        <v>10943.342592000001</v>
      </c>
      <c r="J489" s="355">
        <v>11087.421071999999</v>
      </c>
      <c r="K489" s="355">
        <v>12466.844940000001</v>
      </c>
      <c r="L489" s="355">
        <v>13636.496556</v>
      </c>
      <c r="M489" s="355">
        <v>14335.279409999999</v>
      </c>
      <c r="N489" s="355">
        <v>17875.908776</v>
      </c>
      <c r="O489" s="355">
        <v>29115.232383999999</v>
      </c>
      <c r="P489" s="355">
        <v>28371.067824000002</v>
      </c>
      <c r="Q489" s="359">
        <v>27374.997466378401</v>
      </c>
      <c r="R489" s="355">
        <v>29489.3203929175</v>
      </c>
      <c r="S489" s="355">
        <v>31471.703496922299</v>
      </c>
      <c r="T489" s="355">
        <v>33984.2973303158</v>
      </c>
      <c r="U489" s="355">
        <v>36954.152322493501</v>
      </c>
      <c r="V489" s="355">
        <v>38524.497886654302</v>
      </c>
      <c r="W489" s="355" t="s">
        <v>1131</v>
      </c>
      <c r="X489" s="355" t="s">
        <v>1131</v>
      </c>
      <c r="Y489" s="355" t="s">
        <v>1131</v>
      </c>
      <c r="Z489" s="355" t="s">
        <v>1131</v>
      </c>
      <c r="AA489" s="355" t="s">
        <v>1131</v>
      </c>
      <c r="AB489" s="355" t="s">
        <v>1131</v>
      </c>
      <c r="AC489" s="355" t="s">
        <v>1131</v>
      </c>
      <c r="AD489" s="355" t="s">
        <v>1131</v>
      </c>
      <c r="AE489" s="355" t="s">
        <v>1131</v>
      </c>
      <c r="AF489" s="355" t="s">
        <v>1131</v>
      </c>
      <c r="AG489" s="355" t="s">
        <v>1131</v>
      </c>
      <c r="AH489" s="355" t="s">
        <v>1131</v>
      </c>
      <c r="AI489" s="355" t="s">
        <v>1131</v>
      </c>
      <c r="AJ489" s="355" t="s">
        <v>1131</v>
      </c>
      <c r="AK489" s="355" t="s">
        <v>1131</v>
      </c>
      <c r="AL489" s="355" t="s">
        <v>1131</v>
      </c>
      <c r="AM489" s="355" t="s">
        <v>1131</v>
      </c>
      <c r="AN489" s="355" t="s">
        <v>1131</v>
      </c>
      <c r="AO489" s="355" t="s">
        <v>1131</v>
      </c>
      <c r="AP489" s="355" t="s">
        <v>1131</v>
      </c>
      <c r="AQ489" s="355" t="s">
        <v>1131</v>
      </c>
      <c r="AR489" s="355" t="s">
        <v>1131</v>
      </c>
    </row>
    <row r="490" spans="1:44" ht="57" customHeight="1">
      <c r="A490" s="352" t="s">
        <v>2638</v>
      </c>
      <c r="B490" s="353" t="s">
        <v>2639</v>
      </c>
      <c r="C490" s="353"/>
      <c r="D490" s="353"/>
      <c r="E490" s="353" t="s">
        <v>1485</v>
      </c>
      <c r="F490" s="353" t="s">
        <v>2640</v>
      </c>
      <c r="G490" s="353"/>
      <c r="H490" s="353" t="s">
        <v>1130</v>
      </c>
      <c r="I490" s="356">
        <v>42.13</v>
      </c>
      <c r="J490" s="356">
        <v>42.12</v>
      </c>
      <c r="K490" s="356">
        <v>41.55</v>
      </c>
      <c r="L490" s="356">
        <v>41.12</v>
      </c>
      <c r="M490" s="356">
        <v>40.61</v>
      </c>
      <c r="N490" s="356">
        <v>38.6361363863614</v>
      </c>
      <c r="O490" s="356">
        <v>37.69</v>
      </c>
      <c r="P490" s="356">
        <v>37.31</v>
      </c>
      <c r="Q490" s="354">
        <v>36.441514530078798</v>
      </c>
      <c r="R490" s="355">
        <v>36.466395029854198</v>
      </c>
      <c r="S490" s="355">
        <v>36.237514513027499</v>
      </c>
      <c r="T490" s="355">
        <v>35.007072143794502</v>
      </c>
      <c r="U490" s="355">
        <v>34.004713913723599</v>
      </c>
      <c r="V490" s="355">
        <v>33.740102958900401</v>
      </c>
      <c r="W490" s="356" t="s">
        <v>1131</v>
      </c>
      <c r="X490" s="356" t="s">
        <v>1131</v>
      </c>
      <c r="Y490" s="356" t="s">
        <v>1131</v>
      </c>
      <c r="Z490" s="356" t="s">
        <v>1131</v>
      </c>
      <c r="AA490" s="356" t="s">
        <v>1131</v>
      </c>
      <c r="AB490" s="356" t="s">
        <v>1131</v>
      </c>
      <c r="AC490" s="356" t="s">
        <v>1131</v>
      </c>
      <c r="AD490" s="356" t="s">
        <v>1131</v>
      </c>
      <c r="AE490" s="356" t="s">
        <v>1131</v>
      </c>
      <c r="AF490" s="356" t="s">
        <v>1131</v>
      </c>
      <c r="AG490" s="356" t="s">
        <v>1131</v>
      </c>
      <c r="AH490" s="356" t="s">
        <v>1131</v>
      </c>
      <c r="AI490" s="356" t="s">
        <v>1131</v>
      </c>
      <c r="AJ490" s="356" t="s">
        <v>1131</v>
      </c>
      <c r="AK490" s="356" t="s">
        <v>1131</v>
      </c>
      <c r="AL490" s="356" t="s">
        <v>1131</v>
      </c>
      <c r="AM490" s="356" t="s">
        <v>1131</v>
      </c>
      <c r="AN490" s="356" t="s">
        <v>1131</v>
      </c>
      <c r="AO490" s="356" t="s">
        <v>1131</v>
      </c>
      <c r="AP490" s="356" t="s">
        <v>1131</v>
      </c>
      <c r="AQ490" s="356" t="s">
        <v>1131</v>
      </c>
      <c r="AR490" s="356" t="s">
        <v>1131</v>
      </c>
    </row>
    <row r="491" spans="1:44" ht="57" customHeight="1">
      <c r="A491" s="357" t="s">
        <v>2641</v>
      </c>
      <c r="B491" s="358" t="s">
        <v>2642</v>
      </c>
      <c r="C491" s="358" t="s">
        <v>1290</v>
      </c>
      <c r="D491" s="358" t="s">
        <v>1291</v>
      </c>
      <c r="E491" s="358" t="s">
        <v>1485</v>
      </c>
      <c r="F491" s="358" t="s">
        <v>2640</v>
      </c>
      <c r="G491" s="358"/>
      <c r="H491" s="358" t="s">
        <v>1130</v>
      </c>
      <c r="I491" s="355">
        <v>49283.342147719697</v>
      </c>
      <c r="J491" s="355">
        <v>53197.345221864503</v>
      </c>
      <c r="K491" s="355">
        <v>56659.139194600699</v>
      </c>
      <c r="L491" s="355">
        <v>61566.626603618701</v>
      </c>
      <c r="M491" s="355">
        <v>67370.358240351197</v>
      </c>
      <c r="N491" s="355">
        <v>66495.860814293497</v>
      </c>
      <c r="O491" s="355">
        <v>75034.443104506398</v>
      </c>
      <c r="P491" s="355">
        <v>81760.047214769802</v>
      </c>
      <c r="Q491" s="359">
        <v>83647.934375168596</v>
      </c>
      <c r="R491" s="355">
        <v>87358.4071417745</v>
      </c>
      <c r="S491" s="355">
        <v>89974.552788679604</v>
      </c>
      <c r="T491" s="355">
        <v>90947.306839858997</v>
      </c>
      <c r="U491" s="355">
        <v>91931.180589103998</v>
      </c>
      <c r="V491" s="355">
        <v>95359.722698110098</v>
      </c>
      <c r="W491" s="355" t="s">
        <v>1131</v>
      </c>
      <c r="X491" s="355" t="s">
        <v>1131</v>
      </c>
      <c r="Y491" s="355" t="s">
        <v>1131</v>
      </c>
      <c r="Z491" s="355" t="s">
        <v>1131</v>
      </c>
      <c r="AA491" s="355" t="s">
        <v>1131</v>
      </c>
      <c r="AB491" s="355" t="s">
        <v>1131</v>
      </c>
      <c r="AC491" s="355" t="s">
        <v>1131</v>
      </c>
      <c r="AD491" s="355" t="s">
        <v>1131</v>
      </c>
      <c r="AE491" s="355" t="s">
        <v>1131</v>
      </c>
      <c r="AF491" s="355" t="s">
        <v>1131</v>
      </c>
      <c r="AG491" s="355" t="s">
        <v>1131</v>
      </c>
      <c r="AH491" s="355" t="s">
        <v>1131</v>
      </c>
      <c r="AI491" s="355" t="s">
        <v>1131</v>
      </c>
      <c r="AJ491" s="355" t="s">
        <v>1131</v>
      </c>
      <c r="AK491" s="355" t="s">
        <v>1131</v>
      </c>
      <c r="AL491" s="355" t="s">
        <v>1131</v>
      </c>
      <c r="AM491" s="355" t="s">
        <v>1131</v>
      </c>
      <c r="AN491" s="355" t="s">
        <v>1131</v>
      </c>
      <c r="AO491" s="355" t="s">
        <v>1131</v>
      </c>
      <c r="AP491" s="355" t="s">
        <v>1131</v>
      </c>
      <c r="AQ491" s="355" t="s">
        <v>1131</v>
      </c>
      <c r="AR491" s="355" t="s">
        <v>1131</v>
      </c>
    </row>
    <row r="492" spans="1:44" ht="57" customHeight="1">
      <c r="A492" s="352" t="s">
        <v>2643</v>
      </c>
      <c r="B492" s="353" t="s">
        <v>2644</v>
      </c>
      <c r="C492" s="353" t="s">
        <v>1371</v>
      </c>
      <c r="D492" s="353" t="s">
        <v>1315</v>
      </c>
      <c r="E492" s="353" t="s">
        <v>1485</v>
      </c>
      <c r="F492" s="353" t="s">
        <v>2640</v>
      </c>
      <c r="G492" s="353"/>
      <c r="H492" s="353" t="s">
        <v>1130</v>
      </c>
      <c r="I492" s="356">
        <v>43576.845311999998</v>
      </c>
      <c r="J492" s="356">
        <v>45829.457856000001</v>
      </c>
      <c r="K492" s="356">
        <v>50096.461049999998</v>
      </c>
      <c r="L492" s="356">
        <v>55961.351135999997</v>
      </c>
      <c r="M492" s="356">
        <v>57810.893429999996</v>
      </c>
      <c r="N492" s="356">
        <v>56339.732064000003</v>
      </c>
      <c r="O492" s="356">
        <v>65591.937151999999</v>
      </c>
      <c r="P492" s="356">
        <v>63308.884001999999</v>
      </c>
      <c r="Q492" s="354">
        <v>64065.510325347197</v>
      </c>
      <c r="R492" s="355">
        <v>65083.453997112403</v>
      </c>
      <c r="S492" s="355">
        <v>69526.141854267495</v>
      </c>
      <c r="T492" s="355">
        <v>72036.929747039496</v>
      </c>
      <c r="U492" s="355">
        <v>74048.474095130106</v>
      </c>
      <c r="V492" s="355">
        <v>76578.777513037596</v>
      </c>
      <c r="W492" s="356" t="s">
        <v>1131</v>
      </c>
      <c r="X492" s="356" t="s">
        <v>1131</v>
      </c>
      <c r="Y492" s="356" t="s">
        <v>1131</v>
      </c>
      <c r="Z492" s="356" t="s">
        <v>1131</v>
      </c>
      <c r="AA492" s="356" t="s">
        <v>1131</v>
      </c>
      <c r="AB492" s="356" t="s">
        <v>1131</v>
      </c>
      <c r="AC492" s="356" t="s">
        <v>1131</v>
      </c>
      <c r="AD492" s="356" t="s">
        <v>1131</v>
      </c>
      <c r="AE492" s="356" t="s">
        <v>1131</v>
      </c>
      <c r="AF492" s="356" t="s">
        <v>1131</v>
      </c>
      <c r="AG492" s="356" t="s">
        <v>1131</v>
      </c>
      <c r="AH492" s="356" t="s">
        <v>1131</v>
      </c>
      <c r="AI492" s="356" t="s">
        <v>1131</v>
      </c>
      <c r="AJ492" s="356" t="s">
        <v>1131</v>
      </c>
      <c r="AK492" s="356" t="s">
        <v>1131</v>
      </c>
      <c r="AL492" s="356" t="s">
        <v>1131</v>
      </c>
      <c r="AM492" s="356" t="s">
        <v>1131</v>
      </c>
      <c r="AN492" s="356" t="s">
        <v>1131</v>
      </c>
      <c r="AO492" s="356" t="s">
        <v>1131</v>
      </c>
      <c r="AP492" s="356" t="s">
        <v>1131</v>
      </c>
      <c r="AQ492" s="356" t="s">
        <v>1131</v>
      </c>
      <c r="AR492" s="356" t="s">
        <v>1131</v>
      </c>
    </row>
    <row r="493" spans="1:44" ht="57" customHeight="1">
      <c r="A493" s="357" t="s">
        <v>2645</v>
      </c>
      <c r="B493" s="358" t="s">
        <v>2646</v>
      </c>
      <c r="C493" s="358"/>
      <c r="D493" s="358"/>
      <c r="E493" s="358" t="s">
        <v>1485</v>
      </c>
      <c r="F493" s="358" t="s">
        <v>2647</v>
      </c>
      <c r="G493" s="358"/>
      <c r="H493" s="358" t="s">
        <v>1130</v>
      </c>
      <c r="I493" s="355">
        <v>57.87</v>
      </c>
      <c r="J493" s="355">
        <v>57.88</v>
      </c>
      <c r="K493" s="355">
        <v>58.45</v>
      </c>
      <c r="L493" s="355">
        <v>58.88</v>
      </c>
      <c r="M493" s="355">
        <v>59.39</v>
      </c>
      <c r="N493" s="355">
        <v>61.3638636136386</v>
      </c>
      <c r="O493" s="355">
        <v>62.31</v>
      </c>
      <c r="P493" s="359">
        <v>62.69</v>
      </c>
      <c r="Q493" s="359">
        <v>63.558485469921202</v>
      </c>
      <c r="R493" s="355">
        <v>63.533604970145802</v>
      </c>
      <c r="S493" s="355">
        <v>63.762485486972501</v>
      </c>
      <c r="T493" s="355">
        <v>64.992927856205597</v>
      </c>
      <c r="U493" s="355">
        <v>65.995286086276394</v>
      </c>
      <c r="V493" s="355">
        <v>66.259897041099606</v>
      </c>
      <c r="W493" s="355" t="s">
        <v>1131</v>
      </c>
      <c r="X493" s="355" t="s">
        <v>1131</v>
      </c>
      <c r="Y493" s="355" t="s">
        <v>1131</v>
      </c>
      <c r="Z493" s="355" t="s">
        <v>1131</v>
      </c>
      <c r="AA493" s="355" t="s">
        <v>1131</v>
      </c>
      <c r="AB493" s="355" t="s">
        <v>1131</v>
      </c>
      <c r="AC493" s="355" t="s">
        <v>1131</v>
      </c>
      <c r="AD493" s="355" t="s">
        <v>1131</v>
      </c>
      <c r="AE493" s="355" t="s">
        <v>1131</v>
      </c>
      <c r="AF493" s="355" t="s">
        <v>1131</v>
      </c>
      <c r="AG493" s="355" t="s">
        <v>1131</v>
      </c>
      <c r="AH493" s="355" t="s">
        <v>1131</v>
      </c>
      <c r="AI493" s="355" t="s">
        <v>1131</v>
      </c>
      <c r="AJ493" s="355" t="s">
        <v>1131</v>
      </c>
      <c r="AK493" s="355" t="s">
        <v>1131</v>
      </c>
      <c r="AL493" s="355" t="s">
        <v>1131</v>
      </c>
      <c r="AM493" s="355" t="s">
        <v>1131</v>
      </c>
      <c r="AN493" s="355" t="s">
        <v>1131</v>
      </c>
      <c r="AO493" s="355" t="s">
        <v>1131</v>
      </c>
      <c r="AP493" s="355" t="s">
        <v>1131</v>
      </c>
      <c r="AQ493" s="355" t="s">
        <v>1131</v>
      </c>
      <c r="AR493" s="355" t="s">
        <v>1131</v>
      </c>
    </row>
    <row r="494" spans="1:44" ht="57" customHeight="1">
      <c r="A494" s="352" t="s">
        <v>2648</v>
      </c>
      <c r="B494" s="353" t="s">
        <v>2649</v>
      </c>
      <c r="C494" s="353" t="s">
        <v>1290</v>
      </c>
      <c r="D494" s="353" t="s">
        <v>1291</v>
      </c>
      <c r="E494" s="353" t="s">
        <v>1485</v>
      </c>
      <c r="F494" s="353" t="s">
        <v>2647</v>
      </c>
      <c r="G494" s="353"/>
      <c r="H494" s="353" t="s">
        <v>1130</v>
      </c>
      <c r="I494" s="356">
        <v>67695.870165880304</v>
      </c>
      <c r="J494" s="356">
        <v>73102.144858535496</v>
      </c>
      <c r="K494" s="356">
        <v>79704.613379648901</v>
      </c>
      <c r="L494" s="356">
        <v>88157.6598837809</v>
      </c>
      <c r="M494" s="356">
        <v>98525.623636898803</v>
      </c>
      <c r="N494" s="356">
        <v>105612.085356449</v>
      </c>
      <c r="O494" s="356">
        <v>124048.71716216</v>
      </c>
      <c r="P494" s="356">
        <v>137377.03993283099</v>
      </c>
      <c r="Q494" s="354">
        <v>145892.29043114599</v>
      </c>
      <c r="R494" s="355">
        <v>152200.25246868699</v>
      </c>
      <c r="S494" s="355">
        <v>158316.62831959801</v>
      </c>
      <c r="T494" s="355">
        <v>168849.64637658099</v>
      </c>
      <c r="U494" s="355">
        <v>178417.16235637901</v>
      </c>
      <c r="V494" s="355">
        <v>187270.483896903</v>
      </c>
      <c r="W494" s="356" t="s">
        <v>1131</v>
      </c>
      <c r="X494" s="356" t="s">
        <v>1131</v>
      </c>
      <c r="Y494" s="356" t="s">
        <v>1131</v>
      </c>
      <c r="Z494" s="356" t="s">
        <v>1131</v>
      </c>
      <c r="AA494" s="356" t="s">
        <v>1131</v>
      </c>
      <c r="AB494" s="356" t="s">
        <v>1131</v>
      </c>
      <c r="AC494" s="356" t="s">
        <v>1131</v>
      </c>
      <c r="AD494" s="356" t="s">
        <v>1131</v>
      </c>
      <c r="AE494" s="356" t="s">
        <v>1131</v>
      </c>
      <c r="AF494" s="356" t="s">
        <v>1131</v>
      </c>
      <c r="AG494" s="356" t="s">
        <v>1131</v>
      </c>
      <c r="AH494" s="356" t="s">
        <v>1131</v>
      </c>
      <c r="AI494" s="356" t="s">
        <v>1131</v>
      </c>
      <c r="AJ494" s="356" t="s">
        <v>1131</v>
      </c>
      <c r="AK494" s="356" t="s">
        <v>1131</v>
      </c>
      <c r="AL494" s="356" t="s">
        <v>1131</v>
      </c>
      <c r="AM494" s="356" t="s">
        <v>1131</v>
      </c>
      <c r="AN494" s="356" t="s">
        <v>1131</v>
      </c>
      <c r="AO494" s="356" t="s">
        <v>1131</v>
      </c>
      <c r="AP494" s="356" t="s">
        <v>1131</v>
      </c>
      <c r="AQ494" s="356" t="s">
        <v>1131</v>
      </c>
      <c r="AR494" s="356" t="s">
        <v>1131</v>
      </c>
    </row>
    <row r="495" spans="1:44" ht="57" customHeight="1">
      <c r="A495" s="357" t="s">
        <v>2650</v>
      </c>
      <c r="B495" s="358" t="s">
        <v>2651</v>
      </c>
      <c r="C495" s="358" t="s">
        <v>1371</v>
      </c>
      <c r="D495" s="358" t="s">
        <v>1315</v>
      </c>
      <c r="E495" s="358" t="s">
        <v>1485</v>
      </c>
      <c r="F495" s="358" t="s">
        <v>2647</v>
      </c>
      <c r="G495" s="358"/>
      <c r="H495" s="358" t="s">
        <v>1130</v>
      </c>
      <c r="I495" s="355">
        <v>59857.394688</v>
      </c>
      <c r="J495" s="355">
        <v>62977.422143999996</v>
      </c>
      <c r="K495" s="355">
        <v>70472.638949999993</v>
      </c>
      <c r="L495" s="355">
        <v>80131.428864000001</v>
      </c>
      <c r="M495" s="355">
        <v>84545.406570000006</v>
      </c>
      <c r="N495" s="355">
        <v>89481.608611999996</v>
      </c>
      <c r="O495" s="355">
        <v>108438.142848</v>
      </c>
      <c r="P495" s="359">
        <v>106374.53599800001</v>
      </c>
      <c r="Q495" s="359">
        <v>111738.133270386</v>
      </c>
      <c r="R495" s="355">
        <v>113391.698108902</v>
      </c>
      <c r="S495" s="355">
        <v>122336.19414913699</v>
      </c>
      <c r="T495" s="355">
        <v>133741.28972570499</v>
      </c>
      <c r="U495" s="355">
        <v>143710.96444331799</v>
      </c>
      <c r="V495" s="355">
        <v>150387.86098928101</v>
      </c>
      <c r="W495" s="355" t="s">
        <v>1131</v>
      </c>
      <c r="X495" s="355" t="s">
        <v>1131</v>
      </c>
      <c r="Y495" s="355" t="s">
        <v>1131</v>
      </c>
      <c r="Z495" s="355" t="s">
        <v>1131</v>
      </c>
      <c r="AA495" s="355" t="s">
        <v>1131</v>
      </c>
      <c r="AB495" s="355" t="s">
        <v>1131</v>
      </c>
      <c r="AC495" s="355" t="s">
        <v>1131</v>
      </c>
      <c r="AD495" s="355" t="s">
        <v>1131</v>
      </c>
      <c r="AE495" s="355" t="s">
        <v>1131</v>
      </c>
      <c r="AF495" s="355" t="s">
        <v>1131</v>
      </c>
      <c r="AG495" s="355" t="s">
        <v>1131</v>
      </c>
      <c r="AH495" s="355" t="s">
        <v>1131</v>
      </c>
      <c r="AI495" s="355" t="s">
        <v>1131</v>
      </c>
      <c r="AJ495" s="355" t="s">
        <v>1131</v>
      </c>
      <c r="AK495" s="355" t="s">
        <v>1131</v>
      </c>
      <c r="AL495" s="355" t="s">
        <v>1131</v>
      </c>
      <c r="AM495" s="355" t="s">
        <v>1131</v>
      </c>
      <c r="AN495" s="355" t="s">
        <v>1131</v>
      </c>
      <c r="AO495" s="355" t="s">
        <v>1131</v>
      </c>
      <c r="AP495" s="355" t="s">
        <v>1131</v>
      </c>
      <c r="AQ495" s="355" t="s">
        <v>1131</v>
      </c>
      <c r="AR495" s="355" t="s">
        <v>1131</v>
      </c>
    </row>
    <row r="496" spans="1:44" ht="47.25" customHeight="1">
      <c r="A496" s="352" t="s">
        <v>2652</v>
      </c>
      <c r="B496" s="353" t="s">
        <v>2653</v>
      </c>
      <c r="C496" s="353"/>
      <c r="D496" s="353"/>
      <c r="E496" s="353" t="s">
        <v>1485</v>
      </c>
      <c r="F496" s="353" t="s">
        <v>2654</v>
      </c>
      <c r="G496" s="353"/>
      <c r="H496" s="353" t="s">
        <v>1130</v>
      </c>
      <c r="I496" s="356">
        <v>18.181818181818201</v>
      </c>
      <c r="J496" s="356">
        <v>19.1595441595442</v>
      </c>
      <c r="K496" s="356">
        <v>19.518652226233499</v>
      </c>
      <c r="L496" s="356">
        <v>19.625486381323</v>
      </c>
      <c r="M496" s="356">
        <v>22.162029056882499</v>
      </c>
      <c r="N496" s="356">
        <v>24.974120082815698</v>
      </c>
      <c r="O496" s="356">
        <v>22.791191297426401</v>
      </c>
      <c r="P496" s="356">
        <v>24.819083355668699</v>
      </c>
      <c r="Q496" s="354">
        <v>24.194798245303598</v>
      </c>
      <c r="R496" s="355">
        <v>23.9350242994662</v>
      </c>
      <c r="S496" s="355">
        <v>24.316301966812802</v>
      </c>
      <c r="T496" s="355">
        <v>24.148708170527598</v>
      </c>
      <c r="U496" s="355">
        <v>24.133344812268898</v>
      </c>
      <c r="V496" s="355">
        <v>24.1994516498698</v>
      </c>
      <c r="W496" s="356" t="s">
        <v>1131</v>
      </c>
      <c r="X496" s="356" t="s">
        <v>1131</v>
      </c>
      <c r="Y496" s="356" t="s">
        <v>1131</v>
      </c>
      <c r="Z496" s="356" t="s">
        <v>1131</v>
      </c>
      <c r="AA496" s="356" t="s">
        <v>1131</v>
      </c>
      <c r="AB496" s="356" t="s">
        <v>1131</v>
      </c>
      <c r="AC496" s="356" t="s">
        <v>1131</v>
      </c>
      <c r="AD496" s="356" t="s">
        <v>1131</v>
      </c>
      <c r="AE496" s="356" t="s">
        <v>1131</v>
      </c>
      <c r="AF496" s="356" t="s">
        <v>1131</v>
      </c>
      <c r="AG496" s="356" t="s">
        <v>1131</v>
      </c>
      <c r="AH496" s="356" t="s">
        <v>1131</v>
      </c>
      <c r="AI496" s="356" t="s">
        <v>1131</v>
      </c>
      <c r="AJ496" s="356" t="s">
        <v>1131</v>
      </c>
      <c r="AK496" s="356" t="s">
        <v>1131</v>
      </c>
      <c r="AL496" s="356" t="s">
        <v>1131</v>
      </c>
      <c r="AM496" s="356" t="s">
        <v>1131</v>
      </c>
      <c r="AN496" s="356" t="s">
        <v>1131</v>
      </c>
      <c r="AO496" s="356" t="s">
        <v>1131</v>
      </c>
      <c r="AP496" s="356" t="s">
        <v>1131</v>
      </c>
      <c r="AQ496" s="356" t="s">
        <v>1131</v>
      </c>
      <c r="AR496" s="356" t="s">
        <v>1131</v>
      </c>
    </row>
    <row r="497" spans="1:44" ht="47.25" customHeight="1">
      <c r="A497" s="357" t="s">
        <v>2655</v>
      </c>
      <c r="B497" s="358" t="s">
        <v>2656</v>
      </c>
      <c r="C497" s="358" t="s">
        <v>1290</v>
      </c>
      <c r="D497" s="358" t="s">
        <v>1291</v>
      </c>
      <c r="E497" s="358" t="s">
        <v>1485</v>
      </c>
      <c r="F497" s="358" t="s">
        <v>2654</v>
      </c>
      <c r="G497" s="358"/>
      <c r="H497" s="358" t="s">
        <v>1130</v>
      </c>
      <c r="I497" s="355">
        <v>8960.6076632217591</v>
      </c>
      <c r="J497" s="355">
        <v>10192.368849488301</v>
      </c>
      <c r="K497" s="355">
        <v>11059.100333771599</v>
      </c>
      <c r="L497" s="355">
        <v>12082.7499195331</v>
      </c>
      <c r="M497" s="355">
        <v>14930.638368952499</v>
      </c>
      <c r="N497" s="355">
        <v>16606.756129863701</v>
      </c>
      <c r="O497" s="355">
        <v>17101.243466906599</v>
      </c>
      <c r="P497" s="355">
        <v>20292.094269867801</v>
      </c>
      <c r="Q497" s="359">
        <v>20238.448958436002</v>
      </c>
      <c r="R497" s="355">
        <v>20909.255977010402</v>
      </c>
      <c r="S497" s="355">
        <v>21878.483949384801</v>
      </c>
      <c r="T497" s="355">
        <v>21962.599717711801</v>
      </c>
      <c r="U497" s="355">
        <v>22186.0688015581</v>
      </c>
      <c r="V497" s="355">
        <v>23076.529987778998</v>
      </c>
      <c r="W497" s="355" t="s">
        <v>1131</v>
      </c>
      <c r="X497" s="355" t="s">
        <v>1131</v>
      </c>
      <c r="Y497" s="355" t="s">
        <v>1131</v>
      </c>
      <c r="Z497" s="355" t="s">
        <v>1131</v>
      </c>
      <c r="AA497" s="355" t="s">
        <v>1131</v>
      </c>
      <c r="AB497" s="355" t="s">
        <v>1131</v>
      </c>
      <c r="AC497" s="355" t="s">
        <v>1131</v>
      </c>
      <c r="AD497" s="355" t="s">
        <v>1131</v>
      </c>
      <c r="AE497" s="355" t="s">
        <v>1131</v>
      </c>
      <c r="AF497" s="355" t="s">
        <v>1131</v>
      </c>
      <c r="AG497" s="355" t="s">
        <v>1131</v>
      </c>
      <c r="AH497" s="355" t="s">
        <v>1131</v>
      </c>
      <c r="AI497" s="355" t="s">
        <v>1131</v>
      </c>
      <c r="AJ497" s="355" t="s">
        <v>1131</v>
      </c>
      <c r="AK497" s="355" t="s">
        <v>1131</v>
      </c>
      <c r="AL497" s="355" t="s">
        <v>1131</v>
      </c>
      <c r="AM497" s="355" t="s">
        <v>1131</v>
      </c>
      <c r="AN497" s="355" t="s">
        <v>1131</v>
      </c>
      <c r="AO497" s="355" t="s">
        <v>1131</v>
      </c>
      <c r="AP497" s="355" t="s">
        <v>1131</v>
      </c>
      <c r="AQ497" s="355" t="s">
        <v>1131</v>
      </c>
      <c r="AR497" s="355" t="s">
        <v>1131</v>
      </c>
    </row>
    <row r="498" spans="1:44" ht="47.25" customHeight="1">
      <c r="A498" s="352" t="s">
        <v>2657</v>
      </c>
      <c r="B498" s="353" t="s">
        <v>2658</v>
      </c>
      <c r="C498" s="353" t="s">
        <v>1371</v>
      </c>
      <c r="D498" s="353" t="s">
        <v>1315</v>
      </c>
      <c r="E498" s="353" t="s">
        <v>1485</v>
      </c>
      <c r="F498" s="353" t="s">
        <v>2654</v>
      </c>
      <c r="G498" s="353"/>
      <c r="H498" s="353" t="s">
        <v>1130</v>
      </c>
      <c r="I498" s="356">
        <v>7923.0627839999997</v>
      </c>
      <c r="J498" s="356">
        <v>8780.7152160000005</v>
      </c>
      <c r="K498" s="356">
        <v>9778.1540100000002</v>
      </c>
      <c r="L498" s="356">
        <v>10982.687346000001</v>
      </c>
      <c r="M498" s="356">
        <v>12812.066999999999</v>
      </c>
      <c r="N498" s="356">
        <v>14070.352339999999</v>
      </c>
      <c r="O498" s="356">
        <v>14949.183872</v>
      </c>
      <c r="P498" s="356">
        <v>15712.684692000001</v>
      </c>
      <c r="Q498" s="354">
        <v>15500.520968041899</v>
      </c>
      <c r="R498" s="355">
        <v>15577.740529140799</v>
      </c>
      <c r="S498" s="355">
        <v>16906.1865991583</v>
      </c>
      <c r="T498" s="355">
        <v>17395.9879396205</v>
      </c>
      <c r="U498" s="355">
        <v>17870.373581601401</v>
      </c>
      <c r="V498" s="355">
        <v>18531.6442383289</v>
      </c>
      <c r="W498" s="356" t="s">
        <v>1131</v>
      </c>
      <c r="X498" s="356" t="s">
        <v>1131</v>
      </c>
      <c r="Y498" s="356" t="s">
        <v>1131</v>
      </c>
      <c r="Z498" s="356" t="s">
        <v>1131</v>
      </c>
      <c r="AA498" s="356" t="s">
        <v>1131</v>
      </c>
      <c r="AB498" s="356" t="s">
        <v>1131</v>
      </c>
      <c r="AC498" s="356" t="s">
        <v>1131</v>
      </c>
      <c r="AD498" s="356" t="s">
        <v>1131</v>
      </c>
      <c r="AE498" s="356" t="s">
        <v>1131</v>
      </c>
      <c r="AF498" s="356" t="s">
        <v>1131</v>
      </c>
      <c r="AG498" s="356" t="s">
        <v>1131</v>
      </c>
      <c r="AH498" s="356" t="s">
        <v>1131</v>
      </c>
      <c r="AI498" s="356" t="s">
        <v>1131</v>
      </c>
      <c r="AJ498" s="356" t="s">
        <v>1131</v>
      </c>
      <c r="AK498" s="356" t="s">
        <v>1131</v>
      </c>
      <c r="AL498" s="356" t="s">
        <v>1131</v>
      </c>
      <c r="AM498" s="356" t="s">
        <v>1131</v>
      </c>
      <c r="AN498" s="356" t="s">
        <v>1131</v>
      </c>
      <c r="AO498" s="356" t="s">
        <v>1131</v>
      </c>
      <c r="AP498" s="356" t="s">
        <v>1131</v>
      </c>
      <c r="AQ498" s="356" t="s">
        <v>1131</v>
      </c>
      <c r="AR498" s="356" t="s">
        <v>1131</v>
      </c>
    </row>
    <row r="499" spans="1:44" ht="38.25" customHeight="1">
      <c r="A499" s="357" t="s">
        <v>2659</v>
      </c>
      <c r="B499" s="358" t="s">
        <v>2660</v>
      </c>
      <c r="C499" s="358"/>
      <c r="D499" s="358"/>
      <c r="E499" s="358" t="s">
        <v>1485</v>
      </c>
      <c r="F499" s="358" t="s">
        <v>2661</v>
      </c>
      <c r="G499" s="358"/>
      <c r="H499" s="358" t="s">
        <v>1130</v>
      </c>
      <c r="I499" s="355">
        <v>2.3163656208991599</v>
      </c>
      <c r="J499" s="355">
        <v>2.3461183829115102</v>
      </c>
      <c r="K499" s="355">
        <v>2.3575246622631201</v>
      </c>
      <c r="L499" s="355">
        <v>2.4655958085008698</v>
      </c>
      <c r="M499" s="355">
        <v>2.5698258527625399</v>
      </c>
      <c r="N499" s="355">
        <v>2.4236053724668301</v>
      </c>
      <c r="O499" s="355">
        <v>2.60735691473774</v>
      </c>
      <c r="P499" s="355">
        <v>2.6451692185733502</v>
      </c>
      <c r="Q499" s="359">
        <v>2.6407531791008498</v>
      </c>
      <c r="R499" s="355">
        <v>2.62913217750484</v>
      </c>
      <c r="S499" s="355">
        <v>2.60258730098924</v>
      </c>
      <c r="T499" s="355">
        <v>2.5517016053598498</v>
      </c>
      <c r="U499" s="355">
        <v>2.4725207300508298</v>
      </c>
      <c r="V499" s="355">
        <v>2.47384643072987</v>
      </c>
      <c r="W499" s="355" t="s">
        <v>1131</v>
      </c>
      <c r="X499" s="355" t="s">
        <v>1131</v>
      </c>
      <c r="Y499" s="355" t="s">
        <v>1131</v>
      </c>
      <c r="Z499" s="355" t="s">
        <v>1131</v>
      </c>
      <c r="AA499" s="355" t="s">
        <v>1131</v>
      </c>
      <c r="AB499" s="355" t="s">
        <v>1131</v>
      </c>
      <c r="AC499" s="355" t="s">
        <v>1131</v>
      </c>
      <c r="AD499" s="355" t="s">
        <v>1131</v>
      </c>
      <c r="AE499" s="355" t="s">
        <v>1131</v>
      </c>
      <c r="AF499" s="355" t="s">
        <v>1131</v>
      </c>
      <c r="AG499" s="355" t="s">
        <v>1131</v>
      </c>
      <c r="AH499" s="355" t="s">
        <v>1131</v>
      </c>
      <c r="AI499" s="355" t="s">
        <v>1131</v>
      </c>
      <c r="AJ499" s="355" t="s">
        <v>1131</v>
      </c>
      <c r="AK499" s="355" t="s">
        <v>1131</v>
      </c>
      <c r="AL499" s="355" t="s">
        <v>1131</v>
      </c>
      <c r="AM499" s="355" t="s">
        <v>1131</v>
      </c>
      <c r="AN499" s="355" t="s">
        <v>1131</v>
      </c>
      <c r="AO499" s="355" t="s">
        <v>1131</v>
      </c>
      <c r="AP499" s="355" t="s">
        <v>1131</v>
      </c>
      <c r="AQ499" s="355" t="s">
        <v>1131</v>
      </c>
      <c r="AR499" s="355" t="s">
        <v>1131</v>
      </c>
    </row>
    <row r="500" spans="1:44" ht="38.25" customHeight="1">
      <c r="A500" s="352" t="s">
        <v>2662</v>
      </c>
      <c r="B500" s="353" t="s">
        <v>2663</v>
      </c>
      <c r="C500" s="353"/>
      <c r="D500" s="353"/>
      <c r="E500" s="353" t="s">
        <v>1485</v>
      </c>
      <c r="F500" s="353" t="s">
        <v>2661</v>
      </c>
      <c r="G500" s="353"/>
      <c r="H500" s="353" t="s">
        <v>1130</v>
      </c>
      <c r="I500" s="356">
        <v>81.818181818181799</v>
      </c>
      <c r="J500" s="356">
        <v>80.840455840455803</v>
      </c>
      <c r="K500" s="356">
        <v>80.481347773766501</v>
      </c>
      <c r="L500" s="356">
        <v>80.374513618677</v>
      </c>
      <c r="M500" s="356">
        <v>77.837970943117398</v>
      </c>
      <c r="N500" s="356">
        <v>75.025879917184298</v>
      </c>
      <c r="O500" s="356">
        <v>77.208808702573705</v>
      </c>
      <c r="P500" s="356">
        <v>75.180916644331305</v>
      </c>
      <c r="Q500" s="354">
        <v>75.805201754696398</v>
      </c>
      <c r="R500" s="355">
        <v>76.064975700533793</v>
      </c>
      <c r="S500" s="355">
        <v>75.683698033187198</v>
      </c>
      <c r="T500" s="355">
        <v>75.851291829472402</v>
      </c>
      <c r="U500" s="355">
        <v>75.866655187731098</v>
      </c>
      <c r="V500" s="355">
        <v>75.8005483501302</v>
      </c>
      <c r="W500" s="356" t="s">
        <v>1131</v>
      </c>
      <c r="X500" s="356" t="s">
        <v>1131</v>
      </c>
      <c r="Y500" s="356" t="s">
        <v>1131</v>
      </c>
      <c r="Z500" s="356" t="s">
        <v>1131</v>
      </c>
      <c r="AA500" s="356" t="s">
        <v>1131</v>
      </c>
      <c r="AB500" s="356" t="s">
        <v>1131</v>
      </c>
      <c r="AC500" s="356" t="s">
        <v>1131</v>
      </c>
      <c r="AD500" s="356" t="s">
        <v>1131</v>
      </c>
      <c r="AE500" s="356" t="s">
        <v>1131</v>
      </c>
      <c r="AF500" s="356" t="s">
        <v>1131</v>
      </c>
      <c r="AG500" s="356" t="s">
        <v>1131</v>
      </c>
      <c r="AH500" s="356" t="s">
        <v>1131</v>
      </c>
      <c r="AI500" s="356" t="s">
        <v>1131</v>
      </c>
      <c r="AJ500" s="356" t="s">
        <v>1131</v>
      </c>
      <c r="AK500" s="356" t="s">
        <v>1131</v>
      </c>
      <c r="AL500" s="356" t="s">
        <v>1131</v>
      </c>
      <c r="AM500" s="356" t="s">
        <v>1131</v>
      </c>
      <c r="AN500" s="356" t="s">
        <v>1131</v>
      </c>
      <c r="AO500" s="356" t="s">
        <v>1131</v>
      </c>
      <c r="AP500" s="356" t="s">
        <v>1131</v>
      </c>
      <c r="AQ500" s="356" t="s">
        <v>1131</v>
      </c>
      <c r="AR500" s="356" t="s">
        <v>1131</v>
      </c>
    </row>
    <row r="501" spans="1:44" ht="38.25" customHeight="1">
      <c r="A501" s="357" t="s">
        <v>2664</v>
      </c>
      <c r="B501" s="358" t="s">
        <v>2665</v>
      </c>
      <c r="C501" s="358"/>
      <c r="D501" s="358"/>
      <c r="E501" s="358" t="s">
        <v>1485</v>
      </c>
      <c r="F501" s="358" t="s">
        <v>2661</v>
      </c>
      <c r="G501" s="358"/>
      <c r="H501" s="358" t="s">
        <v>1130</v>
      </c>
      <c r="I501" s="355">
        <v>34.47</v>
      </c>
      <c r="J501" s="355">
        <v>34.049999999999997</v>
      </c>
      <c r="K501" s="355">
        <v>33.44</v>
      </c>
      <c r="L501" s="355">
        <v>33.049999999999997</v>
      </c>
      <c r="M501" s="355">
        <v>31.61</v>
      </c>
      <c r="N501" s="355">
        <v>28.987101289870999</v>
      </c>
      <c r="O501" s="355">
        <v>29.1</v>
      </c>
      <c r="P501" s="355">
        <v>28.05</v>
      </c>
      <c r="Q501" s="359">
        <v>27.624563611993199</v>
      </c>
      <c r="R501" s="355">
        <v>27.738154518319298</v>
      </c>
      <c r="S501" s="355">
        <v>27.425891058772098</v>
      </c>
      <c r="T501" s="355">
        <v>26.553316452743498</v>
      </c>
      <c r="U501" s="355">
        <v>25.798239052499099</v>
      </c>
      <c r="V501" s="355">
        <v>25.575183056745001</v>
      </c>
      <c r="W501" s="355" t="s">
        <v>1131</v>
      </c>
      <c r="X501" s="355" t="s">
        <v>1131</v>
      </c>
      <c r="Y501" s="355" t="s">
        <v>1131</v>
      </c>
      <c r="Z501" s="355" t="s">
        <v>1131</v>
      </c>
      <c r="AA501" s="355" t="s">
        <v>1131</v>
      </c>
      <c r="AB501" s="355" t="s">
        <v>1131</v>
      </c>
      <c r="AC501" s="355" t="s">
        <v>1131</v>
      </c>
      <c r="AD501" s="355" t="s">
        <v>1131</v>
      </c>
      <c r="AE501" s="355" t="s">
        <v>1131</v>
      </c>
      <c r="AF501" s="355" t="s">
        <v>1131</v>
      </c>
      <c r="AG501" s="355" t="s">
        <v>1131</v>
      </c>
      <c r="AH501" s="355" t="s">
        <v>1131</v>
      </c>
      <c r="AI501" s="355" t="s">
        <v>1131</v>
      </c>
      <c r="AJ501" s="355" t="s">
        <v>1131</v>
      </c>
      <c r="AK501" s="355" t="s">
        <v>1131</v>
      </c>
      <c r="AL501" s="355" t="s">
        <v>1131</v>
      </c>
      <c r="AM501" s="355" t="s">
        <v>1131</v>
      </c>
      <c r="AN501" s="355" t="s">
        <v>1131</v>
      </c>
      <c r="AO501" s="355" t="s">
        <v>1131</v>
      </c>
      <c r="AP501" s="355" t="s">
        <v>1131</v>
      </c>
      <c r="AQ501" s="355" t="s">
        <v>1131</v>
      </c>
      <c r="AR501" s="355" t="s">
        <v>1131</v>
      </c>
    </row>
    <row r="502" spans="1:44" ht="38.25" customHeight="1">
      <c r="A502" s="352" t="s">
        <v>2666</v>
      </c>
      <c r="B502" s="353" t="s">
        <v>2667</v>
      </c>
      <c r="C502" s="353" t="s">
        <v>1290</v>
      </c>
      <c r="D502" s="353" t="s">
        <v>1291</v>
      </c>
      <c r="E502" s="353" t="s">
        <v>1485</v>
      </c>
      <c r="F502" s="353" t="s">
        <v>2661</v>
      </c>
      <c r="G502" s="353"/>
      <c r="H502" s="353" t="s">
        <v>1130</v>
      </c>
      <c r="I502" s="356">
        <v>40322.734484497902</v>
      </c>
      <c r="J502" s="356">
        <v>43004.976372376201</v>
      </c>
      <c r="K502" s="356">
        <v>45600.038860829103</v>
      </c>
      <c r="L502" s="356">
        <v>49483.876684085502</v>
      </c>
      <c r="M502" s="356">
        <v>52439.719871398702</v>
      </c>
      <c r="N502" s="356">
        <v>49889.104684429803</v>
      </c>
      <c r="O502" s="356">
        <v>57933.199637599901</v>
      </c>
      <c r="P502" s="356">
        <v>61467.952944901997</v>
      </c>
      <c r="Q502" s="354">
        <v>63409.485416732598</v>
      </c>
      <c r="R502" s="355">
        <v>66449.151164764102</v>
      </c>
      <c r="S502" s="355">
        <v>68096.068839294894</v>
      </c>
      <c r="T502" s="355">
        <v>68984.7071221472</v>
      </c>
      <c r="U502" s="355">
        <v>69745.111787545902</v>
      </c>
      <c r="V502" s="355">
        <v>72283.192710331001</v>
      </c>
      <c r="W502" s="356" t="s">
        <v>1131</v>
      </c>
      <c r="X502" s="356" t="s">
        <v>1131</v>
      </c>
      <c r="Y502" s="356" t="s">
        <v>1131</v>
      </c>
      <c r="Z502" s="356" t="s">
        <v>1131</v>
      </c>
      <c r="AA502" s="356" t="s">
        <v>1131</v>
      </c>
      <c r="AB502" s="356" t="s">
        <v>1131</v>
      </c>
      <c r="AC502" s="356" t="s">
        <v>1131</v>
      </c>
      <c r="AD502" s="356" t="s">
        <v>1131</v>
      </c>
      <c r="AE502" s="356" t="s">
        <v>1131</v>
      </c>
      <c r="AF502" s="356" t="s">
        <v>1131</v>
      </c>
      <c r="AG502" s="356" t="s">
        <v>1131</v>
      </c>
      <c r="AH502" s="356" t="s">
        <v>1131</v>
      </c>
      <c r="AI502" s="356" t="s">
        <v>1131</v>
      </c>
      <c r="AJ502" s="356" t="s">
        <v>1131</v>
      </c>
      <c r="AK502" s="356" t="s">
        <v>1131</v>
      </c>
      <c r="AL502" s="356" t="s">
        <v>1131</v>
      </c>
      <c r="AM502" s="356" t="s">
        <v>1131</v>
      </c>
      <c r="AN502" s="356" t="s">
        <v>1131</v>
      </c>
      <c r="AO502" s="356" t="s">
        <v>1131</v>
      </c>
      <c r="AP502" s="356" t="s">
        <v>1131</v>
      </c>
      <c r="AQ502" s="356" t="s">
        <v>1131</v>
      </c>
      <c r="AR502" s="356" t="s">
        <v>1131</v>
      </c>
    </row>
    <row r="503" spans="1:44" ht="38.25" customHeight="1">
      <c r="A503" s="357" t="s">
        <v>2668</v>
      </c>
      <c r="B503" s="358" t="s">
        <v>2669</v>
      </c>
      <c r="C503" s="358" t="s">
        <v>1371</v>
      </c>
      <c r="D503" s="358"/>
      <c r="E503" s="358" t="s">
        <v>1485</v>
      </c>
      <c r="F503" s="358" t="s">
        <v>2661</v>
      </c>
      <c r="G503" s="358"/>
      <c r="H503" s="358" t="s">
        <v>1130</v>
      </c>
      <c r="I503" s="355">
        <v>699.31437446384996</v>
      </c>
      <c r="J503" s="355">
        <v>722.22813596494802</v>
      </c>
      <c r="K503" s="355">
        <v>783.08852126984505</v>
      </c>
      <c r="L503" s="355">
        <v>870.98925494976902</v>
      </c>
      <c r="M503" s="355">
        <v>869.24278112711102</v>
      </c>
      <c r="N503" s="355">
        <v>815.09095703958303</v>
      </c>
      <c r="O503" s="355">
        <v>976.74675033829897</v>
      </c>
      <c r="P503" s="355">
        <v>919.15585922135301</v>
      </c>
      <c r="Q503" s="359">
        <v>938.47676862822198</v>
      </c>
      <c r="R503" s="355">
        <v>957.231639524804</v>
      </c>
      <c r="S503" s="355">
        <v>1018.44360462664</v>
      </c>
      <c r="T503" s="355">
        <v>1058.9250183044901</v>
      </c>
      <c r="U503" s="355">
        <v>1090.4378876026601</v>
      </c>
      <c r="V503" s="355">
        <v>1128.80710747433</v>
      </c>
      <c r="W503" s="355" t="s">
        <v>1131</v>
      </c>
      <c r="X503" s="355" t="s">
        <v>1131</v>
      </c>
      <c r="Y503" s="355" t="s">
        <v>1131</v>
      </c>
      <c r="Z503" s="355" t="s">
        <v>1131</v>
      </c>
      <c r="AA503" s="355" t="s">
        <v>1131</v>
      </c>
      <c r="AB503" s="355" t="s">
        <v>1131</v>
      </c>
      <c r="AC503" s="355" t="s">
        <v>1131</v>
      </c>
      <c r="AD503" s="355" t="s">
        <v>1131</v>
      </c>
      <c r="AE503" s="355" t="s">
        <v>1131</v>
      </c>
      <c r="AF503" s="355" t="s">
        <v>1131</v>
      </c>
      <c r="AG503" s="355" t="s">
        <v>1131</v>
      </c>
      <c r="AH503" s="355" t="s">
        <v>1131</v>
      </c>
      <c r="AI503" s="355" t="s">
        <v>1131</v>
      </c>
      <c r="AJ503" s="355" t="s">
        <v>1131</v>
      </c>
      <c r="AK503" s="355" t="s">
        <v>1131</v>
      </c>
      <c r="AL503" s="355" t="s">
        <v>1131</v>
      </c>
      <c r="AM503" s="355" t="s">
        <v>1131</v>
      </c>
      <c r="AN503" s="355" t="s">
        <v>1131</v>
      </c>
      <c r="AO503" s="355" t="s">
        <v>1131</v>
      </c>
      <c r="AP503" s="355" t="s">
        <v>1131</v>
      </c>
      <c r="AQ503" s="355" t="s">
        <v>1131</v>
      </c>
      <c r="AR503" s="355" t="s">
        <v>1131</v>
      </c>
    </row>
    <row r="504" spans="1:44" ht="38.25" customHeight="1">
      <c r="A504" s="352" t="s">
        <v>2670</v>
      </c>
      <c r="B504" s="353" t="s">
        <v>2671</v>
      </c>
      <c r="C504" s="353" t="s">
        <v>1371</v>
      </c>
      <c r="D504" s="353" t="s">
        <v>1315</v>
      </c>
      <c r="E504" s="353" t="s">
        <v>1485</v>
      </c>
      <c r="F504" s="353" t="s">
        <v>2661</v>
      </c>
      <c r="G504" s="353"/>
      <c r="H504" s="353" t="s">
        <v>1130</v>
      </c>
      <c r="I504" s="356">
        <v>35653.782528000003</v>
      </c>
      <c r="J504" s="356">
        <v>37048.742639999997</v>
      </c>
      <c r="K504" s="356">
        <v>40318.30704</v>
      </c>
      <c r="L504" s="356">
        <v>44978.663789999999</v>
      </c>
      <c r="M504" s="356">
        <v>44998.826430000001</v>
      </c>
      <c r="N504" s="356">
        <v>42269.379723999999</v>
      </c>
      <c r="O504" s="356">
        <v>50642.753279999997</v>
      </c>
      <c r="P504" s="356">
        <v>47596.199310000004</v>
      </c>
      <c r="Q504" s="354">
        <v>48564.989357305298</v>
      </c>
      <c r="R504" s="355">
        <v>49505.713467971596</v>
      </c>
      <c r="S504" s="355">
        <v>52619.955255109096</v>
      </c>
      <c r="T504" s="355">
        <v>54640.941807419003</v>
      </c>
      <c r="U504" s="355">
        <v>56178.100513528698</v>
      </c>
      <c r="V504" s="355">
        <v>58047.1332747087</v>
      </c>
      <c r="W504" s="356" t="s">
        <v>1131</v>
      </c>
      <c r="X504" s="356" t="s">
        <v>1131</v>
      </c>
      <c r="Y504" s="356" t="s">
        <v>1131</v>
      </c>
      <c r="Z504" s="356" t="s">
        <v>1131</v>
      </c>
      <c r="AA504" s="356" t="s">
        <v>1131</v>
      </c>
      <c r="AB504" s="356" t="s">
        <v>1131</v>
      </c>
      <c r="AC504" s="356" t="s">
        <v>1131</v>
      </c>
      <c r="AD504" s="356" t="s">
        <v>1131</v>
      </c>
      <c r="AE504" s="356" t="s">
        <v>1131</v>
      </c>
      <c r="AF504" s="356" t="s">
        <v>1131</v>
      </c>
      <c r="AG504" s="356" t="s">
        <v>1131</v>
      </c>
      <c r="AH504" s="356" t="s">
        <v>1131</v>
      </c>
      <c r="AI504" s="356" t="s">
        <v>1131</v>
      </c>
      <c r="AJ504" s="356" t="s">
        <v>1131</v>
      </c>
      <c r="AK504" s="356" t="s">
        <v>1131</v>
      </c>
      <c r="AL504" s="356" t="s">
        <v>1131</v>
      </c>
      <c r="AM504" s="356" t="s">
        <v>1131</v>
      </c>
      <c r="AN504" s="356" t="s">
        <v>1131</v>
      </c>
      <c r="AO504" s="356" t="s">
        <v>1131</v>
      </c>
      <c r="AP504" s="356" t="s">
        <v>1131</v>
      </c>
      <c r="AQ504" s="356" t="s">
        <v>1131</v>
      </c>
      <c r="AR504" s="356" t="s">
        <v>1131</v>
      </c>
    </row>
    <row r="505" spans="1:44" ht="38.25" customHeight="1">
      <c r="A505" s="357" t="s">
        <v>2672</v>
      </c>
      <c r="B505" s="358" t="s">
        <v>2673</v>
      </c>
      <c r="C505" s="358"/>
      <c r="D505" s="358"/>
      <c r="E505" s="358" t="s">
        <v>2400</v>
      </c>
      <c r="F505" s="358" t="s">
        <v>2674</v>
      </c>
      <c r="G505" s="358"/>
      <c r="H505" s="358" t="s">
        <v>1130</v>
      </c>
      <c r="I505" s="355">
        <v>82.153000000000006</v>
      </c>
      <c r="J505" s="355">
        <v>69.61</v>
      </c>
      <c r="K505" s="355">
        <v>81.641999999999996</v>
      </c>
      <c r="L505" s="355">
        <v>102.396</v>
      </c>
      <c r="M505" s="355">
        <v>100.309</v>
      </c>
      <c r="N505" s="355">
        <v>63.204999999999998</v>
      </c>
      <c r="O505" s="359">
        <v>95.5</v>
      </c>
      <c r="P505" s="359">
        <v>191</v>
      </c>
      <c r="Q505" s="355" t="s">
        <v>1131</v>
      </c>
      <c r="R505" s="355" t="s">
        <v>1131</v>
      </c>
      <c r="S505" s="355" t="s">
        <v>1131</v>
      </c>
      <c r="T505" s="355" t="s">
        <v>1131</v>
      </c>
      <c r="U505" s="355" t="s">
        <v>1131</v>
      </c>
      <c r="V505" s="355" t="s">
        <v>1131</v>
      </c>
      <c r="W505" s="355" t="s">
        <v>1131</v>
      </c>
      <c r="X505" s="355" t="s">
        <v>1131</v>
      </c>
      <c r="Y505" s="355" t="s">
        <v>1131</v>
      </c>
      <c r="Z505" s="355" t="s">
        <v>1131</v>
      </c>
      <c r="AA505" s="355" t="s">
        <v>1131</v>
      </c>
      <c r="AB505" s="355" t="s">
        <v>1131</v>
      </c>
      <c r="AC505" s="355" t="s">
        <v>1131</v>
      </c>
      <c r="AD505" s="355" t="s">
        <v>1131</v>
      </c>
      <c r="AE505" s="355" t="s">
        <v>1131</v>
      </c>
      <c r="AF505" s="355" t="s">
        <v>1131</v>
      </c>
      <c r="AG505" s="355" t="s">
        <v>1131</v>
      </c>
      <c r="AH505" s="355" t="s">
        <v>1131</v>
      </c>
      <c r="AI505" s="355" t="s">
        <v>1131</v>
      </c>
      <c r="AJ505" s="355" t="s">
        <v>1131</v>
      </c>
      <c r="AK505" s="355" t="s">
        <v>1131</v>
      </c>
      <c r="AL505" s="355" t="s">
        <v>1131</v>
      </c>
      <c r="AM505" s="355" t="s">
        <v>1131</v>
      </c>
      <c r="AN505" s="355" t="s">
        <v>1131</v>
      </c>
      <c r="AO505" s="355" t="s">
        <v>1131</v>
      </c>
      <c r="AP505" s="355" t="s">
        <v>1131</v>
      </c>
      <c r="AQ505" s="355" t="s">
        <v>1131</v>
      </c>
      <c r="AR505" s="355" t="s">
        <v>1131</v>
      </c>
    </row>
    <row r="506" spans="1:44" ht="38.25" customHeight="1">
      <c r="A506" s="352" t="s">
        <v>2675</v>
      </c>
      <c r="B506" s="353" t="s">
        <v>2676</v>
      </c>
      <c r="C506" s="353"/>
      <c r="D506" s="353"/>
      <c r="E506" s="353" t="s">
        <v>2400</v>
      </c>
      <c r="F506" s="353" t="s">
        <v>2677</v>
      </c>
      <c r="G506" s="353"/>
      <c r="H506" s="353" t="s">
        <v>1130</v>
      </c>
      <c r="I506" s="356">
        <v>1744.1220000000001</v>
      </c>
      <c r="J506" s="356">
        <v>1492.192</v>
      </c>
      <c r="K506" s="356">
        <v>1784.145</v>
      </c>
      <c r="L506" s="356">
        <v>2270.7240000000002</v>
      </c>
      <c r="M506" s="356">
        <v>2233.0030000000002</v>
      </c>
      <c r="N506" s="356">
        <v>1414.6</v>
      </c>
      <c r="O506" s="354">
        <v>2189.9</v>
      </c>
      <c r="P506" s="354">
        <v>4604.3</v>
      </c>
      <c r="Q506" s="356" t="s">
        <v>1131</v>
      </c>
      <c r="R506" s="356" t="s">
        <v>1131</v>
      </c>
      <c r="S506" s="356" t="s">
        <v>1131</v>
      </c>
      <c r="T506" s="356" t="s">
        <v>1131</v>
      </c>
      <c r="U506" s="356" t="s">
        <v>1131</v>
      </c>
      <c r="V506" s="356" t="s">
        <v>1131</v>
      </c>
      <c r="W506" s="356" t="s">
        <v>1131</v>
      </c>
      <c r="X506" s="356" t="s">
        <v>1131</v>
      </c>
      <c r="Y506" s="356" t="s">
        <v>1131</v>
      </c>
      <c r="Z506" s="356" t="s">
        <v>1131</v>
      </c>
      <c r="AA506" s="356" t="s">
        <v>1131</v>
      </c>
      <c r="AB506" s="356" t="s">
        <v>1131</v>
      </c>
      <c r="AC506" s="356" t="s">
        <v>1131</v>
      </c>
      <c r="AD506" s="356" t="s">
        <v>1131</v>
      </c>
      <c r="AE506" s="356" t="s">
        <v>1131</v>
      </c>
      <c r="AF506" s="356" t="s">
        <v>1131</v>
      </c>
      <c r="AG506" s="356" t="s">
        <v>1131</v>
      </c>
      <c r="AH506" s="356" t="s">
        <v>1131</v>
      </c>
      <c r="AI506" s="356" t="s">
        <v>1131</v>
      </c>
      <c r="AJ506" s="356" t="s">
        <v>1131</v>
      </c>
      <c r="AK506" s="356" t="s">
        <v>1131</v>
      </c>
      <c r="AL506" s="356" t="s">
        <v>1131</v>
      </c>
      <c r="AM506" s="356" t="s">
        <v>1131</v>
      </c>
      <c r="AN506" s="356" t="s">
        <v>1131</v>
      </c>
      <c r="AO506" s="356" t="s">
        <v>1131</v>
      </c>
      <c r="AP506" s="356" t="s">
        <v>1131</v>
      </c>
      <c r="AQ506" s="356" t="s">
        <v>1131</v>
      </c>
      <c r="AR506" s="356" t="s">
        <v>1131</v>
      </c>
    </row>
    <row r="507" spans="1:44" ht="29.25" customHeight="1">
      <c r="A507" s="357" t="s">
        <v>2678</v>
      </c>
      <c r="B507" s="358" t="s">
        <v>2679</v>
      </c>
      <c r="C507" s="358"/>
      <c r="D507" s="358"/>
      <c r="E507" s="358" t="s">
        <v>2407</v>
      </c>
      <c r="F507" s="358" t="s">
        <v>2680</v>
      </c>
      <c r="G507" s="358"/>
      <c r="H507" s="358" t="s">
        <v>1130</v>
      </c>
      <c r="I507" s="355">
        <v>1.542</v>
      </c>
      <c r="J507" s="355">
        <v>1.286</v>
      </c>
      <c r="K507" s="355">
        <v>1.577</v>
      </c>
      <c r="L507" s="355">
        <v>2.0640000000000001</v>
      </c>
      <c r="M507" s="355">
        <v>1.9159999999999999</v>
      </c>
      <c r="N507" s="355">
        <v>1.1990000000000001</v>
      </c>
      <c r="O507" s="359">
        <v>1.9</v>
      </c>
      <c r="P507" s="359">
        <v>3.6</v>
      </c>
      <c r="Q507" s="355" t="s">
        <v>1131</v>
      </c>
      <c r="R507" s="355" t="s">
        <v>1131</v>
      </c>
      <c r="S507" s="355" t="s">
        <v>1131</v>
      </c>
      <c r="T507" s="355" t="s">
        <v>1131</v>
      </c>
      <c r="U507" s="355" t="s">
        <v>1131</v>
      </c>
      <c r="V507" s="355" t="s">
        <v>1131</v>
      </c>
      <c r="W507" s="355" t="s">
        <v>1131</v>
      </c>
      <c r="X507" s="355" t="s">
        <v>1131</v>
      </c>
      <c r="Y507" s="355" t="s">
        <v>1131</v>
      </c>
      <c r="Z507" s="355" t="s">
        <v>1131</v>
      </c>
      <c r="AA507" s="355" t="s">
        <v>1131</v>
      </c>
      <c r="AB507" s="355" t="s">
        <v>1131</v>
      </c>
      <c r="AC507" s="355" t="s">
        <v>1131</v>
      </c>
      <c r="AD507" s="355" t="s">
        <v>1131</v>
      </c>
      <c r="AE507" s="355" t="s">
        <v>1131</v>
      </c>
      <c r="AF507" s="355" t="s">
        <v>1131</v>
      </c>
      <c r="AG507" s="355" t="s">
        <v>1131</v>
      </c>
      <c r="AH507" s="355" t="s">
        <v>1131</v>
      </c>
      <c r="AI507" s="355" t="s">
        <v>1131</v>
      </c>
      <c r="AJ507" s="355" t="s">
        <v>1131</v>
      </c>
      <c r="AK507" s="355" t="s">
        <v>1131</v>
      </c>
      <c r="AL507" s="355" t="s">
        <v>1131</v>
      </c>
      <c r="AM507" s="355" t="s">
        <v>1131</v>
      </c>
      <c r="AN507" s="355" t="s">
        <v>1131</v>
      </c>
      <c r="AO507" s="355" t="s">
        <v>1131</v>
      </c>
      <c r="AP507" s="355" t="s">
        <v>1131</v>
      </c>
      <c r="AQ507" s="355" t="s">
        <v>1131</v>
      </c>
      <c r="AR507" s="355" t="s">
        <v>1131</v>
      </c>
    </row>
    <row r="508" spans="1:44" ht="38.25" customHeight="1">
      <c r="A508" s="352" t="s">
        <v>2681</v>
      </c>
      <c r="B508" s="353" t="s">
        <v>2682</v>
      </c>
      <c r="C508" s="353"/>
      <c r="D508" s="353"/>
      <c r="E508" s="353" t="s">
        <v>2400</v>
      </c>
      <c r="F508" s="353" t="s">
        <v>2683</v>
      </c>
      <c r="G508" s="353"/>
      <c r="H508" s="353" t="s">
        <v>1130</v>
      </c>
      <c r="I508" s="356">
        <v>1368.143</v>
      </c>
      <c r="J508" s="356">
        <v>1159.2639999999999</v>
      </c>
      <c r="K508" s="356">
        <v>1359.6389999999999</v>
      </c>
      <c r="L508" s="356">
        <v>1705.261</v>
      </c>
      <c r="M508" s="356">
        <v>1670.509</v>
      </c>
      <c r="N508" s="356">
        <v>1052.5940000000001</v>
      </c>
      <c r="O508" s="354">
        <v>1589.7</v>
      </c>
      <c r="P508" s="354">
        <v>3180.6</v>
      </c>
      <c r="Q508" s="356" t="s">
        <v>1131</v>
      </c>
      <c r="R508" s="356" t="s">
        <v>1131</v>
      </c>
      <c r="S508" s="356" t="s">
        <v>1131</v>
      </c>
      <c r="T508" s="356" t="s">
        <v>1131</v>
      </c>
      <c r="U508" s="356" t="s">
        <v>1131</v>
      </c>
      <c r="V508" s="356" t="s">
        <v>1131</v>
      </c>
      <c r="W508" s="356" t="s">
        <v>1131</v>
      </c>
      <c r="X508" s="356" t="s">
        <v>1131</v>
      </c>
      <c r="Y508" s="356" t="s">
        <v>1131</v>
      </c>
      <c r="Z508" s="356" t="s">
        <v>1131</v>
      </c>
      <c r="AA508" s="356" t="s">
        <v>1131</v>
      </c>
      <c r="AB508" s="356" t="s">
        <v>1131</v>
      </c>
      <c r="AC508" s="356" t="s">
        <v>1131</v>
      </c>
      <c r="AD508" s="356" t="s">
        <v>1131</v>
      </c>
      <c r="AE508" s="356" t="s">
        <v>1131</v>
      </c>
      <c r="AF508" s="356" t="s">
        <v>1131</v>
      </c>
      <c r="AG508" s="356" t="s">
        <v>1131</v>
      </c>
      <c r="AH508" s="356" t="s">
        <v>1131</v>
      </c>
      <c r="AI508" s="356" t="s">
        <v>1131</v>
      </c>
      <c r="AJ508" s="356" t="s">
        <v>1131</v>
      </c>
      <c r="AK508" s="356" t="s">
        <v>1131</v>
      </c>
      <c r="AL508" s="356" t="s">
        <v>1131</v>
      </c>
      <c r="AM508" s="356" t="s">
        <v>1131</v>
      </c>
      <c r="AN508" s="356" t="s">
        <v>1131</v>
      </c>
      <c r="AO508" s="356" t="s">
        <v>1131</v>
      </c>
      <c r="AP508" s="356" t="s">
        <v>1131</v>
      </c>
      <c r="AQ508" s="356" t="s">
        <v>1131</v>
      </c>
      <c r="AR508" s="356" t="s">
        <v>1131</v>
      </c>
    </row>
    <row r="509" spans="1:44" ht="20.25" customHeight="1">
      <c r="A509" s="357" t="s">
        <v>2684</v>
      </c>
      <c r="B509" s="358" t="s">
        <v>2685</v>
      </c>
      <c r="C509" s="358"/>
      <c r="D509" s="358"/>
      <c r="E509" s="358" t="s">
        <v>2686</v>
      </c>
      <c r="F509" s="358" t="s">
        <v>2687</v>
      </c>
      <c r="G509" s="358"/>
      <c r="H509" s="358" t="s">
        <v>1130</v>
      </c>
      <c r="I509" s="355">
        <v>94.34</v>
      </c>
      <c r="J509" s="359">
        <v>94</v>
      </c>
      <c r="K509" s="359">
        <v>94.4</v>
      </c>
      <c r="L509" s="359">
        <v>95.9</v>
      </c>
      <c r="M509" s="359">
        <v>98.4</v>
      </c>
      <c r="N509" s="359">
        <v>102.5</v>
      </c>
      <c r="O509" s="355" t="s">
        <v>1131</v>
      </c>
      <c r="P509" s="355" t="s">
        <v>1131</v>
      </c>
      <c r="Q509" s="355" t="s">
        <v>1131</v>
      </c>
      <c r="R509" s="355" t="s">
        <v>1131</v>
      </c>
      <c r="S509" s="355" t="s">
        <v>1131</v>
      </c>
      <c r="T509" s="355" t="s">
        <v>1131</v>
      </c>
      <c r="U509" s="355" t="s">
        <v>1131</v>
      </c>
      <c r="V509" s="355" t="s">
        <v>1131</v>
      </c>
      <c r="W509" s="355" t="s">
        <v>1131</v>
      </c>
      <c r="X509" s="355" t="s">
        <v>1131</v>
      </c>
      <c r="Y509" s="355" t="s">
        <v>1131</v>
      </c>
      <c r="Z509" s="355" t="s">
        <v>1131</v>
      </c>
      <c r="AA509" s="355" t="s">
        <v>1131</v>
      </c>
      <c r="AB509" s="355" t="s">
        <v>1131</v>
      </c>
      <c r="AC509" s="355" t="s">
        <v>1131</v>
      </c>
      <c r="AD509" s="355" t="s">
        <v>1131</v>
      </c>
      <c r="AE509" s="355" t="s">
        <v>1131</v>
      </c>
      <c r="AF509" s="355" t="s">
        <v>1131</v>
      </c>
      <c r="AG509" s="355" t="s">
        <v>1131</v>
      </c>
      <c r="AH509" s="355" t="s">
        <v>1131</v>
      </c>
      <c r="AI509" s="355" t="s">
        <v>1131</v>
      </c>
      <c r="AJ509" s="355" t="s">
        <v>1131</v>
      </c>
      <c r="AK509" s="355" t="s">
        <v>1131</v>
      </c>
      <c r="AL509" s="355" t="s">
        <v>1131</v>
      </c>
      <c r="AM509" s="355" t="s">
        <v>1131</v>
      </c>
      <c r="AN509" s="355" t="s">
        <v>1131</v>
      </c>
      <c r="AO509" s="355" t="s">
        <v>1131</v>
      </c>
      <c r="AP509" s="355" t="s">
        <v>1131</v>
      </c>
      <c r="AQ509" s="355" t="s">
        <v>1131</v>
      </c>
      <c r="AR509" s="355" t="s">
        <v>1131</v>
      </c>
    </row>
    <row r="510" spans="1:44" ht="47.25" customHeight="1">
      <c r="A510" s="352" t="s">
        <v>2688</v>
      </c>
      <c r="B510" s="353" t="s">
        <v>2689</v>
      </c>
      <c r="C510" s="353"/>
      <c r="D510" s="353"/>
      <c r="E510" s="353" t="s">
        <v>1276</v>
      </c>
      <c r="F510" s="353" t="s">
        <v>2690</v>
      </c>
      <c r="G510" s="353"/>
      <c r="H510" s="353" t="s">
        <v>1130</v>
      </c>
      <c r="I510" s="354">
        <v>2</v>
      </c>
      <c r="J510" s="354">
        <v>2</v>
      </c>
      <c r="K510" s="354">
        <v>2</v>
      </c>
      <c r="L510" s="354">
        <v>2</v>
      </c>
      <c r="M510" s="354">
        <v>2</v>
      </c>
      <c r="N510" s="354">
        <v>2</v>
      </c>
      <c r="O510" s="354">
        <v>2</v>
      </c>
      <c r="P510" s="354">
        <v>2</v>
      </c>
      <c r="Q510" s="354">
        <v>2</v>
      </c>
      <c r="R510" s="354">
        <v>2</v>
      </c>
      <c r="S510" s="355">
        <v>2</v>
      </c>
      <c r="T510" s="355">
        <v>2</v>
      </c>
      <c r="U510" s="355">
        <v>2</v>
      </c>
      <c r="V510" s="355">
        <v>2</v>
      </c>
      <c r="W510" s="355">
        <v>2</v>
      </c>
      <c r="X510" s="356" t="s">
        <v>1131</v>
      </c>
      <c r="Y510" s="356" t="s">
        <v>1131</v>
      </c>
      <c r="Z510" s="356" t="s">
        <v>1131</v>
      </c>
      <c r="AA510" s="356" t="s">
        <v>1131</v>
      </c>
      <c r="AB510" s="356" t="s">
        <v>1131</v>
      </c>
      <c r="AC510" s="356" t="s">
        <v>1131</v>
      </c>
      <c r="AD510" s="356" t="s">
        <v>1131</v>
      </c>
      <c r="AE510" s="356" t="s">
        <v>1131</v>
      </c>
      <c r="AF510" s="356" t="s">
        <v>1131</v>
      </c>
      <c r="AG510" s="356" t="s">
        <v>1131</v>
      </c>
      <c r="AH510" s="356" t="s">
        <v>1131</v>
      </c>
      <c r="AI510" s="356" t="s">
        <v>1131</v>
      </c>
      <c r="AJ510" s="356" t="s">
        <v>1131</v>
      </c>
      <c r="AK510" s="356" t="s">
        <v>1131</v>
      </c>
      <c r="AL510" s="356" t="s">
        <v>1131</v>
      </c>
      <c r="AM510" s="356" t="s">
        <v>1131</v>
      </c>
      <c r="AN510" s="356" t="s">
        <v>1131</v>
      </c>
      <c r="AO510" s="356" t="s">
        <v>1131</v>
      </c>
      <c r="AP510" s="356" t="s">
        <v>1131</v>
      </c>
      <c r="AQ510" s="356" t="s">
        <v>1131</v>
      </c>
      <c r="AR510" s="356" t="s">
        <v>1131</v>
      </c>
    </row>
    <row r="511" spans="1:44" ht="38.25" customHeight="1">
      <c r="A511" s="357" t="s">
        <v>2691</v>
      </c>
      <c r="B511" s="358" t="s">
        <v>2692</v>
      </c>
      <c r="C511" s="358"/>
      <c r="D511" s="358"/>
      <c r="E511" s="358" t="s">
        <v>2693</v>
      </c>
      <c r="F511" s="358" t="s">
        <v>2694</v>
      </c>
      <c r="G511" s="358"/>
      <c r="H511" s="358" t="s">
        <v>1130</v>
      </c>
      <c r="I511" s="355">
        <v>11.61</v>
      </c>
      <c r="J511" s="355">
        <v>11.99</v>
      </c>
      <c r="K511" s="355">
        <v>12.29</v>
      </c>
      <c r="L511" s="355">
        <v>12.44</v>
      </c>
      <c r="M511" s="355">
        <v>12.43</v>
      </c>
      <c r="N511" s="355">
        <v>12.65</v>
      </c>
      <c r="O511" s="359">
        <v>12.8</v>
      </c>
      <c r="P511" s="359">
        <v>12.8</v>
      </c>
      <c r="Q511" s="359">
        <v>12.6</v>
      </c>
      <c r="R511" s="355">
        <v>12.6</v>
      </c>
      <c r="S511" s="355">
        <v>12.6</v>
      </c>
      <c r="T511" s="355">
        <v>12.6</v>
      </c>
      <c r="U511" s="355">
        <v>12.6</v>
      </c>
      <c r="V511" s="355">
        <v>12.6</v>
      </c>
      <c r="W511" s="355" t="s">
        <v>1131</v>
      </c>
      <c r="X511" s="355" t="s">
        <v>1131</v>
      </c>
      <c r="Y511" s="355" t="s">
        <v>1131</v>
      </c>
      <c r="Z511" s="355" t="s">
        <v>1131</v>
      </c>
      <c r="AA511" s="355" t="s">
        <v>1131</v>
      </c>
      <c r="AB511" s="355" t="s">
        <v>1131</v>
      </c>
      <c r="AC511" s="355" t="s">
        <v>1131</v>
      </c>
      <c r="AD511" s="355" t="s">
        <v>1131</v>
      </c>
      <c r="AE511" s="355" t="s">
        <v>1131</v>
      </c>
      <c r="AF511" s="355" t="s">
        <v>1131</v>
      </c>
      <c r="AG511" s="355" t="s">
        <v>1131</v>
      </c>
      <c r="AH511" s="355" t="s">
        <v>1131</v>
      </c>
      <c r="AI511" s="355" t="s">
        <v>1131</v>
      </c>
      <c r="AJ511" s="355" t="s">
        <v>1131</v>
      </c>
      <c r="AK511" s="355" t="s">
        <v>1131</v>
      </c>
      <c r="AL511" s="355" t="s">
        <v>1131</v>
      </c>
      <c r="AM511" s="355" t="s">
        <v>1131</v>
      </c>
      <c r="AN511" s="355" t="s">
        <v>1131</v>
      </c>
      <c r="AO511" s="355" t="s">
        <v>1131</v>
      </c>
      <c r="AP511" s="355" t="s">
        <v>1131</v>
      </c>
      <c r="AQ511" s="355" t="s">
        <v>1131</v>
      </c>
      <c r="AR511" s="355" t="s">
        <v>1131</v>
      </c>
    </row>
    <row r="512" spans="1:44" ht="204" customHeight="1">
      <c r="A512" s="352" t="s">
        <v>2695</v>
      </c>
      <c r="B512" s="353" t="s">
        <v>2696</v>
      </c>
      <c r="C512" s="353" t="s">
        <v>1371</v>
      </c>
      <c r="D512" s="353" t="s">
        <v>1315</v>
      </c>
      <c r="E512" s="353" t="s">
        <v>1500</v>
      </c>
      <c r="F512" s="353" t="s">
        <v>2697</v>
      </c>
      <c r="G512" s="353" t="s">
        <v>1502</v>
      </c>
      <c r="H512" s="353" t="s">
        <v>1130</v>
      </c>
      <c r="I512" s="356">
        <v>49848.3</v>
      </c>
      <c r="J512" s="356">
        <v>56484.4</v>
      </c>
      <c r="K512" s="356">
        <v>71731.199999999997</v>
      </c>
      <c r="L512" s="356">
        <v>73038.7</v>
      </c>
      <c r="M512" s="356">
        <v>75249.3</v>
      </c>
      <c r="N512" s="356">
        <v>94337.8</v>
      </c>
      <c r="O512" s="356">
        <v>99360.9</v>
      </c>
      <c r="P512" s="356">
        <v>96875.4</v>
      </c>
      <c r="Q512" s="354">
        <v>99912</v>
      </c>
      <c r="R512" s="355">
        <v>104792</v>
      </c>
      <c r="S512" s="355">
        <v>111749</v>
      </c>
      <c r="T512" s="355">
        <v>117143</v>
      </c>
      <c r="U512" s="355">
        <v>125935</v>
      </c>
      <c r="V512" s="355">
        <v>132576</v>
      </c>
      <c r="W512" s="356" t="s">
        <v>1131</v>
      </c>
      <c r="X512" s="356" t="s">
        <v>1131</v>
      </c>
      <c r="Y512" s="356" t="s">
        <v>1131</v>
      </c>
      <c r="Z512" s="356" t="s">
        <v>1131</v>
      </c>
      <c r="AA512" s="356" t="s">
        <v>1131</v>
      </c>
      <c r="AB512" s="356" t="s">
        <v>1131</v>
      </c>
      <c r="AC512" s="356" t="s">
        <v>1131</v>
      </c>
      <c r="AD512" s="356" t="s">
        <v>1131</v>
      </c>
      <c r="AE512" s="356" t="s">
        <v>1131</v>
      </c>
      <c r="AF512" s="356" t="s">
        <v>1131</v>
      </c>
      <c r="AG512" s="356" t="s">
        <v>1131</v>
      </c>
      <c r="AH512" s="356" t="s">
        <v>1131</v>
      </c>
      <c r="AI512" s="356" t="s">
        <v>1131</v>
      </c>
      <c r="AJ512" s="356" t="s">
        <v>1131</v>
      </c>
      <c r="AK512" s="356" t="s">
        <v>1131</v>
      </c>
      <c r="AL512" s="356" t="s">
        <v>1131</v>
      </c>
      <c r="AM512" s="356" t="s">
        <v>1131</v>
      </c>
      <c r="AN512" s="356" t="s">
        <v>1131</v>
      </c>
      <c r="AO512" s="356" t="s">
        <v>1131</v>
      </c>
      <c r="AP512" s="356" t="s">
        <v>1131</v>
      </c>
      <c r="AQ512" s="356" t="s">
        <v>1131</v>
      </c>
      <c r="AR512" s="356" t="s">
        <v>1131</v>
      </c>
    </row>
    <row r="513" spans="1:44" ht="204" customHeight="1">
      <c r="A513" s="357" t="s">
        <v>2698</v>
      </c>
      <c r="B513" s="358" t="s">
        <v>2699</v>
      </c>
      <c r="C513" s="358" t="s">
        <v>1371</v>
      </c>
      <c r="D513" s="358" t="s">
        <v>1315</v>
      </c>
      <c r="E513" s="358" t="s">
        <v>1500</v>
      </c>
      <c r="F513" s="358" t="s">
        <v>2700</v>
      </c>
      <c r="G513" s="358" t="s">
        <v>1502</v>
      </c>
      <c r="H513" s="358" t="s">
        <v>1130</v>
      </c>
      <c r="I513" s="355">
        <v>1162744.1000000001</v>
      </c>
      <c r="J513" s="355">
        <v>1225822.8999999999</v>
      </c>
      <c r="K513" s="355">
        <v>1476561.8</v>
      </c>
      <c r="L513" s="355">
        <v>1479926.8</v>
      </c>
      <c r="M513" s="355">
        <v>1539883.1</v>
      </c>
      <c r="N513" s="355">
        <v>1807648.4</v>
      </c>
      <c r="O513" s="355">
        <v>1802662.7</v>
      </c>
      <c r="P513" s="355">
        <v>1807305.9</v>
      </c>
      <c r="Q513" s="359">
        <v>1863963</v>
      </c>
      <c r="R513" s="355">
        <v>1955006</v>
      </c>
      <c r="S513" s="355">
        <v>2084796</v>
      </c>
      <c r="T513" s="355">
        <v>2185411</v>
      </c>
      <c r="U513" s="355">
        <v>2349435</v>
      </c>
      <c r="V513" s="355">
        <v>2473344</v>
      </c>
      <c r="W513" s="355" t="s">
        <v>1131</v>
      </c>
      <c r="X513" s="355" t="s">
        <v>1131</v>
      </c>
      <c r="Y513" s="355" t="s">
        <v>1131</v>
      </c>
      <c r="Z513" s="355" t="s">
        <v>1131</v>
      </c>
      <c r="AA513" s="355" t="s">
        <v>1131</v>
      </c>
      <c r="AB513" s="355" t="s">
        <v>1131</v>
      </c>
      <c r="AC513" s="355" t="s">
        <v>1131</v>
      </c>
      <c r="AD513" s="355" t="s">
        <v>1131</v>
      </c>
      <c r="AE513" s="355" t="s">
        <v>1131</v>
      </c>
      <c r="AF513" s="355" t="s">
        <v>1131</v>
      </c>
      <c r="AG513" s="355" t="s">
        <v>1131</v>
      </c>
      <c r="AH513" s="355" t="s">
        <v>1131</v>
      </c>
      <c r="AI513" s="355" t="s">
        <v>1131</v>
      </c>
      <c r="AJ513" s="355" t="s">
        <v>1131</v>
      </c>
      <c r="AK513" s="355" t="s">
        <v>1131</v>
      </c>
      <c r="AL513" s="355" t="s">
        <v>1131</v>
      </c>
      <c r="AM513" s="355" t="s">
        <v>1131</v>
      </c>
      <c r="AN513" s="355" t="s">
        <v>1131</v>
      </c>
      <c r="AO513" s="355" t="s">
        <v>1131</v>
      </c>
      <c r="AP513" s="355" t="s">
        <v>1131</v>
      </c>
      <c r="AQ513" s="355" t="s">
        <v>1131</v>
      </c>
      <c r="AR513" s="355" t="s">
        <v>1131</v>
      </c>
    </row>
    <row r="514" spans="1:44" ht="204" customHeight="1">
      <c r="A514" s="352" t="s">
        <v>2701</v>
      </c>
      <c r="B514" s="353" t="s">
        <v>2702</v>
      </c>
      <c r="C514" s="353" t="s">
        <v>1371</v>
      </c>
      <c r="D514" s="353" t="s">
        <v>1315</v>
      </c>
      <c r="E514" s="353" t="s">
        <v>2703</v>
      </c>
      <c r="F514" s="353" t="s">
        <v>2704</v>
      </c>
      <c r="G514" s="353" t="s">
        <v>1502</v>
      </c>
      <c r="H514" s="353" t="s">
        <v>1130</v>
      </c>
      <c r="I514" s="356">
        <v>1112895.7</v>
      </c>
      <c r="J514" s="356">
        <v>1169338.5</v>
      </c>
      <c r="K514" s="356">
        <v>1404830.5</v>
      </c>
      <c r="L514" s="356">
        <v>1406888</v>
      </c>
      <c r="M514" s="356">
        <v>1464633.7</v>
      </c>
      <c r="N514" s="356">
        <v>1713310.6</v>
      </c>
      <c r="O514" s="356">
        <v>1703301.9</v>
      </c>
      <c r="P514" s="356">
        <v>1710430.5</v>
      </c>
      <c r="Q514" s="354">
        <v>1764050</v>
      </c>
      <c r="R514" s="355">
        <v>1850214</v>
      </c>
      <c r="S514" s="355">
        <v>1973046</v>
      </c>
      <c r="T514" s="355">
        <v>2068269</v>
      </c>
      <c r="U514" s="355">
        <v>2223501</v>
      </c>
      <c r="V514" s="355">
        <v>2340767</v>
      </c>
      <c r="W514" s="356" t="s">
        <v>1131</v>
      </c>
      <c r="X514" s="356" t="s">
        <v>1131</v>
      </c>
      <c r="Y514" s="356" t="s">
        <v>1131</v>
      </c>
      <c r="Z514" s="356" t="s">
        <v>1131</v>
      </c>
      <c r="AA514" s="356" t="s">
        <v>1131</v>
      </c>
      <c r="AB514" s="356" t="s">
        <v>1131</v>
      </c>
      <c r="AC514" s="356" t="s">
        <v>1131</v>
      </c>
      <c r="AD514" s="356" t="s">
        <v>1131</v>
      </c>
      <c r="AE514" s="356" t="s">
        <v>1131</v>
      </c>
      <c r="AF514" s="356" t="s">
        <v>1131</v>
      </c>
      <c r="AG514" s="356" t="s">
        <v>1131</v>
      </c>
      <c r="AH514" s="356" t="s">
        <v>1131</v>
      </c>
      <c r="AI514" s="356" t="s">
        <v>1131</v>
      </c>
      <c r="AJ514" s="356" t="s">
        <v>1131</v>
      </c>
      <c r="AK514" s="356" t="s">
        <v>1131</v>
      </c>
      <c r="AL514" s="356" t="s">
        <v>1131</v>
      </c>
      <c r="AM514" s="356" t="s">
        <v>1131</v>
      </c>
      <c r="AN514" s="356" t="s">
        <v>1131</v>
      </c>
      <c r="AO514" s="356" t="s">
        <v>1131</v>
      </c>
      <c r="AP514" s="356" t="s">
        <v>1131</v>
      </c>
      <c r="AQ514" s="356" t="s">
        <v>1131</v>
      </c>
      <c r="AR514" s="356" t="s">
        <v>1131</v>
      </c>
    </row>
    <row r="515" spans="1:44" ht="204" customHeight="1">
      <c r="A515" s="357" t="s">
        <v>2705</v>
      </c>
      <c r="B515" s="358" t="s">
        <v>2706</v>
      </c>
      <c r="C515" s="358" t="s">
        <v>1371</v>
      </c>
      <c r="D515" s="358" t="s">
        <v>1315</v>
      </c>
      <c r="E515" s="358" t="s">
        <v>1500</v>
      </c>
      <c r="F515" s="358" t="s">
        <v>2707</v>
      </c>
      <c r="G515" s="358" t="s">
        <v>1502</v>
      </c>
      <c r="H515" s="358" t="s">
        <v>1130</v>
      </c>
      <c r="I515" s="355">
        <v>446833.9</v>
      </c>
      <c r="J515" s="355">
        <v>440545.4</v>
      </c>
      <c r="K515" s="355">
        <v>595506.1</v>
      </c>
      <c r="L515" s="355">
        <v>507499.8</v>
      </c>
      <c r="M515" s="355">
        <v>526267.6</v>
      </c>
      <c r="N515" s="355">
        <v>808259.8</v>
      </c>
      <c r="O515" s="355">
        <v>861187.3</v>
      </c>
      <c r="P515" s="355">
        <v>699389.4</v>
      </c>
      <c r="Q515" s="359">
        <v>721314</v>
      </c>
      <c r="R515" s="355">
        <v>756546</v>
      </c>
      <c r="S515" s="355">
        <v>806772</v>
      </c>
      <c r="T515" s="355">
        <v>845708</v>
      </c>
      <c r="U515" s="355">
        <v>909182</v>
      </c>
      <c r="V515" s="355">
        <v>957132</v>
      </c>
      <c r="W515" s="355" t="s">
        <v>1131</v>
      </c>
      <c r="X515" s="355" t="s">
        <v>1131</v>
      </c>
      <c r="Y515" s="355" t="s">
        <v>1131</v>
      </c>
      <c r="Z515" s="355" t="s">
        <v>1131</v>
      </c>
      <c r="AA515" s="355" t="s">
        <v>1131</v>
      </c>
      <c r="AB515" s="355" t="s">
        <v>1131</v>
      </c>
      <c r="AC515" s="355" t="s">
        <v>1131</v>
      </c>
      <c r="AD515" s="355" t="s">
        <v>1131</v>
      </c>
      <c r="AE515" s="355" t="s">
        <v>1131</v>
      </c>
      <c r="AF515" s="355" t="s">
        <v>1131</v>
      </c>
      <c r="AG515" s="355" t="s">
        <v>1131</v>
      </c>
      <c r="AH515" s="355" t="s">
        <v>1131</v>
      </c>
      <c r="AI515" s="355" t="s">
        <v>1131</v>
      </c>
      <c r="AJ515" s="355" t="s">
        <v>1131</v>
      </c>
      <c r="AK515" s="355" t="s">
        <v>1131</v>
      </c>
      <c r="AL515" s="355" t="s">
        <v>1131</v>
      </c>
      <c r="AM515" s="355" t="s">
        <v>1131</v>
      </c>
      <c r="AN515" s="355" t="s">
        <v>1131</v>
      </c>
      <c r="AO515" s="355" t="s">
        <v>1131</v>
      </c>
      <c r="AP515" s="355" t="s">
        <v>1131</v>
      </c>
      <c r="AQ515" s="355" t="s">
        <v>1131</v>
      </c>
      <c r="AR515" s="355" t="s">
        <v>1131</v>
      </c>
    </row>
    <row r="516" spans="1:44" ht="204" customHeight="1">
      <c r="A516" s="352" t="s">
        <v>2708</v>
      </c>
      <c r="B516" s="353" t="s">
        <v>2709</v>
      </c>
      <c r="C516" s="353" t="s">
        <v>1371</v>
      </c>
      <c r="D516" s="353" t="s">
        <v>1315</v>
      </c>
      <c r="E516" s="353" t="s">
        <v>1500</v>
      </c>
      <c r="F516" s="353" t="s">
        <v>2710</v>
      </c>
      <c r="G516" s="353" t="s">
        <v>1502</v>
      </c>
      <c r="H516" s="353" t="s">
        <v>1130</v>
      </c>
      <c r="I516" s="356">
        <v>542128.19999999995</v>
      </c>
      <c r="J516" s="356">
        <v>531369.9</v>
      </c>
      <c r="K516" s="356">
        <v>698958.7</v>
      </c>
      <c r="L516" s="356">
        <v>603494</v>
      </c>
      <c r="M516" s="356">
        <v>623790.80000000005</v>
      </c>
      <c r="N516" s="356">
        <v>905589.4</v>
      </c>
      <c r="O516" s="356">
        <v>955754.8</v>
      </c>
      <c r="P516" s="356">
        <v>775135.9</v>
      </c>
      <c r="Q516" s="354">
        <v>799435</v>
      </c>
      <c r="R516" s="355">
        <v>838483</v>
      </c>
      <c r="S516" s="355">
        <v>894148</v>
      </c>
      <c r="T516" s="355">
        <v>937302</v>
      </c>
      <c r="U516" s="355">
        <v>1007650</v>
      </c>
      <c r="V516" s="355">
        <v>1060793</v>
      </c>
      <c r="W516" s="356" t="s">
        <v>1131</v>
      </c>
      <c r="X516" s="356" t="s">
        <v>1131</v>
      </c>
      <c r="Y516" s="356" t="s">
        <v>1131</v>
      </c>
      <c r="Z516" s="356" t="s">
        <v>1131</v>
      </c>
      <c r="AA516" s="356" t="s">
        <v>1131</v>
      </c>
      <c r="AB516" s="356" t="s">
        <v>1131</v>
      </c>
      <c r="AC516" s="356" t="s">
        <v>1131</v>
      </c>
      <c r="AD516" s="356" t="s">
        <v>1131</v>
      </c>
      <c r="AE516" s="356" t="s">
        <v>1131</v>
      </c>
      <c r="AF516" s="356" t="s">
        <v>1131</v>
      </c>
      <c r="AG516" s="356" t="s">
        <v>1131</v>
      </c>
      <c r="AH516" s="356" t="s">
        <v>1131</v>
      </c>
      <c r="AI516" s="356" t="s">
        <v>1131</v>
      </c>
      <c r="AJ516" s="356" t="s">
        <v>1131</v>
      </c>
      <c r="AK516" s="356" t="s">
        <v>1131</v>
      </c>
      <c r="AL516" s="356" t="s">
        <v>1131</v>
      </c>
      <c r="AM516" s="356" t="s">
        <v>1131</v>
      </c>
      <c r="AN516" s="356" t="s">
        <v>1131</v>
      </c>
      <c r="AO516" s="356" t="s">
        <v>1131</v>
      </c>
      <c r="AP516" s="356" t="s">
        <v>1131</v>
      </c>
      <c r="AQ516" s="356" t="s">
        <v>1131</v>
      </c>
      <c r="AR516" s="356" t="s">
        <v>1131</v>
      </c>
    </row>
    <row r="517" spans="1:44" ht="204" customHeight="1">
      <c r="A517" s="357" t="s">
        <v>2711</v>
      </c>
      <c r="B517" s="358" t="s">
        <v>2712</v>
      </c>
      <c r="C517" s="358" t="s">
        <v>1371</v>
      </c>
      <c r="D517" s="358" t="s">
        <v>1315</v>
      </c>
      <c r="E517" s="358" t="s">
        <v>1500</v>
      </c>
      <c r="F517" s="358" t="s">
        <v>2713</v>
      </c>
      <c r="G517" s="358" t="s">
        <v>1502</v>
      </c>
      <c r="H517" s="358" t="s">
        <v>1130</v>
      </c>
      <c r="I517" s="355">
        <v>337.03</v>
      </c>
      <c r="J517" s="355">
        <v>621.51</v>
      </c>
      <c r="K517" s="355">
        <v>495.8</v>
      </c>
      <c r="L517" s="355">
        <v>878.1</v>
      </c>
      <c r="M517" s="355">
        <v>2727.2</v>
      </c>
      <c r="N517" s="355">
        <v>5809.8</v>
      </c>
      <c r="O517" s="355">
        <v>6316.5</v>
      </c>
      <c r="P517" s="355">
        <v>5005.8</v>
      </c>
      <c r="Q517" s="359">
        <v>5163</v>
      </c>
      <c r="R517" s="355">
        <v>5415</v>
      </c>
      <c r="S517" s="355">
        <v>5774</v>
      </c>
      <c r="T517" s="355">
        <v>6053</v>
      </c>
      <c r="U517" s="355">
        <v>6507</v>
      </c>
      <c r="V517" s="355">
        <v>6851</v>
      </c>
      <c r="W517" s="355" t="s">
        <v>1131</v>
      </c>
      <c r="X517" s="355" t="s">
        <v>1131</v>
      </c>
      <c r="Y517" s="355" t="s">
        <v>1131</v>
      </c>
      <c r="Z517" s="355" t="s">
        <v>1131</v>
      </c>
      <c r="AA517" s="355" t="s">
        <v>1131</v>
      </c>
      <c r="AB517" s="355" t="s">
        <v>1131</v>
      </c>
      <c r="AC517" s="355" t="s">
        <v>1131</v>
      </c>
      <c r="AD517" s="355" t="s">
        <v>1131</v>
      </c>
      <c r="AE517" s="355" t="s">
        <v>1131</v>
      </c>
      <c r="AF517" s="355" t="s">
        <v>1131</v>
      </c>
      <c r="AG517" s="355" t="s">
        <v>1131</v>
      </c>
      <c r="AH517" s="355" t="s">
        <v>1131</v>
      </c>
      <c r="AI517" s="355" t="s">
        <v>1131</v>
      </c>
      <c r="AJ517" s="355" t="s">
        <v>1131</v>
      </c>
      <c r="AK517" s="355" t="s">
        <v>1131</v>
      </c>
      <c r="AL517" s="355" t="s">
        <v>1131</v>
      </c>
      <c r="AM517" s="355" t="s">
        <v>1131</v>
      </c>
      <c r="AN517" s="355" t="s">
        <v>1131</v>
      </c>
      <c r="AO517" s="355" t="s">
        <v>1131</v>
      </c>
      <c r="AP517" s="355" t="s">
        <v>1131</v>
      </c>
      <c r="AQ517" s="355" t="s">
        <v>1131</v>
      </c>
      <c r="AR517" s="355" t="s">
        <v>1131</v>
      </c>
    </row>
    <row r="518" spans="1:44" ht="204" customHeight="1">
      <c r="A518" s="352" t="s">
        <v>2714</v>
      </c>
      <c r="B518" s="353" t="s">
        <v>2715</v>
      </c>
      <c r="C518" s="353" t="s">
        <v>1371</v>
      </c>
      <c r="D518" s="353" t="s">
        <v>1315</v>
      </c>
      <c r="E518" s="353" t="s">
        <v>1500</v>
      </c>
      <c r="F518" s="353" t="s">
        <v>2716</v>
      </c>
      <c r="G518" s="353" t="s">
        <v>1502</v>
      </c>
      <c r="H518" s="353" t="s">
        <v>1130</v>
      </c>
      <c r="I518" s="356">
        <v>565789.5</v>
      </c>
      <c r="J518" s="356">
        <v>589388.4</v>
      </c>
      <c r="K518" s="356">
        <v>708391.8</v>
      </c>
      <c r="L518" s="356">
        <v>698913.6</v>
      </c>
      <c r="M518" s="356">
        <v>719545.5</v>
      </c>
      <c r="N518" s="356">
        <v>871756</v>
      </c>
      <c r="O518" s="356">
        <v>868882.4</v>
      </c>
      <c r="P518" s="356">
        <v>823549.1</v>
      </c>
      <c r="Q518" s="354">
        <v>849366</v>
      </c>
      <c r="R518" s="355">
        <v>890853</v>
      </c>
      <c r="S518" s="355">
        <v>949995</v>
      </c>
      <c r="T518" s="355">
        <v>995843</v>
      </c>
      <c r="U518" s="355">
        <v>1070585</v>
      </c>
      <c r="V518" s="355">
        <v>1127048</v>
      </c>
      <c r="W518" s="356" t="s">
        <v>1131</v>
      </c>
      <c r="X518" s="356" t="s">
        <v>1131</v>
      </c>
      <c r="Y518" s="356" t="s">
        <v>1131</v>
      </c>
      <c r="Z518" s="356" t="s">
        <v>1131</v>
      </c>
      <c r="AA518" s="356" t="s">
        <v>1131</v>
      </c>
      <c r="AB518" s="356" t="s">
        <v>1131</v>
      </c>
      <c r="AC518" s="356" t="s">
        <v>1131</v>
      </c>
      <c r="AD518" s="356" t="s">
        <v>1131</v>
      </c>
      <c r="AE518" s="356" t="s">
        <v>1131</v>
      </c>
      <c r="AF518" s="356" t="s">
        <v>1131</v>
      </c>
      <c r="AG518" s="356" t="s">
        <v>1131</v>
      </c>
      <c r="AH518" s="356" t="s">
        <v>1131</v>
      </c>
      <c r="AI518" s="356" t="s">
        <v>1131</v>
      </c>
      <c r="AJ518" s="356" t="s">
        <v>1131</v>
      </c>
      <c r="AK518" s="356" t="s">
        <v>1131</v>
      </c>
      <c r="AL518" s="356" t="s">
        <v>1131</v>
      </c>
      <c r="AM518" s="356" t="s">
        <v>1131</v>
      </c>
      <c r="AN518" s="356" t="s">
        <v>1131</v>
      </c>
      <c r="AO518" s="356" t="s">
        <v>1131</v>
      </c>
      <c r="AP518" s="356" t="s">
        <v>1131</v>
      </c>
      <c r="AQ518" s="356" t="s">
        <v>1131</v>
      </c>
      <c r="AR518" s="356" t="s">
        <v>1131</v>
      </c>
    </row>
    <row r="519" spans="1:44" ht="204" customHeight="1">
      <c r="A519" s="357" t="s">
        <v>2717</v>
      </c>
      <c r="B519" s="358" t="s">
        <v>2718</v>
      </c>
      <c r="C519" s="358" t="s">
        <v>1371</v>
      </c>
      <c r="D519" s="358" t="s">
        <v>1315</v>
      </c>
      <c r="E519" s="358" t="s">
        <v>1500</v>
      </c>
      <c r="F519" s="358" t="s">
        <v>2719</v>
      </c>
      <c r="G519" s="358" t="s">
        <v>1502</v>
      </c>
      <c r="H519" s="358" t="s">
        <v>1130</v>
      </c>
      <c r="I519" s="355">
        <v>106056.2</v>
      </c>
      <c r="J519" s="355">
        <v>94816.1</v>
      </c>
      <c r="K519" s="355">
        <v>94205.2</v>
      </c>
      <c r="L519" s="355">
        <v>91992.1</v>
      </c>
      <c r="M519" s="355">
        <v>78887.5</v>
      </c>
      <c r="N519" s="355">
        <v>91400.4</v>
      </c>
      <c r="O519" s="355">
        <v>61109.7</v>
      </c>
      <c r="P519" s="355">
        <v>60368.2</v>
      </c>
      <c r="Q519" s="359">
        <v>62261</v>
      </c>
      <c r="R519" s="355">
        <v>65302</v>
      </c>
      <c r="S519" s="355">
        <v>69637</v>
      </c>
      <c r="T519" s="355">
        <v>72998</v>
      </c>
      <c r="U519" s="355">
        <v>78477</v>
      </c>
      <c r="V519" s="355">
        <v>82615</v>
      </c>
      <c r="W519" s="355" t="s">
        <v>1131</v>
      </c>
      <c r="X519" s="355" t="s">
        <v>1131</v>
      </c>
      <c r="Y519" s="355" t="s">
        <v>1131</v>
      </c>
      <c r="Z519" s="355" t="s">
        <v>1131</v>
      </c>
      <c r="AA519" s="355" t="s">
        <v>1131</v>
      </c>
      <c r="AB519" s="355" t="s">
        <v>1131</v>
      </c>
      <c r="AC519" s="355" t="s">
        <v>1131</v>
      </c>
      <c r="AD519" s="355" t="s">
        <v>1131</v>
      </c>
      <c r="AE519" s="355" t="s">
        <v>1131</v>
      </c>
      <c r="AF519" s="355" t="s">
        <v>1131</v>
      </c>
      <c r="AG519" s="355" t="s">
        <v>1131</v>
      </c>
      <c r="AH519" s="355" t="s">
        <v>1131</v>
      </c>
      <c r="AI519" s="355" t="s">
        <v>1131</v>
      </c>
      <c r="AJ519" s="355" t="s">
        <v>1131</v>
      </c>
      <c r="AK519" s="355" t="s">
        <v>1131</v>
      </c>
      <c r="AL519" s="355" t="s">
        <v>1131</v>
      </c>
      <c r="AM519" s="355" t="s">
        <v>1131</v>
      </c>
      <c r="AN519" s="355" t="s">
        <v>1131</v>
      </c>
      <c r="AO519" s="355" t="s">
        <v>1131</v>
      </c>
      <c r="AP519" s="355" t="s">
        <v>1131</v>
      </c>
      <c r="AQ519" s="355" t="s">
        <v>1131</v>
      </c>
      <c r="AR519" s="355" t="s">
        <v>1131</v>
      </c>
    </row>
    <row r="520" spans="1:44" ht="204" customHeight="1">
      <c r="A520" s="352" t="s">
        <v>2720</v>
      </c>
      <c r="B520" s="353" t="s">
        <v>2721</v>
      </c>
      <c r="C520" s="353" t="s">
        <v>1371</v>
      </c>
      <c r="D520" s="353" t="s">
        <v>1315</v>
      </c>
      <c r="E520" s="353" t="s">
        <v>1500</v>
      </c>
      <c r="F520" s="353" t="s">
        <v>2722</v>
      </c>
      <c r="G520" s="353" t="s">
        <v>1502</v>
      </c>
      <c r="H520" s="353" t="s">
        <v>1130</v>
      </c>
      <c r="I520" s="356">
        <v>95294.399999999994</v>
      </c>
      <c r="J520" s="356">
        <v>90824.5</v>
      </c>
      <c r="K520" s="356">
        <v>103452.6</v>
      </c>
      <c r="L520" s="356">
        <v>95994.2</v>
      </c>
      <c r="M520" s="356">
        <v>97523.199999999997</v>
      </c>
      <c r="N520" s="356">
        <v>97329.5</v>
      </c>
      <c r="O520" s="356">
        <v>94567.5</v>
      </c>
      <c r="P520" s="356">
        <v>75746.5</v>
      </c>
      <c r="Q520" s="354">
        <v>78121</v>
      </c>
      <c r="R520" s="355">
        <v>81937</v>
      </c>
      <c r="S520" s="355">
        <v>87376</v>
      </c>
      <c r="T520" s="355">
        <v>91593</v>
      </c>
      <c r="U520" s="355">
        <v>98468</v>
      </c>
      <c r="V520" s="355">
        <v>103661</v>
      </c>
      <c r="W520" s="356" t="s">
        <v>1131</v>
      </c>
      <c r="X520" s="356" t="s">
        <v>1131</v>
      </c>
      <c r="Y520" s="356" t="s">
        <v>1131</v>
      </c>
      <c r="Z520" s="356" t="s">
        <v>1131</v>
      </c>
      <c r="AA520" s="356" t="s">
        <v>1131</v>
      </c>
      <c r="AB520" s="356" t="s">
        <v>1131</v>
      </c>
      <c r="AC520" s="356" t="s">
        <v>1131</v>
      </c>
      <c r="AD520" s="356" t="s">
        <v>1131</v>
      </c>
      <c r="AE520" s="356" t="s">
        <v>1131</v>
      </c>
      <c r="AF520" s="356" t="s">
        <v>1131</v>
      </c>
      <c r="AG520" s="356" t="s">
        <v>1131</v>
      </c>
      <c r="AH520" s="356" t="s">
        <v>1131</v>
      </c>
      <c r="AI520" s="356" t="s">
        <v>1131</v>
      </c>
      <c r="AJ520" s="356" t="s">
        <v>1131</v>
      </c>
      <c r="AK520" s="356" t="s">
        <v>1131</v>
      </c>
      <c r="AL520" s="356" t="s">
        <v>1131</v>
      </c>
      <c r="AM520" s="356" t="s">
        <v>1131</v>
      </c>
      <c r="AN520" s="356" t="s">
        <v>1131</v>
      </c>
      <c r="AO520" s="356" t="s">
        <v>1131</v>
      </c>
      <c r="AP520" s="356" t="s">
        <v>1131</v>
      </c>
      <c r="AQ520" s="356" t="s">
        <v>1131</v>
      </c>
      <c r="AR520" s="356" t="s">
        <v>1131</v>
      </c>
    </row>
    <row r="521" spans="1:44" ht="204" customHeight="1">
      <c r="A521" s="357" t="s">
        <v>2723</v>
      </c>
      <c r="B521" s="358" t="s">
        <v>2724</v>
      </c>
      <c r="C521" s="358" t="s">
        <v>1371</v>
      </c>
      <c r="D521" s="358" t="s">
        <v>1315</v>
      </c>
      <c r="E521" s="358" t="s">
        <v>1500</v>
      </c>
      <c r="F521" s="358" t="s">
        <v>2725</v>
      </c>
      <c r="G521" s="358" t="s">
        <v>1502</v>
      </c>
      <c r="H521" s="358" t="s">
        <v>1130</v>
      </c>
      <c r="I521" s="355">
        <v>1501028.9</v>
      </c>
      <c r="J521" s="355">
        <v>1509108.1</v>
      </c>
      <c r="K521" s="355">
        <v>1848577.4</v>
      </c>
      <c r="L521" s="355">
        <v>1739046.5</v>
      </c>
      <c r="M521" s="355">
        <v>1815838.1</v>
      </c>
      <c r="N521" s="355">
        <v>2281407.7999999998</v>
      </c>
      <c r="O521" s="355">
        <v>2254650.7999999998</v>
      </c>
      <c r="P521" s="355">
        <v>2099160.2999999998</v>
      </c>
      <c r="Q521" s="359">
        <v>2264948</v>
      </c>
      <c r="R521" s="355">
        <v>2426331</v>
      </c>
      <c r="S521" s="355">
        <v>2608219</v>
      </c>
      <c r="T521" s="355">
        <v>2722251</v>
      </c>
      <c r="U521" s="355">
        <v>2938902</v>
      </c>
      <c r="V521" s="355">
        <v>3106071</v>
      </c>
      <c r="W521" s="355" t="s">
        <v>1131</v>
      </c>
      <c r="X521" s="355" t="s">
        <v>1131</v>
      </c>
      <c r="Y521" s="355" t="s">
        <v>1131</v>
      </c>
      <c r="Z521" s="355" t="s">
        <v>1131</v>
      </c>
      <c r="AA521" s="355" t="s">
        <v>1131</v>
      </c>
      <c r="AB521" s="355" t="s">
        <v>1131</v>
      </c>
      <c r="AC521" s="355" t="s">
        <v>1131</v>
      </c>
      <c r="AD521" s="355" t="s">
        <v>1131</v>
      </c>
      <c r="AE521" s="355" t="s">
        <v>1131</v>
      </c>
      <c r="AF521" s="355" t="s">
        <v>1131</v>
      </c>
      <c r="AG521" s="355" t="s">
        <v>1131</v>
      </c>
      <c r="AH521" s="355" t="s">
        <v>1131</v>
      </c>
      <c r="AI521" s="355" t="s">
        <v>1131</v>
      </c>
      <c r="AJ521" s="355" t="s">
        <v>1131</v>
      </c>
      <c r="AK521" s="355" t="s">
        <v>1131</v>
      </c>
      <c r="AL521" s="355" t="s">
        <v>1131</v>
      </c>
      <c r="AM521" s="355" t="s">
        <v>1131</v>
      </c>
      <c r="AN521" s="355" t="s">
        <v>1131</v>
      </c>
      <c r="AO521" s="355" t="s">
        <v>1131</v>
      </c>
      <c r="AP521" s="355" t="s">
        <v>1131</v>
      </c>
      <c r="AQ521" s="355" t="s">
        <v>1131</v>
      </c>
      <c r="AR521" s="355" t="s">
        <v>1131</v>
      </c>
    </row>
    <row r="522" spans="1:44" ht="204" customHeight="1">
      <c r="A522" s="352" t="s">
        <v>2726</v>
      </c>
      <c r="B522" s="353" t="s">
        <v>2727</v>
      </c>
      <c r="C522" s="353" t="s">
        <v>1371</v>
      </c>
      <c r="D522" s="353" t="s">
        <v>1315</v>
      </c>
      <c r="E522" s="353" t="s">
        <v>1500</v>
      </c>
      <c r="F522" s="353" t="s">
        <v>2728</v>
      </c>
      <c r="G522" s="353" t="s">
        <v>1502</v>
      </c>
      <c r="H522" s="353" t="s">
        <v>1130</v>
      </c>
      <c r="I522" s="356">
        <v>19491.8</v>
      </c>
      <c r="J522" s="356">
        <v>18190.2</v>
      </c>
      <c r="K522" s="356">
        <v>17469.400000000001</v>
      </c>
      <c r="L522" s="356">
        <v>18798.900000000001</v>
      </c>
      <c r="M522" s="356">
        <v>20473.599999999999</v>
      </c>
      <c r="N522" s="356">
        <v>25956.7</v>
      </c>
      <c r="O522" s="356">
        <v>26231.200000000001</v>
      </c>
      <c r="P522" s="356">
        <v>31928.400000000001</v>
      </c>
      <c r="Q522" s="356" t="s">
        <v>1131</v>
      </c>
      <c r="R522" s="356" t="s">
        <v>1131</v>
      </c>
      <c r="S522" s="356" t="s">
        <v>1131</v>
      </c>
      <c r="T522" s="356" t="s">
        <v>1131</v>
      </c>
      <c r="U522" s="356" t="s">
        <v>1131</v>
      </c>
      <c r="V522" s="356" t="s">
        <v>1131</v>
      </c>
      <c r="W522" s="356" t="s">
        <v>1131</v>
      </c>
      <c r="X522" s="356" t="s">
        <v>1131</v>
      </c>
      <c r="Y522" s="356" t="s">
        <v>1131</v>
      </c>
      <c r="Z522" s="356" t="s">
        <v>1131</v>
      </c>
      <c r="AA522" s="356" t="s">
        <v>1131</v>
      </c>
      <c r="AB522" s="356" t="s">
        <v>1131</v>
      </c>
      <c r="AC522" s="356" t="s">
        <v>1131</v>
      </c>
      <c r="AD522" s="356" t="s">
        <v>1131</v>
      </c>
      <c r="AE522" s="356" t="s">
        <v>1131</v>
      </c>
      <c r="AF522" s="356" t="s">
        <v>1131</v>
      </c>
      <c r="AG522" s="356" t="s">
        <v>1131</v>
      </c>
      <c r="AH522" s="356" t="s">
        <v>1131</v>
      </c>
      <c r="AI522" s="356" t="s">
        <v>1131</v>
      </c>
      <c r="AJ522" s="356" t="s">
        <v>1131</v>
      </c>
      <c r="AK522" s="356" t="s">
        <v>1131</v>
      </c>
      <c r="AL522" s="356" t="s">
        <v>1131</v>
      </c>
      <c r="AM522" s="356" t="s">
        <v>1131</v>
      </c>
      <c r="AN522" s="356" t="s">
        <v>1131</v>
      </c>
      <c r="AO522" s="356" t="s">
        <v>1131</v>
      </c>
      <c r="AP522" s="356" t="s">
        <v>1131</v>
      </c>
      <c r="AQ522" s="356" t="s">
        <v>1131</v>
      </c>
      <c r="AR522" s="356" t="s">
        <v>1131</v>
      </c>
    </row>
    <row r="523" spans="1:44" ht="204" customHeight="1">
      <c r="A523" s="357" t="s">
        <v>2729</v>
      </c>
      <c r="B523" s="358" t="s">
        <v>2730</v>
      </c>
      <c r="C523" s="358" t="s">
        <v>1371</v>
      </c>
      <c r="D523" s="358" t="s">
        <v>1315</v>
      </c>
      <c r="E523" s="358" t="s">
        <v>1500</v>
      </c>
      <c r="F523" s="358" t="s">
        <v>2731</v>
      </c>
      <c r="G523" s="358" t="s">
        <v>1502</v>
      </c>
      <c r="H523" s="358" t="s">
        <v>1130</v>
      </c>
      <c r="I523" s="355">
        <v>107265</v>
      </c>
      <c r="J523" s="355">
        <v>120971.9</v>
      </c>
      <c r="K523" s="355">
        <v>155933.29999999999</v>
      </c>
      <c r="L523" s="355">
        <v>168093.9</v>
      </c>
      <c r="M523" s="355">
        <v>173056</v>
      </c>
      <c r="N523" s="355">
        <v>209663.8</v>
      </c>
      <c r="O523" s="355">
        <v>208972.7</v>
      </c>
      <c r="P523" s="355">
        <v>198069.7</v>
      </c>
      <c r="Q523" s="359">
        <v>204279</v>
      </c>
      <c r="R523" s="355">
        <v>214257</v>
      </c>
      <c r="S523" s="355">
        <v>228481</v>
      </c>
      <c r="T523" s="355">
        <v>239508</v>
      </c>
      <c r="U523" s="355">
        <v>257484</v>
      </c>
      <c r="V523" s="355">
        <v>271063</v>
      </c>
      <c r="W523" s="355" t="s">
        <v>1131</v>
      </c>
      <c r="X523" s="355" t="s">
        <v>1131</v>
      </c>
      <c r="Y523" s="355" t="s">
        <v>1131</v>
      </c>
      <c r="Z523" s="355" t="s">
        <v>1131</v>
      </c>
      <c r="AA523" s="355" t="s">
        <v>1131</v>
      </c>
      <c r="AB523" s="355" t="s">
        <v>1131</v>
      </c>
      <c r="AC523" s="355" t="s">
        <v>1131</v>
      </c>
      <c r="AD523" s="355" t="s">
        <v>1131</v>
      </c>
      <c r="AE523" s="355" t="s">
        <v>1131</v>
      </c>
      <c r="AF523" s="355" t="s">
        <v>1131</v>
      </c>
      <c r="AG523" s="355" t="s">
        <v>1131</v>
      </c>
      <c r="AH523" s="355" t="s">
        <v>1131</v>
      </c>
      <c r="AI523" s="355" t="s">
        <v>1131</v>
      </c>
      <c r="AJ523" s="355" t="s">
        <v>1131</v>
      </c>
      <c r="AK523" s="355" t="s">
        <v>1131</v>
      </c>
      <c r="AL523" s="355" t="s">
        <v>1131</v>
      </c>
      <c r="AM523" s="355" t="s">
        <v>1131</v>
      </c>
      <c r="AN523" s="355" t="s">
        <v>1131</v>
      </c>
      <c r="AO523" s="355" t="s">
        <v>1131</v>
      </c>
      <c r="AP523" s="355" t="s">
        <v>1131</v>
      </c>
      <c r="AQ523" s="355" t="s">
        <v>1131</v>
      </c>
      <c r="AR523" s="355" t="s">
        <v>1131</v>
      </c>
    </row>
    <row r="524" spans="1:44" ht="204" customHeight="1">
      <c r="A524" s="352" t="s">
        <v>2732</v>
      </c>
      <c r="B524" s="353" t="s">
        <v>2733</v>
      </c>
      <c r="C524" s="353" t="s">
        <v>1371</v>
      </c>
      <c r="D524" s="353" t="s">
        <v>1315</v>
      </c>
      <c r="E524" s="353" t="s">
        <v>1500</v>
      </c>
      <c r="F524" s="353" t="s">
        <v>2734</v>
      </c>
      <c r="G524" s="353" t="s">
        <v>1502</v>
      </c>
      <c r="H524" s="353" t="s">
        <v>1130</v>
      </c>
      <c r="I524" s="356">
        <v>147293.6</v>
      </c>
      <c r="J524" s="356">
        <v>136828</v>
      </c>
      <c r="K524" s="356">
        <v>143501.29999999999</v>
      </c>
      <c r="L524" s="356">
        <v>138059.29999999999</v>
      </c>
      <c r="M524" s="356">
        <v>122312.8</v>
      </c>
      <c r="N524" s="356">
        <v>135147.20000000001</v>
      </c>
      <c r="O524" s="356">
        <v>98781.1</v>
      </c>
      <c r="P524" s="356">
        <v>97028.9</v>
      </c>
      <c r="Q524" s="354">
        <v>100071</v>
      </c>
      <c r="R524" s="355">
        <v>104958</v>
      </c>
      <c r="S524" s="355">
        <v>111926</v>
      </c>
      <c r="T524" s="355">
        <v>117328</v>
      </c>
      <c r="U524" s="355">
        <v>126134</v>
      </c>
      <c r="V524" s="355">
        <v>132786</v>
      </c>
      <c r="W524" s="356" t="s">
        <v>1131</v>
      </c>
      <c r="X524" s="356" t="s">
        <v>1131</v>
      </c>
      <c r="Y524" s="356" t="s">
        <v>1131</v>
      </c>
      <c r="Z524" s="356" t="s">
        <v>1131</v>
      </c>
      <c r="AA524" s="356" t="s">
        <v>1131</v>
      </c>
      <c r="AB524" s="356" t="s">
        <v>1131</v>
      </c>
      <c r="AC524" s="356" t="s">
        <v>1131</v>
      </c>
      <c r="AD524" s="356" t="s">
        <v>1131</v>
      </c>
      <c r="AE524" s="356" t="s">
        <v>1131</v>
      </c>
      <c r="AF524" s="356" t="s">
        <v>1131</v>
      </c>
      <c r="AG524" s="356" t="s">
        <v>1131</v>
      </c>
      <c r="AH524" s="356" t="s">
        <v>1131</v>
      </c>
      <c r="AI524" s="356" t="s">
        <v>1131</v>
      </c>
      <c r="AJ524" s="356" t="s">
        <v>1131</v>
      </c>
      <c r="AK524" s="356" t="s">
        <v>1131</v>
      </c>
      <c r="AL524" s="356" t="s">
        <v>1131</v>
      </c>
      <c r="AM524" s="356" t="s">
        <v>1131</v>
      </c>
      <c r="AN524" s="356" t="s">
        <v>1131</v>
      </c>
      <c r="AO524" s="356" t="s">
        <v>1131</v>
      </c>
      <c r="AP524" s="356" t="s">
        <v>1131</v>
      </c>
      <c r="AQ524" s="356" t="s">
        <v>1131</v>
      </c>
      <c r="AR524" s="356" t="s">
        <v>1131</v>
      </c>
    </row>
    <row r="525" spans="1:44" ht="204" customHeight="1">
      <c r="A525" s="357" t="s">
        <v>2735</v>
      </c>
      <c r="B525" s="358" t="s">
        <v>2736</v>
      </c>
      <c r="C525" s="358" t="s">
        <v>1371</v>
      </c>
      <c r="D525" s="358" t="s">
        <v>1315</v>
      </c>
      <c r="E525" s="358" t="s">
        <v>1500</v>
      </c>
      <c r="F525" s="358" t="s">
        <v>2737</v>
      </c>
      <c r="G525" s="358" t="s">
        <v>1502</v>
      </c>
      <c r="H525" s="358" t="s">
        <v>1130</v>
      </c>
      <c r="I525" s="355">
        <v>41237.4</v>
      </c>
      <c r="J525" s="355">
        <v>42011.8</v>
      </c>
      <c r="K525" s="355">
        <v>49296.1</v>
      </c>
      <c r="L525" s="355">
        <v>46067.199999999997</v>
      </c>
      <c r="M525" s="355">
        <v>43425.4</v>
      </c>
      <c r="N525" s="355">
        <v>43746.8</v>
      </c>
      <c r="O525" s="355">
        <v>37671.4</v>
      </c>
      <c r="P525" s="355">
        <v>36660.699999999997</v>
      </c>
      <c r="Q525" s="359">
        <v>37810</v>
      </c>
      <c r="R525" s="355">
        <v>39657</v>
      </c>
      <c r="S525" s="355">
        <v>42289</v>
      </c>
      <c r="T525" s="355">
        <v>44330</v>
      </c>
      <c r="U525" s="355">
        <v>47658</v>
      </c>
      <c r="V525" s="355">
        <v>50171</v>
      </c>
      <c r="W525" s="355" t="s">
        <v>1131</v>
      </c>
      <c r="X525" s="355" t="s">
        <v>1131</v>
      </c>
      <c r="Y525" s="355" t="s">
        <v>1131</v>
      </c>
      <c r="Z525" s="355" t="s">
        <v>1131</v>
      </c>
      <c r="AA525" s="355" t="s">
        <v>1131</v>
      </c>
      <c r="AB525" s="355" t="s">
        <v>1131</v>
      </c>
      <c r="AC525" s="355" t="s">
        <v>1131</v>
      </c>
      <c r="AD525" s="355" t="s">
        <v>1131</v>
      </c>
      <c r="AE525" s="355" t="s">
        <v>1131</v>
      </c>
      <c r="AF525" s="355" t="s">
        <v>1131</v>
      </c>
      <c r="AG525" s="355" t="s">
        <v>1131</v>
      </c>
      <c r="AH525" s="355" t="s">
        <v>1131</v>
      </c>
      <c r="AI525" s="355" t="s">
        <v>1131</v>
      </c>
      <c r="AJ525" s="355" t="s">
        <v>1131</v>
      </c>
      <c r="AK525" s="355" t="s">
        <v>1131</v>
      </c>
      <c r="AL525" s="355" t="s">
        <v>1131</v>
      </c>
      <c r="AM525" s="355" t="s">
        <v>1131</v>
      </c>
      <c r="AN525" s="355" t="s">
        <v>1131</v>
      </c>
      <c r="AO525" s="355" t="s">
        <v>1131</v>
      </c>
      <c r="AP525" s="355" t="s">
        <v>1131</v>
      </c>
      <c r="AQ525" s="355" t="s">
        <v>1131</v>
      </c>
      <c r="AR525" s="355" t="s">
        <v>1131</v>
      </c>
    </row>
    <row r="526" spans="1:44" ht="204" customHeight="1">
      <c r="A526" s="352" t="s">
        <v>2738</v>
      </c>
      <c r="B526" s="353" t="s">
        <v>2739</v>
      </c>
      <c r="C526" s="353" t="s">
        <v>1371</v>
      </c>
      <c r="D526" s="353" t="s">
        <v>1315</v>
      </c>
      <c r="E526" s="353" t="s">
        <v>1500</v>
      </c>
      <c r="F526" s="353" t="s">
        <v>2740</v>
      </c>
      <c r="G526" s="353" t="s">
        <v>1502</v>
      </c>
      <c r="H526" s="353" t="s">
        <v>1130</v>
      </c>
      <c r="I526" s="356">
        <v>2715252.4</v>
      </c>
      <c r="J526" s="356">
        <v>2805671.6</v>
      </c>
      <c r="K526" s="356">
        <v>3424198.9</v>
      </c>
      <c r="L526" s="356">
        <v>3340174.9</v>
      </c>
      <c r="M526" s="356">
        <v>3438776.6</v>
      </c>
      <c r="N526" s="356">
        <v>4166205.2</v>
      </c>
      <c r="O526" s="356">
        <v>4152471.8</v>
      </c>
      <c r="P526" s="356">
        <v>3935819.7</v>
      </c>
      <c r="Q526" s="354">
        <v>4059203</v>
      </c>
      <c r="R526" s="355">
        <v>4257471</v>
      </c>
      <c r="S526" s="355">
        <v>4540116</v>
      </c>
      <c r="T526" s="355">
        <v>4759230</v>
      </c>
      <c r="U526" s="355">
        <v>5116430</v>
      </c>
      <c r="V526" s="355">
        <v>5386268</v>
      </c>
      <c r="W526" s="356" t="s">
        <v>1131</v>
      </c>
      <c r="X526" s="356" t="s">
        <v>1131</v>
      </c>
      <c r="Y526" s="356" t="s">
        <v>1131</v>
      </c>
      <c r="Z526" s="356" t="s">
        <v>1131</v>
      </c>
      <c r="AA526" s="356" t="s">
        <v>1131</v>
      </c>
      <c r="AB526" s="356" t="s">
        <v>1131</v>
      </c>
      <c r="AC526" s="356" t="s">
        <v>1131</v>
      </c>
      <c r="AD526" s="356" t="s">
        <v>1131</v>
      </c>
      <c r="AE526" s="356" t="s">
        <v>1131</v>
      </c>
      <c r="AF526" s="356" t="s">
        <v>1131</v>
      </c>
      <c r="AG526" s="356" t="s">
        <v>1131</v>
      </c>
      <c r="AH526" s="356" t="s">
        <v>1131</v>
      </c>
      <c r="AI526" s="356" t="s">
        <v>1131</v>
      </c>
      <c r="AJ526" s="356" t="s">
        <v>1131</v>
      </c>
      <c r="AK526" s="356" t="s">
        <v>1131</v>
      </c>
      <c r="AL526" s="356" t="s">
        <v>1131</v>
      </c>
      <c r="AM526" s="356" t="s">
        <v>1131</v>
      </c>
      <c r="AN526" s="356" t="s">
        <v>1131</v>
      </c>
      <c r="AO526" s="356" t="s">
        <v>1131</v>
      </c>
      <c r="AP526" s="356" t="s">
        <v>1131</v>
      </c>
      <c r="AQ526" s="356" t="s">
        <v>1131</v>
      </c>
      <c r="AR526" s="356" t="s">
        <v>1131</v>
      </c>
    </row>
    <row r="527" spans="1:44" ht="204" customHeight="1">
      <c r="A527" s="357" t="s">
        <v>2741</v>
      </c>
      <c r="B527" s="358" t="s">
        <v>2742</v>
      </c>
      <c r="C527" s="358" t="s">
        <v>1371</v>
      </c>
      <c r="D527" s="358" t="s">
        <v>1315</v>
      </c>
      <c r="E527" s="358" t="s">
        <v>1500</v>
      </c>
      <c r="F527" s="358" t="s">
        <v>2743</v>
      </c>
      <c r="G527" s="358" t="s">
        <v>1502</v>
      </c>
      <c r="H527" s="358" t="s">
        <v>1130</v>
      </c>
      <c r="I527" s="355">
        <v>1129764.6000000001</v>
      </c>
      <c r="J527" s="355">
        <v>1213164.2</v>
      </c>
      <c r="K527" s="355">
        <v>1477327</v>
      </c>
      <c r="L527" s="355">
        <v>1504580</v>
      </c>
      <c r="M527" s="355">
        <v>1525503.9</v>
      </c>
      <c r="N527" s="355">
        <v>1779679.9</v>
      </c>
      <c r="O527" s="355">
        <v>1793299.4</v>
      </c>
      <c r="P527" s="355">
        <v>1731169.8</v>
      </c>
      <c r="Q527" s="359">
        <v>1691200</v>
      </c>
      <c r="R527" s="355">
        <v>1725967</v>
      </c>
      <c r="S527" s="355">
        <v>1820938</v>
      </c>
      <c r="T527" s="355">
        <v>1919984</v>
      </c>
      <c r="U527" s="355">
        <v>2052460</v>
      </c>
      <c r="V527" s="355">
        <v>2149233</v>
      </c>
      <c r="W527" s="355" t="s">
        <v>1131</v>
      </c>
      <c r="X527" s="355" t="s">
        <v>1131</v>
      </c>
      <c r="Y527" s="355" t="s">
        <v>1131</v>
      </c>
      <c r="Z527" s="355" t="s">
        <v>1131</v>
      </c>
      <c r="AA527" s="355" t="s">
        <v>1131</v>
      </c>
      <c r="AB527" s="355" t="s">
        <v>1131</v>
      </c>
      <c r="AC527" s="355" t="s">
        <v>1131</v>
      </c>
      <c r="AD527" s="355" t="s">
        <v>1131</v>
      </c>
      <c r="AE527" s="355" t="s">
        <v>1131</v>
      </c>
      <c r="AF527" s="355" t="s">
        <v>1131</v>
      </c>
      <c r="AG527" s="355" t="s">
        <v>1131</v>
      </c>
      <c r="AH527" s="355" t="s">
        <v>1131</v>
      </c>
      <c r="AI527" s="355" t="s">
        <v>1131</v>
      </c>
      <c r="AJ527" s="355" t="s">
        <v>1131</v>
      </c>
      <c r="AK527" s="355" t="s">
        <v>1131</v>
      </c>
      <c r="AL527" s="355" t="s">
        <v>1131</v>
      </c>
      <c r="AM527" s="355" t="s">
        <v>1131</v>
      </c>
      <c r="AN527" s="355" t="s">
        <v>1131</v>
      </c>
      <c r="AO527" s="355" t="s">
        <v>1131</v>
      </c>
      <c r="AP527" s="355" t="s">
        <v>1131</v>
      </c>
      <c r="AQ527" s="355" t="s">
        <v>1131</v>
      </c>
      <c r="AR527" s="355" t="s">
        <v>1131</v>
      </c>
    </row>
    <row r="528" spans="1:44" ht="204" customHeight="1">
      <c r="A528" s="352" t="s">
        <v>2744</v>
      </c>
      <c r="B528" s="353" t="s">
        <v>2745</v>
      </c>
      <c r="C528" s="353" t="s">
        <v>1371</v>
      </c>
      <c r="D528" s="353" t="s">
        <v>1315</v>
      </c>
      <c r="E528" s="353" t="s">
        <v>1500</v>
      </c>
      <c r="F528" s="353" t="s">
        <v>2746</v>
      </c>
      <c r="G528" s="353" t="s">
        <v>1502</v>
      </c>
      <c r="H528" s="353" t="s">
        <v>1130</v>
      </c>
      <c r="I528" s="356">
        <v>853967.8</v>
      </c>
      <c r="J528" s="356">
        <v>923809.5</v>
      </c>
      <c r="K528" s="356">
        <v>1126500.6000000001</v>
      </c>
      <c r="L528" s="356">
        <v>1148451</v>
      </c>
      <c r="M528" s="356">
        <v>1178220</v>
      </c>
      <c r="N528" s="356">
        <v>1349636.9</v>
      </c>
      <c r="O528" s="356">
        <v>1371259.1</v>
      </c>
      <c r="P528" s="356">
        <v>1339151.3</v>
      </c>
      <c r="Q528" s="354">
        <v>1308233</v>
      </c>
      <c r="R528" s="355">
        <v>1335127</v>
      </c>
      <c r="S528" s="355">
        <v>1408592</v>
      </c>
      <c r="T528" s="355">
        <v>1485209</v>
      </c>
      <c r="U528" s="355">
        <v>1587686</v>
      </c>
      <c r="V528" s="355">
        <v>1662545</v>
      </c>
      <c r="W528" s="356" t="s">
        <v>1131</v>
      </c>
      <c r="X528" s="356" t="s">
        <v>1131</v>
      </c>
      <c r="Y528" s="356" t="s">
        <v>1131</v>
      </c>
      <c r="Z528" s="356" t="s">
        <v>1131</v>
      </c>
      <c r="AA528" s="356" t="s">
        <v>1131</v>
      </c>
      <c r="AB528" s="356" t="s">
        <v>1131</v>
      </c>
      <c r="AC528" s="356" t="s">
        <v>1131</v>
      </c>
      <c r="AD528" s="356" t="s">
        <v>1131</v>
      </c>
      <c r="AE528" s="356" t="s">
        <v>1131</v>
      </c>
      <c r="AF528" s="356" t="s">
        <v>1131</v>
      </c>
      <c r="AG528" s="356" t="s">
        <v>1131</v>
      </c>
      <c r="AH528" s="356" t="s">
        <v>1131</v>
      </c>
      <c r="AI528" s="356" t="s">
        <v>1131</v>
      </c>
      <c r="AJ528" s="356" t="s">
        <v>1131</v>
      </c>
      <c r="AK528" s="356" t="s">
        <v>1131</v>
      </c>
      <c r="AL528" s="356" t="s">
        <v>1131</v>
      </c>
      <c r="AM528" s="356" t="s">
        <v>1131</v>
      </c>
      <c r="AN528" s="356" t="s">
        <v>1131</v>
      </c>
      <c r="AO528" s="356" t="s">
        <v>1131</v>
      </c>
      <c r="AP528" s="356" t="s">
        <v>1131</v>
      </c>
      <c r="AQ528" s="356" t="s">
        <v>1131</v>
      </c>
      <c r="AR528" s="356" t="s">
        <v>1131</v>
      </c>
    </row>
    <row r="529" spans="1:44" ht="204" customHeight="1">
      <c r="A529" s="357" t="s">
        <v>2747</v>
      </c>
      <c r="B529" s="358" t="s">
        <v>2748</v>
      </c>
      <c r="C529" s="358" t="s">
        <v>1371</v>
      </c>
      <c r="D529" s="358" t="s">
        <v>1315</v>
      </c>
      <c r="E529" s="358" t="s">
        <v>1500</v>
      </c>
      <c r="F529" s="358" t="s">
        <v>2749</v>
      </c>
      <c r="G529" s="358" t="s">
        <v>1502</v>
      </c>
      <c r="H529" s="358" t="s">
        <v>1130</v>
      </c>
      <c r="I529" s="355">
        <v>275796.7</v>
      </c>
      <c r="J529" s="355">
        <v>289354.7</v>
      </c>
      <c r="K529" s="355">
        <v>350826.4</v>
      </c>
      <c r="L529" s="355">
        <v>356128.9</v>
      </c>
      <c r="M529" s="355">
        <v>347283.9</v>
      </c>
      <c r="N529" s="355">
        <v>430043</v>
      </c>
      <c r="O529" s="355">
        <v>422040.3</v>
      </c>
      <c r="P529" s="355">
        <v>392018.5</v>
      </c>
      <c r="Q529" s="359">
        <v>382968</v>
      </c>
      <c r="R529" s="355">
        <v>390840</v>
      </c>
      <c r="S529" s="355">
        <v>412346</v>
      </c>
      <c r="T529" s="355">
        <v>434775</v>
      </c>
      <c r="U529" s="355">
        <v>464774</v>
      </c>
      <c r="V529" s="355">
        <v>486688</v>
      </c>
      <c r="W529" s="355" t="s">
        <v>1131</v>
      </c>
      <c r="X529" s="355" t="s">
        <v>1131</v>
      </c>
      <c r="Y529" s="355" t="s">
        <v>1131</v>
      </c>
      <c r="Z529" s="355" t="s">
        <v>1131</v>
      </c>
      <c r="AA529" s="355" t="s">
        <v>1131</v>
      </c>
      <c r="AB529" s="355" t="s">
        <v>1131</v>
      </c>
      <c r="AC529" s="355" t="s">
        <v>1131</v>
      </c>
      <c r="AD529" s="355" t="s">
        <v>1131</v>
      </c>
      <c r="AE529" s="355" t="s">
        <v>1131</v>
      </c>
      <c r="AF529" s="355" t="s">
        <v>1131</v>
      </c>
      <c r="AG529" s="355" t="s">
        <v>1131</v>
      </c>
      <c r="AH529" s="355" t="s">
        <v>1131</v>
      </c>
      <c r="AI529" s="355" t="s">
        <v>1131</v>
      </c>
      <c r="AJ529" s="355" t="s">
        <v>1131</v>
      </c>
      <c r="AK529" s="355" t="s">
        <v>1131</v>
      </c>
      <c r="AL529" s="355" t="s">
        <v>1131</v>
      </c>
      <c r="AM529" s="355" t="s">
        <v>1131</v>
      </c>
      <c r="AN529" s="355" t="s">
        <v>1131</v>
      </c>
      <c r="AO529" s="355" t="s">
        <v>1131</v>
      </c>
      <c r="AP529" s="355" t="s">
        <v>1131</v>
      </c>
      <c r="AQ529" s="355" t="s">
        <v>1131</v>
      </c>
      <c r="AR529" s="355" t="s">
        <v>1131</v>
      </c>
    </row>
    <row r="530" spans="1:44" ht="204" customHeight="1">
      <c r="A530" s="352" t="s">
        <v>2750</v>
      </c>
      <c r="B530" s="353" t="s">
        <v>2751</v>
      </c>
      <c r="C530" s="353" t="s">
        <v>1371</v>
      </c>
      <c r="D530" s="353" t="s">
        <v>1315</v>
      </c>
      <c r="E530" s="353" t="s">
        <v>1500</v>
      </c>
      <c r="F530" s="353" t="s">
        <v>2752</v>
      </c>
      <c r="G530" s="353" t="s">
        <v>1502</v>
      </c>
      <c r="H530" s="353" t="s">
        <v>1130</v>
      </c>
      <c r="I530" s="356">
        <v>1214223.5</v>
      </c>
      <c r="J530" s="356">
        <v>1296563.5</v>
      </c>
      <c r="K530" s="356">
        <v>1575621.5</v>
      </c>
      <c r="L530" s="356">
        <v>1601128.3</v>
      </c>
      <c r="M530" s="356">
        <v>1622938.5</v>
      </c>
      <c r="N530" s="356">
        <v>1884797.4</v>
      </c>
      <c r="O530" s="356">
        <v>1897821</v>
      </c>
      <c r="P530" s="356">
        <v>1836659.4</v>
      </c>
      <c r="Q530" s="354">
        <v>1794255</v>
      </c>
      <c r="R530" s="355">
        <v>1831140</v>
      </c>
      <c r="S530" s="355">
        <v>1931898</v>
      </c>
      <c r="T530" s="355">
        <v>2036979</v>
      </c>
      <c r="U530" s="355">
        <v>2177528</v>
      </c>
      <c r="V530" s="355">
        <v>2280198</v>
      </c>
      <c r="W530" s="356" t="s">
        <v>1131</v>
      </c>
      <c r="X530" s="356" t="s">
        <v>1131</v>
      </c>
      <c r="Y530" s="356" t="s">
        <v>1131</v>
      </c>
      <c r="Z530" s="356" t="s">
        <v>1131</v>
      </c>
      <c r="AA530" s="356" t="s">
        <v>1131</v>
      </c>
      <c r="AB530" s="356" t="s">
        <v>1131</v>
      </c>
      <c r="AC530" s="356" t="s">
        <v>1131</v>
      </c>
      <c r="AD530" s="356" t="s">
        <v>1131</v>
      </c>
      <c r="AE530" s="356" t="s">
        <v>1131</v>
      </c>
      <c r="AF530" s="356" t="s">
        <v>1131</v>
      </c>
      <c r="AG530" s="356" t="s">
        <v>1131</v>
      </c>
      <c r="AH530" s="356" t="s">
        <v>1131</v>
      </c>
      <c r="AI530" s="356" t="s">
        <v>1131</v>
      </c>
      <c r="AJ530" s="356" t="s">
        <v>1131</v>
      </c>
      <c r="AK530" s="356" t="s">
        <v>1131</v>
      </c>
      <c r="AL530" s="356" t="s">
        <v>1131</v>
      </c>
      <c r="AM530" s="356" t="s">
        <v>1131</v>
      </c>
      <c r="AN530" s="356" t="s">
        <v>1131</v>
      </c>
      <c r="AO530" s="356" t="s">
        <v>1131</v>
      </c>
      <c r="AP530" s="356" t="s">
        <v>1131</v>
      </c>
      <c r="AQ530" s="356" t="s">
        <v>1131</v>
      </c>
      <c r="AR530" s="356" t="s">
        <v>1131</v>
      </c>
    </row>
    <row r="531" spans="1:44" ht="38.25" customHeight="1">
      <c r="A531" s="357" t="s">
        <v>2753</v>
      </c>
      <c r="B531" s="358" t="s">
        <v>2754</v>
      </c>
      <c r="C531" s="358"/>
      <c r="D531" s="358"/>
      <c r="E531" s="358" t="s">
        <v>1143</v>
      </c>
      <c r="F531" s="358" t="s">
        <v>2755</v>
      </c>
      <c r="G531" s="358" t="s">
        <v>1971</v>
      </c>
      <c r="H531" s="358" t="s">
        <v>1130</v>
      </c>
      <c r="I531" s="359">
        <v>2.7</v>
      </c>
      <c r="J531" s="359">
        <v>2.4</v>
      </c>
      <c r="K531" s="359">
        <v>2.5</v>
      </c>
      <c r="L531" s="359">
        <v>2.9</v>
      </c>
      <c r="M531" s="359">
        <v>1.8</v>
      </c>
      <c r="N531" s="359">
        <v>10.9</v>
      </c>
      <c r="O531" s="359">
        <v>3</v>
      </c>
      <c r="P531" s="359">
        <v>-5.6</v>
      </c>
      <c r="Q531" s="359">
        <v>-0.5</v>
      </c>
      <c r="R531" s="355">
        <v>0.7</v>
      </c>
      <c r="S531" s="355">
        <v>1.3</v>
      </c>
      <c r="T531" s="355">
        <v>2.4</v>
      </c>
      <c r="U531" s="355">
        <v>2.1</v>
      </c>
      <c r="V531" s="355">
        <v>1.9</v>
      </c>
      <c r="W531" s="355" t="s">
        <v>1131</v>
      </c>
      <c r="X531" s="355" t="s">
        <v>1131</v>
      </c>
      <c r="Y531" s="355" t="s">
        <v>1131</v>
      </c>
      <c r="Z531" s="355" t="s">
        <v>1131</v>
      </c>
      <c r="AA531" s="355" t="s">
        <v>1131</v>
      </c>
      <c r="AB531" s="355" t="s">
        <v>1131</v>
      </c>
      <c r="AC531" s="355" t="s">
        <v>1131</v>
      </c>
      <c r="AD531" s="355" t="s">
        <v>1131</v>
      </c>
      <c r="AE531" s="355" t="s">
        <v>1131</v>
      </c>
      <c r="AF531" s="355" t="s">
        <v>1131</v>
      </c>
      <c r="AG531" s="355" t="s">
        <v>1131</v>
      </c>
      <c r="AH531" s="355" t="s">
        <v>1131</v>
      </c>
      <c r="AI531" s="355" t="s">
        <v>1131</v>
      </c>
      <c r="AJ531" s="355" t="s">
        <v>1131</v>
      </c>
      <c r="AK531" s="355" t="s">
        <v>1131</v>
      </c>
      <c r="AL531" s="355" t="s">
        <v>1131</v>
      </c>
      <c r="AM531" s="355" t="s">
        <v>1131</v>
      </c>
      <c r="AN531" s="355" t="s">
        <v>1131</v>
      </c>
      <c r="AO531" s="355" t="s">
        <v>1131</v>
      </c>
      <c r="AP531" s="355" t="s">
        <v>1131</v>
      </c>
      <c r="AQ531" s="355" t="s">
        <v>1131</v>
      </c>
      <c r="AR531" s="355" t="s">
        <v>1131</v>
      </c>
    </row>
    <row r="532" spans="1:44" ht="38.25" customHeight="1">
      <c r="A532" s="352" t="s">
        <v>2756</v>
      </c>
      <c r="B532" s="353" t="s">
        <v>2757</v>
      </c>
      <c r="C532" s="353" t="s">
        <v>1371</v>
      </c>
      <c r="D532" s="353" t="s">
        <v>1315</v>
      </c>
      <c r="E532" s="353" t="s">
        <v>1143</v>
      </c>
      <c r="F532" s="353" t="s">
        <v>2755</v>
      </c>
      <c r="G532" s="353" t="s">
        <v>1971</v>
      </c>
      <c r="H532" s="353" t="s">
        <v>1130</v>
      </c>
      <c r="I532" s="354">
        <v>3242</v>
      </c>
      <c r="J532" s="354">
        <v>3276</v>
      </c>
      <c r="K532" s="354">
        <v>3515</v>
      </c>
      <c r="L532" s="354">
        <v>3771</v>
      </c>
      <c r="M532" s="354">
        <v>3652</v>
      </c>
      <c r="N532" s="354">
        <v>4034</v>
      </c>
      <c r="O532" s="354">
        <v>4398</v>
      </c>
      <c r="P532" s="354">
        <v>3843</v>
      </c>
      <c r="Q532" s="354">
        <v>3906</v>
      </c>
      <c r="R532" s="355">
        <v>3921</v>
      </c>
      <c r="S532" s="355">
        <v>4196</v>
      </c>
      <c r="T532" s="355">
        <v>4471</v>
      </c>
      <c r="U532" s="355">
        <v>4728</v>
      </c>
      <c r="V532" s="355">
        <v>4877</v>
      </c>
      <c r="W532" s="356" t="s">
        <v>1131</v>
      </c>
      <c r="X532" s="356" t="s">
        <v>1131</v>
      </c>
      <c r="Y532" s="356" t="s">
        <v>1131</v>
      </c>
      <c r="Z532" s="356" t="s">
        <v>1131</v>
      </c>
      <c r="AA532" s="356" t="s">
        <v>1131</v>
      </c>
      <c r="AB532" s="356" t="s">
        <v>1131</v>
      </c>
      <c r="AC532" s="356" t="s">
        <v>1131</v>
      </c>
      <c r="AD532" s="356" t="s">
        <v>1131</v>
      </c>
      <c r="AE532" s="356" t="s">
        <v>1131</v>
      </c>
      <c r="AF532" s="356" t="s">
        <v>1131</v>
      </c>
      <c r="AG532" s="356" t="s">
        <v>1131</v>
      </c>
      <c r="AH532" s="356" t="s">
        <v>1131</v>
      </c>
      <c r="AI532" s="356" t="s">
        <v>1131</v>
      </c>
      <c r="AJ532" s="356" t="s">
        <v>1131</v>
      </c>
      <c r="AK532" s="356" t="s">
        <v>1131</v>
      </c>
      <c r="AL532" s="356" t="s">
        <v>1131</v>
      </c>
      <c r="AM532" s="356" t="s">
        <v>1131</v>
      </c>
      <c r="AN532" s="356" t="s">
        <v>1131</v>
      </c>
      <c r="AO532" s="356" t="s">
        <v>1131</v>
      </c>
      <c r="AP532" s="356" t="s">
        <v>1131</v>
      </c>
      <c r="AQ532" s="356" t="s">
        <v>1131</v>
      </c>
      <c r="AR532" s="356" t="s">
        <v>1131</v>
      </c>
    </row>
    <row r="533" spans="1:44" ht="38.25" customHeight="1">
      <c r="A533" s="357" t="s">
        <v>2758</v>
      </c>
      <c r="B533" s="358" t="s">
        <v>2759</v>
      </c>
      <c r="C533" s="358" t="s">
        <v>1371</v>
      </c>
      <c r="D533" s="358" t="s">
        <v>1315</v>
      </c>
      <c r="E533" s="358" t="s">
        <v>1143</v>
      </c>
      <c r="F533" s="358" t="s">
        <v>2755</v>
      </c>
      <c r="G533" s="358" t="s">
        <v>1971</v>
      </c>
      <c r="H533" s="358" t="s">
        <v>1130</v>
      </c>
      <c r="I533" s="359">
        <v>2862</v>
      </c>
      <c r="J533" s="359">
        <v>2930</v>
      </c>
      <c r="K533" s="359">
        <v>3003</v>
      </c>
      <c r="L533" s="359">
        <v>3091</v>
      </c>
      <c r="M533" s="359">
        <v>3148</v>
      </c>
      <c r="N533" s="359">
        <v>3490</v>
      </c>
      <c r="O533" s="359">
        <v>3596</v>
      </c>
      <c r="P533" s="359">
        <v>3396</v>
      </c>
      <c r="Q533" s="359">
        <v>3380</v>
      </c>
      <c r="R533" s="355">
        <v>3402</v>
      </c>
      <c r="S533" s="355">
        <v>3446</v>
      </c>
      <c r="T533" s="355">
        <v>3530</v>
      </c>
      <c r="U533" s="355">
        <v>3604</v>
      </c>
      <c r="V533" s="355">
        <v>3671</v>
      </c>
      <c r="W533" s="355" t="s">
        <v>1131</v>
      </c>
      <c r="X533" s="355" t="s">
        <v>1131</v>
      </c>
      <c r="Y533" s="355" t="s">
        <v>1131</v>
      </c>
      <c r="Z533" s="355" t="s">
        <v>1131</v>
      </c>
      <c r="AA533" s="355" t="s">
        <v>1131</v>
      </c>
      <c r="AB533" s="355" t="s">
        <v>1131</v>
      </c>
      <c r="AC533" s="355" t="s">
        <v>1131</v>
      </c>
      <c r="AD533" s="355" t="s">
        <v>1131</v>
      </c>
      <c r="AE533" s="355" t="s">
        <v>1131</v>
      </c>
      <c r="AF533" s="355" t="s">
        <v>1131</v>
      </c>
      <c r="AG533" s="355" t="s">
        <v>1131</v>
      </c>
      <c r="AH533" s="355" t="s">
        <v>1131</v>
      </c>
      <c r="AI533" s="355" t="s">
        <v>1131</v>
      </c>
      <c r="AJ533" s="355" t="s">
        <v>1131</v>
      </c>
      <c r="AK533" s="355" t="s">
        <v>1131</v>
      </c>
      <c r="AL533" s="355" t="s">
        <v>1131</v>
      </c>
      <c r="AM533" s="355" t="s">
        <v>1131</v>
      </c>
      <c r="AN533" s="355" t="s">
        <v>1131</v>
      </c>
      <c r="AO533" s="355" t="s">
        <v>1131</v>
      </c>
      <c r="AP533" s="355" t="s">
        <v>1131</v>
      </c>
      <c r="AQ533" s="355" t="s">
        <v>1131</v>
      </c>
      <c r="AR533" s="355" t="s">
        <v>1131</v>
      </c>
    </row>
    <row r="534" spans="1:44" ht="258.75" customHeight="1">
      <c r="A534" s="352" t="s">
        <v>2760</v>
      </c>
      <c r="B534" s="353" t="s">
        <v>2761</v>
      </c>
      <c r="C534" s="353"/>
      <c r="D534" s="353"/>
      <c r="E534" s="353" t="s">
        <v>1143</v>
      </c>
      <c r="F534" s="353" t="s">
        <v>2762</v>
      </c>
      <c r="G534" s="353" t="s">
        <v>2763</v>
      </c>
      <c r="H534" s="353" t="s">
        <v>1130</v>
      </c>
      <c r="I534" s="354">
        <v>3.3</v>
      </c>
      <c r="J534" s="354">
        <v>3.5</v>
      </c>
      <c r="K534" s="354">
        <v>3.5</v>
      </c>
      <c r="L534" s="354">
        <v>3.9</v>
      </c>
      <c r="M534" s="354">
        <v>3.1</v>
      </c>
      <c r="N534" s="354">
        <v>4.0999999999999996</v>
      </c>
      <c r="O534" s="354">
        <v>2.1</v>
      </c>
      <c r="P534" s="354">
        <v>-0.2</v>
      </c>
      <c r="Q534" s="354">
        <v>-0.3</v>
      </c>
      <c r="R534" s="355">
        <v>1.2</v>
      </c>
      <c r="S534" s="355">
        <v>2.6</v>
      </c>
      <c r="T534" s="355">
        <v>2.6</v>
      </c>
      <c r="U534" s="355">
        <v>3</v>
      </c>
      <c r="V534" s="355">
        <v>3.2</v>
      </c>
      <c r="W534" s="356" t="s">
        <v>1131</v>
      </c>
      <c r="X534" s="356" t="s">
        <v>1131</v>
      </c>
      <c r="Y534" s="356" t="s">
        <v>1131</v>
      </c>
      <c r="Z534" s="356" t="s">
        <v>1131</v>
      </c>
      <c r="AA534" s="356" t="s">
        <v>1131</v>
      </c>
      <c r="AB534" s="356" t="s">
        <v>1131</v>
      </c>
      <c r="AC534" s="356" t="s">
        <v>1131</v>
      </c>
      <c r="AD534" s="356" t="s">
        <v>1131</v>
      </c>
      <c r="AE534" s="356" t="s">
        <v>1131</v>
      </c>
      <c r="AF534" s="356" t="s">
        <v>1131</v>
      </c>
      <c r="AG534" s="356" t="s">
        <v>1131</v>
      </c>
      <c r="AH534" s="356" t="s">
        <v>1131</v>
      </c>
      <c r="AI534" s="356" t="s">
        <v>1131</v>
      </c>
      <c r="AJ534" s="356" t="s">
        <v>1131</v>
      </c>
      <c r="AK534" s="356" t="s">
        <v>1131</v>
      </c>
      <c r="AL534" s="356" t="s">
        <v>1131</v>
      </c>
      <c r="AM534" s="356" t="s">
        <v>1131</v>
      </c>
      <c r="AN534" s="356" t="s">
        <v>1131</v>
      </c>
      <c r="AO534" s="356" t="s">
        <v>1131</v>
      </c>
      <c r="AP534" s="356" t="s">
        <v>1131</v>
      </c>
      <c r="AQ534" s="356" t="s">
        <v>1131</v>
      </c>
      <c r="AR534" s="356" t="s">
        <v>1131</v>
      </c>
    </row>
    <row r="535" spans="1:44" ht="258.75" customHeight="1">
      <c r="A535" s="357" t="s">
        <v>2764</v>
      </c>
      <c r="B535" s="358" t="s">
        <v>2765</v>
      </c>
      <c r="C535" s="358" t="s">
        <v>1371</v>
      </c>
      <c r="D535" s="358" t="s">
        <v>1315</v>
      </c>
      <c r="E535" s="358" t="s">
        <v>1143</v>
      </c>
      <c r="F535" s="358" t="s">
        <v>2762</v>
      </c>
      <c r="G535" s="358" t="s">
        <v>2763</v>
      </c>
      <c r="H535" s="358" t="s">
        <v>1130</v>
      </c>
      <c r="I535" s="359">
        <v>6508</v>
      </c>
      <c r="J535" s="359">
        <v>6647</v>
      </c>
      <c r="K535" s="359">
        <v>7200</v>
      </c>
      <c r="L535" s="359">
        <v>7801</v>
      </c>
      <c r="M535" s="359">
        <v>7645</v>
      </c>
      <c r="N535" s="359">
        <v>7931</v>
      </c>
      <c r="O535" s="359">
        <v>8568</v>
      </c>
      <c r="P535" s="359">
        <v>7911</v>
      </c>
      <c r="Q535" s="359">
        <v>8054</v>
      </c>
      <c r="R535" s="355">
        <v>8127</v>
      </c>
      <c r="S535" s="355">
        <v>8807</v>
      </c>
      <c r="T535" s="355">
        <v>9400</v>
      </c>
      <c r="U535" s="355">
        <v>10025</v>
      </c>
      <c r="V535" s="355">
        <v>10474</v>
      </c>
      <c r="W535" s="355" t="s">
        <v>1131</v>
      </c>
      <c r="X535" s="355" t="s">
        <v>1131</v>
      </c>
      <c r="Y535" s="355" t="s">
        <v>1131</v>
      </c>
      <c r="Z535" s="355" t="s">
        <v>1131</v>
      </c>
      <c r="AA535" s="355" t="s">
        <v>1131</v>
      </c>
      <c r="AB535" s="355" t="s">
        <v>1131</v>
      </c>
      <c r="AC535" s="355" t="s">
        <v>1131</v>
      </c>
      <c r="AD535" s="355" t="s">
        <v>1131</v>
      </c>
      <c r="AE535" s="355" t="s">
        <v>1131</v>
      </c>
      <c r="AF535" s="355" t="s">
        <v>1131</v>
      </c>
      <c r="AG535" s="355" t="s">
        <v>1131</v>
      </c>
      <c r="AH535" s="355" t="s">
        <v>1131</v>
      </c>
      <c r="AI535" s="355" t="s">
        <v>1131</v>
      </c>
      <c r="AJ535" s="355" t="s">
        <v>1131</v>
      </c>
      <c r="AK535" s="355" t="s">
        <v>1131</v>
      </c>
      <c r="AL535" s="355" t="s">
        <v>1131</v>
      </c>
      <c r="AM535" s="355" t="s">
        <v>1131</v>
      </c>
      <c r="AN535" s="355" t="s">
        <v>1131</v>
      </c>
      <c r="AO535" s="355" t="s">
        <v>1131</v>
      </c>
      <c r="AP535" s="355" t="s">
        <v>1131</v>
      </c>
      <c r="AQ535" s="355" t="s">
        <v>1131</v>
      </c>
      <c r="AR535" s="355" t="s">
        <v>1131</v>
      </c>
    </row>
    <row r="536" spans="1:44" ht="258.75" customHeight="1">
      <c r="A536" s="352" t="s">
        <v>2766</v>
      </c>
      <c r="B536" s="353" t="s">
        <v>2767</v>
      </c>
      <c r="C536" s="353" t="s">
        <v>1371</v>
      </c>
      <c r="D536" s="353" t="s">
        <v>1315</v>
      </c>
      <c r="E536" s="353" t="s">
        <v>1143</v>
      </c>
      <c r="F536" s="353" t="s">
        <v>2762</v>
      </c>
      <c r="G536" s="353" t="s">
        <v>2763</v>
      </c>
      <c r="H536" s="353" t="s">
        <v>1130</v>
      </c>
      <c r="I536" s="354">
        <v>5746</v>
      </c>
      <c r="J536" s="354">
        <v>5944</v>
      </c>
      <c r="K536" s="354">
        <v>6152</v>
      </c>
      <c r="L536" s="354">
        <v>6394</v>
      </c>
      <c r="M536" s="354">
        <v>6590</v>
      </c>
      <c r="N536" s="354">
        <v>6860</v>
      </c>
      <c r="O536" s="354">
        <v>7006</v>
      </c>
      <c r="P536" s="354">
        <v>6992</v>
      </c>
      <c r="Q536" s="354">
        <v>6968</v>
      </c>
      <c r="R536" s="355">
        <v>7050</v>
      </c>
      <c r="S536" s="355">
        <v>7233</v>
      </c>
      <c r="T536" s="355">
        <v>7421</v>
      </c>
      <c r="U536" s="355">
        <v>7642</v>
      </c>
      <c r="V536" s="355">
        <v>7883</v>
      </c>
      <c r="W536" s="356" t="s">
        <v>1131</v>
      </c>
      <c r="X536" s="356" t="s">
        <v>1131</v>
      </c>
      <c r="Y536" s="356" t="s">
        <v>1131</v>
      </c>
      <c r="Z536" s="356" t="s">
        <v>1131</v>
      </c>
      <c r="AA536" s="356" t="s">
        <v>1131</v>
      </c>
      <c r="AB536" s="356" t="s">
        <v>1131</v>
      </c>
      <c r="AC536" s="356" t="s">
        <v>1131</v>
      </c>
      <c r="AD536" s="356" t="s">
        <v>1131</v>
      </c>
      <c r="AE536" s="356" t="s">
        <v>1131</v>
      </c>
      <c r="AF536" s="356" t="s">
        <v>1131</v>
      </c>
      <c r="AG536" s="356" t="s">
        <v>1131</v>
      </c>
      <c r="AH536" s="356" t="s">
        <v>1131</v>
      </c>
      <c r="AI536" s="356" t="s">
        <v>1131</v>
      </c>
      <c r="AJ536" s="356" t="s">
        <v>1131</v>
      </c>
      <c r="AK536" s="356" t="s">
        <v>1131</v>
      </c>
      <c r="AL536" s="356" t="s">
        <v>1131</v>
      </c>
      <c r="AM536" s="356" t="s">
        <v>1131</v>
      </c>
      <c r="AN536" s="356" t="s">
        <v>1131</v>
      </c>
      <c r="AO536" s="356" t="s">
        <v>1131</v>
      </c>
      <c r="AP536" s="356" t="s">
        <v>1131</v>
      </c>
      <c r="AQ536" s="356" t="s">
        <v>1131</v>
      </c>
      <c r="AR536" s="356" t="s">
        <v>1131</v>
      </c>
    </row>
    <row r="537" spans="1:44" ht="38.25" customHeight="1">
      <c r="A537" s="357" t="s">
        <v>2768</v>
      </c>
      <c r="B537" s="358" t="s">
        <v>2769</v>
      </c>
      <c r="C537" s="358"/>
      <c r="D537" s="358"/>
      <c r="E537" s="358" t="s">
        <v>1143</v>
      </c>
      <c r="F537" s="358" t="s">
        <v>2770</v>
      </c>
      <c r="G537" s="358" t="s">
        <v>1971</v>
      </c>
      <c r="H537" s="358" t="s">
        <v>1130</v>
      </c>
      <c r="I537" s="359">
        <v>2.2000000000000002</v>
      </c>
      <c r="J537" s="359">
        <v>2.4</v>
      </c>
      <c r="K537" s="359">
        <v>2.5</v>
      </c>
      <c r="L537" s="359">
        <v>2.9</v>
      </c>
      <c r="M537" s="359">
        <v>2.1</v>
      </c>
      <c r="N537" s="359">
        <v>-2.7</v>
      </c>
      <c r="O537" s="359">
        <v>2.4</v>
      </c>
      <c r="P537" s="359">
        <v>1.9</v>
      </c>
      <c r="Q537" s="359">
        <v>1.9</v>
      </c>
      <c r="R537" s="355">
        <v>1</v>
      </c>
      <c r="S537" s="355">
        <v>1.9</v>
      </c>
      <c r="T537" s="355">
        <v>2.5</v>
      </c>
      <c r="U537" s="355">
        <v>2.1</v>
      </c>
      <c r="V537" s="355">
        <v>2.1</v>
      </c>
      <c r="W537" s="355" t="s">
        <v>1131</v>
      </c>
      <c r="X537" s="355" t="s">
        <v>1131</v>
      </c>
      <c r="Y537" s="355" t="s">
        <v>1131</v>
      </c>
      <c r="Z537" s="355" t="s">
        <v>1131</v>
      </c>
      <c r="AA537" s="355" t="s">
        <v>1131</v>
      </c>
      <c r="AB537" s="355" t="s">
        <v>1131</v>
      </c>
      <c r="AC537" s="355" t="s">
        <v>1131</v>
      </c>
      <c r="AD537" s="355" t="s">
        <v>1131</v>
      </c>
      <c r="AE537" s="355" t="s">
        <v>1131</v>
      </c>
      <c r="AF537" s="355" t="s">
        <v>1131</v>
      </c>
      <c r="AG537" s="355" t="s">
        <v>1131</v>
      </c>
      <c r="AH537" s="355" t="s">
        <v>1131</v>
      </c>
      <c r="AI537" s="355" t="s">
        <v>1131</v>
      </c>
      <c r="AJ537" s="355" t="s">
        <v>1131</v>
      </c>
      <c r="AK537" s="355" t="s">
        <v>1131</v>
      </c>
      <c r="AL537" s="355" t="s">
        <v>1131</v>
      </c>
      <c r="AM537" s="355" t="s">
        <v>1131</v>
      </c>
      <c r="AN537" s="355" t="s">
        <v>1131</v>
      </c>
      <c r="AO537" s="355" t="s">
        <v>1131</v>
      </c>
      <c r="AP537" s="355" t="s">
        <v>1131</v>
      </c>
      <c r="AQ537" s="355" t="s">
        <v>1131</v>
      </c>
      <c r="AR537" s="355" t="s">
        <v>1131</v>
      </c>
    </row>
    <row r="538" spans="1:44" ht="38.25" customHeight="1">
      <c r="A538" s="352" t="s">
        <v>2771</v>
      </c>
      <c r="B538" s="353" t="s">
        <v>2772</v>
      </c>
      <c r="C538" s="353" t="s">
        <v>1371</v>
      </c>
      <c r="D538" s="353" t="s">
        <v>1315</v>
      </c>
      <c r="E538" s="353" t="s">
        <v>1143</v>
      </c>
      <c r="F538" s="353" t="s">
        <v>2770</v>
      </c>
      <c r="G538" s="353" t="s">
        <v>1971</v>
      </c>
      <c r="H538" s="353" t="s">
        <v>1130</v>
      </c>
      <c r="I538" s="354">
        <v>17453</v>
      </c>
      <c r="J538" s="354">
        <v>17641</v>
      </c>
      <c r="K538" s="354">
        <v>18914</v>
      </c>
      <c r="L538" s="354">
        <v>20288</v>
      </c>
      <c r="M538" s="354">
        <v>19686</v>
      </c>
      <c r="N538" s="354">
        <v>19087</v>
      </c>
      <c r="O538" s="354">
        <v>20679</v>
      </c>
      <c r="P538" s="354">
        <v>19485</v>
      </c>
      <c r="Q538" s="354">
        <v>20286</v>
      </c>
      <c r="R538" s="355">
        <v>20436</v>
      </c>
      <c r="S538" s="355">
        <v>21986</v>
      </c>
      <c r="T538" s="355">
        <v>23439</v>
      </c>
      <c r="U538" s="355">
        <v>24778</v>
      </c>
      <c r="V538" s="355">
        <v>25609</v>
      </c>
      <c r="W538" s="356" t="s">
        <v>1131</v>
      </c>
      <c r="X538" s="356" t="s">
        <v>1131</v>
      </c>
      <c r="Y538" s="356" t="s">
        <v>1131</v>
      </c>
      <c r="Z538" s="356" t="s">
        <v>1131</v>
      </c>
      <c r="AA538" s="356" t="s">
        <v>1131</v>
      </c>
      <c r="AB538" s="356" t="s">
        <v>1131</v>
      </c>
      <c r="AC538" s="356" t="s">
        <v>1131</v>
      </c>
      <c r="AD538" s="356" t="s">
        <v>1131</v>
      </c>
      <c r="AE538" s="356" t="s">
        <v>1131</v>
      </c>
      <c r="AF538" s="356" t="s">
        <v>1131</v>
      </c>
      <c r="AG538" s="356" t="s">
        <v>1131</v>
      </c>
      <c r="AH538" s="356" t="s">
        <v>1131</v>
      </c>
      <c r="AI538" s="356" t="s">
        <v>1131</v>
      </c>
      <c r="AJ538" s="356" t="s">
        <v>1131</v>
      </c>
      <c r="AK538" s="356" t="s">
        <v>1131</v>
      </c>
      <c r="AL538" s="356" t="s">
        <v>1131</v>
      </c>
      <c r="AM538" s="356" t="s">
        <v>1131</v>
      </c>
      <c r="AN538" s="356" t="s">
        <v>1131</v>
      </c>
      <c r="AO538" s="356" t="s">
        <v>1131</v>
      </c>
      <c r="AP538" s="356" t="s">
        <v>1131</v>
      </c>
      <c r="AQ538" s="356" t="s">
        <v>1131</v>
      </c>
      <c r="AR538" s="356" t="s">
        <v>1131</v>
      </c>
    </row>
    <row r="539" spans="1:44" ht="38.25" customHeight="1">
      <c r="A539" s="357" t="s">
        <v>2773</v>
      </c>
      <c r="B539" s="358" t="s">
        <v>2774</v>
      </c>
      <c r="C539" s="358" t="s">
        <v>1371</v>
      </c>
      <c r="D539" s="358" t="s">
        <v>1315</v>
      </c>
      <c r="E539" s="358" t="s">
        <v>1143</v>
      </c>
      <c r="F539" s="358" t="s">
        <v>2770</v>
      </c>
      <c r="G539" s="358" t="s">
        <v>1971</v>
      </c>
      <c r="H539" s="358" t="s">
        <v>1130</v>
      </c>
      <c r="I539" s="359">
        <v>15409</v>
      </c>
      <c r="J539" s="359">
        <v>15775</v>
      </c>
      <c r="K539" s="359">
        <v>16162</v>
      </c>
      <c r="L539" s="359">
        <v>16629</v>
      </c>
      <c r="M539" s="359">
        <v>16971</v>
      </c>
      <c r="N539" s="359">
        <v>16511</v>
      </c>
      <c r="O539" s="359">
        <v>16909</v>
      </c>
      <c r="P539" s="359">
        <v>17222</v>
      </c>
      <c r="Q539" s="359">
        <v>17550</v>
      </c>
      <c r="R539" s="355">
        <v>17728</v>
      </c>
      <c r="S539" s="355">
        <v>18057</v>
      </c>
      <c r="T539" s="355">
        <v>18502</v>
      </c>
      <c r="U539" s="355">
        <v>18888</v>
      </c>
      <c r="V539" s="355">
        <v>19276</v>
      </c>
      <c r="W539" s="355" t="s">
        <v>1131</v>
      </c>
      <c r="X539" s="355" t="s">
        <v>1131</v>
      </c>
      <c r="Y539" s="355" t="s">
        <v>1131</v>
      </c>
      <c r="Z539" s="355" t="s">
        <v>1131</v>
      </c>
      <c r="AA539" s="355" t="s">
        <v>1131</v>
      </c>
      <c r="AB539" s="355" t="s">
        <v>1131</v>
      </c>
      <c r="AC539" s="355" t="s">
        <v>1131</v>
      </c>
      <c r="AD539" s="355" t="s">
        <v>1131</v>
      </c>
      <c r="AE539" s="355" t="s">
        <v>1131</v>
      </c>
      <c r="AF539" s="355" t="s">
        <v>1131</v>
      </c>
      <c r="AG539" s="355" t="s">
        <v>1131</v>
      </c>
      <c r="AH539" s="355" t="s">
        <v>1131</v>
      </c>
      <c r="AI539" s="355" t="s">
        <v>1131</v>
      </c>
      <c r="AJ539" s="355" t="s">
        <v>1131</v>
      </c>
      <c r="AK539" s="355" t="s">
        <v>1131</v>
      </c>
      <c r="AL539" s="355" t="s">
        <v>1131</v>
      </c>
      <c r="AM539" s="355" t="s">
        <v>1131</v>
      </c>
      <c r="AN539" s="355" t="s">
        <v>1131</v>
      </c>
      <c r="AO539" s="355" t="s">
        <v>1131</v>
      </c>
      <c r="AP539" s="355" t="s">
        <v>1131</v>
      </c>
      <c r="AQ539" s="355" t="s">
        <v>1131</v>
      </c>
      <c r="AR539" s="355" t="s">
        <v>1131</v>
      </c>
    </row>
    <row r="540" spans="1:44" ht="38.25" customHeight="1">
      <c r="A540" s="352" t="s">
        <v>2775</v>
      </c>
      <c r="B540" s="353" t="s">
        <v>2776</v>
      </c>
      <c r="C540" s="353"/>
      <c r="D540" s="353" t="s">
        <v>1322</v>
      </c>
      <c r="E540" s="353" t="s">
        <v>1357</v>
      </c>
      <c r="F540" s="353" t="s">
        <v>2777</v>
      </c>
      <c r="G540" s="353"/>
      <c r="H540" s="353" t="s">
        <v>1130</v>
      </c>
      <c r="I540" s="354">
        <v>19560</v>
      </c>
      <c r="J540" s="354">
        <v>19930</v>
      </c>
      <c r="K540" s="354">
        <v>20250</v>
      </c>
      <c r="L540" s="354">
        <v>20570</v>
      </c>
      <c r="M540" s="354">
        <v>20880</v>
      </c>
      <c r="N540" s="354">
        <v>21160</v>
      </c>
      <c r="O540" s="354">
        <v>21420</v>
      </c>
      <c r="P540" s="354">
        <v>21680</v>
      </c>
      <c r="Q540" s="354">
        <v>21930</v>
      </c>
      <c r="R540" s="355">
        <v>22190</v>
      </c>
      <c r="S540" s="355">
        <v>22440</v>
      </c>
      <c r="T540" s="355">
        <v>22700</v>
      </c>
      <c r="U540" s="355">
        <v>22950</v>
      </c>
      <c r="V540" s="355">
        <v>23200</v>
      </c>
      <c r="W540" s="355">
        <v>23460</v>
      </c>
      <c r="X540" s="355">
        <v>23730</v>
      </c>
      <c r="Y540" s="355">
        <v>23990</v>
      </c>
      <c r="Z540" s="355">
        <v>24260</v>
      </c>
      <c r="AA540" s="355">
        <v>24530</v>
      </c>
      <c r="AB540" s="356" t="s">
        <v>1131</v>
      </c>
      <c r="AC540" s="356" t="s">
        <v>1131</v>
      </c>
      <c r="AD540" s="356" t="s">
        <v>1131</v>
      </c>
      <c r="AE540" s="356" t="s">
        <v>1131</v>
      </c>
      <c r="AF540" s="356" t="s">
        <v>1131</v>
      </c>
      <c r="AG540" s="356" t="s">
        <v>1131</v>
      </c>
      <c r="AH540" s="356" t="s">
        <v>1131</v>
      </c>
      <c r="AI540" s="356" t="s">
        <v>1131</v>
      </c>
      <c r="AJ540" s="356" t="s">
        <v>1131</v>
      </c>
      <c r="AK540" s="356" t="s">
        <v>1131</v>
      </c>
      <c r="AL540" s="356" t="s">
        <v>1131</v>
      </c>
      <c r="AM540" s="356" t="s">
        <v>1131</v>
      </c>
      <c r="AN540" s="356" t="s">
        <v>1131</v>
      </c>
      <c r="AO540" s="356" t="s">
        <v>1131</v>
      </c>
      <c r="AP540" s="356" t="s">
        <v>1131</v>
      </c>
      <c r="AQ540" s="356" t="s">
        <v>1131</v>
      </c>
      <c r="AR540" s="356" t="s">
        <v>1131</v>
      </c>
    </row>
    <row r="541" spans="1:44" ht="120.75" customHeight="1">
      <c r="A541" s="357" t="s">
        <v>2778</v>
      </c>
      <c r="B541" s="358" t="s">
        <v>2779</v>
      </c>
      <c r="C541" s="358"/>
      <c r="D541" s="358"/>
      <c r="E541" s="358" t="s">
        <v>1643</v>
      </c>
      <c r="F541" s="358" t="s">
        <v>2780</v>
      </c>
      <c r="G541" s="358"/>
      <c r="H541" s="358" t="s">
        <v>1130</v>
      </c>
      <c r="I541" s="355">
        <v>6.8000000000000005E-2</v>
      </c>
      <c r="J541" s="355">
        <v>8.6999999999999994E-2</v>
      </c>
      <c r="K541" s="355">
        <v>8.5999999999999993E-2</v>
      </c>
      <c r="L541" s="355">
        <v>0.10199999999999999</v>
      </c>
      <c r="M541" s="355">
        <v>8.5999999999999993E-2</v>
      </c>
      <c r="N541" s="355">
        <v>0.121</v>
      </c>
      <c r="O541" s="355">
        <v>0.09</v>
      </c>
      <c r="P541" s="359">
        <v>0.1</v>
      </c>
      <c r="Q541" s="359">
        <v>0.1</v>
      </c>
      <c r="R541" s="355">
        <v>0.1</v>
      </c>
      <c r="S541" s="355">
        <v>0.1</v>
      </c>
      <c r="T541" s="355">
        <v>0.1</v>
      </c>
      <c r="U541" s="355">
        <v>0.1</v>
      </c>
      <c r="V541" s="355">
        <v>0.1</v>
      </c>
      <c r="W541" s="355">
        <v>0.1</v>
      </c>
      <c r="X541" s="355">
        <v>0.1</v>
      </c>
      <c r="Y541" s="355">
        <v>0.1</v>
      </c>
      <c r="Z541" s="355">
        <v>0.1</v>
      </c>
      <c r="AA541" s="355">
        <v>0.1</v>
      </c>
      <c r="AB541" s="355" t="s">
        <v>1131</v>
      </c>
      <c r="AC541" s="355" t="s">
        <v>1131</v>
      </c>
      <c r="AD541" s="355" t="s">
        <v>1131</v>
      </c>
      <c r="AE541" s="355" t="s">
        <v>1131</v>
      </c>
      <c r="AF541" s="355" t="s">
        <v>1131</v>
      </c>
      <c r="AG541" s="355" t="s">
        <v>1131</v>
      </c>
      <c r="AH541" s="355" t="s">
        <v>1131</v>
      </c>
      <c r="AI541" s="355" t="s">
        <v>1131</v>
      </c>
      <c r="AJ541" s="355" t="s">
        <v>1131</v>
      </c>
      <c r="AK541" s="355" t="s">
        <v>1131</v>
      </c>
      <c r="AL541" s="355" t="s">
        <v>1131</v>
      </c>
      <c r="AM541" s="355" t="s">
        <v>1131</v>
      </c>
      <c r="AN541" s="355" t="s">
        <v>1131</v>
      </c>
      <c r="AO541" s="355" t="s">
        <v>1131</v>
      </c>
      <c r="AP541" s="355" t="s">
        <v>1131</v>
      </c>
      <c r="AQ541" s="355" t="s">
        <v>1131</v>
      </c>
      <c r="AR541" s="355" t="s">
        <v>1131</v>
      </c>
    </row>
    <row r="542" spans="1:44" ht="120.75" customHeight="1">
      <c r="A542" s="352" t="s">
        <v>2781</v>
      </c>
      <c r="B542" s="353" t="s">
        <v>2782</v>
      </c>
      <c r="C542" s="353"/>
      <c r="D542" s="353"/>
      <c r="E542" s="353" t="s">
        <v>1643</v>
      </c>
      <c r="F542" s="353" t="s">
        <v>2783</v>
      </c>
      <c r="G542" s="353"/>
      <c r="H542" s="353" t="s">
        <v>1130</v>
      </c>
      <c r="I542" s="356">
        <v>0.06</v>
      </c>
      <c r="J542" s="356">
        <v>7.6999999999999999E-2</v>
      </c>
      <c r="K542" s="356">
        <v>7.5999999999999998E-2</v>
      </c>
      <c r="L542" s="356">
        <v>8.7999999999999995E-2</v>
      </c>
      <c r="M542" s="356">
        <v>7.1999999999999995E-2</v>
      </c>
      <c r="N542" s="356">
        <v>0.1</v>
      </c>
      <c r="O542" s="356">
        <v>7.8E-2</v>
      </c>
      <c r="P542" s="354">
        <v>0.1</v>
      </c>
      <c r="Q542" s="354">
        <v>0.1</v>
      </c>
      <c r="R542" s="355">
        <v>0.1</v>
      </c>
      <c r="S542" s="355">
        <v>0.1</v>
      </c>
      <c r="T542" s="355">
        <v>0.1</v>
      </c>
      <c r="U542" s="355">
        <v>0.1</v>
      </c>
      <c r="V542" s="355">
        <v>0.1</v>
      </c>
      <c r="W542" s="355">
        <v>0.1</v>
      </c>
      <c r="X542" s="355">
        <v>0.1</v>
      </c>
      <c r="Y542" s="355">
        <v>0.1</v>
      </c>
      <c r="Z542" s="355">
        <v>0.1</v>
      </c>
      <c r="AA542" s="355">
        <v>0.1</v>
      </c>
      <c r="AB542" s="356" t="s">
        <v>1131</v>
      </c>
      <c r="AC542" s="356" t="s">
        <v>1131</v>
      </c>
      <c r="AD542" s="356" t="s">
        <v>1131</v>
      </c>
      <c r="AE542" s="356" t="s">
        <v>1131</v>
      </c>
      <c r="AF542" s="356" t="s">
        <v>1131</v>
      </c>
      <c r="AG542" s="356" t="s">
        <v>1131</v>
      </c>
      <c r="AH542" s="356" t="s">
        <v>1131</v>
      </c>
      <c r="AI542" s="356" t="s">
        <v>1131</v>
      </c>
      <c r="AJ542" s="356" t="s">
        <v>1131</v>
      </c>
      <c r="AK542" s="356" t="s">
        <v>1131</v>
      </c>
      <c r="AL542" s="356" t="s">
        <v>1131</v>
      </c>
      <c r="AM542" s="356" t="s">
        <v>1131</v>
      </c>
      <c r="AN542" s="356" t="s">
        <v>1131</v>
      </c>
      <c r="AO542" s="356" t="s">
        <v>1131</v>
      </c>
      <c r="AP542" s="356" t="s">
        <v>1131</v>
      </c>
      <c r="AQ542" s="356" t="s">
        <v>1131</v>
      </c>
      <c r="AR542" s="356" t="s">
        <v>1131</v>
      </c>
    </row>
    <row r="543" spans="1:44" ht="120.75" customHeight="1">
      <c r="A543" s="357" t="s">
        <v>2784</v>
      </c>
      <c r="B543" s="358" t="s">
        <v>2785</v>
      </c>
      <c r="C543" s="358"/>
      <c r="D543" s="358"/>
      <c r="E543" s="358" t="s">
        <v>1643</v>
      </c>
      <c r="F543" s="358" t="s">
        <v>2786</v>
      </c>
      <c r="G543" s="358"/>
      <c r="H543" s="358" t="s">
        <v>1130</v>
      </c>
      <c r="I543" s="355">
        <v>184.52</v>
      </c>
      <c r="J543" s="355">
        <v>244.8</v>
      </c>
      <c r="K543" s="355">
        <v>242.47</v>
      </c>
      <c r="L543" s="355">
        <v>288.86</v>
      </c>
      <c r="M543" s="355">
        <v>239.99</v>
      </c>
      <c r="N543" s="355">
        <v>333.38</v>
      </c>
      <c r="O543" s="355">
        <v>262.64</v>
      </c>
      <c r="P543" s="359">
        <v>304.5</v>
      </c>
      <c r="Q543" s="359">
        <v>304.7</v>
      </c>
      <c r="R543" s="355">
        <v>304.7</v>
      </c>
      <c r="S543" s="355">
        <v>305.10000000000002</v>
      </c>
      <c r="T543" s="355">
        <v>305.60000000000002</v>
      </c>
      <c r="U543" s="355">
        <v>306.10000000000002</v>
      </c>
      <c r="V543" s="355">
        <v>306.5</v>
      </c>
      <c r="W543" s="355">
        <v>307</v>
      </c>
      <c r="X543" s="355">
        <v>330.4</v>
      </c>
      <c r="Y543" s="355">
        <v>330.8</v>
      </c>
      <c r="Z543" s="355">
        <v>358.9</v>
      </c>
      <c r="AA543" s="355">
        <v>359.4</v>
      </c>
      <c r="AB543" s="355" t="s">
        <v>1131</v>
      </c>
      <c r="AC543" s="355" t="s">
        <v>1131</v>
      </c>
      <c r="AD543" s="355" t="s">
        <v>1131</v>
      </c>
      <c r="AE543" s="355" t="s">
        <v>1131</v>
      </c>
      <c r="AF543" s="355" t="s">
        <v>1131</v>
      </c>
      <c r="AG543" s="355" t="s">
        <v>1131</v>
      </c>
      <c r="AH543" s="355" t="s">
        <v>1131</v>
      </c>
      <c r="AI543" s="355" t="s">
        <v>1131</v>
      </c>
      <c r="AJ543" s="355" t="s">
        <v>1131</v>
      </c>
      <c r="AK543" s="355" t="s">
        <v>1131</v>
      </c>
      <c r="AL543" s="355" t="s">
        <v>1131</v>
      </c>
      <c r="AM543" s="355" t="s">
        <v>1131</v>
      </c>
      <c r="AN543" s="355" t="s">
        <v>1131</v>
      </c>
      <c r="AO543" s="355" t="s">
        <v>1131</v>
      </c>
      <c r="AP543" s="355" t="s">
        <v>1131</v>
      </c>
      <c r="AQ543" s="355" t="s">
        <v>1131</v>
      </c>
      <c r="AR543" s="355" t="s">
        <v>1131</v>
      </c>
    </row>
    <row r="544" spans="1:44" ht="240.75" customHeight="1">
      <c r="A544" s="352" t="s">
        <v>2787</v>
      </c>
      <c r="B544" s="353" t="s">
        <v>2788</v>
      </c>
      <c r="C544" s="353"/>
      <c r="D544" s="353"/>
      <c r="E544" s="353" t="s">
        <v>1143</v>
      </c>
      <c r="F544" s="353" t="s">
        <v>2789</v>
      </c>
      <c r="G544" s="353" t="s">
        <v>2790</v>
      </c>
      <c r="H544" s="353" t="s">
        <v>1130</v>
      </c>
      <c r="I544" s="354">
        <v>5.4</v>
      </c>
      <c r="J544" s="354">
        <v>4.9000000000000004</v>
      </c>
      <c r="K544" s="354">
        <v>3.8</v>
      </c>
      <c r="L544" s="354">
        <v>3.2</v>
      </c>
      <c r="M544" s="354">
        <v>1.5</v>
      </c>
      <c r="N544" s="354">
        <v>3.6</v>
      </c>
      <c r="O544" s="354">
        <v>5.0999999999999996</v>
      </c>
      <c r="P544" s="354">
        <v>0.8</v>
      </c>
      <c r="Q544" s="354">
        <v>1.8</v>
      </c>
      <c r="R544" s="355">
        <v>5</v>
      </c>
      <c r="S544" s="355">
        <v>3.9</v>
      </c>
      <c r="T544" s="355">
        <v>4</v>
      </c>
      <c r="U544" s="355">
        <v>4.7</v>
      </c>
      <c r="V544" s="355">
        <v>4.2</v>
      </c>
      <c r="W544" s="356" t="s">
        <v>1131</v>
      </c>
      <c r="X544" s="356" t="s">
        <v>1131</v>
      </c>
      <c r="Y544" s="356" t="s">
        <v>1131</v>
      </c>
      <c r="Z544" s="356" t="s">
        <v>1131</v>
      </c>
      <c r="AA544" s="356" t="s">
        <v>1131</v>
      </c>
      <c r="AB544" s="356" t="s">
        <v>1131</v>
      </c>
      <c r="AC544" s="356" t="s">
        <v>1131</v>
      </c>
      <c r="AD544" s="356" t="s">
        <v>1131</v>
      </c>
      <c r="AE544" s="356" t="s">
        <v>1131</v>
      </c>
      <c r="AF544" s="356" t="s">
        <v>1131</v>
      </c>
      <c r="AG544" s="356" t="s">
        <v>1131</v>
      </c>
      <c r="AH544" s="356" t="s">
        <v>1131</v>
      </c>
      <c r="AI544" s="356" t="s">
        <v>1131</v>
      </c>
      <c r="AJ544" s="356" t="s">
        <v>1131</v>
      </c>
      <c r="AK544" s="356" t="s">
        <v>1131</v>
      </c>
      <c r="AL544" s="356" t="s">
        <v>1131</v>
      </c>
      <c r="AM544" s="356" t="s">
        <v>1131</v>
      </c>
      <c r="AN544" s="356" t="s">
        <v>1131</v>
      </c>
      <c r="AO544" s="356" t="s">
        <v>1131</v>
      </c>
      <c r="AP544" s="356" t="s">
        <v>1131</v>
      </c>
      <c r="AQ544" s="356" t="s">
        <v>1131</v>
      </c>
      <c r="AR544" s="356" t="s">
        <v>1131</v>
      </c>
    </row>
    <row r="545" spans="1:44" ht="240.75" customHeight="1">
      <c r="A545" s="357" t="s">
        <v>2791</v>
      </c>
      <c r="B545" s="358" t="s">
        <v>2792</v>
      </c>
      <c r="C545" s="358" t="s">
        <v>1371</v>
      </c>
      <c r="D545" s="358" t="s">
        <v>1315</v>
      </c>
      <c r="E545" s="358" t="s">
        <v>1143</v>
      </c>
      <c r="F545" s="358" t="s">
        <v>2789</v>
      </c>
      <c r="G545" s="358" t="s">
        <v>2790</v>
      </c>
      <c r="H545" s="358" t="s">
        <v>1130</v>
      </c>
      <c r="I545" s="359">
        <v>176164</v>
      </c>
      <c r="J545" s="359">
        <v>182375</v>
      </c>
      <c r="K545" s="359">
        <v>198111</v>
      </c>
      <c r="L545" s="359">
        <v>213126</v>
      </c>
      <c r="M545" s="359">
        <v>205656</v>
      </c>
      <c r="N545" s="359">
        <v>212288</v>
      </c>
      <c r="O545" s="359">
        <v>235967</v>
      </c>
      <c r="P545" s="359">
        <v>219966</v>
      </c>
      <c r="Q545" s="359">
        <v>228834</v>
      </c>
      <c r="R545" s="355">
        <v>239632</v>
      </c>
      <c r="S545" s="355">
        <v>262988</v>
      </c>
      <c r="T545" s="355">
        <v>284574</v>
      </c>
      <c r="U545" s="355">
        <v>308492</v>
      </c>
      <c r="V545" s="355">
        <v>325588</v>
      </c>
      <c r="W545" s="355" t="s">
        <v>1131</v>
      </c>
      <c r="X545" s="355" t="s">
        <v>1131</v>
      </c>
      <c r="Y545" s="355" t="s">
        <v>1131</v>
      </c>
      <c r="Z545" s="355" t="s">
        <v>1131</v>
      </c>
      <c r="AA545" s="355" t="s">
        <v>1131</v>
      </c>
      <c r="AB545" s="355" t="s">
        <v>1131</v>
      </c>
      <c r="AC545" s="355" t="s">
        <v>1131</v>
      </c>
      <c r="AD545" s="355" t="s">
        <v>1131</v>
      </c>
      <c r="AE545" s="355" t="s">
        <v>1131</v>
      </c>
      <c r="AF545" s="355" t="s">
        <v>1131</v>
      </c>
      <c r="AG545" s="355" t="s">
        <v>1131</v>
      </c>
      <c r="AH545" s="355" t="s">
        <v>1131</v>
      </c>
      <c r="AI545" s="355" t="s">
        <v>1131</v>
      </c>
      <c r="AJ545" s="355" t="s">
        <v>1131</v>
      </c>
      <c r="AK545" s="355" t="s">
        <v>1131</v>
      </c>
      <c r="AL545" s="355" t="s">
        <v>1131</v>
      </c>
      <c r="AM545" s="355" t="s">
        <v>1131</v>
      </c>
      <c r="AN545" s="355" t="s">
        <v>1131</v>
      </c>
      <c r="AO545" s="355" t="s">
        <v>1131</v>
      </c>
      <c r="AP545" s="355" t="s">
        <v>1131</v>
      </c>
      <c r="AQ545" s="355" t="s">
        <v>1131</v>
      </c>
      <c r="AR545" s="355" t="s">
        <v>1131</v>
      </c>
    </row>
    <row r="546" spans="1:44" ht="240.75" customHeight="1">
      <c r="A546" s="352" t="s">
        <v>2793</v>
      </c>
      <c r="B546" s="353" t="s">
        <v>2794</v>
      </c>
      <c r="C546" s="353" t="s">
        <v>1371</v>
      </c>
      <c r="D546" s="353" t="s">
        <v>1315</v>
      </c>
      <c r="E546" s="353" t="s">
        <v>1143</v>
      </c>
      <c r="F546" s="353" t="s">
        <v>2789</v>
      </c>
      <c r="G546" s="353" t="s">
        <v>2790</v>
      </c>
      <c r="H546" s="353" t="s">
        <v>1130</v>
      </c>
      <c r="I546" s="354">
        <v>155524</v>
      </c>
      <c r="J546" s="354">
        <v>163085</v>
      </c>
      <c r="K546" s="354">
        <v>169279</v>
      </c>
      <c r="L546" s="354">
        <v>174684</v>
      </c>
      <c r="M546" s="354">
        <v>177292</v>
      </c>
      <c r="N546" s="354">
        <v>183639</v>
      </c>
      <c r="O546" s="354">
        <v>192949</v>
      </c>
      <c r="P546" s="354">
        <v>194414</v>
      </c>
      <c r="Q546" s="354">
        <v>197976</v>
      </c>
      <c r="R546" s="355">
        <v>207875</v>
      </c>
      <c r="S546" s="355">
        <v>215990</v>
      </c>
      <c r="T546" s="355">
        <v>224642</v>
      </c>
      <c r="U546" s="355">
        <v>235168</v>
      </c>
      <c r="V546" s="355">
        <v>245068</v>
      </c>
      <c r="W546" s="356" t="s">
        <v>1131</v>
      </c>
      <c r="X546" s="356" t="s">
        <v>1131</v>
      </c>
      <c r="Y546" s="356" t="s">
        <v>1131</v>
      </c>
      <c r="Z546" s="356" t="s">
        <v>1131</v>
      </c>
      <c r="AA546" s="356" t="s">
        <v>1131</v>
      </c>
      <c r="AB546" s="356" t="s">
        <v>1131</v>
      </c>
      <c r="AC546" s="356" t="s">
        <v>1131</v>
      </c>
      <c r="AD546" s="356" t="s">
        <v>1131</v>
      </c>
      <c r="AE546" s="356" t="s">
        <v>1131</v>
      </c>
      <c r="AF546" s="356" t="s">
        <v>1131</v>
      </c>
      <c r="AG546" s="356" t="s">
        <v>1131</v>
      </c>
      <c r="AH546" s="356" t="s">
        <v>1131</v>
      </c>
      <c r="AI546" s="356" t="s">
        <v>1131</v>
      </c>
      <c r="AJ546" s="356" t="s">
        <v>1131</v>
      </c>
      <c r="AK546" s="356" t="s">
        <v>1131</v>
      </c>
      <c r="AL546" s="356" t="s">
        <v>1131</v>
      </c>
      <c r="AM546" s="356" t="s">
        <v>1131</v>
      </c>
      <c r="AN546" s="356" t="s">
        <v>1131</v>
      </c>
      <c r="AO546" s="356" t="s">
        <v>1131</v>
      </c>
      <c r="AP546" s="356" t="s">
        <v>1131</v>
      </c>
      <c r="AQ546" s="356" t="s">
        <v>1131</v>
      </c>
      <c r="AR546" s="356" t="s">
        <v>1131</v>
      </c>
    </row>
    <row r="547" spans="1:44" ht="111.75" customHeight="1">
      <c r="A547" s="357" t="s">
        <v>2795</v>
      </c>
      <c r="B547" s="358" t="s">
        <v>2796</v>
      </c>
      <c r="C547" s="358" t="s">
        <v>1371</v>
      </c>
      <c r="D547" s="358" t="s">
        <v>1315</v>
      </c>
      <c r="E547" s="358" t="s">
        <v>2797</v>
      </c>
      <c r="F547" s="358" t="s">
        <v>2798</v>
      </c>
      <c r="G547" s="358" t="s">
        <v>1408</v>
      </c>
      <c r="H547" s="358" t="s">
        <v>1130</v>
      </c>
      <c r="I547" s="359">
        <v>0</v>
      </c>
      <c r="J547" s="359">
        <v>0</v>
      </c>
      <c r="K547" s="359">
        <v>0</v>
      </c>
      <c r="L547" s="359">
        <v>0</v>
      </c>
      <c r="M547" s="359">
        <v>0</v>
      </c>
      <c r="N547" s="359">
        <v>0</v>
      </c>
      <c r="O547" s="359">
        <v>0</v>
      </c>
      <c r="P547" s="359">
        <v>0</v>
      </c>
      <c r="Q547" s="359">
        <v>0</v>
      </c>
      <c r="R547" s="359">
        <v>0</v>
      </c>
      <c r="S547" s="355">
        <v>0</v>
      </c>
      <c r="T547" s="355">
        <v>0</v>
      </c>
      <c r="U547" s="355">
        <v>0</v>
      </c>
      <c r="V547" s="355">
        <v>0</v>
      </c>
      <c r="W547" s="355">
        <v>0</v>
      </c>
      <c r="X547" s="355" t="s">
        <v>1131</v>
      </c>
      <c r="Y547" s="355" t="s">
        <v>1131</v>
      </c>
      <c r="Z547" s="355" t="s">
        <v>1131</v>
      </c>
      <c r="AA547" s="355" t="s">
        <v>1131</v>
      </c>
      <c r="AB547" s="355" t="s">
        <v>1131</v>
      </c>
      <c r="AC547" s="355" t="s">
        <v>1131</v>
      </c>
      <c r="AD547" s="355" t="s">
        <v>1131</v>
      </c>
      <c r="AE547" s="355" t="s">
        <v>1131</v>
      </c>
      <c r="AF547" s="355" t="s">
        <v>1131</v>
      </c>
      <c r="AG547" s="355" t="s">
        <v>1131</v>
      </c>
      <c r="AH547" s="355" t="s">
        <v>1131</v>
      </c>
      <c r="AI547" s="355" t="s">
        <v>1131</v>
      </c>
      <c r="AJ547" s="355" t="s">
        <v>1131</v>
      </c>
      <c r="AK547" s="355" t="s">
        <v>1131</v>
      </c>
      <c r="AL547" s="355" t="s">
        <v>1131</v>
      </c>
      <c r="AM547" s="355" t="s">
        <v>1131</v>
      </c>
      <c r="AN547" s="355" t="s">
        <v>1131</v>
      </c>
      <c r="AO547" s="355" t="s">
        <v>1131</v>
      </c>
      <c r="AP547" s="355" t="s">
        <v>1131</v>
      </c>
      <c r="AQ547" s="355" t="s">
        <v>1131</v>
      </c>
      <c r="AR547" s="355" t="s">
        <v>1131</v>
      </c>
    </row>
    <row r="548" spans="1:44" ht="38.25" customHeight="1">
      <c r="A548" s="352" t="s">
        <v>2799</v>
      </c>
      <c r="B548" s="353" t="s">
        <v>2800</v>
      </c>
      <c r="C548" s="353" t="s">
        <v>1371</v>
      </c>
      <c r="D548" s="353" t="s">
        <v>1315</v>
      </c>
      <c r="E548" s="353" t="s">
        <v>1632</v>
      </c>
      <c r="F548" s="353" t="s">
        <v>2801</v>
      </c>
      <c r="G548" s="353"/>
      <c r="H548" s="353" t="s">
        <v>1130</v>
      </c>
      <c r="I548" s="354">
        <v>0</v>
      </c>
      <c r="J548" s="354">
        <v>0</v>
      </c>
      <c r="K548" s="354">
        <v>0</v>
      </c>
      <c r="L548" s="354">
        <v>0</v>
      </c>
      <c r="M548" s="354">
        <v>0</v>
      </c>
      <c r="N548" s="354">
        <v>0</v>
      </c>
      <c r="O548" s="354">
        <v>0</v>
      </c>
      <c r="P548" s="354">
        <v>0</v>
      </c>
      <c r="Q548" s="354">
        <v>0</v>
      </c>
      <c r="R548" s="354">
        <v>0</v>
      </c>
      <c r="S548" s="355">
        <v>0</v>
      </c>
      <c r="T548" s="355">
        <v>0</v>
      </c>
      <c r="U548" s="355">
        <v>0</v>
      </c>
      <c r="V548" s="355">
        <v>0</v>
      </c>
      <c r="W548" s="355">
        <v>0</v>
      </c>
      <c r="X548" s="356" t="s">
        <v>1131</v>
      </c>
      <c r="Y548" s="356" t="s">
        <v>1131</v>
      </c>
      <c r="Z548" s="356" t="s">
        <v>1131</v>
      </c>
      <c r="AA548" s="356" t="s">
        <v>1131</v>
      </c>
      <c r="AB548" s="356" t="s">
        <v>1131</v>
      </c>
      <c r="AC548" s="356" t="s">
        <v>1131</v>
      </c>
      <c r="AD548" s="356" t="s">
        <v>1131</v>
      </c>
      <c r="AE548" s="356" t="s">
        <v>1131</v>
      </c>
      <c r="AF548" s="356" t="s">
        <v>1131</v>
      </c>
      <c r="AG548" s="356" t="s">
        <v>1131</v>
      </c>
      <c r="AH548" s="356" t="s">
        <v>1131</v>
      </c>
      <c r="AI548" s="356" t="s">
        <v>1131</v>
      </c>
      <c r="AJ548" s="356" t="s">
        <v>1131</v>
      </c>
      <c r="AK548" s="356" t="s">
        <v>1131</v>
      </c>
      <c r="AL548" s="356" t="s">
        <v>1131</v>
      </c>
      <c r="AM548" s="356" t="s">
        <v>1131</v>
      </c>
      <c r="AN548" s="356" t="s">
        <v>1131</v>
      </c>
      <c r="AO548" s="356" t="s">
        <v>1131</v>
      </c>
      <c r="AP548" s="356" t="s">
        <v>1131</v>
      </c>
      <c r="AQ548" s="356" t="s">
        <v>1131</v>
      </c>
      <c r="AR548" s="356" t="s">
        <v>1131</v>
      </c>
    </row>
    <row r="549" spans="1:44" ht="102.75" customHeight="1">
      <c r="A549" s="357" t="s">
        <v>2802</v>
      </c>
      <c r="B549" s="358" t="s">
        <v>2803</v>
      </c>
      <c r="C549" s="358" t="s">
        <v>1371</v>
      </c>
      <c r="D549" s="358" t="s">
        <v>1315</v>
      </c>
      <c r="E549" s="358" t="s">
        <v>1406</v>
      </c>
      <c r="F549" s="358" t="s">
        <v>2804</v>
      </c>
      <c r="G549" s="358"/>
      <c r="H549" s="358" t="s">
        <v>1130</v>
      </c>
      <c r="I549" s="359">
        <v>0</v>
      </c>
      <c r="J549" s="359">
        <v>0</v>
      </c>
      <c r="K549" s="359">
        <v>0</v>
      </c>
      <c r="L549" s="359">
        <v>0</v>
      </c>
      <c r="M549" s="359">
        <v>0</v>
      </c>
      <c r="N549" s="359">
        <v>0</v>
      </c>
      <c r="O549" s="359">
        <v>0</v>
      </c>
      <c r="P549" s="359">
        <v>0</v>
      </c>
      <c r="Q549" s="359">
        <v>0</v>
      </c>
      <c r="R549" s="359">
        <v>0</v>
      </c>
      <c r="S549" s="355">
        <v>0</v>
      </c>
      <c r="T549" s="355">
        <v>0</v>
      </c>
      <c r="U549" s="355">
        <v>0</v>
      </c>
      <c r="V549" s="355">
        <v>0</v>
      </c>
      <c r="W549" s="355">
        <v>0</v>
      </c>
      <c r="X549" s="355" t="s">
        <v>1131</v>
      </c>
      <c r="Y549" s="355" t="s">
        <v>1131</v>
      </c>
      <c r="Z549" s="355" t="s">
        <v>1131</v>
      </c>
      <c r="AA549" s="355" t="s">
        <v>1131</v>
      </c>
      <c r="AB549" s="355" t="s">
        <v>1131</v>
      </c>
      <c r="AC549" s="355" t="s">
        <v>1131</v>
      </c>
      <c r="AD549" s="355" t="s">
        <v>1131</v>
      </c>
      <c r="AE549" s="355" t="s">
        <v>1131</v>
      </c>
      <c r="AF549" s="355" t="s">
        <v>1131</v>
      </c>
      <c r="AG549" s="355" t="s">
        <v>1131</v>
      </c>
      <c r="AH549" s="355" t="s">
        <v>1131</v>
      </c>
      <c r="AI549" s="355" t="s">
        <v>1131</v>
      </c>
      <c r="AJ549" s="355" t="s">
        <v>1131</v>
      </c>
      <c r="AK549" s="355" t="s">
        <v>1131</v>
      </c>
      <c r="AL549" s="355" t="s">
        <v>1131</v>
      </c>
      <c r="AM549" s="355" t="s">
        <v>1131</v>
      </c>
      <c r="AN549" s="355" t="s">
        <v>1131</v>
      </c>
      <c r="AO549" s="355" t="s">
        <v>1131</v>
      </c>
      <c r="AP549" s="355" t="s">
        <v>1131</v>
      </c>
      <c r="AQ549" s="355" t="s">
        <v>1131</v>
      </c>
      <c r="AR549" s="355" t="s">
        <v>1131</v>
      </c>
    </row>
    <row r="550" spans="1:44" ht="57" customHeight="1">
      <c r="A550" s="352" t="s">
        <v>2805</v>
      </c>
      <c r="B550" s="353" t="s">
        <v>2806</v>
      </c>
      <c r="C550" s="353" t="s">
        <v>1371</v>
      </c>
      <c r="D550" s="353" t="s">
        <v>1315</v>
      </c>
      <c r="E550" s="353" t="s">
        <v>1925</v>
      </c>
      <c r="F550" s="353" t="s">
        <v>2807</v>
      </c>
      <c r="G550" s="353"/>
      <c r="H550" s="353" t="s">
        <v>1130</v>
      </c>
      <c r="I550" s="356">
        <v>0</v>
      </c>
      <c r="J550" s="354">
        <v>0</v>
      </c>
      <c r="K550" s="354">
        <v>0</v>
      </c>
      <c r="L550" s="354">
        <v>0</v>
      </c>
      <c r="M550" s="354">
        <v>0</v>
      </c>
      <c r="N550" s="354">
        <v>0</v>
      </c>
      <c r="O550" s="354">
        <v>0</v>
      </c>
      <c r="P550" s="354">
        <v>0</v>
      </c>
      <c r="Q550" s="354">
        <v>0</v>
      </c>
      <c r="R550" s="354">
        <v>0</v>
      </c>
      <c r="S550" s="355">
        <v>0</v>
      </c>
      <c r="T550" s="355">
        <v>0</v>
      </c>
      <c r="U550" s="355">
        <v>0</v>
      </c>
      <c r="V550" s="355">
        <v>0</v>
      </c>
      <c r="W550" s="355">
        <v>0</v>
      </c>
      <c r="X550" s="356" t="s">
        <v>1131</v>
      </c>
      <c r="Y550" s="356" t="s">
        <v>1131</v>
      </c>
      <c r="Z550" s="356" t="s">
        <v>1131</v>
      </c>
      <c r="AA550" s="356" t="s">
        <v>1131</v>
      </c>
      <c r="AB550" s="356" t="s">
        <v>1131</v>
      </c>
      <c r="AC550" s="356" t="s">
        <v>1131</v>
      </c>
      <c r="AD550" s="356" t="s">
        <v>1131</v>
      </c>
      <c r="AE550" s="356" t="s">
        <v>1131</v>
      </c>
      <c r="AF550" s="356" t="s">
        <v>1131</v>
      </c>
      <c r="AG550" s="356" t="s">
        <v>1131</v>
      </c>
      <c r="AH550" s="356" t="s">
        <v>1131</v>
      </c>
      <c r="AI550" s="356" t="s">
        <v>1131</v>
      </c>
      <c r="AJ550" s="356" t="s">
        <v>1131</v>
      </c>
      <c r="AK550" s="356" t="s">
        <v>1131</v>
      </c>
      <c r="AL550" s="356" t="s">
        <v>1131</v>
      </c>
      <c r="AM550" s="356" t="s">
        <v>1131</v>
      </c>
      <c r="AN550" s="356" t="s">
        <v>1131</v>
      </c>
      <c r="AO550" s="356" t="s">
        <v>1131</v>
      </c>
      <c r="AP550" s="356" t="s">
        <v>1131</v>
      </c>
      <c r="AQ550" s="356" t="s">
        <v>1131</v>
      </c>
      <c r="AR550" s="356" t="s">
        <v>1131</v>
      </c>
    </row>
    <row r="551" spans="1:44" ht="102.75" customHeight="1">
      <c r="A551" s="357" t="s">
        <v>2808</v>
      </c>
      <c r="B551" s="358" t="s">
        <v>2809</v>
      </c>
      <c r="C551" s="358" t="s">
        <v>1371</v>
      </c>
      <c r="D551" s="358" t="s">
        <v>1315</v>
      </c>
      <c r="E551" s="358" t="s">
        <v>2810</v>
      </c>
      <c r="F551" s="358" t="s">
        <v>2811</v>
      </c>
      <c r="G551" s="358"/>
      <c r="H551" s="358" t="s">
        <v>1130</v>
      </c>
      <c r="I551" s="355">
        <v>0</v>
      </c>
      <c r="J551" s="355">
        <v>0</v>
      </c>
      <c r="K551" s="355">
        <v>0</v>
      </c>
      <c r="L551" s="355">
        <v>0</v>
      </c>
      <c r="M551" s="355">
        <v>0</v>
      </c>
      <c r="N551" s="355">
        <v>0</v>
      </c>
      <c r="O551" s="355">
        <v>0</v>
      </c>
      <c r="P551" s="355">
        <v>0</v>
      </c>
      <c r="Q551" s="359">
        <v>0</v>
      </c>
      <c r="R551" s="359">
        <v>0</v>
      </c>
      <c r="S551" s="355">
        <v>0</v>
      </c>
      <c r="T551" s="355">
        <v>0</v>
      </c>
      <c r="U551" s="355">
        <v>0</v>
      </c>
      <c r="V551" s="355">
        <v>0</v>
      </c>
      <c r="W551" s="355">
        <v>0</v>
      </c>
      <c r="X551" s="355" t="s">
        <v>1131</v>
      </c>
      <c r="Y551" s="355" t="s">
        <v>1131</v>
      </c>
      <c r="Z551" s="355" t="s">
        <v>1131</v>
      </c>
      <c r="AA551" s="355" t="s">
        <v>1131</v>
      </c>
      <c r="AB551" s="355" t="s">
        <v>1131</v>
      </c>
      <c r="AC551" s="355" t="s">
        <v>1131</v>
      </c>
      <c r="AD551" s="355" t="s">
        <v>1131</v>
      </c>
      <c r="AE551" s="355" t="s">
        <v>1131</v>
      </c>
      <c r="AF551" s="355" t="s">
        <v>1131</v>
      </c>
      <c r="AG551" s="355" t="s">
        <v>1131</v>
      </c>
      <c r="AH551" s="355" t="s">
        <v>1131</v>
      </c>
      <c r="AI551" s="355" t="s">
        <v>1131</v>
      </c>
      <c r="AJ551" s="355" t="s">
        <v>1131</v>
      </c>
      <c r="AK551" s="355" t="s">
        <v>1131</v>
      </c>
      <c r="AL551" s="355" t="s">
        <v>1131</v>
      </c>
      <c r="AM551" s="355" t="s">
        <v>1131</v>
      </c>
      <c r="AN551" s="355" t="s">
        <v>1131</v>
      </c>
      <c r="AO551" s="355" t="s">
        <v>1131</v>
      </c>
      <c r="AP551" s="355" t="s">
        <v>1131</v>
      </c>
      <c r="AQ551" s="355" t="s">
        <v>1131</v>
      </c>
      <c r="AR551" s="355" t="s">
        <v>1131</v>
      </c>
    </row>
    <row r="552" spans="1:44" ht="38.25" customHeight="1">
      <c r="A552" s="352" t="s">
        <v>2812</v>
      </c>
      <c r="B552" s="353" t="s">
        <v>2813</v>
      </c>
      <c r="C552" s="353"/>
      <c r="D552" s="353"/>
      <c r="E552" s="353" t="s">
        <v>2136</v>
      </c>
      <c r="F552" s="353" t="s">
        <v>2814</v>
      </c>
      <c r="G552" s="353"/>
      <c r="H552" s="353" t="s">
        <v>1130</v>
      </c>
      <c r="I552" s="356">
        <v>33.311999999999998</v>
      </c>
      <c r="J552" s="356">
        <v>35.063000000000002</v>
      </c>
      <c r="K552" s="356">
        <v>33.991</v>
      </c>
      <c r="L552" s="356">
        <v>31.018999999999998</v>
      </c>
      <c r="M552" s="356">
        <v>32.313000000000002</v>
      </c>
      <c r="N552" s="356">
        <v>37.127000000000002</v>
      </c>
      <c r="O552" s="356">
        <v>33.734000000000002</v>
      </c>
      <c r="P552" s="356">
        <v>30.312999999999999</v>
      </c>
      <c r="Q552" s="356">
        <v>31.959</v>
      </c>
      <c r="R552" s="354">
        <v>34.200000000000003</v>
      </c>
      <c r="S552" s="355">
        <v>34.299999999999997</v>
      </c>
      <c r="T552" s="355">
        <v>34.299999999999997</v>
      </c>
      <c r="U552" s="355">
        <v>34.299999999999997</v>
      </c>
      <c r="V552" s="355">
        <v>34.299999999999997</v>
      </c>
      <c r="W552" s="355">
        <v>34.299999999999997</v>
      </c>
      <c r="X552" s="356" t="s">
        <v>1131</v>
      </c>
      <c r="Y552" s="356" t="s">
        <v>1131</v>
      </c>
      <c r="Z552" s="356" t="s">
        <v>1131</v>
      </c>
      <c r="AA552" s="356" t="s">
        <v>1131</v>
      </c>
      <c r="AB552" s="356" t="s">
        <v>1131</v>
      </c>
      <c r="AC552" s="356" t="s">
        <v>1131</v>
      </c>
      <c r="AD552" s="356" t="s">
        <v>1131</v>
      </c>
      <c r="AE552" s="356" t="s">
        <v>1131</v>
      </c>
      <c r="AF552" s="356" t="s">
        <v>1131</v>
      </c>
      <c r="AG552" s="356" t="s">
        <v>1131</v>
      </c>
      <c r="AH552" s="356" t="s">
        <v>1131</v>
      </c>
      <c r="AI552" s="356" t="s">
        <v>1131</v>
      </c>
      <c r="AJ552" s="356" t="s">
        <v>1131</v>
      </c>
      <c r="AK552" s="356" t="s">
        <v>1131</v>
      </c>
      <c r="AL552" s="356" t="s">
        <v>1131</v>
      </c>
      <c r="AM552" s="356" t="s">
        <v>1131</v>
      </c>
      <c r="AN552" s="356" t="s">
        <v>1131</v>
      </c>
      <c r="AO552" s="356" t="s">
        <v>1131</v>
      </c>
      <c r="AP552" s="356" t="s">
        <v>1131</v>
      </c>
      <c r="AQ552" s="356" t="s">
        <v>1131</v>
      </c>
      <c r="AR552" s="356" t="s">
        <v>1131</v>
      </c>
    </row>
    <row r="553" spans="1:44" ht="38.25" customHeight="1">
      <c r="A553" s="357" t="s">
        <v>2815</v>
      </c>
      <c r="B553" s="358" t="s">
        <v>2816</v>
      </c>
      <c r="C553" s="358" t="s">
        <v>1371</v>
      </c>
      <c r="D553" s="358" t="s">
        <v>1315</v>
      </c>
      <c r="E553" s="358" t="s">
        <v>2136</v>
      </c>
      <c r="F553" s="358" t="s">
        <v>2817</v>
      </c>
      <c r="G553" s="358" t="s">
        <v>2141</v>
      </c>
      <c r="H553" s="358" t="s">
        <v>1130</v>
      </c>
      <c r="I553" s="355">
        <v>145371.728</v>
      </c>
      <c r="J553" s="355">
        <v>142389.29999999999</v>
      </c>
      <c r="K553" s="355">
        <v>162673.21599999999</v>
      </c>
      <c r="L553" s="355">
        <v>166174.46299999999</v>
      </c>
      <c r="M553" s="355">
        <v>162641.64600000001</v>
      </c>
      <c r="N553" s="355">
        <v>173584.753</v>
      </c>
      <c r="O553" s="355">
        <v>207492.66200000001</v>
      </c>
      <c r="P553" s="355">
        <v>221751.495</v>
      </c>
      <c r="Q553" s="355">
        <v>205463.774</v>
      </c>
      <c r="R553" s="359">
        <v>209815.3</v>
      </c>
      <c r="S553" s="355">
        <v>216883.20000000001</v>
      </c>
      <c r="T553" s="355">
        <v>225628.5</v>
      </c>
      <c r="U553" s="355">
        <v>239113.2</v>
      </c>
      <c r="V553" s="355">
        <v>247604.4</v>
      </c>
      <c r="W553" s="355">
        <v>261088.6</v>
      </c>
      <c r="X553" s="355" t="s">
        <v>1131</v>
      </c>
      <c r="Y553" s="355" t="s">
        <v>1131</v>
      </c>
      <c r="Z553" s="355" t="s">
        <v>1131</v>
      </c>
      <c r="AA553" s="355" t="s">
        <v>1131</v>
      </c>
      <c r="AB553" s="355" t="s">
        <v>1131</v>
      </c>
      <c r="AC553" s="355" t="s">
        <v>1131</v>
      </c>
      <c r="AD553" s="355" t="s">
        <v>1131</v>
      </c>
      <c r="AE553" s="355" t="s">
        <v>1131</v>
      </c>
      <c r="AF553" s="355" t="s">
        <v>1131</v>
      </c>
      <c r="AG553" s="355" t="s">
        <v>1131</v>
      </c>
      <c r="AH553" s="355" t="s">
        <v>1131</v>
      </c>
      <c r="AI553" s="355" t="s">
        <v>1131</v>
      </c>
      <c r="AJ553" s="355" t="s">
        <v>1131</v>
      </c>
      <c r="AK553" s="355" t="s">
        <v>1131</v>
      </c>
      <c r="AL553" s="355" t="s">
        <v>1131</v>
      </c>
      <c r="AM553" s="355" t="s">
        <v>1131</v>
      </c>
      <c r="AN553" s="355" t="s">
        <v>1131</v>
      </c>
      <c r="AO553" s="355" t="s">
        <v>1131</v>
      </c>
      <c r="AP553" s="355" t="s">
        <v>1131</v>
      </c>
      <c r="AQ553" s="355" t="s">
        <v>1131</v>
      </c>
      <c r="AR553" s="355" t="s">
        <v>1131</v>
      </c>
    </row>
    <row r="554" spans="1:44" ht="38.25" customHeight="1">
      <c r="A554" s="352" t="s">
        <v>2818</v>
      </c>
      <c r="B554" s="353" t="s">
        <v>2819</v>
      </c>
      <c r="C554" s="353"/>
      <c r="D554" s="353"/>
      <c r="E554" s="353" t="s">
        <v>2136</v>
      </c>
      <c r="F554" s="353" t="s">
        <v>2820</v>
      </c>
      <c r="G554" s="353"/>
      <c r="H554" s="353" t="s">
        <v>1130</v>
      </c>
      <c r="I554" s="356">
        <v>23.693999999999999</v>
      </c>
      <c r="J554" s="356">
        <v>20.132000000000001</v>
      </c>
      <c r="K554" s="356">
        <v>22.975000000000001</v>
      </c>
      <c r="L554" s="356">
        <v>27.431000000000001</v>
      </c>
      <c r="M554" s="356">
        <v>25.3</v>
      </c>
      <c r="N554" s="356">
        <v>18.513999999999999</v>
      </c>
      <c r="O554" s="356">
        <v>22.366</v>
      </c>
      <c r="P554" s="356">
        <v>29.891999999999999</v>
      </c>
      <c r="Q554" s="356">
        <v>26.652999999999999</v>
      </c>
      <c r="R554" s="354">
        <v>24.2</v>
      </c>
      <c r="S554" s="355">
        <v>24.4</v>
      </c>
      <c r="T554" s="355">
        <v>24.4</v>
      </c>
      <c r="U554" s="355">
        <v>24.4</v>
      </c>
      <c r="V554" s="355">
        <v>24.4</v>
      </c>
      <c r="W554" s="355">
        <v>24.4</v>
      </c>
      <c r="X554" s="356" t="s">
        <v>1131</v>
      </c>
      <c r="Y554" s="356" t="s">
        <v>1131</v>
      </c>
      <c r="Z554" s="356" t="s">
        <v>1131</v>
      </c>
      <c r="AA554" s="356" t="s">
        <v>1131</v>
      </c>
      <c r="AB554" s="356" t="s">
        <v>1131</v>
      </c>
      <c r="AC554" s="356" t="s">
        <v>1131</v>
      </c>
      <c r="AD554" s="356" t="s">
        <v>1131</v>
      </c>
      <c r="AE554" s="356" t="s">
        <v>1131</v>
      </c>
      <c r="AF554" s="356" t="s">
        <v>1131</v>
      </c>
      <c r="AG554" s="356" t="s">
        <v>1131</v>
      </c>
      <c r="AH554" s="356" t="s">
        <v>1131</v>
      </c>
      <c r="AI554" s="356" t="s">
        <v>1131</v>
      </c>
      <c r="AJ554" s="356" t="s">
        <v>1131</v>
      </c>
      <c r="AK554" s="356" t="s">
        <v>1131</v>
      </c>
      <c r="AL554" s="356" t="s">
        <v>1131</v>
      </c>
      <c r="AM554" s="356" t="s">
        <v>1131</v>
      </c>
      <c r="AN554" s="356" t="s">
        <v>1131</v>
      </c>
      <c r="AO554" s="356" t="s">
        <v>1131</v>
      </c>
      <c r="AP554" s="356" t="s">
        <v>1131</v>
      </c>
      <c r="AQ554" s="356" t="s">
        <v>1131</v>
      </c>
      <c r="AR554" s="356" t="s">
        <v>1131</v>
      </c>
    </row>
    <row r="555" spans="1:44" ht="38.25" customHeight="1">
      <c r="A555" s="357" t="s">
        <v>2821</v>
      </c>
      <c r="B555" s="358" t="s">
        <v>2822</v>
      </c>
      <c r="C555" s="358" t="s">
        <v>1371</v>
      </c>
      <c r="D555" s="358" t="s">
        <v>1315</v>
      </c>
      <c r="E555" s="358" t="s">
        <v>2136</v>
      </c>
      <c r="F555" s="358" t="s">
        <v>2823</v>
      </c>
      <c r="G555" s="358" t="s">
        <v>2141</v>
      </c>
      <c r="H555" s="358" t="s">
        <v>1130</v>
      </c>
      <c r="I555" s="355">
        <v>103400.935</v>
      </c>
      <c r="J555" s="355">
        <v>81756.513000000006</v>
      </c>
      <c r="K555" s="355">
        <v>109952.90300000001</v>
      </c>
      <c r="L555" s="355">
        <v>146953.23699999999</v>
      </c>
      <c r="M555" s="355">
        <v>127340.91800000001</v>
      </c>
      <c r="N555" s="355">
        <v>86562.857999999993</v>
      </c>
      <c r="O555" s="355">
        <v>137572.22700000001</v>
      </c>
      <c r="P555" s="355">
        <v>218678.70199999999</v>
      </c>
      <c r="Q555" s="355">
        <v>171354.35200000001</v>
      </c>
      <c r="R555" s="359">
        <v>148465.79999999999</v>
      </c>
      <c r="S555" s="355">
        <v>154284.29999999999</v>
      </c>
      <c r="T555" s="355">
        <v>160505.4</v>
      </c>
      <c r="U555" s="355">
        <v>170098</v>
      </c>
      <c r="V555" s="355">
        <v>176138.4</v>
      </c>
      <c r="W555" s="355">
        <v>185730.7</v>
      </c>
      <c r="X555" s="355" t="s">
        <v>1131</v>
      </c>
      <c r="Y555" s="355" t="s">
        <v>1131</v>
      </c>
      <c r="Z555" s="355" t="s">
        <v>1131</v>
      </c>
      <c r="AA555" s="355" t="s">
        <v>1131</v>
      </c>
      <c r="AB555" s="355" t="s">
        <v>1131</v>
      </c>
      <c r="AC555" s="355" t="s">
        <v>1131</v>
      </c>
      <c r="AD555" s="355" t="s">
        <v>1131</v>
      </c>
      <c r="AE555" s="355" t="s">
        <v>1131</v>
      </c>
      <c r="AF555" s="355" t="s">
        <v>1131</v>
      </c>
      <c r="AG555" s="355" t="s">
        <v>1131</v>
      </c>
      <c r="AH555" s="355" t="s">
        <v>1131</v>
      </c>
      <c r="AI555" s="355" t="s">
        <v>1131</v>
      </c>
      <c r="AJ555" s="355" t="s">
        <v>1131</v>
      </c>
      <c r="AK555" s="355" t="s">
        <v>1131</v>
      </c>
      <c r="AL555" s="355" t="s">
        <v>1131</v>
      </c>
      <c r="AM555" s="355" t="s">
        <v>1131</v>
      </c>
      <c r="AN555" s="355" t="s">
        <v>1131</v>
      </c>
      <c r="AO555" s="355" t="s">
        <v>1131</v>
      </c>
      <c r="AP555" s="355" t="s">
        <v>1131</v>
      </c>
      <c r="AQ555" s="355" t="s">
        <v>1131</v>
      </c>
      <c r="AR555" s="355" t="s">
        <v>1131</v>
      </c>
    </row>
    <row r="556" spans="1:44" ht="38.25" customHeight="1">
      <c r="A556" s="352" t="s">
        <v>2824</v>
      </c>
      <c r="B556" s="353" t="s">
        <v>2825</v>
      </c>
      <c r="C556" s="353"/>
      <c r="D556" s="353"/>
      <c r="E556" s="353" t="s">
        <v>2136</v>
      </c>
      <c r="F556" s="353" t="s">
        <v>2826</v>
      </c>
      <c r="G556" s="353"/>
      <c r="H556" s="353" t="s">
        <v>1130</v>
      </c>
      <c r="I556" s="356">
        <v>9.9710000000000001</v>
      </c>
      <c r="J556" s="356">
        <v>10.566000000000001</v>
      </c>
      <c r="K556" s="356">
        <v>10.186999999999999</v>
      </c>
      <c r="L556" s="356">
        <v>10.295</v>
      </c>
      <c r="M556" s="356">
        <v>10.343999999999999</v>
      </c>
      <c r="N556" s="356">
        <v>10.91</v>
      </c>
      <c r="O556" s="356">
        <v>10.673</v>
      </c>
      <c r="P556" s="356">
        <v>10.385</v>
      </c>
      <c r="Q556" s="356">
        <v>11.022</v>
      </c>
      <c r="R556" s="354">
        <v>11.9</v>
      </c>
      <c r="S556" s="355">
        <v>12</v>
      </c>
      <c r="T556" s="355">
        <v>12</v>
      </c>
      <c r="U556" s="355">
        <v>12</v>
      </c>
      <c r="V556" s="355">
        <v>12</v>
      </c>
      <c r="W556" s="355">
        <v>12</v>
      </c>
      <c r="X556" s="356" t="s">
        <v>1131</v>
      </c>
      <c r="Y556" s="356" t="s">
        <v>1131</v>
      </c>
      <c r="Z556" s="356" t="s">
        <v>1131</v>
      </c>
      <c r="AA556" s="356" t="s">
        <v>1131</v>
      </c>
      <c r="AB556" s="356" t="s">
        <v>1131</v>
      </c>
      <c r="AC556" s="356" t="s">
        <v>1131</v>
      </c>
      <c r="AD556" s="356" t="s">
        <v>1131</v>
      </c>
      <c r="AE556" s="356" t="s">
        <v>1131</v>
      </c>
      <c r="AF556" s="356" t="s">
        <v>1131</v>
      </c>
      <c r="AG556" s="356" t="s">
        <v>1131</v>
      </c>
      <c r="AH556" s="356" t="s">
        <v>1131</v>
      </c>
      <c r="AI556" s="356" t="s">
        <v>1131</v>
      </c>
      <c r="AJ556" s="356" t="s">
        <v>1131</v>
      </c>
      <c r="AK556" s="356" t="s">
        <v>1131</v>
      </c>
      <c r="AL556" s="356" t="s">
        <v>1131</v>
      </c>
      <c r="AM556" s="356" t="s">
        <v>1131</v>
      </c>
      <c r="AN556" s="356" t="s">
        <v>1131</v>
      </c>
      <c r="AO556" s="356" t="s">
        <v>1131</v>
      </c>
      <c r="AP556" s="356" t="s">
        <v>1131</v>
      </c>
      <c r="AQ556" s="356" t="s">
        <v>1131</v>
      </c>
      <c r="AR556" s="356" t="s">
        <v>1131</v>
      </c>
    </row>
    <row r="557" spans="1:44" ht="38.25" customHeight="1">
      <c r="A557" s="357" t="s">
        <v>2827</v>
      </c>
      <c r="B557" s="358" t="s">
        <v>2828</v>
      </c>
      <c r="C557" s="358" t="s">
        <v>1371</v>
      </c>
      <c r="D557" s="358" t="s">
        <v>1315</v>
      </c>
      <c r="E557" s="358" t="s">
        <v>2136</v>
      </c>
      <c r="F557" s="358" t="s">
        <v>2829</v>
      </c>
      <c r="G557" s="358" t="s">
        <v>2141</v>
      </c>
      <c r="H557" s="358" t="s">
        <v>1130</v>
      </c>
      <c r="I557" s="355">
        <v>43511.423000000003</v>
      </c>
      <c r="J557" s="355">
        <v>42907.112999999998</v>
      </c>
      <c r="K557" s="355">
        <v>48753.934000000001</v>
      </c>
      <c r="L557" s="355">
        <v>55153.495999999999</v>
      </c>
      <c r="M557" s="355">
        <v>52064.593000000001</v>
      </c>
      <c r="N557" s="355">
        <v>51007.563999999998</v>
      </c>
      <c r="O557" s="355">
        <v>65649.701000000001</v>
      </c>
      <c r="P557" s="355">
        <v>75968.130999999994</v>
      </c>
      <c r="Q557" s="355">
        <v>70857.444000000003</v>
      </c>
      <c r="R557" s="359">
        <v>73005.899999999994</v>
      </c>
      <c r="S557" s="355">
        <v>75877.5</v>
      </c>
      <c r="T557" s="355">
        <v>78937.100000000006</v>
      </c>
      <c r="U557" s="355">
        <v>83654.8</v>
      </c>
      <c r="V557" s="355">
        <v>86625.4</v>
      </c>
      <c r="W557" s="355">
        <v>91343</v>
      </c>
      <c r="X557" s="355" t="s">
        <v>1131</v>
      </c>
      <c r="Y557" s="355" t="s">
        <v>1131</v>
      </c>
      <c r="Z557" s="355" t="s">
        <v>1131</v>
      </c>
      <c r="AA557" s="355" t="s">
        <v>1131</v>
      </c>
      <c r="AB557" s="355" t="s">
        <v>1131</v>
      </c>
      <c r="AC557" s="355" t="s">
        <v>1131</v>
      </c>
      <c r="AD557" s="355" t="s">
        <v>1131</v>
      </c>
      <c r="AE557" s="355" t="s">
        <v>1131</v>
      </c>
      <c r="AF557" s="355" t="s">
        <v>1131</v>
      </c>
      <c r="AG557" s="355" t="s">
        <v>1131</v>
      </c>
      <c r="AH557" s="355" t="s">
        <v>1131</v>
      </c>
      <c r="AI557" s="355" t="s">
        <v>1131</v>
      </c>
      <c r="AJ557" s="355" t="s">
        <v>1131</v>
      </c>
      <c r="AK557" s="355" t="s">
        <v>1131</v>
      </c>
      <c r="AL557" s="355" t="s">
        <v>1131</v>
      </c>
      <c r="AM557" s="355" t="s">
        <v>1131</v>
      </c>
      <c r="AN557" s="355" t="s">
        <v>1131</v>
      </c>
      <c r="AO557" s="355" t="s">
        <v>1131</v>
      </c>
      <c r="AP557" s="355" t="s">
        <v>1131</v>
      </c>
      <c r="AQ557" s="355" t="s">
        <v>1131</v>
      </c>
      <c r="AR557" s="355" t="s">
        <v>1131</v>
      </c>
    </row>
    <row r="558" spans="1:44" ht="38.25" customHeight="1">
      <c r="A558" s="352" t="s">
        <v>2830</v>
      </c>
      <c r="B558" s="353" t="s">
        <v>2831</v>
      </c>
      <c r="C558" s="353"/>
      <c r="D558" s="353"/>
      <c r="E558" s="353" t="s">
        <v>2136</v>
      </c>
      <c r="F558" s="353" t="s">
        <v>2832</v>
      </c>
      <c r="G558" s="353"/>
      <c r="H558" s="353" t="s">
        <v>1130</v>
      </c>
      <c r="I558" s="356">
        <v>9.4890000000000008</v>
      </c>
      <c r="J558" s="356">
        <v>10.382</v>
      </c>
      <c r="K558" s="356">
        <v>10.103999999999999</v>
      </c>
      <c r="L558" s="356">
        <v>9.8420000000000005</v>
      </c>
      <c r="M558" s="356">
        <v>9.8979999999999997</v>
      </c>
      <c r="N558" s="356">
        <v>10.785</v>
      </c>
      <c r="O558" s="356">
        <v>9.7200000000000006</v>
      </c>
      <c r="P558" s="356">
        <v>9.0250000000000004</v>
      </c>
      <c r="Q558" s="356">
        <v>9.7420000000000009</v>
      </c>
      <c r="R558" s="354">
        <v>9.3000000000000007</v>
      </c>
      <c r="S558" s="355">
        <v>9.5</v>
      </c>
      <c r="T558" s="355">
        <v>9.5</v>
      </c>
      <c r="U558" s="355">
        <v>9.5</v>
      </c>
      <c r="V558" s="355">
        <v>9.5</v>
      </c>
      <c r="W558" s="355">
        <v>9.5</v>
      </c>
      <c r="X558" s="356" t="s">
        <v>1131</v>
      </c>
      <c r="Y558" s="356" t="s">
        <v>1131</v>
      </c>
      <c r="Z558" s="356" t="s">
        <v>1131</v>
      </c>
      <c r="AA558" s="356" t="s">
        <v>1131</v>
      </c>
      <c r="AB558" s="356" t="s">
        <v>1131</v>
      </c>
      <c r="AC558" s="356" t="s">
        <v>1131</v>
      </c>
      <c r="AD558" s="356" t="s">
        <v>1131</v>
      </c>
      <c r="AE558" s="356" t="s">
        <v>1131</v>
      </c>
      <c r="AF558" s="356" t="s">
        <v>1131</v>
      </c>
      <c r="AG558" s="356" t="s">
        <v>1131</v>
      </c>
      <c r="AH558" s="356" t="s">
        <v>1131</v>
      </c>
      <c r="AI558" s="356" t="s">
        <v>1131</v>
      </c>
      <c r="AJ558" s="356" t="s">
        <v>1131</v>
      </c>
      <c r="AK558" s="356" t="s">
        <v>1131</v>
      </c>
      <c r="AL558" s="356" t="s">
        <v>1131</v>
      </c>
      <c r="AM558" s="356" t="s">
        <v>1131</v>
      </c>
      <c r="AN558" s="356" t="s">
        <v>1131</v>
      </c>
      <c r="AO558" s="356" t="s">
        <v>1131</v>
      </c>
      <c r="AP558" s="356" t="s">
        <v>1131</v>
      </c>
      <c r="AQ558" s="356" t="s">
        <v>1131</v>
      </c>
      <c r="AR558" s="356" t="s">
        <v>1131</v>
      </c>
    </row>
    <row r="559" spans="1:44" ht="38.25" customHeight="1">
      <c r="A559" s="357" t="s">
        <v>2833</v>
      </c>
      <c r="B559" s="358" t="s">
        <v>2834</v>
      </c>
      <c r="C559" s="358" t="s">
        <v>1371</v>
      </c>
      <c r="D559" s="358" t="s">
        <v>1315</v>
      </c>
      <c r="E559" s="358" t="s">
        <v>2136</v>
      </c>
      <c r="F559" s="358" t="s">
        <v>2835</v>
      </c>
      <c r="G559" s="358" t="s">
        <v>2141</v>
      </c>
      <c r="H559" s="358" t="s">
        <v>1130</v>
      </c>
      <c r="I559" s="355">
        <v>41410.722000000002</v>
      </c>
      <c r="J559" s="355">
        <v>42161.461000000003</v>
      </c>
      <c r="K559" s="355">
        <v>48354.39</v>
      </c>
      <c r="L559" s="355">
        <v>52726.646999999997</v>
      </c>
      <c r="M559" s="355">
        <v>49819.512000000002</v>
      </c>
      <c r="N559" s="355">
        <v>50424.052000000003</v>
      </c>
      <c r="O559" s="355">
        <v>59785.612000000001</v>
      </c>
      <c r="P559" s="355">
        <v>66021.974000000002</v>
      </c>
      <c r="Q559" s="355">
        <v>62631.803</v>
      </c>
      <c r="R559" s="359">
        <v>57055</v>
      </c>
      <c r="S559" s="355">
        <v>60069.7</v>
      </c>
      <c r="T559" s="355">
        <v>62491.9</v>
      </c>
      <c r="U559" s="355">
        <v>66226.7</v>
      </c>
      <c r="V559" s="355">
        <v>68578.5</v>
      </c>
      <c r="W559" s="355">
        <v>72313.2</v>
      </c>
      <c r="X559" s="355" t="s">
        <v>1131</v>
      </c>
      <c r="Y559" s="355" t="s">
        <v>1131</v>
      </c>
      <c r="Z559" s="355" t="s">
        <v>1131</v>
      </c>
      <c r="AA559" s="355" t="s">
        <v>1131</v>
      </c>
      <c r="AB559" s="355" t="s">
        <v>1131</v>
      </c>
      <c r="AC559" s="355" t="s">
        <v>1131</v>
      </c>
      <c r="AD559" s="355" t="s">
        <v>1131</v>
      </c>
      <c r="AE559" s="355" t="s">
        <v>1131</v>
      </c>
      <c r="AF559" s="355" t="s">
        <v>1131</v>
      </c>
      <c r="AG559" s="355" t="s">
        <v>1131</v>
      </c>
      <c r="AH559" s="355" t="s">
        <v>1131</v>
      </c>
      <c r="AI559" s="355" t="s">
        <v>1131</v>
      </c>
      <c r="AJ559" s="355" t="s">
        <v>1131</v>
      </c>
      <c r="AK559" s="355" t="s">
        <v>1131</v>
      </c>
      <c r="AL559" s="355" t="s">
        <v>1131</v>
      </c>
      <c r="AM559" s="355" t="s">
        <v>1131</v>
      </c>
      <c r="AN559" s="355" t="s">
        <v>1131</v>
      </c>
      <c r="AO559" s="355" t="s">
        <v>1131</v>
      </c>
      <c r="AP559" s="355" t="s">
        <v>1131</v>
      </c>
      <c r="AQ559" s="355" t="s">
        <v>1131</v>
      </c>
      <c r="AR559" s="355" t="s">
        <v>1131</v>
      </c>
    </row>
    <row r="560" spans="1:44" ht="47.25" customHeight="1">
      <c r="A560" s="352" t="s">
        <v>2836</v>
      </c>
      <c r="B560" s="353" t="s">
        <v>2837</v>
      </c>
      <c r="C560" s="353" t="s">
        <v>2838</v>
      </c>
      <c r="D560" s="353"/>
      <c r="E560" s="353" t="s">
        <v>1551</v>
      </c>
      <c r="F560" s="353" t="s">
        <v>2839</v>
      </c>
      <c r="G560" s="353"/>
      <c r="H560" s="353" t="s">
        <v>1130</v>
      </c>
      <c r="I560" s="356">
        <v>8.2539999999999996</v>
      </c>
      <c r="J560" s="356">
        <v>8.7729999999999997</v>
      </c>
      <c r="K560" s="356">
        <v>7.875</v>
      </c>
      <c r="L560" s="356">
        <v>7.4619999999999997</v>
      </c>
      <c r="M560" s="356">
        <v>8.0749999999999993</v>
      </c>
      <c r="N560" s="356">
        <v>9.8179999999999996</v>
      </c>
      <c r="O560" s="356">
        <v>7.9509999999999996</v>
      </c>
      <c r="P560" s="356">
        <v>6.2110000000000003</v>
      </c>
      <c r="Q560" s="356">
        <v>6.6239999999999997</v>
      </c>
      <c r="R560" s="354">
        <v>6.8</v>
      </c>
      <c r="S560" s="355">
        <v>6.6</v>
      </c>
      <c r="T560" s="355">
        <v>6.4</v>
      </c>
      <c r="U560" s="355">
        <v>6.2</v>
      </c>
      <c r="V560" s="355">
        <v>6</v>
      </c>
      <c r="W560" s="355">
        <v>5.7</v>
      </c>
      <c r="X560" s="356" t="s">
        <v>1131</v>
      </c>
      <c r="Y560" s="356" t="s">
        <v>1131</v>
      </c>
      <c r="Z560" s="356" t="s">
        <v>1131</v>
      </c>
      <c r="AA560" s="356" t="s">
        <v>1131</v>
      </c>
      <c r="AB560" s="356" t="s">
        <v>1131</v>
      </c>
      <c r="AC560" s="356" t="s">
        <v>1131</v>
      </c>
      <c r="AD560" s="356" t="s">
        <v>1131</v>
      </c>
      <c r="AE560" s="356" t="s">
        <v>1131</v>
      </c>
      <c r="AF560" s="356" t="s">
        <v>1131</v>
      </c>
      <c r="AG560" s="356" t="s">
        <v>1131</v>
      </c>
      <c r="AH560" s="356" t="s">
        <v>1131</v>
      </c>
      <c r="AI560" s="356" t="s">
        <v>1131</v>
      </c>
      <c r="AJ560" s="356" t="s">
        <v>1131</v>
      </c>
      <c r="AK560" s="356" t="s">
        <v>1131</v>
      </c>
      <c r="AL560" s="356" t="s">
        <v>1131</v>
      </c>
      <c r="AM560" s="356" t="s">
        <v>1131</v>
      </c>
      <c r="AN560" s="356" t="s">
        <v>1131</v>
      </c>
      <c r="AO560" s="356" t="s">
        <v>1131</v>
      </c>
      <c r="AP560" s="356" t="s">
        <v>1131</v>
      </c>
      <c r="AQ560" s="356" t="s">
        <v>1131</v>
      </c>
      <c r="AR560" s="356" t="s">
        <v>1131</v>
      </c>
    </row>
    <row r="561" spans="1:44" ht="29.25" customHeight="1">
      <c r="A561" s="357" t="s">
        <v>2840</v>
      </c>
      <c r="B561" s="358" t="s">
        <v>2841</v>
      </c>
      <c r="C561" s="358"/>
      <c r="D561" s="358"/>
      <c r="E561" s="358" t="s">
        <v>1283</v>
      </c>
      <c r="F561" s="358" t="s">
        <v>2842</v>
      </c>
      <c r="G561" s="358"/>
      <c r="H561" s="358" t="s">
        <v>1130</v>
      </c>
      <c r="I561" s="355">
        <v>-12.819000000000001</v>
      </c>
      <c r="J561" s="355">
        <v>-7.7640000000000002</v>
      </c>
      <c r="K561" s="355">
        <v>5.64</v>
      </c>
      <c r="L561" s="355">
        <v>4.8</v>
      </c>
      <c r="M561" s="355">
        <v>1.27</v>
      </c>
      <c r="N561" s="355">
        <v>-6.2590000000000003</v>
      </c>
      <c r="O561" s="355">
        <v>13.916</v>
      </c>
      <c r="P561" s="355">
        <v>26.442</v>
      </c>
      <c r="Q561" s="359">
        <v>-9.1</v>
      </c>
      <c r="R561" s="359">
        <v>5.4</v>
      </c>
      <c r="S561" s="355">
        <v>7.7</v>
      </c>
      <c r="T561" s="355">
        <v>2.6</v>
      </c>
      <c r="U561" s="355">
        <v>2.5</v>
      </c>
      <c r="V561" s="355">
        <v>1.6</v>
      </c>
      <c r="W561" s="355">
        <v>2.7</v>
      </c>
      <c r="X561" s="355">
        <v>2.2999999999999998</v>
      </c>
      <c r="Y561" s="355">
        <v>2.5</v>
      </c>
      <c r="Z561" s="355">
        <v>2.9</v>
      </c>
      <c r="AA561" s="355">
        <v>3.1</v>
      </c>
      <c r="AB561" s="355">
        <v>3.3</v>
      </c>
      <c r="AC561" s="355">
        <v>3.4</v>
      </c>
      <c r="AD561" s="355">
        <v>3.4</v>
      </c>
      <c r="AE561" s="355">
        <v>3.6</v>
      </c>
      <c r="AF561" s="355">
        <v>3.8</v>
      </c>
      <c r="AG561" s="355">
        <v>3.9</v>
      </c>
      <c r="AH561" s="355">
        <v>4</v>
      </c>
      <c r="AI561" s="355">
        <v>4.0999999999999996</v>
      </c>
      <c r="AJ561" s="355">
        <v>4.0999999999999996</v>
      </c>
      <c r="AK561" s="355">
        <v>4.0999999999999996</v>
      </c>
      <c r="AL561" s="355">
        <v>4.0999999999999996</v>
      </c>
      <c r="AM561" s="355">
        <v>4</v>
      </c>
      <c r="AN561" s="355">
        <v>3.8</v>
      </c>
      <c r="AO561" s="355">
        <v>3.4</v>
      </c>
      <c r="AP561" s="355">
        <v>2.8</v>
      </c>
      <c r="AQ561" s="355">
        <v>2.1</v>
      </c>
      <c r="AR561" s="355">
        <v>2.2000000000000002</v>
      </c>
    </row>
    <row r="562" spans="1:44" ht="29.25" customHeight="1">
      <c r="A562" s="352" t="s">
        <v>2843</v>
      </c>
      <c r="B562" s="353" t="s">
        <v>2844</v>
      </c>
      <c r="C562" s="353"/>
      <c r="D562" s="353"/>
      <c r="E562" s="353" t="s">
        <v>1283</v>
      </c>
      <c r="F562" s="353" t="s">
        <v>2845</v>
      </c>
      <c r="G562" s="353"/>
      <c r="H562" s="353" t="s">
        <v>1130</v>
      </c>
      <c r="I562" s="356">
        <v>82.084000000000003</v>
      </c>
      <c r="J562" s="356">
        <v>75.710999999999999</v>
      </c>
      <c r="K562" s="356">
        <v>79.980999999999995</v>
      </c>
      <c r="L562" s="356">
        <v>83.82</v>
      </c>
      <c r="M562" s="356">
        <v>84.885000000000005</v>
      </c>
      <c r="N562" s="356">
        <v>79.572000000000003</v>
      </c>
      <c r="O562" s="356">
        <v>90.646000000000001</v>
      </c>
      <c r="P562" s="356">
        <v>114.614</v>
      </c>
      <c r="Q562" s="354">
        <v>104.2</v>
      </c>
      <c r="R562" s="354">
        <v>109.8</v>
      </c>
      <c r="S562" s="355">
        <v>118.2</v>
      </c>
      <c r="T562" s="355">
        <v>121.3</v>
      </c>
      <c r="U562" s="355">
        <v>124.3</v>
      </c>
      <c r="V562" s="355">
        <v>126.3</v>
      </c>
      <c r="W562" s="355">
        <v>129.6</v>
      </c>
      <c r="X562" s="355">
        <v>132.6</v>
      </c>
      <c r="Y562" s="355">
        <v>135.9</v>
      </c>
      <c r="Z562" s="355">
        <v>139.9</v>
      </c>
      <c r="AA562" s="355">
        <v>144.19999999999999</v>
      </c>
      <c r="AB562" s="355">
        <v>148.9</v>
      </c>
      <c r="AC562" s="355">
        <v>154</v>
      </c>
      <c r="AD562" s="355">
        <v>159.30000000000001</v>
      </c>
      <c r="AE562" s="355">
        <v>165.1</v>
      </c>
      <c r="AF562" s="355">
        <v>171.3</v>
      </c>
      <c r="AG562" s="355">
        <v>178</v>
      </c>
      <c r="AH562" s="355">
        <v>185.1</v>
      </c>
      <c r="AI562" s="355">
        <v>192.6</v>
      </c>
      <c r="AJ562" s="355">
        <v>200.5</v>
      </c>
      <c r="AK562" s="355">
        <v>208.9</v>
      </c>
      <c r="AL562" s="355">
        <v>217.4</v>
      </c>
      <c r="AM562" s="355">
        <v>226.1</v>
      </c>
      <c r="AN562" s="355">
        <v>234.6</v>
      </c>
      <c r="AO562" s="355">
        <v>242.5</v>
      </c>
      <c r="AP562" s="355">
        <v>249.4</v>
      </c>
      <c r="AQ562" s="355">
        <v>254.5</v>
      </c>
      <c r="AR562" s="355">
        <v>260.2</v>
      </c>
    </row>
    <row r="563" spans="1:44" ht="29.25" customHeight="1">
      <c r="A563" s="357" t="s">
        <v>2846</v>
      </c>
      <c r="B563" s="358" t="s">
        <v>2847</v>
      </c>
      <c r="C563" s="358"/>
      <c r="D563" s="358"/>
      <c r="E563" s="358" t="s">
        <v>1921</v>
      </c>
      <c r="F563" s="358" t="s">
        <v>2848</v>
      </c>
      <c r="G563" s="358"/>
      <c r="H563" s="358" t="s">
        <v>1130</v>
      </c>
      <c r="I563" s="355">
        <v>20.675999999999998</v>
      </c>
      <c r="J563" s="355">
        <v>21.42</v>
      </c>
      <c r="K563" s="355">
        <v>20.527999999999999</v>
      </c>
      <c r="L563" s="355">
        <v>19.908000000000001</v>
      </c>
      <c r="M563" s="355">
        <v>21.321000000000002</v>
      </c>
      <c r="N563" s="355">
        <v>23.277000000000001</v>
      </c>
      <c r="O563" s="355">
        <v>22.538</v>
      </c>
      <c r="P563" s="355">
        <v>21.135000000000002</v>
      </c>
      <c r="Q563" s="355">
        <v>22.23</v>
      </c>
      <c r="R563" s="355" t="s">
        <v>1131</v>
      </c>
      <c r="S563" s="355" t="s">
        <v>1131</v>
      </c>
      <c r="T563" s="355" t="s">
        <v>1131</v>
      </c>
      <c r="U563" s="355" t="s">
        <v>1131</v>
      </c>
      <c r="V563" s="355" t="s">
        <v>1131</v>
      </c>
      <c r="W563" s="355" t="s">
        <v>1131</v>
      </c>
      <c r="X563" s="355" t="s">
        <v>1131</v>
      </c>
      <c r="Y563" s="355" t="s">
        <v>1131</v>
      </c>
      <c r="Z563" s="355" t="s">
        <v>1131</v>
      </c>
      <c r="AA563" s="355" t="s">
        <v>1131</v>
      </c>
      <c r="AB563" s="355" t="s">
        <v>1131</v>
      </c>
      <c r="AC563" s="355" t="s">
        <v>1131</v>
      </c>
      <c r="AD563" s="355" t="s">
        <v>1131</v>
      </c>
      <c r="AE563" s="355" t="s">
        <v>1131</v>
      </c>
      <c r="AF563" s="355" t="s">
        <v>1131</v>
      </c>
      <c r="AG563" s="355" t="s">
        <v>1131</v>
      </c>
      <c r="AH563" s="355" t="s">
        <v>1131</v>
      </c>
      <c r="AI563" s="355" t="s">
        <v>1131</v>
      </c>
      <c r="AJ563" s="355" t="s">
        <v>1131</v>
      </c>
      <c r="AK563" s="355" t="s">
        <v>1131</v>
      </c>
      <c r="AL563" s="355" t="s">
        <v>1131</v>
      </c>
      <c r="AM563" s="355" t="s">
        <v>1131</v>
      </c>
      <c r="AN563" s="355" t="s">
        <v>1131</v>
      </c>
      <c r="AO563" s="355" t="s">
        <v>1131</v>
      </c>
      <c r="AP563" s="355" t="s">
        <v>1131</v>
      </c>
      <c r="AQ563" s="355" t="s">
        <v>1131</v>
      </c>
      <c r="AR563" s="355" t="s">
        <v>1131</v>
      </c>
    </row>
    <row r="564" spans="1:44" ht="20.25" customHeight="1">
      <c r="A564" s="352" t="s">
        <v>2849</v>
      </c>
      <c r="B564" s="353" t="s">
        <v>2850</v>
      </c>
      <c r="C564" s="353"/>
      <c r="D564" s="353"/>
      <c r="E564" s="353" t="s">
        <v>1921</v>
      </c>
      <c r="F564" s="353" t="s">
        <v>2851</v>
      </c>
      <c r="G564" s="353"/>
      <c r="H564" s="353" t="s">
        <v>1130</v>
      </c>
      <c r="I564" s="356">
        <v>10.129</v>
      </c>
      <c r="J564" s="356">
        <v>10.686</v>
      </c>
      <c r="K564" s="356">
        <v>10.538</v>
      </c>
      <c r="L564" s="356">
        <v>11.03</v>
      </c>
      <c r="M564" s="356">
        <v>12.347</v>
      </c>
      <c r="N564" s="356">
        <v>12.352</v>
      </c>
      <c r="O564" s="356">
        <v>11.976000000000001</v>
      </c>
      <c r="P564" s="356">
        <v>11.23</v>
      </c>
      <c r="Q564" s="356">
        <v>11.159000000000001</v>
      </c>
      <c r="R564" s="356" t="s">
        <v>1131</v>
      </c>
      <c r="S564" s="356" t="s">
        <v>1131</v>
      </c>
      <c r="T564" s="356" t="s">
        <v>1131</v>
      </c>
      <c r="U564" s="356" t="s">
        <v>1131</v>
      </c>
      <c r="V564" s="356" t="s">
        <v>1131</v>
      </c>
      <c r="W564" s="356" t="s">
        <v>1131</v>
      </c>
      <c r="X564" s="356" t="s">
        <v>1131</v>
      </c>
      <c r="Y564" s="356" t="s">
        <v>1131</v>
      </c>
      <c r="Z564" s="356" t="s">
        <v>1131</v>
      </c>
      <c r="AA564" s="356" t="s">
        <v>1131</v>
      </c>
      <c r="AB564" s="356" t="s">
        <v>1131</v>
      </c>
      <c r="AC564" s="356" t="s">
        <v>1131</v>
      </c>
      <c r="AD564" s="356" t="s">
        <v>1131</v>
      </c>
      <c r="AE564" s="356" t="s">
        <v>1131</v>
      </c>
      <c r="AF564" s="356" t="s">
        <v>1131</v>
      </c>
      <c r="AG564" s="356" t="s">
        <v>1131</v>
      </c>
      <c r="AH564" s="356" t="s">
        <v>1131</v>
      </c>
      <c r="AI564" s="356" t="s">
        <v>1131</v>
      </c>
      <c r="AJ564" s="356" t="s">
        <v>1131</v>
      </c>
      <c r="AK564" s="356" t="s">
        <v>1131</v>
      </c>
      <c r="AL564" s="356" t="s">
        <v>1131</v>
      </c>
      <c r="AM564" s="356" t="s">
        <v>1131</v>
      </c>
      <c r="AN564" s="356" t="s">
        <v>1131</v>
      </c>
      <c r="AO564" s="356" t="s">
        <v>1131</v>
      </c>
      <c r="AP564" s="356" t="s">
        <v>1131</v>
      </c>
      <c r="AQ564" s="356" t="s">
        <v>1131</v>
      </c>
      <c r="AR564" s="356" t="s">
        <v>1131</v>
      </c>
    </row>
    <row r="565" spans="1:44" ht="29.25" customHeight="1">
      <c r="A565" s="357" t="s">
        <v>2852</v>
      </c>
      <c r="B565" s="358" t="s">
        <v>2853</v>
      </c>
      <c r="C565" s="358"/>
      <c r="D565" s="358"/>
      <c r="E565" s="358" t="s">
        <v>1921</v>
      </c>
      <c r="F565" s="358" t="s">
        <v>2854</v>
      </c>
      <c r="G565" s="358"/>
      <c r="H565" s="358" t="s">
        <v>1130</v>
      </c>
      <c r="I565" s="355">
        <v>10.505000000000001</v>
      </c>
      <c r="J565" s="355">
        <v>11.689</v>
      </c>
      <c r="K565" s="355">
        <v>11.505000000000001</v>
      </c>
      <c r="L565" s="355">
        <v>10.202999999999999</v>
      </c>
      <c r="M565" s="355">
        <v>9.4429999999999996</v>
      </c>
      <c r="N565" s="355">
        <v>9.8409999999999993</v>
      </c>
      <c r="O565" s="355">
        <v>8.8840000000000003</v>
      </c>
      <c r="P565" s="355">
        <v>7.4809999999999999</v>
      </c>
      <c r="Q565" s="355">
        <v>7.4160000000000004</v>
      </c>
      <c r="R565" s="355" t="s">
        <v>1131</v>
      </c>
      <c r="S565" s="355" t="s">
        <v>1131</v>
      </c>
      <c r="T565" s="355" t="s">
        <v>1131</v>
      </c>
      <c r="U565" s="355" t="s">
        <v>1131</v>
      </c>
      <c r="V565" s="355" t="s">
        <v>1131</v>
      </c>
      <c r="W565" s="355" t="s">
        <v>1131</v>
      </c>
      <c r="X565" s="355" t="s">
        <v>1131</v>
      </c>
      <c r="Y565" s="355" t="s">
        <v>1131</v>
      </c>
      <c r="Z565" s="355" t="s">
        <v>1131</v>
      </c>
      <c r="AA565" s="355" t="s">
        <v>1131</v>
      </c>
      <c r="AB565" s="355" t="s">
        <v>1131</v>
      </c>
      <c r="AC565" s="355" t="s">
        <v>1131</v>
      </c>
      <c r="AD565" s="355" t="s">
        <v>1131</v>
      </c>
      <c r="AE565" s="355" t="s">
        <v>1131</v>
      </c>
      <c r="AF565" s="355" t="s">
        <v>1131</v>
      </c>
      <c r="AG565" s="355" t="s">
        <v>1131</v>
      </c>
      <c r="AH565" s="355" t="s">
        <v>1131</v>
      </c>
      <c r="AI565" s="355" t="s">
        <v>1131</v>
      </c>
      <c r="AJ565" s="355" t="s">
        <v>1131</v>
      </c>
      <c r="AK565" s="355" t="s">
        <v>1131</v>
      </c>
      <c r="AL565" s="355" t="s">
        <v>1131</v>
      </c>
      <c r="AM565" s="355" t="s">
        <v>1131</v>
      </c>
      <c r="AN565" s="355" t="s">
        <v>1131</v>
      </c>
      <c r="AO565" s="355" t="s">
        <v>1131</v>
      </c>
      <c r="AP565" s="355" t="s">
        <v>1131</v>
      </c>
      <c r="AQ565" s="355" t="s">
        <v>1131</v>
      </c>
      <c r="AR565" s="355" t="s">
        <v>1131</v>
      </c>
    </row>
    <row r="566" spans="1:44" ht="29.25" customHeight="1">
      <c r="A566" s="352" t="s">
        <v>2855</v>
      </c>
      <c r="B566" s="353" t="s">
        <v>2856</v>
      </c>
      <c r="C566" s="353"/>
      <c r="D566" s="353"/>
      <c r="E566" s="353" t="s">
        <v>1921</v>
      </c>
      <c r="F566" s="353" t="s">
        <v>2857</v>
      </c>
      <c r="G566" s="353"/>
      <c r="H566" s="353" t="s">
        <v>1130</v>
      </c>
      <c r="I566" s="356">
        <v>3.766</v>
      </c>
      <c r="J566" s="356">
        <v>3.7269999999999999</v>
      </c>
      <c r="K566" s="356">
        <v>3.9470000000000001</v>
      </c>
      <c r="L566" s="356">
        <v>3.871</v>
      </c>
      <c r="M566" s="356">
        <v>4.0890000000000004</v>
      </c>
      <c r="N566" s="356">
        <v>3.9950000000000001</v>
      </c>
      <c r="O566" s="356">
        <v>5.3520000000000003</v>
      </c>
      <c r="P566" s="356">
        <v>6.1429999999999998</v>
      </c>
      <c r="Q566" s="356">
        <v>5.1109999999999998</v>
      </c>
      <c r="R566" s="356" t="s">
        <v>1131</v>
      </c>
      <c r="S566" s="356" t="s">
        <v>1131</v>
      </c>
      <c r="T566" s="356" t="s">
        <v>1131</v>
      </c>
      <c r="U566" s="356" t="s">
        <v>1131</v>
      </c>
      <c r="V566" s="356" t="s">
        <v>1131</v>
      </c>
      <c r="W566" s="356" t="s">
        <v>1131</v>
      </c>
      <c r="X566" s="356" t="s">
        <v>1131</v>
      </c>
      <c r="Y566" s="356" t="s">
        <v>1131</v>
      </c>
      <c r="Z566" s="356" t="s">
        <v>1131</v>
      </c>
      <c r="AA566" s="356" t="s">
        <v>1131</v>
      </c>
      <c r="AB566" s="356" t="s">
        <v>1131</v>
      </c>
      <c r="AC566" s="356" t="s">
        <v>1131</v>
      </c>
      <c r="AD566" s="356" t="s">
        <v>1131</v>
      </c>
      <c r="AE566" s="356" t="s">
        <v>1131</v>
      </c>
      <c r="AF566" s="356" t="s">
        <v>1131</v>
      </c>
      <c r="AG566" s="356" t="s">
        <v>1131</v>
      </c>
      <c r="AH566" s="356" t="s">
        <v>1131</v>
      </c>
      <c r="AI566" s="356" t="s">
        <v>1131</v>
      </c>
      <c r="AJ566" s="356" t="s">
        <v>1131</v>
      </c>
      <c r="AK566" s="356" t="s">
        <v>1131</v>
      </c>
      <c r="AL566" s="356" t="s">
        <v>1131</v>
      </c>
      <c r="AM566" s="356" t="s">
        <v>1131</v>
      </c>
      <c r="AN566" s="356" t="s">
        <v>1131</v>
      </c>
      <c r="AO566" s="356" t="s">
        <v>1131</v>
      </c>
      <c r="AP566" s="356" t="s">
        <v>1131</v>
      </c>
      <c r="AQ566" s="356" t="s">
        <v>1131</v>
      </c>
      <c r="AR566" s="356" t="s">
        <v>1131</v>
      </c>
    </row>
    <row r="567" spans="1:44" ht="20.25" customHeight="1">
      <c r="A567" s="357" t="s">
        <v>2858</v>
      </c>
      <c r="B567" s="358" t="s">
        <v>2859</v>
      </c>
      <c r="C567" s="358"/>
      <c r="D567" s="358"/>
      <c r="E567" s="358" t="s">
        <v>1143</v>
      </c>
      <c r="F567" s="358" t="s">
        <v>2860</v>
      </c>
      <c r="G567" s="358"/>
      <c r="H567" s="358" t="s">
        <v>1130</v>
      </c>
      <c r="I567" s="355">
        <v>82.168000000000006</v>
      </c>
      <c r="J567" s="355">
        <v>76.676000000000002</v>
      </c>
      <c r="K567" s="355">
        <v>83.843999999999994</v>
      </c>
      <c r="L567" s="355">
        <v>91.587999999999994</v>
      </c>
      <c r="M567" s="355">
        <v>87.188999999999993</v>
      </c>
      <c r="N567" s="355">
        <v>78.62</v>
      </c>
      <c r="O567" s="355">
        <v>95.414000000000001</v>
      </c>
      <c r="P567" s="355">
        <v>106.413</v>
      </c>
      <c r="Q567" s="355">
        <v>96.677999999999997</v>
      </c>
      <c r="R567" s="359">
        <v>98.3</v>
      </c>
      <c r="S567" s="355">
        <v>100.3</v>
      </c>
      <c r="T567" s="355">
        <v>103.6</v>
      </c>
      <c r="U567" s="355">
        <v>108</v>
      </c>
      <c r="V567" s="355">
        <v>111.5</v>
      </c>
      <c r="W567" s="355">
        <v>116</v>
      </c>
      <c r="X567" s="355" t="s">
        <v>1131</v>
      </c>
      <c r="Y567" s="355" t="s">
        <v>1131</v>
      </c>
      <c r="Z567" s="355" t="s">
        <v>1131</v>
      </c>
      <c r="AA567" s="355" t="s">
        <v>1131</v>
      </c>
      <c r="AB567" s="355" t="s">
        <v>1131</v>
      </c>
      <c r="AC567" s="355" t="s">
        <v>1131</v>
      </c>
      <c r="AD567" s="355" t="s">
        <v>1131</v>
      </c>
      <c r="AE567" s="355" t="s">
        <v>1131</v>
      </c>
      <c r="AF567" s="355" t="s">
        <v>1131</v>
      </c>
      <c r="AG567" s="355" t="s">
        <v>1131</v>
      </c>
      <c r="AH567" s="355" t="s">
        <v>1131</v>
      </c>
      <c r="AI567" s="355" t="s">
        <v>1131</v>
      </c>
      <c r="AJ567" s="355" t="s">
        <v>1131</v>
      </c>
      <c r="AK567" s="355" t="s">
        <v>1131</v>
      </c>
      <c r="AL567" s="355" t="s">
        <v>1131</v>
      </c>
      <c r="AM567" s="355" t="s">
        <v>1131</v>
      </c>
      <c r="AN567" s="355" t="s">
        <v>1131</v>
      </c>
      <c r="AO567" s="355" t="s">
        <v>1131</v>
      </c>
      <c r="AP567" s="355" t="s">
        <v>1131</v>
      </c>
      <c r="AQ567" s="355" t="s">
        <v>1131</v>
      </c>
      <c r="AR567" s="355" t="s">
        <v>1131</v>
      </c>
    </row>
    <row r="568" spans="1:44" ht="38.25" customHeight="1">
      <c r="A568" s="352" t="s">
        <v>2861</v>
      </c>
      <c r="B568" s="353" t="s">
        <v>2862</v>
      </c>
      <c r="C568" s="353"/>
      <c r="D568" s="353"/>
      <c r="E568" s="353" t="s">
        <v>2189</v>
      </c>
      <c r="F568" s="353" t="s">
        <v>2863</v>
      </c>
      <c r="G568" s="353"/>
      <c r="H568" s="353" t="s">
        <v>1130</v>
      </c>
      <c r="I568" s="356">
        <v>-21.187000000000001</v>
      </c>
      <c r="J568" s="356">
        <v>-6.6840000000000002</v>
      </c>
      <c r="K568" s="356">
        <v>9.3480000000000008</v>
      </c>
      <c r="L568" s="356">
        <v>9.2370000000000001</v>
      </c>
      <c r="M568" s="356">
        <v>-4.8029999999999999</v>
      </c>
      <c r="N568" s="356">
        <v>-9.8290000000000006</v>
      </c>
      <c r="O568" s="356">
        <v>21.361999999999998</v>
      </c>
      <c r="P568" s="356">
        <v>11.528</v>
      </c>
      <c r="Q568" s="356">
        <v>-9.1489999999999991</v>
      </c>
      <c r="R568" s="354">
        <v>1.6</v>
      </c>
      <c r="S568" s="355">
        <v>2</v>
      </c>
      <c r="T568" s="355">
        <v>3.3</v>
      </c>
      <c r="U568" s="355">
        <v>4.2</v>
      </c>
      <c r="V568" s="355">
        <v>3.2</v>
      </c>
      <c r="W568" s="355">
        <v>4.0999999999999996</v>
      </c>
      <c r="X568" s="356" t="s">
        <v>1131</v>
      </c>
      <c r="Y568" s="356" t="s">
        <v>1131</v>
      </c>
      <c r="Z568" s="356" t="s">
        <v>1131</v>
      </c>
      <c r="AA568" s="356" t="s">
        <v>1131</v>
      </c>
      <c r="AB568" s="356" t="s">
        <v>1131</v>
      </c>
      <c r="AC568" s="356" t="s">
        <v>1131</v>
      </c>
      <c r="AD568" s="356" t="s">
        <v>1131</v>
      </c>
      <c r="AE568" s="356" t="s">
        <v>1131</v>
      </c>
      <c r="AF568" s="356" t="s">
        <v>1131</v>
      </c>
      <c r="AG568" s="356" t="s">
        <v>1131</v>
      </c>
      <c r="AH568" s="356" t="s">
        <v>1131</v>
      </c>
      <c r="AI568" s="356" t="s">
        <v>1131</v>
      </c>
      <c r="AJ568" s="356" t="s">
        <v>1131</v>
      </c>
      <c r="AK568" s="356" t="s">
        <v>1131</v>
      </c>
      <c r="AL568" s="356" t="s">
        <v>1131</v>
      </c>
      <c r="AM568" s="356" t="s">
        <v>1131</v>
      </c>
      <c r="AN568" s="356" t="s">
        <v>1131</v>
      </c>
      <c r="AO568" s="356" t="s">
        <v>1131</v>
      </c>
      <c r="AP568" s="356" t="s">
        <v>1131</v>
      </c>
      <c r="AQ568" s="356" t="s">
        <v>1131</v>
      </c>
      <c r="AR568" s="356" t="s">
        <v>1131</v>
      </c>
    </row>
    <row r="569" spans="1:44" ht="20.25" customHeight="1">
      <c r="A569" s="357" t="s">
        <v>2864</v>
      </c>
      <c r="B569" s="358" t="s">
        <v>2865</v>
      </c>
      <c r="C569" s="358"/>
      <c r="D569" s="358"/>
      <c r="E569" s="358" t="s">
        <v>1143</v>
      </c>
      <c r="F569" s="358" t="s">
        <v>2866</v>
      </c>
      <c r="G569" s="358"/>
      <c r="H569" s="358" t="s">
        <v>1130</v>
      </c>
      <c r="I569" s="355">
        <v>122.857</v>
      </c>
      <c r="J569" s="355">
        <v>127.664</v>
      </c>
      <c r="K569" s="355">
        <v>138.96</v>
      </c>
      <c r="L569" s="355">
        <v>141.767</v>
      </c>
      <c r="M569" s="355">
        <v>138.21100000000001</v>
      </c>
      <c r="N569" s="355">
        <v>138.69300000000001</v>
      </c>
      <c r="O569" s="355">
        <v>156.10300000000001</v>
      </c>
      <c r="P569" s="355">
        <v>162.86500000000001</v>
      </c>
      <c r="Q569" s="355">
        <v>156.36000000000001</v>
      </c>
      <c r="R569" s="359">
        <v>158</v>
      </c>
      <c r="S569" s="355">
        <v>161.1</v>
      </c>
      <c r="T569" s="355">
        <v>163.1</v>
      </c>
      <c r="U569" s="355">
        <v>166.2</v>
      </c>
      <c r="V569" s="355">
        <v>169.5</v>
      </c>
      <c r="W569" s="355">
        <v>172.5</v>
      </c>
      <c r="X569" s="355" t="s">
        <v>1131</v>
      </c>
      <c r="Y569" s="355" t="s">
        <v>1131</v>
      </c>
      <c r="Z569" s="355" t="s">
        <v>1131</v>
      </c>
      <c r="AA569" s="355" t="s">
        <v>1131</v>
      </c>
      <c r="AB569" s="355" t="s">
        <v>1131</v>
      </c>
      <c r="AC569" s="355" t="s">
        <v>1131</v>
      </c>
      <c r="AD569" s="355" t="s">
        <v>1131</v>
      </c>
      <c r="AE569" s="355" t="s">
        <v>1131</v>
      </c>
      <c r="AF569" s="355" t="s">
        <v>1131</v>
      </c>
      <c r="AG569" s="355" t="s">
        <v>1131</v>
      </c>
      <c r="AH569" s="355" t="s">
        <v>1131</v>
      </c>
      <c r="AI569" s="355" t="s">
        <v>1131</v>
      </c>
      <c r="AJ569" s="355" t="s">
        <v>1131</v>
      </c>
      <c r="AK569" s="355" t="s">
        <v>1131</v>
      </c>
      <c r="AL569" s="355" t="s">
        <v>1131</v>
      </c>
      <c r="AM569" s="355" t="s">
        <v>1131</v>
      </c>
      <c r="AN569" s="355" t="s">
        <v>1131</v>
      </c>
      <c r="AO569" s="355" t="s">
        <v>1131</v>
      </c>
      <c r="AP569" s="355" t="s">
        <v>1131</v>
      </c>
      <c r="AQ569" s="355" t="s">
        <v>1131</v>
      </c>
      <c r="AR569" s="355" t="s">
        <v>1131</v>
      </c>
    </row>
    <row r="570" spans="1:44" ht="66" customHeight="1">
      <c r="A570" s="352" t="s">
        <v>2867</v>
      </c>
      <c r="B570" s="353" t="s">
        <v>2868</v>
      </c>
      <c r="C570" s="353"/>
      <c r="D570" s="353"/>
      <c r="E570" s="353" t="s">
        <v>2196</v>
      </c>
      <c r="F570" s="353" t="s">
        <v>2869</v>
      </c>
      <c r="G570" s="353"/>
      <c r="H570" s="353" t="s">
        <v>1130</v>
      </c>
      <c r="I570" s="356">
        <v>0.67300000000000004</v>
      </c>
      <c r="J570" s="356">
        <v>3.9129999999999998</v>
      </c>
      <c r="K570" s="356">
        <v>8.8490000000000002</v>
      </c>
      <c r="L570" s="356">
        <v>2.0190000000000001</v>
      </c>
      <c r="M570" s="356">
        <v>-2.508</v>
      </c>
      <c r="N570" s="356">
        <v>0.34799999999999998</v>
      </c>
      <c r="O570" s="356">
        <v>12.553000000000001</v>
      </c>
      <c r="P570" s="356">
        <v>4.3319999999999999</v>
      </c>
      <c r="Q570" s="356">
        <v>-3.9940000000000002</v>
      </c>
      <c r="R570" s="354">
        <v>1</v>
      </c>
      <c r="S570" s="355">
        <v>1.9</v>
      </c>
      <c r="T570" s="355">
        <v>1.2</v>
      </c>
      <c r="U570" s="355">
        <v>1.9</v>
      </c>
      <c r="V570" s="355">
        <v>2</v>
      </c>
      <c r="W570" s="355">
        <v>1.8</v>
      </c>
      <c r="X570" s="356" t="s">
        <v>1131</v>
      </c>
      <c r="Y570" s="356" t="s">
        <v>1131</v>
      </c>
      <c r="Z570" s="356" t="s">
        <v>1131</v>
      </c>
      <c r="AA570" s="356" t="s">
        <v>1131</v>
      </c>
      <c r="AB570" s="356" t="s">
        <v>1131</v>
      </c>
      <c r="AC570" s="356" t="s">
        <v>1131</v>
      </c>
      <c r="AD570" s="356" t="s">
        <v>1131</v>
      </c>
      <c r="AE570" s="356" t="s">
        <v>1131</v>
      </c>
      <c r="AF570" s="356" t="s">
        <v>1131</v>
      </c>
      <c r="AG570" s="356" t="s">
        <v>1131</v>
      </c>
      <c r="AH570" s="356" t="s">
        <v>1131</v>
      </c>
      <c r="AI570" s="356" t="s">
        <v>1131</v>
      </c>
      <c r="AJ570" s="356" t="s">
        <v>1131</v>
      </c>
      <c r="AK570" s="356" t="s">
        <v>1131</v>
      </c>
      <c r="AL570" s="356" t="s">
        <v>1131</v>
      </c>
      <c r="AM570" s="356" t="s">
        <v>1131</v>
      </c>
      <c r="AN570" s="356" t="s">
        <v>1131</v>
      </c>
      <c r="AO570" s="356" t="s">
        <v>1131</v>
      </c>
      <c r="AP570" s="356" t="s">
        <v>1131</v>
      </c>
      <c r="AQ570" s="356" t="s">
        <v>1131</v>
      </c>
      <c r="AR570" s="356" t="s">
        <v>1131</v>
      </c>
    </row>
    <row r="571" spans="1:44" ht="29.25" customHeight="1">
      <c r="A571" s="357" t="s">
        <v>2870</v>
      </c>
      <c r="B571" s="358" t="s">
        <v>2871</v>
      </c>
      <c r="C571" s="358"/>
      <c r="D571" s="358"/>
      <c r="E571" s="358" t="s">
        <v>1435</v>
      </c>
      <c r="F571" s="358" t="s">
        <v>2872</v>
      </c>
      <c r="G571" s="358"/>
      <c r="H571" s="358" t="s">
        <v>1130</v>
      </c>
      <c r="I571" s="355">
        <v>34.42</v>
      </c>
      <c r="J571" s="355">
        <v>31.786999999999999</v>
      </c>
      <c r="K571" s="355">
        <v>34.343000000000004</v>
      </c>
      <c r="L571" s="355">
        <v>35.255000000000003</v>
      </c>
      <c r="M571" s="355">
        <v>34.405999999999999</v>
      </c>
      <c r="N571" s="355">
        <v>30.93</v>
      </c>
      <c r="O571" s="355">
        <v>35.966999999999999</v>
      </c>
      <c r="P571" s="355">
        <v>45.29</v>
      </c>
      <c r="Q571" s="355">
        <v>41.247999999999998</v>
      </c>
      <c r="R571" s="359">
        <v>42.6</v>
      </c>
      <c r="S571" s="355">
        <v>45.4</v>
      </c>
      <c r="T571" s="355">
        <v>45.7</v>
      </c>
      <c r="U571" s="355">
        <v>45.8</v>
      </c>
      <c r="V571" s="355">
        <v>45.8</v>
      </c>
      <c r="W571" s="355">
        <v>46.1</v>
      </c>
      <c r="X571" s="355">
        <v>46.6</v>
      </c>
      <c r="Y571" s="355">
        <v>47.3</v>
      </c>
      <c r="Z571" s="355">
        <v>48.2</v>
      </c>
      <c r="AA571" s="355">
        <v>49.1</v>
      </c>
      <c r="AB571" s="355">
        <v>50.2</v>
      </c>
      <c r="AC571" s="355">
        <v>51.3</v>
      </c>
      <c r="AD571" s="355">
        <v>52.4</v>
      </c>
      <c r="AE571" s="355">
        <v>53.5</v>
      </c>
      <c r="AF571" s="355">
        <v>54.7</v>
      </c>
      <c r="AG571" s="355">
        <v>56</v>
      </c>
      <c r="AH571" s="355">
        <v>57.3</v>
      </c>
      <c r="AI571" s="355">
        <v>58.7</v>
      </c>
      <c r="AJ571" s="355">
        <v>60.2</v>
      </c>
      <c r="AK571" s="355">
        <v>61.8</v>
      </c>
      <c r="AL571" s="355">
        <v>63.5</v>
      </c>
      <c r="AM571" s="355">
        <v>65.3</v>
      </c>
      <c r="AN571" s="355">
        <v>67.3</v>
      </c>
      <c r="AO571" s="355">
        <v>69.400000000000006</v>
      </c>
      <c r="AP571" s="355">
        <v>71.5</v>
      </c>
      <c r="AQ571" s="355">
        <v>73.599999999999994</v>
      </c>
      <c r="AR571" s="355">
        <v>76.5</v>
      </c>
    </row>
    <row r="572" spans="1:44" ht="29.25" customHeight="1">
      <c r="A572" s="352" t="s">
        <v>2873</v>
      </c>
      <c r="B572" s="353" t="s">
        <v>2874</v>
      </c>
      <c r="C572" s="353"/>
      <c r="D572" s="353"/>
      <c r="E572" s="353" t="s">
        <v>1435</v>
      </c>
      <c r="F572" s="353" t="s">
        <v>2875</v>
      </c>
      <c r="G572" s="353"/>
      <c r="H572" s="353" t="s">
        <v>1130</v>
      </c>
      <c r="I572" s="356">
        <v>1.9419999999999999</v>
      </c>
      <c r="J572" s="356">
        <v>5.4279999999999999</v>
      </c>
      <c r="K572" s="356">
        <v>7.9219999999999997</v>
      </c>
      <c r="L572" s="356">
        <v>1.637</v>
      </c>
      <c r="M572" s="356">
        <v>-2.0190000000000001</v>
      </c>
      <c r="N572" s="356">
        <v>-3.26</v>
      </c>
      <c r="O572" s="356">
        <v>10.186999999999999</v>
      </c>
      <c r="P572" s="356">
        <v>4.1529999999999996</v>
      </c>
      <c r="Q572" s="356">
        <v>3.5209999999999999</v>
      </c>
      <c r="R572" s="354">
        <v>2.4</v>
      </c>
      <c r="S572" s="355">
        <v>2.2000000000000002</v>
      </c>
      <c r="T572" s="355">
        <v>1.4</v>
      </c>
      <c r="U572" s="355">
        <v>1.8</v>
      </c>
      <c r="V572" s="355">
        <v>2.2999999999999998</v>
      </c>
      <c r="W572" s="355">
        <v>2.1</v>
      </c>
      <c r="X572" s="355">
        <v>2.2000000000000002</v>
      </c>
      <c r="Y572" s="355">
        <v>2.2999999999999998</v>
      </c>
      <c r="Z572" s="355">
        <v>2.2999999999999998</v>
      </c>
      <c r="AA572" s="355">
        <v>2.2000000000000002</v>
      </c>
      <c r="AB572" s="355">
        <v>2.1</v>
      </c>
      <c r="AC572" s="355">
        <v>2</v>
      </c>
      <c r="AD572" s="355">
        <v>1.9</v>
      </c>
      <c r="AE572" s="355">
        <v>1.7</v>
      </c>
      <c r="AF572" s="355">
        <v>1.6</v>
      </c>
      <c r="AG572" s="355">
        <v>1.5</v>
      </c>
      <c r="AH572" s="355">
        <v>1.4</v>
      </c>
      <c r="AI572" s="355">
        <v>1.4</v>
      </c>
      <c r="AJ572" s="355">
        <v>1.4</v>
      </c>
      <c r="AK572" s="355">
        <v>1.4</v>
      </c>
      <c r="AL572" s="355">
        <v>1.5</v>
      </c>
      <c r="AM572" s="355">
        <v>1.6</v>
      </c>
      <c r="AN572" s="355">
        <v>1.8</v>
      </c>
      <c r="AO572" s="355">
        <v>2.1</v>
      </c>
      <c r="AP572" s="355">
        <v>2.4</v>
      </c>
      <c r="AQ572" s="355">
        <v>2.8</v>
      </c>
      <c r="AR572" s="355">
        <v>3.2</v>
      </c>
    </row>
    <row r="573" spans="1:44" ht="47.25" customHeight="1">
      <c r="A573" s="357" t="s">
        <v>2876</v>
      </c>
      <c r="B573" s="358" t="s">
        <v>2877</v>
      </c>
      <c r="C573" s="358"/>
      <c r="D573" s="358"/>
      <c r="E573" s="358" t="s">
        <v>1551</v>
      </c>
      <c r="F573" s="358" t="s">
        <v>2878</v>
      </c>
      <c r="G573" s="358"/>
      <c r="H573" s="358" t="s">
        <v>1130</v>
      </c>
      <c r="I573" s="355">
        <v>79.040000000000006</v>
      </c>
      <c r="J573" s="355">
        <v>77.906999999999996</v>
      </c>
      <c r="K573" s="355">
        <v>78.683999999999997</v>
      </c>
      <c r="L573" s="355">
        <v>79.507000000000005</v>
      </c>
      <c r="M573" s="355">
        <v>78.489999999999995</v>
      </c>
      <c r="N573" s="355">
        <v>80.748000000000005</v>
      </c>
      <c r="O573" s="355">
        <v>82.082999999999998</v>
      </c>
      <c r="P573" s="355">
        <v>83.012</v>
      </c>
      <c r="Q573" s="355">
        <v>80.272999999999996</v>
      </c>
      <c r="R573" s="359">
        <v>78.599999999999994</v>
      </c>
      <c r="S573" s="355">
        <v>78.3</v>
      </c>
      <c r="T573" s="355">
        <v>78.2</v>
      </c>
      <c r="U573" s="355">
        <v>78.3</v>
      </c>
      <c r="V573" s="355">
        <v>77.599999999999994</v>
      </c>
      <c r="W573" s="355">
        <v>78</v>
      </c>
      <c r="X573" s="355" t="s">
        <v>1131</v>
      </c>
      <c r="Y573" s="355" t="s">
        <v>1131</v>
      </c>
      <c r="Z573" s="355" t="s">
        <v>1131</v>
      </c>
      <c r="AA573" s="355" t="s">
        <v>1131</v>
      </c>
      <c r="AB573" s="355" t="s">
        <v>1131</v>
      </c>
      <c r="AC573" s="355" t="s">
        <v>1131</v>
      </c>
      <c r="AD573" s="355" t="s">
        <v>1131</v>
      </c>
      <c r="AE573" s="355" t="s">
        <v>1131</v>
      </c>
      <c r="AF573" s="355" t="s">
        <v>1131</v>
      </c>
      <c r="AG573" s="355" t="s">
        <v>1131</v>
      </c>
      <c r="AH573" s="355" t="s">
        <v>1131</v>
      </c>
      <c r="AI573" s="355" t="s">
        <v>1131</v>
      </c>
      <c r="AJ573" s="355" t="s">
        <v>1131</v>
      </c>
      <c r="AK573" s="355" t="s">
        <v>1131</v>
      </c>
      <c r="AL573" s="355" t="s">
        <v>1131</v>
      </c>
      <c r="AM573" s="355" t="s">
        <v>1131</v>
      </c>
      <c r="AN573" s="355" t="s">
        <v>1131</v>
      </c>
      <c r="AO573" s="355" t="s">
        <v>1131</v>
      </c>
      <c r="AP573" s="355" t="s">
        <v>1131</v>
      </c>
      <c r="AQ573" s="355" t="s">
        <v>1131</v>
      </c>
      <c r="AR573" s="355" t="s">
        <v>1131</v>
      </c>
    </row>
    <row r="574" spans="1:44" ht="47.25" customHeight="1">
      <c r="A574" s="352" t="s">
        <v>2879</v>
      </c>
      <c r="B574" s="353" t="s">
        <v>2880</v>
      </c>
      <c r="C574" s="353"/>
      <c r="D574" s="353"/>
      <c r="E574" s="353" t="s">
        <v>1276</v>
      </c>
      <c r="F574" s="353" t="s">
        <v>2881</v>
      </c>
      <c r="G574" s="353"/>
      <c r="H574" s="353" t="s">
        <v>1130</v>
      </c>
      <c r="I574" s="354">
        <v>3</v>
      </c>
      <c r="J574" s="354">
        <v>3</v>
      </c>
      <c r="K574" s="354">
        <v>3</v>
      </c>
      <c r="L574" s="354">
        <v>3</v>
      </c>
      <c r="M574" s="354">
        <v>3</v>
      </c>
      <c r="N574" s="354">
        <v>3</v>
      </c>
      <c r="O574" s="354">
        <v>3</v>
      </c>
      <c r="P574" s="354">
        <v>3</v>
      </c>
      <c r="Q574" s="354">
        <v>3</v>
      </c>
      <c r="R574" s="354">
        <v>3</v>
      </c>
      <c r="S574" s="355">
        <v>3</v>
      </c>
      <c r="T574" s="355">
        <v>3</v>
      </c>
      <c r="U574" s="355">
        <v>3</v>
      </c>
      <c r="V574" s="355">
        <v>3</v>
      </c>
      <c r="W574" s="355">
        <v>3</v>
      </c>
      <c r="X574" s="356" t="s">
        <v>1131</v>
      </c>
      <c r="Y574" s="356" t="s">
        <v>1131</v>
      </c>
      <c r="Z574" s="356" t="s">
        <v>1131</v>
      </c>
      <c r="AA574" s="356" t="s">
        <v>1131</v>
      </c>
      <c r="AB574" s="356" t="s">
        <v>1131</v>
      </c>
      <c r="AC574" s="356" t="s">
        <v>1131</v>
      </c>
      <c r="AD574" s="356" t="s">
        <v>1131</v>
      </c>
      <c r="AE574" s="356" t="s">
        <v>1131</v>
      </c>
      <c r="AF574" s="356" t="s">
        <v>1131</v>
      </c>
      <c r="AG574" s="356" t="s">
        <v>1131</v>
      </c>
      <c r="AH574" s="356" t="s">
        <v>1131</v>
      </c>
      <c r="AI574" s="356" t="s">
        <v>1131</v>
      </c>
      <c r="AJ574" s="356" t="s">
        <v>1131</v>
      </c>
      <c r="AK574" s="356" t="s">
        <v>1131</v>
      </c>
      <c r="AL574" s="356" t="s">
        <v>1131</v>
      </c>
      <c r="AM574" s="356" t="s">
        <v>1131</v>
      </c>
      <c r="AN574" s="356" t="s">
        <v>1131</v>
      </c>
      <c r="AO574" s="356" t="s">
        <v>1131</v>
      </c>
      <c r="AP574" s="356" t="s">
        <v>1131</v>
      </c>
      <c r="AQ574" s="356" t="s">
        <v>1131</v>
      </c>
      <c r="AR574" s="356" t="s">
        <v>1131</v>
      </c>
    </row>
    <row r="575" spans="1:44" ht="47.25" customHeight="1">
      <c r="A575" s="357" t="s">
        <v>2882</v>
      </c>
      <c r="B575" s="358" t="s">
        <v>2883</v>
      </c>
      <c r="C575" s="358"/>
      <c r="D575" s="358"/>
      <c r="E575" s="358" t="s">
        <v>1551</v>
      </c>
      <c r="F575" s="358" t="s">
        <v>2884</v>
      </c>
      <c r="G575" s="358"/>
      <c r="H575" s="358" t="s">
        <v>1130</v>
      </c>
      <c r="I575" s="355">
        <v>0.28899999999999998</v>
      </c>
      <c r="J575" s="355">
        <v>0.28899999999999998</v>
      </c>
      <c r="K575" s="355">
        <v>0.312</v>
      </c>
      <c r="L575" s="355">
        <v>0.26900000000000002</v>
      </c>
      <c r="M575" s="355">
        <v>0.73399999999999999</v>
      </c>
      <c r="N575" s="355">
        <v>0.77300000000000002</v>
      </c>
      <c r="O575" s="355">
        <v>1.0009999999999999</v>
      </c>
      <c r="P575" s="355">
        <v>1.131</v>
      </c>
      <c r="Q575" s="355">
        <v>1.7190000000000001</v>
      </c>
      <c r="R575" s="359">
        <v>1</v>
      </c>
      <c r="S575" s="355">
        <v>1.6</v>
      </c>
      <c r="T575" s="355">
        <v>2</v>
      </c>
      <c r="U575" s="355">
        <v>2</v>
      </c>
      <c r="V575" s="355">
        <v>2.2000000000000002</v>
      </c>
      <c r="W575" s="355">
        <v>1.9</v>
      </c>
      <c r="X575" s="355" t="s">
        <v>1131</v>
      </c>
      <c r="Y575" s="355" t="s">
        <v>1131</v>
      </c>
      <c r="Z575" s="355" t="s">
        <v>1131</v>
      </c>
      <c r="AA575" s="355" t="s">
        <v>1131</v>
      </c>
      <c r="AB575" s="355" t="s">
        <v>1131</v>
      </c>
      <c r="AC575" s="355" t="s">
        <v>1131</v>
      </c>
      <c r="AD575" s="355" t="s">
        <v>1131</v>
      </c>
      <c r="AE575" s="355" t="s">
        <v>1131</v>
      </c>
      <c r="AF575" s="355" t="s">
        <v>1131</v>
      </c>
      <c r="AG575" s="355" t="s">
        <v>1131</v>
      </c>
      <c r="AH575" s="355" t="s">
        <v>1131</v>
      </c>
      <c r="AI575" s="355" t="s">
        <v>1131</v>
      </c>
      <c r="AJ575" s="355" t="s">
        <v>1131</v>
      </c>
      <c r="AK575" s="355" t="s">
        <v>1131</v>
      </c>
      <c r="AL575" s="355" t="s">
        <v>1131</v>
      </c>
      <c r="AM575" s="355" t="s">
        <v>1131</v>
      </c>
      <c r="AN575" s="355" t="s">
        <v>1131</v>
      </c>
      <c r="AO575" s="355" t="s">
        <v>1131</v>
      </c>
      <c r="AP575" s="355" t="s">
        <v>1131</v>
      </c>
      <c r="AQ575" s="355" t="s">
        <v>1131</v>
      </c>
      <c r="AR575" s="355" t="s">
        <v>1131</v>
      </c>
    </row>
    <row r="576" spans="1:44" ht="93.75" customHeight="1">
      <c r="A576" s="352" t="s">
        <v>2885</v>
      </c>
      <c r="B576" s="353" t="s">
        <v>2886</v>
      </c>
      <c r="C576" s="353" t="s">
        <v>1371</v>
      </c>
      <c r="D576" s="353" t="s">
        <v>1315</v>
      </c>
      <c r="E576" s="353" t="s">
        <v>1632</v>
      </c>
      <c r="F576" s="353" t="s">
        <v>2887</v>
      </c>
      <c r="G576" s="353" t="s">
        <v>1834</v>
      </c>
      <c r="H576" s="353" t="s">
        <v>1130</v>
      </c>
      <c r="I576" s="356">
        <v>4454.6000000000004</v>
      </c>
      <c r="J576" s="356">
        <v>4567.1000000000004</v>
      </c>
      <c r="K576" s="356">
        <v>5336.9</v>
      </c>
      <c r="L576" s="356">
        <v>4901.8999999999996</v>
      </c>
      <c r="M576" s="356">
        <v>12856</v>
      </c>
      <c r="N576" s="356">
        <v>13486.9</v>
      </c>
      <c r="O576" s="356">
        <v>19444.900000000001</v>
      </c>
      <c r="P576" s="356">
        <v>20347.099999999999</v>
      </c>
      <c r="Q576" s="356">
        <v>31605.3</v>
      </c>
      <c r="R576" s="354">
        <v>18539.2</v>
      </c>
      <c r="S576" s="355">
        <v>27559.9</v>
      </c>
      <c r="T576" s="355">
        <v>36043.199999999997</v>
      </c>
      <c r="U576" s="355">
        <v>37971.800000000003</v>
      </c>
      <c r="V576" s="355">
        <v>44712.800000000003</v>
      </c>
      <c r="W576" s="355">
        <v>41528.9</v>
      </c>
      <c r="X576" s="356" t="s">
        <v>1131</v>
      </c>
      <c r="Y576" s="356" t="s">
        <v>1131</v>
      </c>
      <c r="Z576" s="356" t="s">
        <v>1131</v>
      </c>
      <c r="AA576" s="356" t="s">
        <v>1131</v>
      </c>
      <c r="AB576" s="356" t="s">
        <v>1131</v>
      </c>
      <c r="AC576" s="356" t="s">
        <v>1131</v>
      </c>
      <c r="AD576" s="356" t="s">
        <v>1131</v>
      </c>
      <c r="AE576" s="356" t="s">
        <v>1131</v>
      </c>
      <c r="AF576" s="356" t="s">
        <v>1131</v>
      </c>
      <c r="AG576" s="356" t="s">
        <v>1131</v>
      </c>
      <c r="AH576" s="356" t="s">
        <v>1131</v>
      </c>
      <c r="AI576" s="356" t="s">
        <v>1131</v>
      </c>
      <c r="AJ576" s="356" t="s">
        <v>1131</v>
      </c>
      <c r="AK576" s="356" t="s">
        <v>1131</v>
      </c>
      <c r="AL576" s="356" t="s">
        <v>1131</v>
      </c>
      <c r="AM576" s="356" t="s">
        <v>1131</v>
      </c>
      <c r="AN576" s="356" t="s">
        <v>1131</v>
      </c>
      <c r="AO576" s="356" t="s">
        <v>1131</v>
      </c>
      <c r="AP576" s="356" t="s">
        <v>1131</v>
      </c>
      <c r="AQ576" s="356" t="s">
        <v>1131</v>
      </c>
      <c r="AR576" s="356" t="s">
        <v>1131</v>
      </c>
    </row>
    <row r="577" spans="1:44" ht="93.75" customHeight="1">
      <c r="A577" s="357" t="s">
        <v>2888</v>
      </c>
      <c r="B577" s="358" t="s">
        <v>2889</v>
      </c>
      <c r="C577" s="358" t="s">
        <v>1371</v>
      </c>
      <c r="D577" s="358" t="s">
        <v>1315</v>
      </c>
      <c r="E577" s="358" t="s">
        <v>1632</v>
      </c>
      <c r="F577" s="358" t="s">
        <v>2890</v>
      </c>
      <c r="G577" s="358" t="s">
        <v>1834</v>
      </c>
      <c r="H577" s="358" t="s">
        <v>1130</v>
      </c>
      <c r="I577" s="355">
        <v>25101.5</v>
      </c>
      <c r="J577" s="355">
        <v>26472.799999999999</v>
      </c>
      <c r="K577" s="355">
        <v>29472.2</v>
      </c>
      <c r="L577" s="355">
        <v>34822.199999999997</v>
      </c>
      <c r="M577" s="355">
        <v>41371.800000000003</v>
      </c>
      <c r="N577" s="355">
        <v>37945.699999999997</v>
      </c>
      <c r="O577" s="355">
        <v>55124.5</v>
      </c>
      <c r="P577" s="355">
        <v>57833.4</v>
      </c>
      <c r="Q577" s="355">
        <v>71289.2</v>
      </c>
      <c r="R577" s="359">
        <v>62500.5</v>
      </c>
      <c r="S577" s="355">
        <v>63612.2</v>
      </c>
      <c r="T577" s="355">
        <v>72487</v>
      </c>
      <c r="U577" s="355">
        <v>66284.399999999994</v>
      </c>
      <c r="V577" s="355">
        <v>71842.3</v>
      </c>
      <c r="W577" s="355">
        <v>70604.7</v>
      </c>
      <c r="X577" s="355" t="s">
        <v>1131</v>
      </c>
      <c r="Y577" s="355" t="s">
        <v>1131</v>
      </c>
      <c r="Z577" s="355" t="s">
        <v>1131</v>
      </c>
      <c r="AA577" s="355" t="s">
        <v>1131</v>
      </c>
      <c r="AB577" s="355" t="s">
        <v>1131</v>
      </c>
      <c r="AC577" s="355" t="s">
        <v>1131</v>
      </c>
      <c r="AD577" s="355" t="s">
        <v>1131</v>
      </c>
      <c r="AE577" s="355" t="s">
        <v>1131</v>
      </c>
      <c r="AF577" s="355" t="s">
        <v>1131</v>
      </c>
      <c r="AG577" s="355" t="s">
        <v>1131</v>
      </c>
      <c r="AH577" s="355" t="s">
        <v>1131</v>
      </c>
      <c r="AI577" s="355" t="s">
        <v>1131</v>
      </c>
      <c r="AJ577" s="355" t="s">
        <v>1131</v>
      </c>
      <c r="AK577" s="355" t="s">
        <v>1131</v>
      </c>
      <c r="AL577" s="355" t="s">
        <v>1131</v>
      </c>
      <c r="AM577" s="355" t="s">
        <v>1131</v>
      </c>
      <c r="AN577" s="355" t="s">
        <v>1131</v>
      </c>
      <c r="AO577" s="355" t="s">
        <v>1131</v>
      </c>
      <c r="AP577" s="355" t="s">
        <v>1131</v>
      </c>
      <c r="AQ577" s="355" t="s">
        <v>1131</v>
      </c>
      <c r="AR577" s="355" t="s">
        <v>1131</v>
      </c>
    </row>
    <row r="578" spans="1:44" ht="93.75" customHeight="1">
      <c r="A578" s="352" t="s">
        <v>2891</v>
      </c>
      <c r="B578" s="353" t="s">
        <v>2892</v>
      </c>
      <c r="C578" s="353" t="s">
        <v>1371</v>
      </c>
      <c r="D578" s="353" t="s">
        <v>1315</v>
      </c>
      <c r="E578" s="353" t="s">
        <v>1632</v>
      </c>
      <c r="F578" s="353" t="s">
        <v>2893</v>
      </c>
      <c r="G578" s="353" t="s">
        <v>1834</v>
      </c>
      <c r="H578" s="353" t="s">
        <v>1130</v>
      </c>
      <c r="I578" s="356">
        <v>-20646.900000000001</v>
      </c>
      <c r="J578" s="356">
        <v>-21905.7</v>
      </c>
      <c r="K578" s="356">
        <v>-24135.3</v>
      </c>
      <c r="L578" s="356">
        <v>-29920.3</v>
      </c>
      <c r="M578" s="356">
        <v>-28515.8</v>
      </c>
      <c r="N578" s="356">
        <v>-24458.799999999999</v>
      </c>
      <c r="O578" s="356">
        <v>-35679.599999999999</v>
      </c>
      <c r="P578" s="356">
        <v>-37486.300000000003</v>
      </c>
      <c r="Q578" s="356">
        <v>-39683.9</v>
      </c>
      <c r="R578" s="354">
        <v>-43961.3</v>
      </c>
      <c r="S578" s="355">
        <v>-36052.300000000003</v>
      </c>
      <c r="T578" s="355">
        <v>-36443.800000000003</v>
      </c>
      <c r="U578" s="355">
        <v>-28312.6</v>
      </c>
      <c r="V578" s="355">
        <v>-27129.5</v>
      </c>
      <c r="W578" s="355">
        <v>-29075.8</v>
      </c>
      <c r="X578" s="356" t="s">
        <v>1131</v>
      </c>
      <c r="Y578" s="356" t="s">
        <v>1131</v>
      </c>
      <c r="Z578" s="356" t="s">
        <v>1131</v>
      </c>
      <c r="AA578" s="356" t="s">
        <v>1131</v>
      </c>
      <c r="AB578" s="356" t="s">
        <v>1131</v>
      </c>
      <c r="AC578" s="356" t="s">
        <v>1131</v>
      </c>
      <c r="AD578" s="356" t="s">
        <v>1131</v>
      </c>
      <c r="AE578" s="356" t="s">
        <v>1131</v>
      </c>
      <c r="AF578" s="356" t="s">
        <v>1131</v>
      </c>
      <c r="AG578" s="356" t="s">
        <v>1131</v>
      </c>
      <c r="AH578" s="356" t="s">
        <v>1131</v>
      </c>
      <c r="AI578" s="356" t="s">
        <v>1131</v>
      </c>
      <c r="AJ578" s="356" t="s">
        <v>1131</v>
      </c>
      <c r="AK578" s="356" t="s">
        <v>1131</v>
      </c>
      <c r="AL578" s="356" t="s">
        <v>1131</v>
      </c>
      <c r="AM578" s="356" t="s">
        <v>1131</v>
      </c>
      <c r="AN578" s="356" t="s">
        <v>1131</v>
      </c>
      <c r="AO578" s="356" t="s">
        <v>1131</v>
      </c>
      <c r="AP578" s="356" t="s">
        <v>1131</v>
      </c>
      <c r="AQ578" s="356" t="s">
        <v>1131</v>
      </c>
      <c r="AR578" s="356" t="s">
        <v>1131</v>
      </c>
    </row>
    <row r="579" spans="1:44" ht="29.25" customHeight="1">
      <c r="A579" s="357" t="s">
        <v>2894</v>
      </c>
      <c r="B579" s="358" t="s">
        <v>2895</v>
      </c>
      <c r="C579" s="358" t="s">
        <v>1371</v>
      </c>
      <c r="D579" s="358" t="s">
        <v>1315</v>
      </c>
      <c r="E579" s="358" t="s">
        <v>1127</v>
      </c>
      <c r="F579" s="358" t="s">
        <v>2896</v>
      </c>
      <c r="G579" s="358"/>
      <c r="H579" s="358" t="s">
        <v>1130</v>
      </c>
      <c r="I579" s="359">
        <v>0</v>
      </c>
      <c r="J579" s="359">
        <v>0</v>
      </c>
      <c r="K579" s="359">
        <v>0</v>
      </c>
      <c r="L579" s="359">
        <v>0</v>
      </c>
      <c r="M579" s="359">
        <v>0</v>
      </c>
      <c r="N579" s="359">
        <v>0</v>
      </c>
      <c r="O579" s="359">
        <v>0</v>
      </c>
      <c r="P579" s="359">
        <v>0</v>
      </c>
      <c r="Q579" s="359">
        <v>0</v>
      </c>
      <c r="R579" s="359">
        <v>0</v>
      </c>
      <c r="S579" s="355">
        <v>0</v>
      </c>
      <c r="T579" s="355">
        <v>0</v>
      </c>
      <c r="U579" s="355">
        <v>0</v>
      </c>
      <c r="V579" s="355">
        <v>0</v>
      </c>
      <c r="W579" s="355">
        <v>0</v>
      </c>
      <c r="X579" s="355" t="s">
        <v>1131</v>
      </c>
      <c r="Y579" s="355" t="s">
        <v>1131</v>
      </c>
      <c r="Z579" s="355" t="s">
        <v>1131</v>
      </c>
      <c r="AA579" s="355" t="s">
        <v>1131</v>
      </c>
      <c r="AB579" s="355" t="s">
        <v>1131</v>
      </c>
      <c r="AC579" s="355" t="s">
        <v>1131</v>
      </c>
      <c r="AD579" s="355" t="s">
        <v>1131</v>
      </c>
      <c r="AE579" s="355" t="s">
        <v>1131</v>
      </c>
      <c r="AF579" s="355" t="s">
        <v>1131</v>
      </c>
      <c r="AG579" s="355" t="s">
        <v>1131</v>
      </c>
      <c r="AH579" s="355" t="s">
        <v>1131</v>
      </c>
      <c r="AI579" s="355" t="s">
        <v>1131</v>
      </c>
      <c r="AJ579" s="355" t="s">
        <v>1131</v>
      </c>
      <c r="AK579" s="355" t="s">
        <v>1131</v>
      </c>
      <c r="AL579" s="355" t="s">
        <v>1131</v>
      </c>
      <c r="AM579" s="355" t="s">
        <v>1131</v>
      </c>
      <c r="AN579" s="355" t="s">
        <v>1131</v>
      </c>
      <c r="AO579" s="355" t="s">
        <v>1131</v>
      </c>
      <c r="AP579" s="355" t="s">
        <v>1131</v>
      </c>
      <c r="AQ579" s="355" t="s">
        <v>1131</v>
      </c>
      <c r="AR579" s="355" t="s">
        <v>1131</v>
      </c>
    </row>
    <row r="580" spans="1:44" ht="29.25" customHeight="1">
      <c r="A580" s="352" t="s">
        <v>2897</v>
      </c>
      <c r="B580" s="353" t="s">
        <v>2898</v>
      </c>
      <c r="C580" s="353" t="s">
        <v>1371</v>
      </c>
      <c r="D580" s="353" t="s">
        <v>1315</v>
      </c>
      <c r="E580" s="353" t="s">
        <v>1127</v>
      </c>
      <c r="F580" s="353" t="s">
        <v>2899</v>
      </c>
      <c r="G580" s="353"/>
      <c r="H580" s="353" t="s">
        <v>1130</v>
      </c>
      <c r="I580" s="354">
        <v>0</v>
      </c>
      <c r="J580" s="354">
        <v>0</v>
      </c>
      <c r="K580" s="354">
        <v>0</v>
      </c>
      <c r="L580" s="354">
        <v>0</v>
      </c>
      <c r="M580" s="354">
        <v>0</v>
      </c>
      <c r="N580" s="354">
        <v>0</v>
      </c>
      <c r="O580" s="354">
        <v>0</v>
      </c>
      <c r="P580" s="354">
        <v>0</v>
      </c>
      <c r="Q580" s="354">
        <v>0</v>
      </c>
      <c r="R580" s="354">
        <v>0</v>
      </c>
      <c r="S580" s="355">
        <v>0</v>
      </c>
      <c r="T580" s="355">
        <v>0</v>
      </c>
      <c r="U580" s="355">
        <v>0</v>
      </c>
      <c r="V580" s="355">
        <v>0</v>
      </c>
      <c r="W580" s="355">
        <v>0</v>
      </c>
      <c r="X580" s="356" t="s">
        <v>1131</v>
      </c>
      <c r="Y580" s="356" t="s">
        <v>1131</v>
      </c>
      <c r="Z580" s="356" t="s">
        <v>1131</v>
      </c>
      <c r="AA580" s="356" t="s">
        <v>1131</v>
      </c>
      <c r="AB580" s="356" t="s">
        <v>1131</v>
      </c>
      <c r="AC580" s="356" t="s">
        <v>1131</v>
      </c>
      <c r="AD580" s="356" t="s">
        <v>1131</v>
      </c>
      <c r="AE580" s="356" t="s">
        <v>1131</v>
      </c>
      <c r="AF580" s="356" t="s">
        <v>1131</v>
      </c>
      <c r="AG580" s="356" t="s">
        <v>1131</v>
      </c>
      <c r="AH580" s="356" t="s">
        <v>1131</v>
      </c>
      <c r="AI580" s="356" t="s">
        <v>1131</v>
      </c>
      <c r="AJ580" s="356" t="s">
        <v>1131</v>
      </c>
      <c r="AK580" s="356" t="s">
        <v>1131</v>
      </c>
      <c r="AL580" s="356" t="s">
        <v>1131</v>
      </c>
      <c r="AM580" s="356" t="s">
        <v>1131</v>
      </c>
      <c r="AN580" s="356" t="s">
        <v>1131</v>
      </c>
      <c r="AO580" s="356" t="s">
        <v>1131</v>
      </c>
      <c r="AP580" s="356" t="s">
        <v>1131</v>
      </c>
      <c r="AQ580" s="356" t="s">
        <v>1131</v>
      </c>
      <c r="AR580" s="356" t="s">
        <v>1131</v>
      </c>
    </row>
    <row r="581" spans="1:44" ht="38.25" customHeight="1">
      <c r="A581" s="357" t="s">
        <v>2900</v>
      </c>
      <c r="B581" s="358" t="s">
        <v>2901</v>
      </c>
      <c r="C581" s="358"/>
      <c r="D581" s="358"/>
      <c r="E581" s="358" t="s">
        <v>1712</v>
      </c>
      <c r="F581" s="358" t="s">
        <v>2902</v>
      </c>
      <c r="G581" s="358"/>
      <c r="H581" s="358" t="s">
        <v>1130</v>
      </c>
      <c r="I581" s="359">
        <v>10</v>
      </c>
      <c r="J581" s="359">
        <v>5.9</v>
      </c>
      <c r="K581" s="359">
        <v>4.5999999999999996</v>
      </c>
      <c r="L581" s="359">
        <v>4.5999999999999996</v>
      </c>
      <c r="M581" s="359">
        <v>5.5</v>
      </c>
      <c r="N581" s="359">
        <v>1.4</v>
      </c>
      <c r="O581" s="359">
        <v>5.0999999999999996</v>
      </c>
      <c r="P581" s="359">
        <v>9.3000000000000007</v>
      </c>
      <c r="Q581" s="359">
        <v>2.2999999999999998</v>
      </c>
      <c r="R581" s="355">
        <v>4.9000000000000004</v>
      </c>
      <c r="S581" s="355">
        <v>2.4</v>
      </c>
      <c r="T581" s="355">
        <v>3.9</v>
      </c>
      <c r="U581" s="355">
        <v>5.3</v>
      </c>
      <c r="V581" s="355">
        <v>5.5</v>
      </c>
      <c r="W581" s="355" t="s">
        <v>1131</v>
      </c>
      <c r="X581" s="355" t="s">
        <v>1131</v>
      </c>
      <c r="Y581" s="355" t="s">
        <v>1131</v>
      </c>
      <c r="Z581" s="355" t="s">
        <v>1131</v>
      </c>
      <c r="AA581" s="355" t="s">
        <v>1131</v>
      </c>
      <c r="AB581" s="355" t="s">
        <v>1131</v>
      </c>
      <c r="AC581" s="355" t="s">
        <v>1131</v>
      </c>
      <c r="AD581" s="355" t="s">
        <v>1131</v>
      </c>
      <c r="AE581" s="355" t="s">
        <v>1131</v>
      </c>
      <c r="AF581" s="355" t="s">
        <v>1131</v>
      </c>
      <c r="AG581" s="355" t="s">
        <v>1131</v>
      </c>
      <c r="AH581" s="355" t="s">
        <v>1131</v>
      </c>
      <c r="AI581" s="355" t="s">
        <v>1131</v>
      </c>
      <c r="AJ581" s="355" t="s">
        <v>1131</v>
      </c>
      <c r="AK581" s="355" t="s">
        <v>1131</v>
      </c>
      <c r="AL581" s="355" t="s">
        <v>1131</v>
      </c>
      <c r="AM581" s="355" t="s">
        <v>1131</v>
      </c>
      <c r="AN581" s="355" t="s">
        <v>1131</v>
      </c>
      <c r="AO581" s="355" t="s">
        <v>1131</v>
      </c>
      <c r="AP581" s="355" t="s">
        <v>1131</v>
      </c>
      <c r="AQ581" s="355" t="s">
        <v>1131</v>
      </c>
      <c r="AR581" s="355" t="s">
        <v>1131</v>
      </c>
    </row>
    <row r="582" spans="1:44" ht="38.25" customHeight="1">
      <c r="A582" s="352" t="s">
        <v>2903</v>
      </c>
      <c r="B582" s="353" t="s">
        <v>2904</v>
      </c>
      <c r="C582" s="353" t="s">
        <v>1290</v>
      </c>
      <c r="D582" s="353" t="s">
        <v>1291</v>
      </c>
      <c r="E582" s="353" t="s">
        <v>1712</v>
      </c>
      <c r="F582" s="353" t="s">
        <v>2905</v>
      </c>
      <c r="G582" s="353"/>
      <c r="H582" s="353" t="s">
        <v>1130</v>
      </c>
      <c r="I582" s="354">
        <v>3331</v>
      </c>
      <c r="J582" s="354">
        <v>3529</v>
      </c>
      <c r="K582" s="354">
        <v>3691</v>
      </c>
      <c r="L582" s="354">
        <v>3860</v>
      </c>
      <c r="M582" s="354">
        <v>4073</v>
      </c>
      <c r="N582" s="354">
        <v>4129</v>
      </c>
      <c r="O582" s="354">
        <v>4340</v>
      </c>
      <c r="P582" s="354">
        <v>4745</v>
      </c>
      <c r="Q582" s="354">
        <v>4854</v>
      </c>
      <c r="R582" s="355">
        <v>5093</v>
      </c>
      <c r="S582" s="355">
        <v>5217</v>
      </c>
      <c r="T582" s="355">
        <v>5423</v>
      </c>
      <c r="U582" s="355">
        <v>5712</v>
      </c>
      <c r="V582" s="355">
        <v>6026</v>
      </c>
      <c r="W582" s="356" t="s">
        <v>1131</v>
      </c>
      <c r="X582" s="356" t="s">
        <v>1131</v>
      </c>
      <c r="Y582" s="356" t="s">
        <v>1131</v>
      </c>
      <c r="Z582" s="356" t="s">
        <v>1131</v>
      </c>
      <c r="AA582" s="356" t="s">
        <v>1131</v>
      </c>
      <c r="AB582" s="356" t="s">
        <v>1131</v>
      </c>
      <c r="AC582" s="356" t="s">
        <v>1131</v>
      </c>
      <c r="AD582" s="356" t="s">
        <v>1131</v>
      </c>
      <c r="AE582" s="356" t="s">
        <v>1131</v>
      </c>
      <c r="AF582" s="356" t="s">
        <v>1131</v>
      </c>
      <c r="AG582" s="356" t="s">
        <v>1131</v>
      </c>
      <c r="AH582" s="356" t="s">
        <v>1131</v>
      </c>
      <c r="AI582" s="356" t="s">
        <v>1131</v>
      </c>
      <c r="AJ582" s="356" t="s">
        <v>1131</v>
      </c>
      <c r="AK582" s="356" t="s">
        <v>1131</v>
      </c>
      <c r="AL582" s="356" t="s">
        <v>1131</v>
      </c>
      <c r="AM582" s="356" t="s">
        <v>1131</v>
      </c>
      <c r="AN582" s="356" t="s">
        <v>1131</v>
      </c>
      <c r="AO582" s="356" t="s">
        <v>1131</v>
      </c>
      <c r="AP582" s="356" t="s">
        <v>1131</v>
      </c>
      <c r="AQ582" s="356" t="s">
        <v>1131</v>
      </c>
      <c r="AR582" s="356" t="s">
        <v>1131</v>
      </c>
    </row>
    <row r="583" spans="1:44" ht="38.25" customHeight="1">
      <c r="A583" s="357" t="s">
        <v>2906</v>
      </c>
      <c r="B583" s="358" t="s">
        <v>2907</v>
      </c>
      <c r="C583" s="358" t="s">
        <v>1371</v>
      </c>
      <c r="D583" s="358" t="s">
        <v>1315</v>
      </c>
      <c r="E583" s="358" t="s">
        <v>1712</v>
      </c>
      <c r="F583" s="358" t="s">
        <v>2908</v>
      </c>
      <c r="G583" s="358"/>
      <c r="H583" s="358" t="s">
        <v>1130</v>
      </c>
      <c r="I583" s="359">
        <v>2946</v>
      </c>
      <c r="J583" s="359">
        <v>3040</v>
      </c>
      <c r="K583" s="359">
        <v>3263</v>
      </c>
      <c r="L583" s="359">
        <v>3509</v>
      </c>
      <c r="M583" s="359">
        <v>3495</v>
      </c>
      <c r="N583" s="359">
        <v>3498</v>
      </c>
      <c r="O583" s="359">
        <v>3794</v>
      </c>
      <c r="P583" s="359">
        <v>3674</v>
      </c>
      <c r="Q583" s="359">
        <v>3718</v>
      </c>
      <c r="R583" s="355">
        <v>3795</v>
      </c>
      <c r="S583" s="355">
        <v>4031</v>
      </c>
      <c r="T583" s="355">
        <v>4295</v>
      </c>
      <c r="U583" s="355">
        <v>4601</v>
      </c>
      <c r="V583" s="355">
        <v>4839</v>
      </c>
      <c r="W583" s="355" t="s">
        <v>1131</v>
      </c>
      <c r="X583" s="355" t="s">
        <v>1131</v>
      </c>
      <c r="Y583" s="355" t="s">
        <v>1131</v>
      </c>
      <c r="Z583" s="355" t="s">
        <v>1131</v>
      </c>
      <c r="AA583" s="355" t="s">
        <v>1131</v>
      </c>
      <c r="AB583" s="355" t="s">
        <v>1131</v>
      </c>
      <c r="AC583" s="355" t="s">
        <v>1131</v>
      </c>
      <c r="AD583" s="355" t="s">
        <v>1131</v>
      </c>
      <c r="AE583" s="355" t="s">
        <v>1131</v>
      </c>
      <c r="AF583" s="355" t="s">
        <v>1131</v>
      </c>
      <c r="AG583" s="355" t="s">
        <v>1131</v>
      </c>
      <c r="AH583" s="355" t="s">
        <v>1131</v>
      </c>
      <c r="AI583" s="355" t="s">
        <v>1131</v>
      </c>
      <c r="AJ583" s="355" t="s">
        <v>1131</v>
      </c>
      <c r="AK583" s="355" t="s">
        <v>1131</v>
      </c>
      <c r="AL583" s="355" t="s">
        <v>1131</v>
      </c>
      <c r="AM583" s="355" t="s">
        <v>1131</v>
      </c>
      <c r="AN583" s="355" t="s">
        <v>1131</v>
      </c>
      <c r="AO583" s="355" t="s">
        <v>1131</v>
      </c>
      <c r="AP583" s="355" t="s">
        <v>1131</v>
      </c>
      <c r="AQ583" s="355" t="s">
        <v>1131</v>
      </c>
      <c r="AR583" s="355" t="s">
        <v>1131</v>
      </c>
    </row>
    <row r="584" spans="1:44" ht="47.25" customHeight="1">
      <c r="A584" s="352" t="s">
        <v>2909</v>
      </c>
      <c r="B584" s="353" t="s">
        <v>2910</v>
      </c>
      <c r="C584" s="353"/>
      <c r="D584" s="353"/>
      <c r="E584" s="353" t="s">
        <v>2911</v>
      </c>
      <c r="F584" s="353" t="s">
        <v>2912</v>
      </c>
      <c r="G584" s="353"/>
      <c r="H584" s="353" t="s">
        <v>1130</v>
      </c>
      <c r="I584" s="356">
        <v>-0.42599999999999999</v>
      </c>
      <c r="J584" s="356">
        <v>1.8660000000000001</v>
      </c>
      <c r="K584" s="356">
        <v>3.16</v>
      </c>
      <c r="L584" s="356">
        <v>1.498</v>
      </c>
      <c r="M584" s="356">
        <v>-0.14000000000000001</v>
      </c>
      <c r="N584" s="356">
        <v>-0.107</v>
      </c>
      <c r="O584" s="356">
        <v>8.4329999999999998</v>
      </c>
      <c r="P584" s="356">
        <v>0.89900000000000002</v>
      </c>
      <c r="Q584" s="356">
        <v>-2.536</v>
      </c>
      <c r="R584" s="354">
        <v>4.2</v>
      </c>
      <c r="S584" s="355">
        <v>1.7</v>
      </c>
      <c r="T584" s="355">
        <v>2.1</v>
      </c>
      <c r="U584" s="355">
        <v>2.5</v>
      </c>
      <c r="V584" s="355">
        <v>2.2999999999999998</v>
      </c>
      <c r="W584" s="355">
        <v>2</v>
      </c>
      <c r="X584" s="356" t="s">
        <v>1131</v>
      </c>
      <c r="Y584" s="356" t="s">
        <v>1131</v>
      </c>
      <c r="Z584" s="356" t="s">
        <v>1131</v>
      </c>
      <c r="AA584" s="356" t="s">
        <v>1131</v>
      </c>
      <c r="AB584" s="356" t="s">
        <v>1131</v>
      </c>
      <c r="AC584" s="356" t="s">
        <v>1131</v>
      </c>
      <c r="AD584" s="356" t="s">
        <v>1131</v>
      </c>
      <c r="AE584" s="356" t="s">
        <v>1131</v>
      </c>
      <c r="AF584" s="356" t="s">
        <v>1131</v>
      </c>
      <c r="AG584" s="356" t="s">
        <v>1131</v>
      </c>
      <c r="AH584" s="356" t="s">
        <v>1131</v>
      </c>
      <c r="AI584" s="356" t="s">
        <v>1131</v>
      </c>
      <c r="AJ584" s="356" t="s">
        <v>1131</v>
      </c>
      <c r="AK584" s="356" t="s">
        <v>1131</v>
      </c>
      <c r="AL584" s="356" t="s">
        <v>1131</v>
      </c>
      <c r="AM584" s="356" t="s">
        <v>1131</v>
      </c>
      <c r="AN584" s="356" t="s">
        <v>1131</v>
      </c>
      <c r="AO584" s="356" t="s">
        <v>1131</v>
      </c>
      <c r="AP584" s="356" t="s">
        <v>1131</v>
      </c>
      <c r="AQ584" s="356" t="s">
        <v>1131</v>
      </c>
      <c r="AR584" s="356" t="s">
        <v>1131</v>
      </c>
    </row>
    <row r="585" spans="1:44" ht="20.25" customHeight="1">
      <c r="A585" s="357" t="s">
        <v>2913</v>
      </c>
      <c r="B585" s="358" t="s">
        <v>2914</v>
      </c>
      <c r="C585" s="358"/>
      <c r="D585" s="358"/>
      <c r="E585" s="358" t="s">
        <v>1143</v>
      </c>
      <c r="F585" s="358" t="s">
        <v>2915</v>
      </c>
      <c r="G585" s="358"/>
      <c r="H585" s="358" t="s">
        <v>1130</v>
      </c>
      <c r="I585" s="355">
        <v>108.509</v>
      </c>
      <c r="J585" s="355">
        <v>110.533</v>
      </c>
      <c r="K585" s="355">
        <v>114.026</v>
      </c>
      <c r="L585" s="355">
        <v>115.73399999999999</v>
      </c>
      <c r="M585" s="355">
        <v>115.572</v>
      </c>
      <c r="N585" s="355">
        <v>115.44799999999999</v>
      </c>
      <c r="O585" s="355">
        <v>125.184</v>
      </c>
      <c r="P585" s="355">
        <v>126.31</v>
      </c>
      <c r="Q585" s="355">
        <v>123.10599999999999</v>
      </c>
      <c r="R585" s="359">
        <v>128.30000000000001</v>
      </c>
      <c r="S585" s="355">
        <v>130.4</v>
      </c>
      <c r="T585" s="355">
        <v>133.19999999999999</v>
      </c>
      <c r="U585" s="355">
        <v>136.5</v>
      </c>
      <c r="V585" s="355">
        <v>139.6</v>
      </c>
      <c r="W585" s="355">
        <v>142.4</v>
      </c>
      <c r="X585" s="355" t="s">
        <v>1131</v>
      </c>
      <c r="Y585" s="355" t="s">
        <v>1131</v>
      </c>
      <c r="Z585" s="355" t="s">
        <v>1131</v>
      </c>
      <c r="AA585" s="355" t="s">
        <v>1131</v>
      </c>
      <c r="AB585" s="355" t="s">
        <v>1131</v>
      </c>
      <c r="AC585" s="355" t="s">
        <v>1131</v>
      </c>
      <c r="AD585" s="355" t="s">
        <v>1131</v>
      </c>
      <c r="AE585" s="355" t="s">
        <v>1131</v>
      </c>
      <c r="AF585" s="355" t="s">
        <v>1131</v>
      </c>
      <c r="AG585" s="355" t="s">
        <v>1131</v>
      </c>
      <c r="AH585" s="355" t="s">
        <v>1131</v>
      </c>
      <c r="AI585" s="355" t="s">
        <v>1131</v>
      </c>
      <c r="AJ585" s="355" t="s">
        <v>1131</v>
      </c>
      <c r="AK585" s="355" t="s">
        <v>1131</v>
      </c>
      <c r="AL585" s="355" t="s">
        <v>1131</v>
      </c>
      <c r="AM585" s="355" t="s">
        <v>1131</v>
      </c>
      <c r="AN585" s="355" t="s">
        <v>1131</v>
      </c>
      <c r="AO585" s="355" t="s">
        <v>1131</v>
      </c>
      <c r="AP585" s="355" t="s">
        <v>1131</v>
      </c>
      <c r="AQ585" s="355" t="s">
        <v>1131</v>
      </c>
      <c r="AR585" s="355" t="s">
        <v>1131</v>
      </c>
    </row>
    <row r="586" spans="1:44" ht="29.25" customHeight="1">
      <c r="A586" s="352" t="s">
        <v>2916</v>
      </c>
      <c r="B586" s="353" t="s">
        <v>2917</v>
      </c>
      <c r="C586" s="353"/>
      <c r="D586" s="353"/>
      <c r="E586" s="353" t="s">
        <v>1283</v>
      </c>
      <c r="F586" s="353" t="s">
        <v>2918</v>
      </c>
      <c r="G586" s="353"/>
      <c r="H586" s="353" t="s">
        <v>1130</v>
      </c>
      <c r="I586" s="356">
        <v>2.6779999999999999</v>
      </c>
      <c r="J586" s="356">
        <v>3.2719999999999998</v>
      </c>
      <c r="K586" s="356">
        <v>4.7030000000000003</v>
      </c>
      <c r="L586" s="356">
        <v>2.141</v>
      </c>
      <c r="M586" s="356">
        <v>0.315</v>
      </c>
      <c r="N586" s="356">
        <v>-1.2769999999999999</v>
      </c>
      <c r="O586" s="356">
        <v>5.0039999999999996</v>
      </c>
      <c r="P586" s="356">
        <v>2.2599999999999998</v>
      </c>
      <c r="Q586" s="356">
        <v>1.6</v>
      </c>
      <c r="R586" s="354">
        <v>0.4</v>
      </c>
      <c r="S586" s="355">
        <v>4.2</v>
      </c>
      <c r="T586" s="355">
        <v>2.2000000000000002</v>
      </c>
      <c r="U586" s="355">
        <v>2.2000000000000002</v>
      </c>
      <c r="V586" s="355">
        <v>2.5</v>
      </c>
      <c r="W586" s="355">
        <v>2.2999999999999998</v>
      </c>
      <c r="X586" s="356" t="s">
        <v>1131</v>
      </c>
      <c r="Y586" s="356" t="s">
        <v>1131</v>
      </c>
      <c r="Z586" s="356" t="s">
        <v>1131</v>
      </c>
      <c r="AA586" s="356" t="s">
        <v>1131</v>
      </c>
      <c r="AB586" s="356" t="s">
        <v>1131</v>
      </c>
      <c r="AC586" s="356" t="s">
        <v>1131</v>
      </c>
      <c r="AD586" s="356" t="s">
        <v>1131</v>
      </c>
      <c r="AE586" s="356" t="s">
        <v>1131</v>
      </c>
      <c r="AF586" s="356" t="s">
        <v>1131</v>
      </c>
      <c r="AG586" s="356" t="s">
        <v>1131</v>
      </c>
      <c r="AH586" s="356" t="s">
        <v>1131</v>
      </c>
      <c r="AI586" s="356" t="s">
        <v>1131</v>
      </c>
      <c r="AJ586" s="356" t="s">
        <v>1131</v>
      </c>
      <c r="AK586" s="356" t="s">
        <v>1131</v>
      </c>
      <c r="AL586" s="356" t="s">
        <v>1131</v>
      </c>
      <c r="AM586" s="356" t="s">
        <v>1131</v>
      </c>
      <c r="AN586" s="356" t="s">
        <v>1131</v>
      </c>
      <c r="AO586" s="356" t="s">
        <v>1131</v>
      </c>
      <c r="AP586" s="356" t="s">
        <v>1131</v>
      </c>
      <c r="AQ586" s="356" t="s">
        <v>1131</v>
      </c>
      <c r="AR586" s="356" t="s">
        <v>1131</v>
      </c>
    </row>
    <row r="587" spans="1:44" ht="47.25" customHeight="1">
      <c r="A587" s="357" t="s">
        <v>2919</v>
      </c>
      <c r="B587" s="358" t="s">
        <v>2920</v>
      </c>
      <c r="C587" s="358"/>
      <c r="D587" s="358"/>
      <c r="E587" s="358" t="s">
        <v>1283</v>
      </c>
      <c r="F587" s="358" t="s">
        <v>2921</v>
      </c>
      <c r="G587" s="358"/>
      <c r="H587" s="358" t="s">
        <v>1130</v>
      </c>
      <c r="I587" s="355">
        <v>37.180999999999997</v>
      </c>
      <c r="J587" s="355">
        <v>37.255000000000003</v>
      </c>
      <c r="K587" s="355">
        <v>37.686999999999998</v>
      </c>
      <c r="L587" s="355">
        <v>37.247</v>
      </c>
      <c r="M587" s="355">
        <v>36.468000000000004</v>
      </c>
      <c r="N587" s="355">
        <v>36.314999999999998</v>
      </c>
      <c r="O587" s="355">
        <v>36.465000000000003</v>
      </c>
      <c r="P587" s="355">
        <v>36.139000000000003</v>
      </c>
      <c r="Q587" s="355">
        <v>36.029000000000003</v>
      </c>
      <c r="R587" s="359">
        <v>35.4</v>
      </c>
      <c r="S587" s="355">
        <v>36.200000000000003</v>
      </c>
      <c r="T587" s="355">
        <v>36.200000000000003</v>
      </c>
      <c r="U587" s="355">
        <v>36.1</v>
      </c>
      <c r="V587" s="355">
        <v>36.1</v>
      </c>
      <c r="W587" s="355">
        <v>36.1</v>
      </c>
      <c r="X587" s="355" t="s">
        <v>1131</v>
      </c>
      <c r="Y587" s="355" t="s">
        <v>1131</v>
      </c>
      <c r="Z587" s="355" t="s">
        <v>1131</v>
      </c>
      <c r="AA587" s="355" t="s">
        <v>1131</v>
      </c>
      <c r="AB587" s="355" t="s">
        <v>1131</v>
      </c>
      <c r="AC587" s="355" t="s">
        <v>1131</v>
      </c>
      <c r="AD587" s="355" t="s">
        <v>1131</v>
      </c>
      <c r="AE587" s="355" t="s">
        <v>1131</v>
      </c>
      <c r="AF587" s="355" t="s">
        <v>1131</v>
      </c>
      <c r="AG587" s="355" t="s">
        <v>1131</v>
      </c>
      <c r="AH587" s="355" t="s">
        <v>1131</v>
      </c>
      <c r="AI587" s="355" t="s">
        <v>1131</v>
      </c>
      <c r="AJ587" s="355" t="s">
        <v>1131</v>
      </c>
      <c r="AK587" s="355" t="s">
        <v>1131</v>
      </c>
      <c r="AL587" s="355" t="s">
        <v>1131</v>
      </c>
      <c r="AM587" s="355" t="s">
        <v>1131</v>
      </c>
      <c r="AN587" s="355" t="s">
        <v>1131</v>
      </c>
      <c r="AO587" s="355" t="s">
        <v>1131</v>
      </c>
      <c r="AP587" s="355" t="s">
        <v>1131</v>
      </c>
      <c r="AQ587" s="355" t="s">
        <v>1131</v>
      </c>
      <c r="AR587" s="355" t="s">
        <v>1131</v>
      </c>
    </row>
    <row r="588" spans="1:44" ht="29.25" customHeight="1">
      <c r="A588" s="352" t="s">
        <v>2922</v>
      </c>
      <c r="B588" s="353" t="s">
        <v>2923</v>
      </c>
      <c r="C588" s="353" t="s">
        <v>1290</v>
      </c>
      <c r="D588" s="353" t="s">
        <v>1291</v>
      </c>
      <c r="E588" s="353" t="s">
        <v>1292</v>
      </c>
      <c r="F588" s="353" t="s">
        <v>2924</v>
      </c>
      <c r="G588" s="353"/>
      <c r="H588" s="353" t="s">
        <v>1130</v>
      </c>
      <c r="I588" s="356">
        <v>627761.9</v>
      </c>
      <c r="J588" s="356">
        <v>648304</v>
      </c>
      <c r="K588" s="356">
        <v>678793.3</v>
      </c>
      <c r="L588" s="356">
        <v>693326.1</v>
      </c>
      <c r="M588" s="356">
        <v>695510.3</v>
      </c>
      <c r="N588" s="356">
        <v>686628.6</v>
      </c>
      <c r="O588" s="356">
        <v>720990.8</v>
      </c>
      <c r="P588" s="356">
        <v>737288.2</v>
      </c>
      <c r="Q588" s="356">
        <v>749084.1</v>
      </c>
      <c r="R588" s="354">
        <v>752065.6</v>
      </c>
      <c r="S588" s="355">
        <v>783370.6</v>
      </c>
      <c r="T588" s="355">
        <v>800977.7</v>
      </c>
      <c r="U588" s="355">
        <v>818573.6</v>
      </c>
      <c r="V588" s="355">
        <v>838658.4</v>
      </c>
      <c r="W588" s="355">
        <v>857798</v>
      </c>
      <c r="X588" s="356" t="s">
        <v>1131</v>
      </c>
      <c r="Y588" s="356" t="s">
        <v>1131</v>
      </c>
      <c r="Z588" s="356" t="s">
        <v>1131</v>
      </c>
      <c r="AA588" s="356" t="s">
        <v>1131</v>
      </c>
      <c r="AB588" s="356" t="s">
        <v>1131</v>
      </c>
      <c r="AC588" s="356" t="s">
        <v>1131</v>
      </c>
      <c r="AD588" s="356" t="s">
        <v>1131</v>
      </c>
      <c r="AE588" s="356" t="s">
        <v>1131</v>
      </c>
      <c r="AF588" s="356" t="s">
        <v>1131</v>
      </c>
      <c r="AG588" s="356" t="s">
        <v>1131</v>
      </c>
      <c r="AH588" s="356" t="s">
        <v>1131</v>
      </c>
      <c r="AI588" s="356" t="s">
        <v>1131</v>
      </c>
      <c r="AJ588" s="356" t="s">
        <v>1131</v>
      </c>
      <c r="AK588" s="356" t="s">
        <v>1131</v>
      </c>
      <c r="AL588" s="356" t="s">
        <v>1131</v>
      </c>
      <c r="AM588" s="356" t="s">
        <v>1131</v>
      </c>
      <c r="AN588" s="356" t="s">
        <v>1131</v>
      </c>
      <c r="AO588" s="356" t="s">
        <v>1131</v>
      </c>
      <c r="AP588" s="356" t="s">
        <v>1131</v>
      </c>
      <c r="AQ588" s="356" t="s">
        <v>1131</v>
      </c>
      <c r="AR588" s="356" t="s">
        <v>1131</v>
      </c>
    </row>
    <row r="589" spans="1:44" ht="120.75" customHeight="1">
      <c r="A589" s="357" t="s">
        <v>2925</v>
      </c>
      <c r="B589" s="358" t="s">
        <v>2926</v>
      </c>
      <c r="C589" s="358"/>
      <c r="D589" s="358"/>
      <c r="E589" s="358" t="s">
        <v>1643</v>
      </c>
      <c r="F589" s="358" t="s">
        <v>2927</v>
      </c>
      <c r="G589" s="358"/>
      <c r="H589" s="358" t="s">
        <v>1130</v>
      </c>
      <c r="I589" s="355">
        <v>38.567999999999998</v>
      </c>
      <c r="J589" s="355">
        <v>38.570999999999998</v>
      </c>
      <c r="K589" s="355">
        <v>39.276000000000003</v>
      </c>
      <c r="L589" s="355">
        <v>39.279000000000003</v>
      </c>
      <c r="M589" s="355">
        <v>39.094999999999999</v>
      </c>
      <c r="N589" s="355">
        <v>38.709000000000003</v>
      </c>
      <c r="O589" s="355">
        <v>39.430999999999997</v>
      </c>
      <c r="P589" s="359">
        <v>39.5</v>
      </c>
      <c r="Q589" s="359">
        <v>39.9</v>
      </c>
      <c r="R589" s="355">
        <v>40.299999999999997</v>
      </c>
      <c r="S589" s="355">
        <v>40.6</v>
      </c>
      <c r="T589" s="355">
        <v>40.799999999999997</v>
      </c>
      <c r="U589" s="355">
        <v>41.1</v>
      </c>
      <c r="V589" s="355">
        <v>41.3</v>
      </c>
      <c r="W589" s="355">
        <v>41.6</v>
      </c>
      <c r="X589" s="355">
        <v>41.9</v>
      </c>
      <c r="Y589" s="355">
        <v>42.2</v>
      </c>
      <c r="Z589" s="355">
        <v>42.4</v>
      </c>
      <c r="AA589" s="355">
        <v>42.7</v>
      </c>
      <c r="AB589" s="355" t="s">
        <v>1131</v>
      </c>
      <c r="AC589" s="355" t="s">
        <v>1131</v>
      </c>
      <c r="AD589" s="355" t="s">
        <v>1131</v>
      </c>
      <c r="AE589" s="355" t="s">
        <v>1131</v>
      </c>
      <c r="AF589" s="355" t="s">
        <v>1131</v>
      </c>
      <c r="AG589" s="355" t="s">
        <v>1131</v>
      </c>
      <c r="AH589" s="355" t="s">
        <v>1131</v>
      </c>
      <c r="AI589" s="355" t="s">
        <v>1131</v>
      </c>
      <c r="AJ589" s="355" t="s">
        <v>1131</v>
      </c>
      <c r="AK589" s="355" t="s">
        <v>1131</v>
      </c>
      <c r="AL589" s="355" t="s">
        <v>1131</v>
      </c>
      <c r="AM589" s="355" t="s">
        <v>1131</v>
      </c>
      <c r="AN589" s="355" t="s">
        <v>1131</v>
      </c>
      <c r="AO589" s="355" t="s">
        <v>1131</v>
      </c>
      <c r="AP589" s="355" t="s">
        <v>1131</v>
      </c>
      <c r="AQ589" s="355" t="s">
        <v>1131</v>
      </c>
      <c r="AR589" s="355" t="s">
        <v>1131</v>
      </c>
    </row>
    <row r="590" spans="1:44" ht="120.75" customHeight="1">
      <c r="A590" s="352" t="s">
        <v>2928</v>
      </c>
      <c r="B590" s="353" t="s">
        <v>2929</v>
      </c>
      <c r="C590" s="353"/>
      <c r="D590" s="353"/>
      <c r="E590" s="353" t="s">
        <v>1643</v>
      </c>
      <c r="F590" s="353" t="s">
        <v>2930</v>
      </c>
      <c r="G590" s="353"/>
      <c r="H590" s="353" t="s">
        <v>1130</v>
      </c>
      <c r="I590" s="356">
        <v>105143.8</v>
      </c>
      <c r="J590" s="356">
        <v>108895.9</v>
      </c>
      <c r="K590" s="356">
        <v>110827.5</v>
      </c>
      <c r="L590" s="356">
        <v>110750.7</v>
      </c>
      <c r="M590" s="356">
        <v>109499</v>
      </c>
      <c r="N590" s="356">
        <v>106875.7</v>
      </c>
      <c r="O590" s="354">
        <v>115044</v>
      </c>
      <c r="P590" s="354">
        <v>113398</v>
      </c>
      <c r="Q590" s="354">
        <v>111513</v>
      </c>
      <c r="R590" s="355">
        <v>113979</v>
      </c>
      <c r="S590" s="355">
        <v>115677</v>
      </c>
      <c r="T590" s="355">
        <v>116884</v>
      </c>
      <c r="U590" s="355">
        <v>118356</v>
      </c>
      <c r="V590" s="355">
        <v>120059</v>
      </c>
      <c r="W590" s="355">
        <v>119253</v>
      </c>
      <c r="X590" s="355">
        <v>119269</v>
      </c>
      <c r="Y590" s="355">
        <v>120310</v>
      </c>
      <c r="Z590" s="355">
        <v>121342</v>
      </c>
      <c r="AA590" s="355">
        <v>122877</v>
      </c>
      <c r="AB590" s="356" t="s">
        <v>1131</v>
      </c>
      <c r="AC590" s="356" t="s">
        <v>1131</v>
      </c>
      <c r="AD590" s="356" t="s">
        <v>1131</v>
      </c>
      <c r="AE590" s="356" t="s">
        <v>1131</v>
      </c>
      <c r="AF590" s="356" t="s">
        <v>1131</v>
      </c>
      <c r="AG590" s="356" t="s">
        <v>1131</v>
      </c>
      <c r="AH590" s="356" t="s">
        <v>1131</v>
      </c>
      <c r="AI590" s="356" t="s">
        <v>1131</v>
      </c>
      <c r="AJ590" s="356" t="s">
        <v>1131</v>
      </c>
      <c r="AK590" s="356" t="s">
        <v>1131</v>
      </c>
      <c r="AL590" s="356" t="s">
        <v>1131</v>
      </c>
      <c r="AM590" s="356" t="s">
        <v>1131</v>
      </c>
      <c r="AN590" s="356" t="s">
        <v>1131</v>
      </c>
      <c r="AO590" s="356" t="s">
        <v>1131</v>
      </c>
      <c r="AP590" s="356" t="s">
        <v>1131</v>
      </c>
      <c r="AQ590" s="356" t="s">
        <v>1131</v>
      </c>
      <c r="AR590" s="356" t="s">
        <v>1131</v>
      </c>
    </row>
    <row r="591" spans="1:44" ht="29.25" customHeight="1">
      <c r="A591" s="357" t="s">
        <v>2931</v>
      </c>
      <c r="B591" s="358" t="s">
        <v>2932</v>
      </c>
      <c r="C591" s="358"/>
      <c r="D591" s="358"/>
      <c r="E591" s="358" t="s">
        <v>2933</v>
      </c>
      <c r="F591" s="358" t="s">
        <v>2934</v>
      </c>
      <c r="G591" s="358"/>
      <c r="H591" s="358" t="s">
        <v>1130</v>
      </c>
      <c r="I591" s="355">
        <v>3</v>
      </c>
      <c r="J591" s="355">
        <v>3</v>
      </c>
      <c r="K591" s="355">
        <v>3</v>
      </c>
      <c r="L591" s="355">
        <v>3</v>
      </c>
      <c r="M591" s="355">
        <v>3</v>
      </c>
      <c r="N591" s="355">
        <v>3</v>
      </c>
      <c r="O591" s="355">
        <v>2.9</v>
      </c>
      <c r="P591" s="359">
        <v>2.9</v>
      </c>
      <c r="Q591" s="359">
        <v>2.8</v>
      </c>
      <c r="R591" s="355">
        <v>2.8</v>
      </c>
      <c r="S591" s="355">
        <v>2.8</v>
      </c>
      <c r="T591" s="355">
        <v>2.7</v>
      </c>
      <c r="U591" s="355">
        <v>2.7</v>
      </c>
      <c r="V591" s="355">
        <v>2.6</v>
      </c>
      <c r="W591" s="355" t="s">
        <v>1131</v>
      </c>
      <c r="X591" s="355" t="s">
        <v>1131</v>
      </c>
      <c r="Y591" s="355" t="s">
        <v>1131</v>
      </c>
      <c r="Z591" s="355" t="s">
        <v>1131</v>
      </c>
      <c r="AA591" s="355" t="s">
        <v>1131</v>
      </c>
      <c r="AB591" s="355" t="s">
        <v>1131</v>
      </c>
      <c r="AC591" s="355" t="s">
        <v>1131</v>
      </c>
      <c r="AD591" s="355" t="s">
        <v>1131</v>
      </c>
      <c r="AE591" s="355" t="s">
        <v>1131</v>
      </c>
      <c r="AF591" s="355" t="s">
        <v>1131</v>
      </c>
      <c r="AG591" s="355" t="s">
        <v>1131</v>
      </c>
      <c r="AH591" s="355" t="s">
        <v>1131</v>
      </c>
      <c r="AI591" s="355" t="s">
        <v>1131</v>
      </c>
      <c r="AJ591" s="355" t="s">
        <v>1131</v>
      </c>
      <c r="AK591" s="355" t="s">
        <v>1131</v>
      </c>
      <c r="AL591" s="355" t="s">
        <v>1131</v>
      </c>
      <c r="AM591" s="355" t="s">
        <v>1131</v>
      </c>
      <c r="AN591" s="355" t="s">
        <v>1131</v>
      </c>
      <c r="AO591" s="355" t="s">
        <v>1131</v>
      </c>
      <c r="AP591" s="355" t="s">
        <v>1131</v>
      </c>
      <c r="AQ591" s="355" t="s">
        <v>1131</v>
      </c>
      <c r="AR591" s="355" t="s">
        <v>1131</v>
      </c>
    </row>
    <row r="592" spans="1:44" ht="29.25" customHeight="1">
      <c r="A592" s="352" t="s">
        <v>2935</v>
      </c>
      <c r="B592" s="353" t="s">
        <v>2936</v>
      </c>
      <c r="C592" s="353"/>
      <c r="D592" s="353"/>
      <c r="E592" s="353" t="s">
        <v>1485</v>
      </c>
      <c r="F592" s="353" t="s">
        <v>2937</v>
      </c>
      <c r="G592" s="353"/>
      <c r="H592" s="353" t="s">
        <v>1130</v>
      </c>
      <c r="I592" s="356">
        <v>20</v>
      </c>
      <c r="J592" s="356">
        <v>20.8</v>
      </c>
      <c r="K592" s="356">
        <v>20</v>
      </c>
      <c r="L592" s="356">
        <v>20.9</v>
      </c>
      <c r="M592" s="356">
        <v>19.600000000000001</v>
      </c>
      <c r="N592" s="356">
        <v>20.399999999999999</v>
      </c>
      <c r="O592" s="356" t="s">
        <v>1131</v>
      </c>
      <c r="P592" s="356" t="s">
        <v>1131</v>
      </c>
      <c r="Q592" s="356" t="s">
        <v>1131</v>
      </c>
      <c r="R592" s="356" t="s">
        <v>1131</v>
      </c>
      <c r="S592" s="356" t="s">
        <v>1131</v>
      </c>
      <c r="T592" s="356" t="s">
        <v>1131</v>
      </c>
      <c r="U592" s="356" t="s">
        <v>1131</v>
      </c>
      <c r="V592" s="356" t="s">
        <v>1131</v>
      </c>
      <c r="W592" s="356" t="s">
        <v>1131</v>
      </c>
      <c r="X592" s="356" t="s">
        <v>1131</v>
      </c>
      <c r="Y592" s="356" t="s">
        <v>1131</v>
      </c>
      <c r="Z592" s="356" t="s">
        <v>1131</v>
      </c>
      <c r="AA592" s="356" t="s">
        <v>1131</v>
      </c>
      <c r="AB592" s="356" t="s">
        <v>1131</v>
      </c>
      <c r="AC592" s="356" t="s">
        <v>1131</v>
      </c>
      <c r="AD592" s="356" t="s">
        <v>1131</v>
      </c>
      <c r="AE592" s="356" t="s">
        <v>1131</v>
      </c>
      <c r="AF592" s="356" t="s">
        <v>1131</v>
      </c>
      <c r="AG592" s="356" t="s">
        <v>1131</v>
      </c>
      <c r="AH592" s="356" t="s">
        <v>1131</v>
      </c>
      <c r="AI592" s="356" t="s">
        <v>1131</v>
      </c>
      <c r="AJ592" s="356" t="s">
        <v>1131</v>
      </c>
      <c r="AK592" s="356" t="s">
        <v>1131</v>
      </c>
      <c r="AL592" s="356" t="s">
        <v>1131</v>
      </c>
      <c r="AM592" s="356" t="s">
        <v>1131</v>
      </c>
      <c r="AN592" s="356" t="s">
        <v>1131</v>
      </c>
      <c r="AO592" s="356" t="s">
        <v>1131</v>
      </c>
      <c r="AP592" s="356" t="s">
        <v>1131</v>
      </c>
      <c r="AQ592" s="356" t="s">
        <v>1131</v>
      </c>
      <c r="AR592" s="356" t="s">
        <v>1131</v>
      </c>
    </row>
    <row r="593" spans="1:44" ht="29.25" customHeight="1">
      <c r="A593" s="357" t="s">
        <v>2938</v>
      </c>
      <c r="B593" s="358" t="s">
        <v>2939</v>
      </c>
      <c r="C593" s="358"/>
      <c r="D593" s="358"/>
      <c r="E593" s="358" t="s">
        <v>1283</v>
      </c>
      <c r="F593" s="358" t="s">
        <v>2940</v>
      </c>
      <c r="G593" s="358"/>
      <c r="H593" s="358" t="s">
        <v>1130</v>
      </c>
      <c r="I593" s="355">
        <v>1.29602739429142</v>
      </c>
      <c r="J593" s="355">
        <v>6.1139519459124001</v>
      </c>
      <c r="K593" s="355">
        <v>3.7826517677959099</v>
      </c>
      <c r="L593" s="355">
        <v>5.2241319017213099</v>
      </c>
      <c r="M593" s="355">
        <v>5.3337846570452596</v>
      </c>
      <c r="N593" s="355">
        <v>4.2529546904615598</v>
      </c>
      <c r="O593" s="355">
        <v>9.3012073041283099</v>
      </c>
      <c r="P593" s="355">
        <v>2.3315769935208901</v>
      </c>
      <c r="Q593" s="355">
        <v>1.09633519396315</v>
      </c>
      <c r="R593" s="359">
        <v>1.49159848306613</v>
      </c>
      <c r="S593" s="355">
        <v>0.79344743055225198</v>
      </c>
      <c r="T593" s="355">
        <v>2.3140580183261399</v>
      </c>
      <c r="U593" s="355">
        <v>1.4340912149128</v>
      </c>
      <c r="V593" s="355">
        <v>1.17296785941876</v>
      </c>
      <c r="W593" s="355">
        <v>2.3760464511125998</v>
      </c>
      <c r="X593" s="355" t="s">
        <v>1131</v>
      </c>
      <c r="Y593" s="355" t="s">
        <v>1131</v>
      </c>
      <c r="Z593" s="355" t="s">
        <v>1131</v>
      </c>
      <c r="AA593" s="355" t="s">
        <v>1131</v>
      </c>
      <c r="AB593" s="355" t="s">
        <v>1131</v>
      </c>
      <c r="AC593" s="355" t="s">
        <v>1131</v>
      </c>
      <c r="AD593" s="355" t="s">
        <v>1131</v>
      </c>
      <c r="AE593" s="355" t="s">
        <v>1131</v>
      </c>
      <c r="AF593" s="355" t="s">
        <v>1131</v>
      </c>
      <c r="AG593" s="355" t="s">
        <v>1131</v>
      </c>
      <c r="AH593" s="355" t="s">
        <v>1131</v>
      </c>
      <c r="AI593" s="355" t="s">
        <v>1131</v>
      </c>
      <c r="AJ593" s="355" t="s">
        <v>1131</v>
      </c>
      <c r="AK593" s="355" t="s">
        <v>1131</v>
      </c>
      <c r="AL593" s="355" t="s">
        <v>1131</v>
      </c>
      <c r="AM593" s="355" t="s">
        <v>1131</v>
      </c>
      <c r="AN593" s="355" t="s">
        <v>1131</v>
      </c>
      <c r="AO593" s="355" t="s">
        <v>1131</v>
      </c>
      <c r="AP593" s="355" t="s">
        <v>1131</v>
      </c>
      <c r="AQ593" s="355" t="s">
        <v>1131</v>
      </c>
      <c r="AR593" s="355" t="s">
        <v>1131</v>
      </c>
    </row>
    <row r="594" spans="1:44" ht="38.25" customHeight="1">
      <c r="A594" s="352" t="s">
        <v>2941</v>
      </c>
      <c r="B594" s="353" t="s">
        <v>2942</v>
      </c>
      <c r="C594" s="353"/>
      <c r="D594" s="353"/>
      <c r="E594" s="353" t="s">
        <v>1283</v>
      </c>
      <c r="F594" s="353" t="s">
        <v>2943</v>
      </c>
      <c r="G594" s="353"/>
      <c r="H594" s="353" t="s">
        <v>1130</v>
      </c>
      <c r="I594" s="356">
        <v>4.1523897452080396</v>
      </c>
      <c r="J594" s="356">
        <v>4.2750883866158498</v>
      </c>
      <c r="K594" s="356">
        <v>4.2866958912700799</v>
      </c>
      <c r="L594" s="356">
        <v>4.3645416934405699</v>
      </c>
      <c r="M594" s="356">
        <v>4.4870856772882499</v>
      </c>
      <c r="N594" s="356">
        <v>4.7184484340346602</v>
      </c>
      <c r="O594" s="356">
        <v>4.93191204539204</v>
      </c>
      <c r="P594" s="356">
        <v>4.8911810613892799</v>
      </c>
      <c r="Q594" s="356">
        <v>4.8521095236471403</v>
      </c>
      <c r="R594" s="354">
        <v>4.8203136584519504</v>
      </c>
      <c r="S594" s="355">
        <v>4.7706438285270902</v>
      </c>
      <c r="T594" s="355">
        <v>4.7704787434895204</v>
      </c>
      <c r="U594" s="355">
        <v>4.7205612860082997</v>
      </c>
      <c r="V594" s="355">
        <v>4.6705200147489103</v>
      </c>
      <c r="W594" s="355">
        <v>4.6705406503786104</v>
      </c>
      <c r="X594" s="356" t="s">
        <v>1131</v>
      </c>
      <c r="Y594" s="356" t="s">
        <v>1131</v>
      </c>
      <c r="Z594" s="356" t="s">
        <v>1131</v>
      </c>
      <c r="AA594" s="356" t="s">
        <v>1131</v>
      </c>
      <c r="AB594" s="356" t="s">
        <v>1131</v>
      </c>
      <c r="AC594" s="356" t="s">
        <v>1131</v>
      </c>
      <c r="AD594" s="356" t="s">
        <v>1131</v>
      </c>
      <c r="AE594" s="356" t="s">
        <v>1131</v>
      </c>
      <c r="AF594" s="356" t="s">
        <v>1131</v>
      </c>
      <c r="AG594" s="356" t="s">
        <v>1131</v>
      </c>
      <c r="AH594" s="356" t="s">
        <v>1131</v>
      </c>
      <c r="AI594" s="356" t="s">
        <v>1131</v>
      </c>
      <c r="AJ594" s="356" t="s">
        <v>1131</v>
      </c>
      <c r="AK594" s="356" t="s">
        <v>1131</v>
      </c>
      <c r="AL594" s="356" t="s">
        <v>1131</v>
      </c>
      <c r="AM594" s="356" t="s">
        <v>1131</v>
      </c>
      <c r="AN594" s="356" t="s">
        <v>1131</v>
      </c>
      <c r="AO594" s="356" t="s">
        <v>1131</v>
      </c>
      <c r="AP594" s="356" t="s">
        <v>1131</v>
      </c>
      <c r="AQ594" s="356" t="s">
        <v>1131</v>
      </c>
      <c r="AR594" s="356" t="s">
        <v>1131</v>
      </c>
    </row>
    <row r="595" spans="1:44" ht="20.25" customHeight="1">
      <c r="A595" s="357" t="s">
        <v>2944</v>
      </c>
      <c r="B595" s="358" t="s">
        <v>2945</v>
      </c>
      <c r="C595" s="358" t="s">
        <v>1290</v>
      </c>
      <c r="D595" s="358" t="s">
        <v>1291</v>
      </c>
      <c r="E595" s="358" t="s">
        <v>1292</v>
      </c>
      <c r="F595" s="358" t="s">
        <v>2946</v>
      </c>
      <c r="G595" s="358"/>
      <c r="H595" s="358" t="s">
        <v>1130</v>
      </c>
      <c r="I595" s="355">
        <v>70108.5</v>
      </c>
      <c r="J595" s="355">
        <v>74394.899999999994</v>
      </c>
      <c r="K595" s="355">
        <v>77209</v>
      </c>
      <c r="L595" s="355">
        <v>81242.5</v>
      </c>
      <c r="M595" s="355">
        <v>85575.8</v>
      </c>
      <c r="N595" s="355">
        <v>89215.3</v>
      </c>
      <c r="O595" s="355">
        <v>97513.4</v>
      </c>
      <c r="P595" s="355">
        <v>99787</v>
      </c>
      <c r="Q595" s="355">
        <v>100881</v>
      </c>
      <c r="R595" s="359">
        <v>102385.739465702</v>
      </c>
      <c r="S595" s="355">
        <v>103198.116484745</v>
      </c>
      <c r="T595" s="355">
        <v>105586.18077402101</v>
      </c>
      <c r="U595" s="355">
        <v>107100.38291666401</v>
      </c>
      <c r="V595" s="355">
        <v>108356.63598558999</v>
      </c>
      <c r="W595" s="355">
        <v>110931.239989471</v>
      </c>
      <c r="X595" s="355" t="s">
        <v>1131</v>
      </c>
      <c r="Y595" s="355" t="s">
        <v>1131</v>
      </c>
      <c r="Z595" s="355" t="s">
        <v>1131</v>
      </c>
      <c r="AA595" s="355" t="s">
        <v>1131</v>
      </c>
      <c r="AB595" s="355" t="s">
        <v>1131</v>
      </c>
      <c r="AC595" s="355" t="s">
        <v>1131</v>
      </c>
      <c r="AD595" s="355" t="s">
        <v>1131</v>
      </c>
      <c r="AE595" s="355" t="s">
        <v>1131</v>
      </c>
      <c r="AF595" s="355" t="s">
        <v>1131</v>
      </c>
      <c r="AG595" s="355" t="s">
        <v>1131</v>
      </c>
      <c r="AH595" s="355" t="s">
        <v>1131</v>
      </c>
      <c r="AI595" s="355" t="s">
        <v>1131</v>
      </c>
      <c r="AJ595" s="355" t="s">
        <v>1131</v>
      </c>
      <c r="AK595" s="355" t="s">
        <v>1131</v>
      </c>
      <c r="AL595" s="355" t="s">
        <v>1131</v>
      </c>
      <c r="AM595" s="355" t="s">
        <v>1131</v>
      </c>
      <c r="AN595" s="355" t="s">
        <v>1131</v>
      </c>
      <c r="AO595" s="355" t="s">
        <v>1131</v>
      </c>
      <c r="AP595" s="355" t="s">
        <v>1131</v>
      </c>
      <c r="AQ595" s="355" t="s">
        <v>1131</v>
      </c>
      <c r="AR595" s="355" t="s">
        <v>1131</v>
      </c>
    </row>
    <row r="596" spans="1:44" ht="213" customHeight="1">
      <c r="A596" s="352" t="s">
        <v>2947</v>
      </c>
      <c r="B596" s="353" t="s">
        <v>2948</v>
      </c>
      <c r="C596" s="353"/>
      <c r="D596" s="353"/>
      <c r="E596" s="353" t="s">
        <v>1276</v>
      </c>
      <c r="F596" s="353" t="s">
        <v>2949</v>
      </c>
      <c r="G596" s="353" t="s">
        <v>1336</v>
      </c>
      <c r="H596" s="353" t="s">
        <v>1130</v>
      </c>
      <c r="I596" s="354">
        <v>7.5</v>
      </c>
      <c r="J596" s="354">
        <v>7.8</v>
      </c>
      <c r="K596" s="354">
        <v>7.5</v>
      </c>
      <c r="L596" s="354">
        <v>8</v>
      </c>
      <c r="M596" s="354">
        <v>7.5</v>
      </c>
      <c r="N596" s="354">
        <v>7.5</v>
      </c>
      <c r="O596" s="354">
        <v>7.5</v>
      </c>
      <c r="P596" s="354">
        <v>7.5</v>
      </c>
      <c r="Q596" s="354">
        <v>7.7</v>
      </c>
      <c r="R596" s="354">
        <v>8</v>
      </c>
      <c r="S596" s="355">
        <v>8.1999999999999993</v>
      </c>
      <c r="T596" s="355">
        <v>8.5</v>
      </c>
      <c r="U596" s="355">
        <v>8.8000000000000007</v>
      </c>
      <c r="V596" s="355">
        <v>8.8000000000000007</v>
      </c>
      <c r="W596" s="355">
        <v>8.8000000000000007</v>
      </c>
      <c r="X596" s="356" t="s">
        <v>1131</v>
      </c>
      <c r="Y596" s="356" t="s">
        <v>1131</v>
      </c>
      <c r="Z596" s="356" t="s">
        <v>1131</v>
      </c>
      <c r="AA596" s="356" t="s">
        <v>1131</v>
      </c>
      <c r="AB596" s="356" t="s">
        <v>1131</v>
      </c>
      <c r="AC596" s="356" t="s">
        <v>1131</v>
      </c>
      <c r="AD596" s="356" t="s">
        <v>1131</v>
      </c>
      <c r="AE596" s="356" t="s">
        <v>1131</v>
      </c>
      <c r="AF596" s="356" t="s">
        <v>1131</v>
      </c>
      <c r="AG596" s="356" t="s">
        <v>1131</v>
      </c>
      <c r="AH596" s="356" t="s">
        <v>1131</v>
      </c>
      <c r="AI596" s="356" t="s">
        <v>1131</v>
      </c>
      <c r="AJ596" s="356" t="s">
        <v>1131</v>
      </c>
      <c r="AK596" s="356" t="s">
        <v>1131</v>
      </c>
      <c r="AL596" s="356" t="s">
        <v>1131</v>
      </c>
      <c r="AM596" s="356" t="s">
        <v>1131</v>
      </c>
      <c r="AN596" s="356" t="s">
        <v>1131</v>
      </c>
      <c r="AO596" s="356" t="s">
        <v>1131</v>
      </c>
      <c r="AP596" s="356" t="s">
        <v>1131</v>
      </c>
      <c r="AQ596" s="356" t="s">
        <v>1131</v>
      </c>
      <c r="AR596" s="356" t="s">
        <v>1131</v>
      </c>
    </row>
    <row r="597" spans="1:44" ht="213" customHeight="1">
      <c r="A597" s="357" t="s">
        <v>2950</v>
      </c>
      <c r="B597" s="358" t="s">
        <v>2951</v>
      </c>
      <c r="C597" s="358"/>
      <c r="D597" s="358"/>
      <c r="E597" s="358" t="s">
        <v>1276</v>
      </c>
      <c r="F597" s="358" t="s">
        <v>2952</v>
      </c>
      <c r="G597" s="358" t="s">
        <v>1336</v>
      </c>
      <c r="H597" s="358" t="s">
        <v>1130</v>
      </c>
      <c r="I597" s="359">
        <v>4</v>
      </c>
      <c r="J597" s="359">
        <v>4</v>
      </c>
      <c r="K597" s="359">
        <v>4</v>
      </c>
      <c r="L597" s="359">
        <v>4</v>
      </c>
      <c r="M597" s="359">
        <v>4</v>
      </c>
      <c r="N597" s="359">
        <v>4</v>
      </c>
      <c r="O597" s="359">
        <v>4</v>
      </c>
      <c r="P597" s="359">
        <v>4</v>
      </c>
      <c r="Q597" s="359">
        <v>4.2</v>
      </c>
      <c r="R597" s="359">
        <v>4.4000000000000004</v>
      </c>
      <c r="S597" s="355">
        <v>4.5999999999999996</v>
      </c>
      <c r="T597" s="355">
        <v>4.8</v>
      </c>
      <c r="U597" s="355">
        <v>5</v>
      </c>
      <c r="V597" s="355">
        <v>5</v>
      </c>
      <c r="W597" s="355">
        <v>5</v>
      </c>
      <c r="X597" s="355" t="s">
        <v>1131</v>
      </c>
      <c r="Y597" s="355" t="s">
        <v>1131</v>
      </c>
      <c r="Z597" s="355" t="s">
        <v>1131</v>
      </c>
      <c r="AA597" s="355" t="s">
        <v>1131</v>
      </c>
      <c r="AB597" s="355" t="s">
        <v>1131</v>
      </c>
      <c r="AC597" s="355" t="s">
        <v>1131</v>
      </c>
      <c r="AD597" s="355" t="s">
        <v>1131</v>
      </c>
      <c r="AE597" s="355" t="s">
        <v>1131</v>
      </c>
      <c r="AF597" s="355" t="s">
        <v>1131</v>
      </c>
      <c r="AG597" s="355" t="s">
        <v>1131</v>
      </c>
      <c r="AH597" s="355" t="s">
        <v>1131</v>
      </c>
      <c r="AI597" s="355" t="s">
        <v>1131</v>
      </c>
      <c r="AJ597" s="355" t="s">
        <v>1131</v>
      </c>
      <c r="AK597" s="355" t="s">
        <v>1131</v>
      </c>
      <c r="AL597" s="355" t="s">
        <v>1131</v>
      </c>
      <c r="AM597" s="355" t="s">
        <v>1131</v>
      </c>
      <c r="AN597" s="355" t="s">
        <v>1131</v>
      </c>
      <c r="AO597" s="355" t="s">
        <v>1131</v>
      </c>
      <c r="AP597" s="355" t="s">
        <v>1131</v>
      </c>
      <c r="AQ597" s="355" t="s">
        <v>1131</v>
      </c>
      <c r="AR597" s="355" t="s">
        <v>1131</v>
      </c>
    </row>
    <row r="598" spans="1:44" ht="213" customHeight="1">
      <c r="A598" s="352" t="s">
        <v>2953</v>
      </c>
      <c r="B598" s="353" t="s">
        <v>2954</v>
      </c>
      <c r="C598" s="353"/>
      <c r="D598" s="353"/>
      <c r="E598" s="353" t="s">
        <v>1276</v>
      </c>
      <c r="F598" s="353" t="s">
        <v>2955</v>
      </c>
      <c r="G598" s="353" t="s">
        <v>1336</v>
      </c>
      <c r="H598" s="353" t="s">
        <v>1130</v>
      </c>
      <c r="I598" s="354">
        <v>4</v>
      </c>
      <c r="J598" s="354">
        <v>4</v>
      </c>
      <c r="K598" s="354">
        <v>4</v>
      </c>
      <c r="L598" s="354">
        <v>4</v>
      </c>
      <c r="M598" s="354">
        <v>4</v>
      </c>
      <c r="N598" s="354">
        <v>4</v>
      </c>
      <c r="O598" s="354">
        <v>4</v>
      </c>
      <c r="P598" s="354">
        <v>4</v>
      </c>
      <c r="Q598" s="354">
        <v>3.8</v>
      </c>
      <c r="R598" s="354">
        <v>3.6</v>
      </c>
      <c r="S598" s="355">
        <v>3.4</v>
      </c>
      <c r="T598" s="355">
        <v>3.2</v>
      </c>
      <c r="U598" s="355">
        <v>3</v>
      </c>
      <c r="V598" s="355">
        <v>3</v>
      </c>
      <c r="W598" s="355">
        <v>3</v>
      </c>
      <c r="X598" s="356" t="s">
        <v>1131</v>
      </c>
      <c r="Y598" s="356" t="s">
        <v>1131</v>
      </c>
      <c r="Z598" s="356" t="s">
        <v>1131</v>
      </c>
      <c r="AA598" s="356" t="s">
        <v>1131</v>
      </c>
      <c r="AB598" s="356" t="s">
        <v>1131</v>
      </c>
      <c r="AC598" s="356" t="s">
        <v>1131</v>
      </c>
      <c r="AD598" s="356" t="s">
        <v>1131</v>
      </c>
      <c r="AE598" s="356" t="s">
        <v>1131</v>
      </c>
      <c r="AF598" s="356" t="s">
        <v>1131</v>
      </c>
      <c r="AG598" s="356" t="s">
        <v>1131</v>
      </c>
      <c r="AH598" s="356" t="s">
        <v>1131</v>
      </c>
      <c r="AI598" s="356" t="s">
        <v>1131</v>
      </c>
      <c r="AJ598" s="356" t="s">
        <v>1131</v>
      </c>
      <c r="AK598" s="356" t="s">
        <v>1131</v>
      </c>
      <c r="AL598" s="356" t="s">
        <v>1131</v>
      </c>
      <c r="AM598" s="356" t="s">
        <v>1131</v>
      </c>
      <c r="AN598" s="356" t="s">
        <v>1131</v>
      </c>
      <c r="AO598" s="356" t="s">
        <v>1131</v>
      </c>
      <c r="AP598" s="356" t="s">
        <v>1131</v>
      </c>
      <c r="AQ598" s="356" t="s">
        <v>1131</v>
      </c>
      <c r="AR598" s="356" t="s">
        <v>1131</v>
      </c>
    </row>
    <row r="599" spans="1:44" ht="47.25" customHeight="1">
      <c r="A599" s="357" t="s">
        <v>2956</v>
      </c>
      <c r="B599" s="358" t="s">
        <v>2957</v>
      </c>
      <c r="C599" s="358"/>
      <c r="D599" s="358"/>
      <c r="E599" s="358" t="s">
        <v>1276</v>
      </c>
      <c r="F599" s="358" t="s">
        <v>2958</v>
      </c>
      <c r="G599" s="358"/>
      <c r="H599" s="358" t="s">
        <v>1130</v>
      </c>
      <c r="I599" s="359">
        <v>3</v>
      </c>
      <c r="J599" s="359">
        <v>3</v>
      </c>
      <c r="K599" s="359">
        <v>3</v>
      </c>
      <c r="L599" s="359">
        <v>3</v>
      </c>
      <c r="M599" s="359">
        <v>3</v>
      </c>
      <c r="N599" s="359">
        <v>3</v>
      </c>
      <c r="O599" s="359">
        <v>3</v>
      </c>
      <c r="P599" s="359">
        <v>3</v>
      </c>
      <c r="Q599" s="359">
        <v>3.1776715231464401</v>
      </c>
      <c r="R599" s="359">
        <v>3.3658654363385998</v>
      </c>
      <c r="S599" s="355">
        <v>3.5652049159320098</v>
      </c>
      <c r="T599" s="355">
        <v>3.7763500451796101</v>
      </c>
      <c r="U599" s="355">
        <v>4</v>
      </c>
      <c r="V599" s="355">
        <v>4</v>
      </c>
      <c r="W599" s="355">
        <v>4</v>
      </c>
      <c r="X599" s="355" t="s">
        <v>1131</v>
      </c>
      <c r="Y599" s="355" t="s">
        <v>1131</v>
      </c>
      <c r="Z599" s="355" t="s">
        <v>1131</v>
      </c>
      <c r="AA599" s="355" t="s">
        <v>1131</v>
      </c>
      <c r="AB599" s="355" t="s">
        <v>1131</v>
      </c>
      <c r="AC599" s="355" t="s">
        <v>1131</v>
      </c>
      <c r="AD599" s="355" t="s">
        <v>1131</v>
      </c>
      <c r="AE599" s="355" t="s">
        <v>1131</v>
      </c>
      <c r="AF599" s="355" t="s">
        <v>1131</v>
      </c>
      <c r="AG599" s="355" t="s">
        <v>1131</v>
      </c>
      <c r="AH599" s="355" t="s">
        <v>1131</v>
      </c>
      <c r="AI599" s="355" t="s">
        <v>1131</v>
      </c>
      <c r="AJ599" s="355" t="s">
        <v>1131</v>
      </c>
      <c r="AK599" s="355" t="s">
        <v>1131</v>
      </c>
      <c r="AL599" s="355" t="s">
        <v>1131</v>
      </c>
      <c r="AM599" s="355" t="s">
        <v>1131</v>
      </c>
      <c r="AN599" s="355" t="s">
        <v>1131</v>
      </c>
      <c r="AO599" s="355" t="s">
        <v>1131</v>
      </c>
      <c r="AP599" s="355" t="s">
        <v>1131</v>
      </c>
      <c r="AQ599" s="355" t="s">
        <v>1131</v>
      </c>
      <c r="AR599" s="355" t="s">
        <v>1131</v>
      </c>
    </row>
    <row r="600" spans="1:44" ht="111.75" customHeight="1">
      <c r="A600" s="352" t="s">
        <v>2959</v>
      </c>
      <c r="B600" s="353" t="s">
        <v>2960</v>
      </c>
      <c r="C600" s="353" t="s">
        <v>1371</v>
      </c>
      <c r="D600" s="353" t="s">
        <v>1315</v>
      </c>
      <c r="E600" s="353" t="s">
        <v>2961</v>
      </c>
      <c r="F600" s="353" t="s">
        <v>2962</v>
      </c>
      <c r="G600" s="353" t="s">
        <v>1408</v>
      </c>
      <c r="H600" s="353" t="s">
        <v>1130</v>
      </c>
      <c r="I600" s="354">
        <v>0</v>
      </c>
      <c r="J600" s="354">
        <v>0</v>
      </c>
      <c r="K600" s="354">
        <v>0</v>
      </c>
      <c r="L600" s="354">
        <v>0</v>
      </c>
      <c r="M600" s="354">
        <v>0</v>
      </c>
      <c r="N600" s="354">
        <v>0</v>
      </c>
      <c r="O600" s="354">
        <v>0</v>
      </c>
      <c r="P600" s="354">
        <v>0</v>
      </c>
      <c r="Q600" s="354">
        <v>0</v>
      </c>
      <c r="R600" s="354">
        <v>0</v>
      </c>
      <c r="S600" s="355">
        <v>0</v>
      </c>
      <c r="T600" s="355">
        <v>0</v>
      </c>
      <c r="U600" s="355">
        <v>0</v>
      </c>
      <c r="V600" s="355">
        <v>0</v>
      </c>
      <c r="W600" s="355">
        <v>0</v>
      </c>
      <c r="X600" s="356" t="s">
        <v>1131</v>
      </c>
      <c r="Y600" s="356" t="s">
        <v>1131</v>
      </c>
      <c r="Z600" s="356" t="s">
        <v>1131</v>
      </c>
      <c r="AA600" s="356" t="s">
        <v>1131</v>
      </c>
      <c r="AB600" s="356" t="s">
        <v>1131</v>
      </c>
      <c r="AC600" s="356" t="s">
        <v>1131</v>
      </c>
      <c r="AD600" s="356" t="s">
        <v>1131</v>
      </c>
      <c r="AE600" s="356" t="s">
        <v>1131</v>
      </c>
      <c r="AF600" s="356" t="s">
        <v>1131</v>
      </c>
      <c r="AG600" s="356" t="s">
        <v>1131</v>
      </c>
      <c r="AH600" s="356" t="s">
        <v>1131</v>
      </c>
      <c r="AI600" s="356" t="s">
        <v>1131</v>
      </c>
      <c r="AJ600" s="356" t="s">
        <v>1131</v>
      </c>
      <c r="AK600" s="356" t="s">
        <v>1131</v>
      </c>
      <c r="AL600" s="356" t="s">
        <v>1131</v>
      </c>
      <c r="AM600" s="356" t="s">
        <v>1131</v>
      </c>
      <c r="AN600" s="356" t="s">
        <v>1131</v>
      </c>
      <c r="AO600" s="356" t="s">
        <v>1131</v>
      </c>
      <c r="AP600" s="356" t="s">
        <v>1131</v>
      </c>
      <c r="AQ600" s="356" t="s">
        <v>1131</v>
      </c>
      <c r="AR600" s="356" t="s">
        <v>1131</v>
      </c>
    </row>
    <row r="601" spans="1:44" ht="111.75" customHeight="1">
      <c r="A601" s="357" t="s">
        <v>2963</v>
      </c>
      <c r="B601" s="358" t="s">
        <v>2964</v>
      </c>
      <c r="C601" s="358" t="s">
        <v>1371</v>
      </c>
      <c r="D601" s="358" t="s">
        <v>1315</v>
      </c>
      <c r="E601" s="358" t="s">
        <v>2961</v>
      </c>
      <c r="F601" s="358" t="s">
        <v>2965</v>
      </c>
      <c r="G601" s="358" t="s">
        <v>1408</v>
      </c>
      <c r="H601" s="358" t="s">
        <v>1130</v>
      </c>
      <c r="I601" s="359">
        <v>0</v>
      </c>
      <c r="J601" s="359">
        <v>0</v>
      </c>
      <c r="K601" s="359">
        <v>0</v>
      </c>
      <c r="L601" s="359">
        <v>0</v>
      </c>
      <c r="M601" s="359">
        <v>0</v>
      </c>
      <c r="N601" s="359">
        <v>0</v>
      </c>
      <c r="O601" s="359">
        <v>0</v>
      </c>
      <c r="P601" s="359">
        <v>0</v>
      </c>
      <c r="Q601" s="359">
        <v>0</v>
      </c>
      <c r="R601" s="359">
        <v>0</v>
      </c>
      <c r="S601" s="355">
        <v>0</v>
      </c>
      <c r="T601" s="355">
        <v>0</v>
      </c>
      <c r="U601" s="355">
        <v>0</v>
      </c>
      <c r="V601" s="355">
        <v>0</v>
      </c>
      <c r="W601" s="355">
        <v>0</v>
      </c>
      <c r="X601" s="355" t="s">
        <v>1131</v>
      </c>
      <c r="Y601" s="355" t="s">
        <v>1131</v>
      </c>
      <c r="Z601" s="355" t="s">
        <v>1131</v>
      </c>
      <c r="AA601" s="355" t="s">
        <v>1131</v>
      </c>
      <c r="AB601" s="355" t="s">
        <v>1131</v>
      </c>
      <c r="AC601" s="355" t="s">
        <v>1131</v>
      </c>
      <c r="AD601" s="355" t="s">
        <v>1131</v>
      </c>
      <c r="AE601" s="355" t="s">
        <v>1131</v>
      </c>
      <c r="AF601" s="355" t="s">
        <v>1131</v>
      </c>
      <c r="AG601" s="355" t="s">
        <v>1131</v>
      </c>
      <c r="AH601" s="355" t="s">
        <v>1131</v>
      </c>
      <c r="AI601" s="355" t="s">
        <v>1131</v>
      </c>
      <c r="AJ601" s="355" t="s">
        <v>1131</v>
      </c>
      <c r="AK601" s="355" t="s">
        <v>1131</v>
      </c>
      <c r="AL601" s="355" t="s">
        <v>1131</v>
      </c>
      <c r="AM601" s="355" t="s">
        <v>1131</v>
      </c>
      <c r="AN601" s="355" t="s">
        <v>1131</v>
      </c>
      <c r="AO601" s="355" t="s">
        <v>1131</v>
      </c>
      <c r="AP601" s="355" t="s">
        <v>1131</v>
      </c>
      <c r="AQ601" s="355" t="s">
        <v>1131</v>
      </c>
      <c r="AR601" s="355" t="s">
        <v>1131</v>
      </c>
    </row>
    <row r="602" spans="1:44" ht="111.75" customHeight="1">
      <c r="A602" s="352" t="s">
        <v>2966</v>
      </c>
      <c r="B602" s="353" t="s">
        <v>2967</v>
      </c>
      <c r="C602" s="353" t="s">
        <v>1371</v>
      </c>
      <c r="D602" s="353" t="s">
        <v>1315</v>
      </c>
      <c r="E602" s="353" t="s">
        <v>2961</v>
      </c>
      <c r="F602" s="353" t="s">
        <v>2968</v>
      </c>
      <c r="G602" s="353" t="s">
        <v>1408</v>
      </c>
      <c r="H602" s="353" t="s">
        <v>1130</v>
      </c>
      <c r="I602" s="354">
        <v>0</v>
      </c>
      <c r="J602" s="354">
        <v>0</v>
      </c>
      <c r="K602" s="354">
        <v>0</v>
      </c>
      <c r="L602" s="354">
        <v>0</v>
      </c>
      <c r="M602" s="354">
        <v>0</v>
      </c>
      <c r="N602" s="354">
        <v>0</v>
      </c>
      <c r="O602" s="354">
        <v>0</v>
      </c>
      <c r="P602" s="354">
        <v>0</v>
      </c>
      <c r="Q602" s="354">
        <v>0</v>
      </c>
      <c r="R602" s="354">
        <v>0</v>
      </c>
      <c r="S602" s="355">
        <v>0</v>
      </c>
      <c r="T602" s="355">
        <v>0</v>
      </c>
      <c r="U602" s="355">
        <v>0</v>
      </c>
      <c r="V602" s="355">
        <v>0</v>
      </c>
      <c r="W602" s="355">
        <v>0</v>
      </c>
      <c r="X602" s="356" t="s">
        <v>1131</v>
      </c>
      <c r="Y602" s="356" t="s">
        <v>1131</v>
      </c>
      <c r="Z602" s="356" t="s">
        <v>1131</v>
      </c>
      <c r="AA602" s="356" t="s">
        <v>1131</v>
      </c>
      <c r="AB602" s="356" t="s">
        <v>1131</v>
      </c>
      <c r="AC602" s="356" t="s">
        <v>1131</v>
      </c>
      <c r="AD602" s="356" t="s">
        <v>1131</v>
      </c>
      <c r="AE602" s="356" t="s">
        <v>1131</v>
      </c>
      <c r="AF602" s="356" t="s">
        <v>1131</v>
      </c>
      <c r="AG602" s="356" t="s">
        <v>1131</v>
      </c>
      <c r="AH602" s="356" t="s">
        <v>1131</v>
      </c>
      <c r="AI602" s="356" t="s">
        <v>1131</v>
      </c>
      <c r="AJ602" s="356" t="s">
        <v>1131</v>
      </c>
      <c r="AK602" s="356" t="s">
        <v>1131</v>
      </c>
      <c r="AL602" s="356" t="s">
        <v>1131</v>
      </c>
      <c r="AM602" s="356" t="s">
        <v>1131</v>
      </c>
      <c r="AN602" s="356" t="s">
        <v>1131</v>
      </c>
      <c r="AO602" s="356" t="s">
        <v>1131</v>
      </c>
      <c r="AP602" s="356" t="s">
        <v>1131</v>
      </c>
      <c r="AQ602" s="356" t="s">
        <v>1131</v>
      </c>
      <c r="AR602" s="356" t="s">
        <v>1131</v>
      </c>
    </row>
    <row r="603" spans="1:44" ht="120.75" customHeight="1">
      <c r="A603" s="357" t="s">
        <v>2969</v>
      </c>
      <c r="B603" s="358" t="s">
        <v>2970</v>
      </c>
      <c r="C603" s="358"/>
      <c r="D603" s="358"/>
      <c r="E603" s="358" t="s">
        <v>1878</v>
      </c>
      <c r="F603" s="358" t="s">
        <v>2971</v>
      </c>
      <c r="G603" s="358" t="s">
        <v>1408</v>
      </c>
      <c r="H603" s="358" t="s">
        <v>1130</v>
      </c>
      <c r="I603" s="359">
        <v>1.1000000000000001</v>
      </c>
      <c r="J603" s="359">
        <v>1.3</v>
      </c>
      <c r="K603" s="359">
        <v>1.5</v>
      </c>
      <c r="L603" s="359">
        <v>1.8</v>
      </c>
      <c r="M603" s="359">
        <v>2.1</v>
      </c>
      <c r="N603" s="359">
        <v>1.3</v>
      </c>
      <c r="O603" s="359">
        <v>0.7</v>
      </c>
      <c r="P603" s="359">
        <v>1.5</v>
      </c>
      <c r="Q603" s="359">
        <v>3.5</v>
      </c>
      <c r="R603" s="359">
        <v>3.2</v>
      </c>
      <c r="S603" s="355">
        <v>2.4</v>
      </c>
      <c r="T603" s="355">
        <v>2.1</v>
      </c>
      <c r="U603" s="355">
        <v>1.8</v>
      </c>
      <c r="V603" s="355">
        <v>1.6</v>
      </c>
      <c r="W603" s="355">
        <v>1.4</v>
      </c>
      <c r="X603" s="355" t="s">
        <v>1131</v>
      </c>
      <c r="Y603" s="355" t="s">
        <v>1131</v>
      </c>
      <c r="Z603" s="355" t="s">
        <v>1131</v>
      </c>
      <c r="AA603" s="355" t="s">
        <v>1131</v>
      </c>
      <c r="AB603" s="355" t="s">
        <v>1131</v>
      </c>
      <c r="AC603" s="355" t="s">
        <v>1131</v>
      </c>
      <c r="AD603" s="355" t="s">
        <v>1131</v>
      </c>
      <c r="AE603" s="355" t="s">
        <v>1131</v>
      </c>
      <c r="AF603" s="355" t="s">
        <v>1131</v>
      </c>
      <c r="AG603" s="355" t="s">
        <v>1131</v>
      </c>
      <c r="AH603" s="355" t="s">
        <v>1131</v>
      </c>
      <c r="AI603" s="355" t="s">
        <v>1131</v>
      </c>
      <c r="AJ603" s="355" t="s">
        <v>1131</v>
      </c>
      <c r="AK603" s="355" t="s">
        <v>1131</v>
      </c>
      <c r="AL603" s="355" t="s">
        <v>1131</v>
      </c>
      <c r="AM603" s="355" t="s">
        <v>1131</v>
      </c>
      <c r="AN603" s="355" t="s">
        <v>1131</v>
      </c>
      <c r="AO603" s="355" t="s">
        <v>1131</v>
      </c>
      <c r="AP603" s="355" t="s">
        <v>1131</v>
      </c>
      <c r="AQ603" s="355" t="s">
        <v>1131</v>
      </c>
      <c r="AR603" s="355" t="s">
        <v>1131</v>
      </c>
    </row>
    <row r="604" spans="1:44" ht="111.75" customHeight="1">
      <c r="A604" s="352" t="s">
        <v>2972</v>
      </c>
      <c r="B604" s="353" t="s">
        <v>2973</v>
      </c>
      <c r="C604" s="353" t="s">
        <v>1371</v>
      </c>
      <c r="D604" s="353" t="s">
        <v>1315</v>
      </c>
      <c r="E604" s="353" t="s">
        <v>2797</v>
      </c>
      <c r="F604" s="353" t="s">
        <v>2974</v>
      </c>
      <c r="G604" s="353" t="s">
        <v>1408</v>
      </c>
      <c r="H604" s="353" t="s">
        <v>1130</v>
      </c>
      <c r="I604" s="354">
        <v>2049.5</v>
      </c>
      <c r="J604" s="354">
        <v>2550.1999999999998</v>
      </c>
      <c r="K604" s="354">
        <v>2891.4</v>
      </c>
      <c r="L604" s="354">
        <v>3754.3</v>
      </c>
      <c r="M604" s="354">
        <v>4143.5</v>
      </c>
      <c r="N604" s="354">
        <v>2215.8000000000002</v>
      </c>
      <c r="O604" s="354">
        <v>1452.9</v>
      </c>
      <c r="P604" s="354">
        <v>3573.5</v>
      </c>
      <c r="Q604" s="354">
        <v>7645.6</v>
      </c>
      <c r="R604" s="354">
        <v>7835.5</v>
      </c>
      <c r="S604" s="355">
        <v>4920.7</v>
      </c>
      <c r="T604" s="355">
        <v>4295.2</v>
      </c>
      <c r="U604" s="355">
        <v>3735.5</v>
      </c>
      <c r="V604" s="355">
        <v>3344.5</v>
      </c>
      <c r="W604" s="355">
        <v>2926</v>
      </c>
      <c r="X604" s="356" t="s">
        <v>1131</v>
      </c>
      <c r="Y604" s="356" t="s">
        <v>1131</v>
      </c>
      <c r="Z604" s="356" t="s">
        <v>1131</v>
      </c>
      <c r="AA604" s="356" t="s">
        <v>1131</v>
      </c>
      <c r="AB604" s="356" t="s">
        <v>1131</v>
      </c>
      <c r="AC604" s="356" t="s">
        <v>1131</v>
      </c>
      <c r="AD604" s="356" t="s">
        <v>1131</v>
      </c>
      <c r="AE604" s="356" t="s">
        <v>1131</v>
      </c>
      <c r="AF604" s="356" t="s">
        <v>1131</v>
      </c>
      <c r="AG604" s="356" t="s">
        <v>1131</v>
      </c>
      <c r="AH604" s="356" t="s">
        <v>1131</v>
      </c>
      <c r="AI604" s="356" t="s">
        <v>1131</v>
      </c>
      <c r="AJ604" s="356" t="s">
        <v>1131</v>
      </c>
      <c r="AK604" s="356" t="s">
        <v>1131</v>
      </c>
      <c r="AL604" s="356" t="s">
        <v>1131</v>
      </c>
      <c r="AM604" s="356" t="s">
        <v>1131</v>
      </c>
      <c r="AN604" s="356" t="s">
        <v>1131</v>
      </c>
      <c r="AO604" s="356" t="s">
        <v>1131</v>
      </c>
      <c r="AP604" s="356" t="s">
        <v>1131</v>
      </c>
      <c r="AQ604" s="356" t="s">
        <v>1131</v>
      </c>
      <c r="AR604" s="356" t="s">
        <v>1131</v>
      </c>
    </row>
    <row r="605" spans="1:44" ht="111.75" customHeight="1">
      <c r="A605" s="357" t="s">
        <v>2975</v>
      </c>
      <c r="B605" s="358" t="s">
        <v>2976</v>
      </c>
      <c r="C605" s="358"/>
      <c r="D605" s="358"/>
      <c r="E605" s="358" t="s">
        <v>2797</v>
      </c>
      <c r="F605" s="358" t="s">
        <v>2977</v>
      </c>
      <c r="G605" s="358" t="s">
        <v>1408</v>
      </c>
      <c r="H605" s="358" t="s">
        <v>1130</v>
      </c>
      <c r="I605" s="359">
        <v>16.8</v>
      </c>
      <c r="J605" s="359">
        <v>21.2</v>
      </c>
      <c r="K605" s="359">
        <v>28.4</v>
      </c>
      <c r="L605" s="359">
        <v>33.799999999999997</v>
      </c>
      <c r="M605" s="359">
        <v>31.7</v>
      </c>
      <c r="N605" s="359">
        <v>21.4</v>
      </c>
      <c r="O605" s="359">
        <v>10.3</v>
      </c>
      <c r="P605" s="359">
        <v>18.399999999999999</v>
      </c>
      <c r="Q605" s="359">
        <v>32.299999999999997</v>
      </c>
      <c r="R605" s="359">
        <v>31</v>
      </c>
      <c r="S605" s="355">
        <v>22.8</v>
      </c>
      <c r="T605" s="355">
        <v>21.1</v>
      </c>
      <c r="U605" s="355">
        <v>18.899999999999999</v>
      </c>
      <c r="V605" s="355">
        <v>20.2</v>
      </c>
      <c r="W605" s="355">
        <v>20.399999999999999</v>
      </c>
      <c r="X605" s="355" t="s">
        <v>1131</v>
      </c>
      <c r="Y605" s="355" t="s">
        <v>1131</v>
      </c>
      <c r="Z605" s="355" t="s">
        <v>1131</v>
      </c>
      <c r="AA605" s="355" t="s">
        <v>1131</v>
      </c>
      <c r="AB605" s="355" t="s">
        <v>1131</v>
      </c>
      <c r="AC605" s="355" t="s">
        <v>1131</v>
      </c>
      <c r="AD605" s="355" t="s">
        <v>1131</v>
      </c>
      <c r="AE605" s="355" t="s">
        <v>1131</v>
      </c>
      <c r="AF605" s="355" t="s">
        <v>1131</v>
      </c>
      <c r="AG605" s="355" t="s">
        <v>1131</v>
      </c>
      <c r="AH605" s="355" t="s">
        <v>1131</v>
      </c>
      <c r="AI605" s="355" t="s">
        <v>1131</v>
      </c>
      <c r="AJ605" s="355" t="s">
        <v>1131</v>
      </c>
      <c r="AK605" s="355" t="s">
        <v>1131</v>
      </c>
      <c r="AL605" s="355" t="s">
        <v>1131</v>
      </c>
      <c r="AM605" s="355" t="s">
        <v>1131</v>
      </c>
      <c r="AN605" s="355" t="s">
        <v>1131</v>
      </c>
      <c r="AO605" s="355" t="s">
        <v>1131</v>
      </c>
      <c r="AP605" s="355" t="s">
        <v>1131</v>
      </c>
      <c r="AQ605" s="355" t="s">
        <v>1131</v>
      </c>
      <c r="AR605" s="355" t="s">
        <v>1131</v>
      </c>
    </row>
    <row r="606" spans="1:44" ht="120.75" customHeight="1">
      <c r="A606" s="352" t="s">
        <v>2978</v>
      </c>
      <c r="B606" s="353" t="s">
        <v>2979</v>
      </c>
      <c r="C606" s="353"/>
      <c r="D606" s="353"/>
      <c r="E606" s="353" t="s">
        <v>1878</v>
      </c>
      <c r="F606" s="353" t="s">
        <v>2980</v>
      </c>
      <c r="G606" s="353" t="s">
        <v>1408</v>
      </c>
      <c r="H606" s="353" t="s">
        <v>1130</v>
      </c>
      <c r="I606" s="354">
        <v>1.1000000000000001</v>
      </c>
      <c r="J606" s="354">
        <v>1.3</v>
      </c>
      <c r="K606" s="354">
        <v>1.5</v>
      </c>
      <c r="L606" s="354">
        <v>1.8</v>
      </c>
      <c r="M606" s="354">
        <v>2.1</v>
      </c>
      <c r="N606" s="354">
        <v>1.3</v>
      </c>
      <c r="O606" s="354">
        <v>0.7</v>
      </c>
      <c r="P606" s="354">
        <v>1.5</v>
      </c>
      <c r="Q606" s="354">
        <v>3.5</v>
      </c>
      <c r="R606" s="354">
        <v>3.2</v>
      </c>
      <c r="S606" s="355">
        <v>2.4</v>
      </c>
      <c r="T606" s="355">
        <v>2.1</v>
      </c>
      <c r="U606" s="355">
        <v>1.8</v>
      </c>
      <c r="V606" s="355">
        <v>1.6</v>
      </c>
      <c r="W606" s="355">
        <v>1.4</v>
      </c>
      <c r="X606" s="356" t="s">
        <v>1131</v>
      </c>
      <c r="Y606" s="356" t="s">
        <v>1131</v>
      </c>
      <c r="Z606" s="356" t="s">
        <v>1131</v>
      </c>
      <c r="AA606" s="356" t="s">
        <v>1131</v>
      </c>
      <c r="AB606" s="356" t="s">
        <v>1131</v>
      </c>
      <c r="AC606" s="356" t="s">
        <v>1131</v>
      </c>
      <c r="AD606" s="356" t="s">
        <v>1131</v>
      </c>
      <c r="AE606" s="356" t="s">
        <v>1131</v>
      </c>
      <c r="AF606" s="356" t="s">
        <v>1131</v>
      </c>
      <c r="AG606" s="356" t="s">
        <v>1131</v>
      </c>
      <c r="AH606" s="356" t="s">
        <v>1131</v>
      </c>
      <c r="AI606" s="356" t="s">
        <v>1131</v>
      </c>
      <c r="AJ606" s="356" t="s">
        <v>1131</v>
      </c>
      <c r="AK606" s="356" t="s">
        <v>1131</v>
      </c>
      <c r="AL606" s="356" t="s">
        <v>1131</v>
      </c>
      <c r="AM606" s="356" t="s">
        <v>1131</v>
      </c>
      <c r="AN606" s="356" t="s">
        <v>1131</v>
      </c>
      <c r="AO606" s="356" t="s">
        <v>1131</v>
      </c>
      <c r="AP606" s="356" t="s">
        <v>1131</v>
      </c>
      <c r="AQ606" s="356" t="s">
        <v>1131</v>
      </c>
      <c r="AR606" s="356" t="s">
        <v>1131</v>
      </c>
    </row>
    <row r="607" spans="1:44" ht="120.75" customHeight="1">
      <c r="A607" s="357" t="s">
        <v>2981</v>
      </c>
      <c r="B607" s="358" t="s">
        <v>2982</v>
      </c>
      <c r="C607" s="358"/>
      <c r="D607" s="358"/>
      <c r="E607" s="358" t="s">
        <v>1878</v>
      </c>
      <c r="F607" s="358" t="s">
        <v>2983</v>
      </c>
      <c r="G607" s="358" t="s">
        <v>1408</v>
      </c>
      <c r="H607" s="358" t="s">
        <v>1130</v>
      </c>
      <c r="I607" s="359">
        <v>0.5</v>
      </c>
      <c r="J607" s="359">
        <v>0.5</v>
      </c>
      <c r="K607" s="359">
        <v>0.6</v>
      </c>
      <c r="L607" s="359">
        <v>0.8</v>
      </c>
      <c r="M607" s="359">
        <v>0.8</v>
      </c>
      <c r="N607" s="359">
        <v>0.5</v>
      </c>
      <c r="O607" s="359">
        <v>0.3</v>
      </c>
      <c r="P607" s="359">
        <v>0.7</v>
      </c>
      <c r="Q607" s="359">
        <v>1.6</v>
      </c>
      <c r="R607" s="359">
        <v>1.5</v>
      </c>
      <c r="S607" s="355">
        <v>1.1000000000000001</v>
      </c>
      <c r="T607" s="355">
        <v>1</v>
      </c>
      <c r="U607" s="355">
        <v>0.8</v>
      </c>
      <c r="V607" s="355">
        <v>0.8</v>
      </c>
      <c r="W607" s="355">
        <v>0.7</v>
      </c>
      <c r="X607" s="355" t="s">
        <v>1131</v>
      </c>
      <c r="Y607" s="355" t="s">
        <v>1131</v>
      </c>
      <c r="Z607" s="355" t="s">
        <v>1131</v>
      </c>
      <c r="AA607" s="355" t="s">
        <v>1131</v>
      </c>
      <c r="AB607" s="355" t="s">
        <v>1131</v>
      </c>
      <c r="AC607" s="355" t="s">
        <v>1131</v>
      </c>
      <c r="AD607" s="355" t="s">
        <v>1131</v>
      </c>
      <c r="AE607" s="355" t="s">
        <v>1131</v>
      </c>
      <c r="AF607" s="355" t="s">
        <v>1131</v>
      </c>
      <c r="AG607" s="355" t="s">
        <v>1131</v>
      </c>
      <c r="AH607" s="355" t="s">
        <v>1131</v>
      </c>
      <c r="AI607" s="355" t="s">
        <v>1131</v>
      </c>
      <c r="AJ607" s="355" t="s">
        <v>1131</v>
      </c>
      <c r="AK607" s="355" t="s">
        <v>1131</v>
      </c>
      <c r="AL607" s="355" t="s">
        <v>1131</v>
      </c>
      <c r="AM607" s="355" t="s">
        <v>1131</v>
      </c>
      <c r="AN607" s="355" t="s">
        <v>1131</v>
      </c>
      <c r="AO607" s="355" t="s">
        <v>1131</v>
      </c>
      <c r="AP607" s="355" t="s">
        <v>1131</v>
      </c>
      <c r="AQ607" s="355" t="s">
        <v>1131</v>
      </c>
      <c r="AR607" s="355" t="s">
        <v>1131</v>
      </c>
    </row>
    <row r="608" spans="1:44" ht="38.25" customHeight="1">
      <c r="A608" s="352" t="s">
        <v>2984</v>
      </c>
      <c r="B608" s="353" t="s">
        <v>2985</v>
      </c>
      <c r="C608" s="353"/>
      <c r="D608" s="353"/>
      <c r="E608" s="353" t="s">
        <v>2986</v>
      </c>
      <c r="F608" s="353" t="s">
        <v>2987</v>
      </c>
      <c r="G608" s="353"/>
      <c r="H608" s="353" t="s">
        <v>1130</v>
      </c>
      <c r="I608" s="354">
        <v>1.7</v>
      </c>
      <c r="J608" s="354">
        <v>1.8</v>
      </c>
      <c r="K608" s="354">
        <v>1.8</v>
      </c>
      <c r="L608" s="354">
        <v>1.6</v>
      </c>
      <c r="M608" s="354">
        <v>1.6</v>
      </c>
      <c r="N608" s="354">
        <v>1.6</v>
      </c>
      <c r="O608" s="354">
        <v>1.7</v>
      </c>
      <c r="P608" s="354">
        <v>1.2</v>
      </c>
      <c r="Q608" s="354">
        <v>1.3</v>
      </c>
      <c r="R608" s="355">
        <v>1.4</v>
      </c>
      <c r="S608" s="355">
        <v>1.1000000000000001</v>
      </c>
      <c r="T608" s="355">
        <v>0.6</v>
      </c>
      <c r="U608" s="355">
        <v>0.6</v>
      </c>
      <c r="V608" s="355">
        <v>0.6</v>
      </c>
      <c r="W608" s="356" t="s">
        <v>1131</v>
      </c>
      <c r="X608" s="356" t="s">
        <v>1131</v>
      </c>
      <c r="Y608" s="356" t="s">
        <v>1131</v>
      </c>
      <c r="Z608" s="356" t="s">
        <v>1131</v>
      </c>
      <c r="AA608" s="356" t="s">
        <v>1131</v>
      </c>
      <c r="AB608" s="356" t="s">
        <v>1131</v>
      </c>
      <c r="AC608" s="356" t="s">
        <v>1131</v>
      </c>
      <c r="AD608" s="356" t="s">
        <v>1131</v>
      </c>
      <c r="AE608" s="356" t="s">
        <v>1131</v>
      </c>
      <c r="AF608" s="356" t="s">
        <v>1131</v>
      </c>
      <c r="AG608" s="356" t="s">
        <v>1131</v>
      </c>
      <c r="AH608" s="356" t="s">
        <v>1131</v>
      </c>
      <c r="AI608" s="356" t="s">
        <v>1131</v>
      </c>
      <c r="AJ608" s="356" t="s">
        <v>1131</v>
      </c>
      <c r="AK608" s="356" t="s">
        <v>1131</v>
      </c>
      <c r="AL608" s="356" t="s">
        <v>1131</v>
      </c>
      <c r="AM608" s="356" t="s">
        <v>1131</v>
      </c>
      <c r="AN608" s="356" t="s">
        <v>1131</v>
      </c>
      <c r="AO608" s="356" t="s">
        <v>1131</v>
      </c>
      <c r="AP608" s="356" t="s">
        <v>1131</v>
      </c>
      <c r="AQ608" s="356" t="s">
        <v>1131</v>
      </c>
      <c r="AR608" s="356" t="s">
        <v>1131</v>
      </c>
    </row>
    <row r="609" spans="1:44" ht="47.25" customHeight="1">
      <c r="A609" s="357" t="s">
        <v>2988</v>
      </c>
      <c r="B609" s="358" t="s">
        <v>2989</v>
      </c>
      <c r="C609" s="358" t="s">
        <v>1371</v>
      </c>
      <c r="D609" s="358" t="s">
        <v>1315</v>
      </c>
      <c r="E609" s="358" t="s">
        <v>1691</v>
      </c>
      <c r="F609" s="358" t="s">
        <v>2990</v>
      </c>
      <c r="G609" s="358"/>
      <c r="H609" s="358" t="s">
        <v>1130</v>
      </c>
      <c r="I609" s="359">
        <v>10000</v>
      </c>
      <c r="J609" s="359">
        <v>15000</v>
      </c>
      <c r="K609" s="359">
        <v>17000</v>
      </c>
      <c r="L609" s="359">
        <v>20500</v>
      </c>
      <c r="M609" s="359">
        <v>16000</v>
      </c>
      <c r="N609" s="359">
        <v>55000</v>
      </c>
      <c r="O609" s="359">
        <v>54000</v>
      </c>
      <c r="P609" s="359">
        <v>29000</v>
      </c>
      <c r="Q609" s="359">
        <v>27000</v>
      </c>
      <c r="R609" s="359">
        <v>35000</v>
      </c>
      <c r="S609" s="355">
        <v>41000</v>
      </c>
      <c r="T609" s="355">
        <v>45000</v>
      </c>
      <c r="U609" s="355">
        <v>43000</v>
      </c>
      <c r="V609" s="355">
        <v>47000</v>
      </c>
      <c r="W609" s="355">
        <v>47000</v>
      </c>
      <c r="X609" s="355" t="s">
        <v>1131</v>
      </c>
      <c r="Y609" s="355" t="s">
        <v>1131</v>
      </c>
      <c r="Z609" s="355" t="s">
        <v>1131</v>
      </c>
      <c r="AA609" s="355" t="s">
        <v>1131</v>
      </c>
      <c r="AB609" s="355" t="s">
        <v>1131</v>
      </c>
      <c r="AC609" s="355" t="s">
        <v>1131</v>
      </c>
      <c r="AD609" s="355" t="s">
        <v>1131</v>
      </c>
      <c r="AE609" s="355" t="s">
        <v>1131</v>
      </c>
      <c r="AF609" s="355" t="s">
        <v>1131</v>
      </c>
      <c r="AG609" s="355" t="s">
        <v>1131</v>
      </c>
      <c r="AH609" s="355" t="s">
        <v>1131</v>
      </c>
      <c r="AI609" s="355" t="s">
        <v>1131</v>
      </c>
      <c r="AJ609" s="355" t="s">
        <v>1131</v>
      </c>
      <c r="AK609" s="355" t="s">
        <v>1131</v>
      </c>
      <c r="AL609" s="355" t="s">
        <v>1131</v>
      </c>
      <c r="AM609" s="355" t="s">
        <v>1131</v>
      </c>
      <c r="AN609" s="355" t="s">
        <v>1131</v>
      </c>
      <c r="AO609" s="355" t="s">
        <v>1131</v>
      </c>
      <c r="AP609" s="355" t="s">
        <v>1131</v>
      </c>
      <c r="AQ609" s="355" t="s">
        <v>1131</v>
      </c>
      <c r="AR609" s="355" t="s">
        <v>1131</v>
      </c>
    </row>
    <row r="610" spans="1:44" ht="66" customHeight="1">
      <c r="A610" s="352" t="s">
        <v>2991</v>
      </c>
      <c r="B610" s="353" t="s">
        <v>2992</v>
      </c>
      <c r="C610" s="353"/>
      <c r="D610" s="353"/>
      <c r="E610" s="353" t="s">
        <v>1276</v>
      </c>
      <c r="F610" s="353" t="s">
        <v>2993</v>
      </c>
      <c r="G610" s="353"/>
      <c r="H610" s="353" t="s">
        <v>1130</v>
      </c>
      <c r="I610" s="354">
        <v>3</v>
      </c>
      <c r="J610" s="354">
        <v>3</v>
      </c>
      <c r="K610" s="354">
        <v>3</v>
      </c>
      <c r="L610" s="354">
        <v>3</v>
      </c>
      <c r="M610" s="354">
        <v>3</v>
      </c>
      <c r="N610" s="354">
        <v>3</v>
      </c>
      <c r="O610" s="354">
        <v>3</v>
      </c>
      <c r="P610" s="354">
        <v>3</v>
      </c>
      <c r="Q610" s="354">
        <v>2.8</v>
      </c>
      <c r="R610" s="354">
        <v>2.6</v>
      </c>
      <c r="S610" s="355">
        <v>2.4</v>
      </c>
      <c r="T610" s="355">
        <v>2.2000000000000002</v>
      </c>
      <c r="U610" s="355">
        <v>2</v>
      </c>
      <c r="V610" s="355">
        <v>2</v>
      </c>
      <c r="W610" s="355">
        <v>2</v>
      </c>
      <c r="X610" s="356" t="s">
        <v>1131</v>
      </c>
      <c r="Y610" s="356" t="s">
        <v>1131</v>
      </c>
      <c r="Z610" s="356" t="s">
        <v>1131</v>
      </c>
      <c r="AA610" s="356" t="s">
        <v>1131</v>
      </c>
      <c r="AB610" s="356" t="s">
        <v>1131</v>
      </c>
      <c r="AC610" s="356" t="s">
        <v>1131</v>
      </c>
      <c r="AD610" s="356" t="s">
        <v>1131</v>
      </c>
      <c r="AE610" s="356" t="s">
        <v>1131</v>
      </c>
      <c r="AF610" s="356" t="s">
        <v>1131</v>
      </c>
      <c r="AG610" s="356" t="s">
        <v>1131</v>
      </c>
      <c r="AH610" s="356" t="s">
        <v>1131</v>
      </c>
      <c r="AI610" s="356" t="s">
        <v>1131</v>
      </c>
      <c r="AJ610" s="356" t="s">
        <v>1131</v>
      </c>
      <c r="AK610" s="356" t="s">
        <v>1131</v>
      </c>
      <c r="AL610" s="356" t="s">
        <v>1131</v>
      </c>
      <c r="AM610" s="356" t="s">
        <v>1131</v>
      </c>
      <c r="AN610" s="356" t="s">
        <v>1131</v>
      </c>
      <c r="AO610" s="356" t="s">
        <v>1131</v>
      </c>
      <c r="AP610" s="356" t="s">
        <v>1131</v>
      </c>
      <c r="AQ610" s="356" t="s">
        <v>1131</v>
      </c>
      <c r="AR610" s="356" t="s">
        <v>1131</v>
      </c>
    </row>
    <row r="611" spans="1:44" ht="47.25" customHeight="1">
      <c r="A611" s="357" t="s">
        <v>2994</v>
      </c>
      <c r="B611" s="358" t="s">
        <v>2995</v>
      </c>
      <c r="C611" s="358" t="s">
        <v>1371</v>
      </c>
      <c r="D611" s="358" t="s">
        <v>1315</v>
      </c>
      <c r="E611" s="358" t="s">
        <v>1551</v>
      </c>
      <c r="F611" s="358" t="s">
        <v>2996</v>
      </c>
      <c r="G611" s="358"/>
      <c r="H611" s="358" t="s">
        <v>1130</v>
      </c>
      <c r="I611" s="355">
        <v>367961.9</v>
      </c>
      <c r="J611" s="355">
        <v>371101.6</v>
      </c>
      <c r="K611" s="355">
        <v>389266.7</v>
      </c>
      <c r="L611" s="355">
        <v>403694.3</v>
      </c>
      <c r="M611" s="355">
        <v>408816.1</v>
      </c>
      <c r="N611" s="355">
        <v>443098.1</v>
      </c>
      <c r="O611" s="355">
        <v>463118.4</v>
      </c>
      <c r="P611" s="355">
        <v>423163.7</v>
      </c>
      <c r="Q611" s="355">
        <v>420147.9</v>
      </c>
      <c r="R611" s="359">
        <v>419895</v>
      </c>
      <c r="S611" s="355">
        <v>421795</v>
      </c>
      <c r="T611" s="355">
        <v>428795</v>
      </c>
      <c r="U611" s="355">
        <v>433795</v>
      </c>
      <c r="V611" s="355">
        <v>441984</v>
      </c>
      <c r="W611" s="355">
        <v>443984</v>
      </c>
      <c r="X611" s="355" t="s">
        <v>1131</v>
      </c>
      <c r="Y611" s="355" t="s">
        <v>1131</v>
      </c>
      <c r="Z611" s="355" t="s">
        <v>1131</v>
      </c>
      <c r="AA611" s="355" t="s">
        <v>1131</v>
      </c>
      <c r="AB611" s="355" t="s">
        <v>1131</v>
      </c>
      <c r="AC611" s="355" t="s">
        <v>1131</v>
      </c>
      <c r="AD611" s="355" t="s">
        <v>1131</v>
      </c>
      <c r="AE611" s="355" t="s">
        <v>1131</v>
      </c>
      <c r="AF611" s="355" t="s">
        <v>1131</v>
      </c>
      <c r="AG611" s="355" t="s">
        <v>1131</v>
      </c>
      <c r="AH611" s="355" t="s">
        <v>1131</v>
      </c>
      <c r="AI611" s="355" t="s">
        <v>1131</v>
      </c>
      <c r="AJ611" s="355" t="s">
        <v>1131</v>
      </c>
      <c r="AK611" s="355" t="s">
        <v>1131</v>
      </c>
      <c r="AL611" s="355" t="s">
        <v>1131</v>
      </c>
      <c r="AM611" s="355" t="s">
        <v>1131</v>
      </c>
      <c r="AN611" s="355" t="s">
        <v>1131</v>
      </c>
      <c r="AO611" s="355" t="s">
        <v>1131</v>
      </c>
      <c r="AP611" s="355" t="s">
        <v>1131</v>
      </c>
      <c r="AQ611" s="355" t="s">
        <v>1131</v>
      </c>
      <c r="AR611" s="355" t="s">
        <v>1131</v>
      </c>
    </row>
    <row r="612" spans="1:44" ht="120.75" customHeight="1">
      <c r="A612" s="352" t="s">
        <v>2997</v>
      </c>
      <c r="B612" s="353" t="s">
        <v>2998</v>
      </c>
      <c r="C612" s="353"/>
      <c r="D612" s="353"/>
      <c r="E612" s="353" t="s">
        <v>1878</v>
      </c>
      <c r="F612" s="353" t="s">
        <v>2999</v>
      </c>
      <c r="G612" s="353" t="s">
        <v>1408</v>
      </c>
      <c r="H612" s="353" t="s">
        <v>1130</v>
      </c>
      <c r="I612" s="356">
        <v>97.694000000000003</v>
      </c>
      <c r="J612" s="356">
        <v>104.036</v>
      </c>
      <c r="K612" s="356">
        <v>102.30500000000001</v>
      </c>
      <c r="L612" s="356">
        <v>99.742999999999995</v>
      </c>
      <c r="M612" s="356">
        <v>94.51</v>
      </c>
      <c r="N612" s="356">
        <v>87.936999999999998</v>
      </c>
      <c r="O612" s="356">
        <v>81.546999999999997</v>
      </c>
      <c r="P612" s="356">
        <v>69.73</v>
      </c>
      <c r="Q612" s="354">
        <v>69.5</v>
      </c>
      <c r="R612" s="354">
        <v>73.2</v>
      </c>
      <c r="S612" s="355">
        <v>76.900000000000006</v>
      </c>
      <c r="T612" s="355">
        <v>82</v>
      </c>
      <c r="U612" s="355">
        <v>87.4</v>
      </c>
      <c r="V612" s="355">
        <v>90.3</v>
      </c>
      <c r="W612" s="355">
        <v>90.5</v>
      </c>
      <c r="X612" s="356" t="s">
        <v>1131</v>
      </c>
      <c r="Y612" s="356" t="s">
        <v>1131</v>
      </c>
      <c r="Z612" s="356" t="s">
        <v>1131</v>
      </c>
      <c r="AA612" s="356" t="s">
        <v>1131</v>
      </c>
      <c r="AB612" s="356" t="s">
        <v>1131</v>
      </c>
      <c r="AC612" s="356" t="s">
        <v>1131</v>
      </c>
      <c r="AD612" s="356" t="s">
        <v>1131</v>
      </c>
      <c r="AE612" s="356" t="s">
        <v>1131</v>
      </c>
      <c r="AF612" s="356" t="s">
        <v>1131</v>
      </c>
      <c r="AG612" s="356" t="s">
        <v>1131</v>
      </c>
      <c r="AH612" s="356" t="s">
        <v>1131</v>
      </c>
      <c r="AI612" s="356" t="s">
        <v>1131</v>
      </c>
      <c r="AJ612" s="356" t="s">
        <v>1131</v>
      </c>
      <c r="AK612" s="356" t="s">
        <v>1131</v>
      </c>
      <c r="AL612" s="356" t="s">
        <v>1131</v>
      </c>
      <c r="AM612" s="356" t="s">
        <v>1131</v>
      </c>
      <c r="AN612" s="356" t="s">
        <v>1131</v>
      </c>
      <c r="AO612" s="356" t="s">
        <v>1131</v>
      </c>
      <c r="AP612" s="356" t="s">
        <v>1131</v>
      </c>
      <c r="AQ612" s="356" t="s">
        <v>1131</v>
      </c>
      <c r="AR612" s="356" t="s">
        <v>1131</v>
      </c>
    </row>
    <row r="613" spans="1:44" ht="66" customHeight="1">
      <c r="A613" s="357" t="s">
        <v>3000</v>
      </c>
      <c r="B613" s="358" t="s">
        <v>3001</v>
      </c>
      <c r="C613" s="358"/>
      <c r="D613" s="358" t="s">
        <v>1322</v>
      </c>
      <c r="E613" s="358" t="s">
        <v>3002</v>
      </c>
      <c r="F613" s="358" t="s">
        <v>3003</v>
      </c>
      <c r="G613" s="358"/>
      <c r="H613" s="358" t="s">
        <v>1130</v>
      </c>
      <c r="I613" s="355">
        <v>13232</v>
      </c>
      <c r="J613" s="355">
        <v>17242</v>
      </c>
      <c r="K613" s="355">
        <v>13336</v>
      </c>
      <c r="L613" s="355">
        <v>15347</v>
      </c>
      <c r="M613" s="355">
        <v>17503</v>
      </c>
      <c r="N613" s="355">
        <v>2519</v>
      </c>
      <c r="O613" s="355">
        <v>967</v>
      </c>
      <c r="P613" s="355">
        <v>3198</v>
      </c>
      <c r="Q613" s="355">
        <v>11031.7</v>
      </c>
      <c r="R613" s="355">
        <v>22349</v>
      </c>
      <c r="S613" s="355">
        <v>27323</v>
      </c>
      <c r="T613" s="355">
        <v>29389</v>
      </c>
      <c r="U613" s="355">
        <v>31088</v>
      </c>
      <c r="V613" s="355">
        <v>32630</v>
      </c>
      <c r="W613" s="355" t="s">
        <v>1131</v>
      </c>
      <c r="X613" s="355" t="s">
        <v>1131</v>
      </c>
      <c r="Y613" s="355" t="s">
        <v>1131</v>
      </c>
      <c r="Z613" s="355" t="s">
        <v>1131</v>
      </c>
      <c r="AA613" s="355" t="s">
        <v>1131</v>
      </c>
      <c r="AB613" s="355" t="s">
        <v>1131</v>
      </c>
      <c r="AC613" s="355" t="s">
        <v>1131</v>
      </c>
      <c r="AD613" s="355" t="s">
        <v>1131</v>
      </c>
      <c r="AE613" s="355" t="s">
        <v>1131</v>
      </c>
      <c r="AF613" s="355" t="s">
        <v>1131</v>
      </c>
      <c r="AG613" s="355" t="s">
        <v>1131</v>
      </c>
      <c r="AH613" s="355" t="s">
        <v>1131</v>
      </c>
      <c r="AI613" s="355" t="s">
        <v>1131</v>
      </c>
      <c r="AJ613" s="355" t="s">
        <v>1131</v>
      </c>
      <c r="AK613" s="355" t="s">
        <v>1131</v>
      </c>
      <c r="AL613" s="355" t="s">
        <v>1131</v>
      </c>
      <c r="AM613" s="355" t="s">
        <v>1131</v>
      </c>
      <c r="AN613" s="355" t="s">
        <v>1131</v>
      </c>
      <c r="AO613" s="355" t="s">
        <v>1131</v>
      </c>
      <c r="AP613" s="355" t="s">
        <v>1131</v>
      </c>
      <c r="AQ613" s="355" t="s">
        <v>1131</v>
      </c>
      <c r="AR613" s="355" t="s">
        <v>1131</v>
      </c>
    </row>
    <row r="614" spans="1:44" ht="66" customHeight="1">
      <c r="A614" s="352" t="s">
        <v>3004</v>
      </c>
      <c r="B614" s="353" t="s">
        <v>3005</v>
      </c>
      <c r="C614" s="353"/>
      <c r="D614" s="353" t="s">
        <v>1322</v>
      </c>
      <c r="E614" s="353" t="s">
        <v>3002</v>
      </c>
      <c r="F614" s="353" t="s">
        <v>3006</v>
      </c>
      <c r="G614" s="353"/>
      <c r="H614" s="353" t="s">
        <v>1130</v>
      </c>
      <c r="I614" s="356">
        <v>19310</v>
      </c>
      <c r="J614" s="356">
        <v>22383</v>
      </c>
      <c r="K614" s="356">
        <v>26496</v>
      </c>
      <c r="L614" s="356">
        <v>28696</v>
      </c>
      <c r="M614" s="356">
        <v>28714</v>
      </c>
      <c r="N614" s="356">
        <v>4276</v>
      </c>
      <c r="O614" s="354">
        <v>3701</v>
      </c>
      <c r="P614" s="354">
        <v>7505</v>
      </c>
      <c r="Q614" s="354">
        <v>15184</v>
      </c>
      <c r="R614" s="355">
        <v>29352</v>
      </c>
      <c r="S614" s="355">
        <v>30675</v>
      </c>
      <c r="T614" s="355">
        <v>32011</v>
      </c>
      <c r="U614" s="355">
        <v>33458</v>
      </c>
      <c r="V614" s="355">
        <v>34983</v>
      </c>
      <c r="W614" s="356" t="s">
        <v>1131</v>
      </c>
      <c r="X614" s="356" t="s">
        <v>1131</v>
      </c>
      <c r="Y614" s="356" t="s">
        <v>1131</v>
      </c>
      <c r="Z614" s="356" t="s">
        <v>1131</v>
      </c>
      <c r="AA614" s="356" t="s">
        <v>1131</v>
      </c>
      <c r="AB614" s="356" t="s">
        <v>1131</v>
      </c>
      <c r="AC614" s="356" t="s">
        <v>1131</v>
      </c>
      <c r="AD614" s="356" t="s">
        <v>1131</v>
      </c>
      <c r="AE614" s="356" t="s">
        <v>1131</v>
      </c>
      <c r="AF614" s="356" t="s">
        <v>1131</v>
      </c>
      <c r="AG614" s="356" t="s">
        <v>1131</v>
      </c>
      <c r="AH614" s="356" t="s">
        <v>1131</v>
      </c>
      <c r="AI614" s="356" t="s">
        <v>1131</v>
      </c>
      <c r="AJ614" s="356" t="s">
        <v>1131</v>
      </c>
      <c r="AK614" s="356" t="s">
        <v>1131</v>
      </c>
      <c r="AL614" s="356" t="s">
        <v>1131</v>
      </c>
      <c r="AM614" s="356" t="s">
        <v>1131</v>
      </c>
      <c r="AN614" s="356" t="s">
        <v>1131</v>
      </c>
      <c r="AO614" s="356" t="s">
        <v>1131</v>
      </c>
      <c r="AP614" s="356" t="s">
        <v>1131</v>
      </c>
      <c r="AQ614" s="356" t="s">
        <v>1131</v>
      </c>
      <c r="AR614" s="356" t="s">
        <v>1131</v>
      </c>
    </row>
    <row r="615" spans="1:44" ht="66" customHeight="1">
      <c r="A615" s="357" t="s">
        <v>3007</v>
      </c>
      <c r="B615" s="358" t="s">
        <v>3008</v>
      </c>
      <c r="C615" s="358" t="s">
        <v>1371</v>
      </c>
      <c r="D615" s="358" t="s">
        <v>1315</v>
      </c>
      <c r="E615" s="358" t="s">
        <v>3002</v>
      </c>
      <c r="F615" s="358" t="s">
        <v>3009</v>
      </c>
      <c r="G615" s="358"/>
      <c r="H615" s="358" t="s">
        <v>1130</v>
      </c>
      <c r="I615" s="355">
        <v>27957</v>
      </c>
      <c r="J615" s="355">
        <v>29817</v>
      </c>
      <c r="K615" s="355">
        <v>34453</v>
      </c>
      <c r="L615" s="355">
        <v>38022</v>
      </c>
      <c r="M615" s="355">
        <v>35339</v>
      </c>
      <c r="N615" s="355">
        <v>16705</v>
      </c>
      <c r="O615" s="359">
        <v>15227</v>
      </c>
      <c r="P615" s="359">
        <v>27445</v>
      </c>
      <c r="Q615" s="359">
        <v>33589</v>
      </c>
      <c r="R615" s="355">
        <v>40913</v>
      </c>
      <c r="S615" s="355">
        <v>46268</v>
      </c>
      <c r="T615" s="355">
        <v>51541</v>
      </c>
      <c r="U615" s="355">
        <v>55342</v>
      </c>
      <c r="V615" s="355">
        <v>57665</v>
      </c>
      <c r="W615" s="355" t="s">
        <v>1131</v>
      </c>
      <c r="X615" s="355" t="s">
        <v>1131</v>
      </c>
      <c r="Y615" s="355" t="s">
        <v>1131</v>
      </c>
      <c r="Z615" s="355" t="s">
        <v>1131</v>
      </c>
      <c r="AA615" s="355" t="s">
        <v>1131</v>
      </c>
      <c r="AB615" s="355" t="s">
        <v>1131</v>
      </c>
      <c r="AC615" s="355" t="s">
        <v>1131</v>
      </c>
      <c r="AD615" s="355" t="s">
        <v>1131</v>
      </c>
      <c r="AE615" s="355" t="s">
        <v>1131</v>
      </c>
      <c r="AF615" s="355" t="s">
        <v>1131</v>
      </c>
      <c r="AG615" s="355" t="s">
        <v>1131</v>
      </c>
      <c r="AH615" s="355" t="s">
        <v>1131</v>
      </c>
      <c r="AI615" s="355" t="s">
        <v>1131</v>
      </c>
      <c r="AJ615" s="355" t="s">
        <v>1131</v>
      </c>
      <c r="AK615" s="355" t="s">
        <v>1131</v>
      </c>
      <c r="AL615" s="355" t="s">
        <v>1131</v>
      </c>
      <c r="AM615" s="355" t="s">
        <v>1131</v>
      </c>
      <c r="AN615" s="355" t="s">
        <v>1131</v>
      </c>
      <c r="AO615" s="355" t="s">
        <v>1131</v>
      </c>
      <c r="AP615" s="355" t="s">
        <v>1131</v>
      </c>
      <c r="AQ615" s="355" t="s">
        <v>1131</v>
      </c>
      <c r="AR615" s="355" t="s">
        <v>1131</v>
      </c>
    </row>
    <row r="616" spans="1:44" ht="66" customHeight="1">
      <c r="A616" s="352" t="s">
        <v>3010</v>
      </c>
      <c r="B616" s="353" t="s">
        <v>3011</v>
      </c>
      <c r="C616" s="353" t="s">
        <v>1371</v>
      </c>
      <c r="D616" s="353" t="s">
        <v>1315</v>
      </c>
      <c r="E616" s="353" t="s">
        <v>3002</v>
      </c>
      <c r="F616" s="353" t="s">
        <v>3012</v>
      </c>
      <c r="G616" s="353"/>
      <c r="H616" s="353" t="s">
        <v>1130</v>
      </c>
      <c r="I616" s="356">
        <v>18711</v>
      </c>
      <c r="J616" s="356">
        <v>20924</v>
      </c>
      <c r="K616" s="356">
        <v>17173</v>
      </c>
      <c r="L616" s="356">
        <v>23104</v>
      </c>
      <c r="M616" s="356">
        <v>25456</v>
      </c>
      <c r="N616" s="356">
        <v>11776</v>
      </c>
      <c r="O616" s="354">
        <v>5169</v>
      </c>
      <c r="P616" s="354">
        <v>12109</v>
      </c>
      <c r="Q616" s="354">
        <v>19742</v>
      </c>
      <c r="R616" s="355">
        <v>28007</v>
      </c>
      <c r="S616" s="355">
        <v>32843</v>
      </c>
      <c r="T616" s="355">
        <v>36540</v>
      </c>
      <c r="U616" s="355">
        <v>39232</v>
      </c>
      <c r="V616" s="355">
        <v>41669</v>
      </c>
      <c r="W616" s="356" t="s">
        <v>1131</v>
      </c>
      <c r="X616" s="356" t="s">
        <v>1131</v>
      </c>
      <c r="Y616" s="356" t="s">
        <v>1131</v>
      </c>
      <c r="Z616" s="356" t="s">
        <v>1131</v>
      </c>
      <c r="AA616" s="356" t="s">
        <v>1131</v>
      </c>
      <c r="AB616" s="356" t="s">
        <v>1131</v>
      </c>
      <c r="AC616" s="356" t="s">
        <v>1131</v>
      </c>
      <c r="AD616" s="356" t="s">
        <v>1131</v>
      </c>
      <c r="AE616" s="356" t="s">
        <v>1131</v>
      </c>
      <c r="AF616" s="356" t="s">
        <v>1131</v>
      </c>
      <c r="AG616" s="356" t="s">
        <v>1131</v>
      </c>
      <c r="AH616" s="356" t="s">
        <v>1131</v>
      </c>
      <c r="AI616" s="356" t="s">
        <v>1131</v>
      </c>
      <c r="AJ616" s="356" t="s">
        <v>1131</v>
      </c>
      <c r="AK616" s="356" t="s">
        <v>1131</v>
      </c>
      <c r="AL616" s="356" t="s">
        <v>1131</v>
      </c>
      <c r="AM616" s="356" t="s">
        <v>1131</v>
      </c>
      <c r="AN616" s="356" t="s">
        <v>1131</v>
      </c>
      <c r="AO616" s="356" t="s">
        <v>1131</v>
      </c>
      <c r="AP616" s="356" t="s">
        <v>1131</v>
      </c>
      <c r="AQ616" s="356" t="s">
        <v>1131</v>
      </c>
      <c r="AR616" s="356" t="s">
        <v>1131</v>
      </c>
    </row>
    <row r="617" spans="1:44" ht="47.25" customHeight="1">
      <c r="A617" s="357" t="s">
        <v>3013</v>
      </c>
      <c r="B617" s="358" t="s">
        <v>3014</v>
      </c>
      <c r="C617" s="358"/>
      <c r="D617" s="358"/>
      <c r="E617" s="358" t="s">
        <v>1276</v>
      </c>
      <c r="F617" s="358" t="s">
        <v>3015</v>
      </c>
      <c r="G617" s="358"/>
      <c r="H617" s="358" t="s">
        <v>1130</v>
      </c>
      <c r="I617" s="359">
        <v>5</v>
      </c>
      <c r="J617" s="359">
        <v>5</v>
      </c>
      <c r="K617" s="359">
        <v>5</v>
      </c>
      <c r="L617" s="359">
        <v>5</v>
      </c>
      <c r="M617" s="359">
        <v>5</v>
      </c>
      <c r="N617" s="359">
        <v>5</v>
      </c>
      <c r="O617" s="359">
        <v>5</v>
      </c>
      <c r="P617" s="359">
        <v>5</v>
      </c>
      <c r="Q617" s="359">
        <v>5</v>
      </c>
      <c r="R617" s="359">
        <v>5</v>
      </c>
      <c r="S617" s="355">
        <v>5</v>
      </c>
      <c r="T617" s="355">
        <v>5</v>
      </c>
      <c r="U617" s="355">
        <v>5</v>
      </c>
      <c r="V617" s="355">
        <v>5</v>
      </c>
      <c r="W617" s="355">
        <v>5</v>
      </c>
      <c r="X617" s="355" t="s">
        <v>1131</v>
      </c>
      <c r="Y617" s="355" t="s">
        <v>1131</v>
      </c>
      <c r="Z617" s="355" t="s">
        <v>1131</v>
      </c>
      <c r="AA617" s="355" t="s">
        <v>1131</v>
      </c>
      <c r="AB617" s="355" t="s">
        <v>1131</v>
      </c>
      <c r="AC617" s="355" t="s">
        <v>1131</v>
      </c>
      <c r="AD617" s="355" t="s">
        <v>1131</v>
      </c>
      <c r="AE617" s="355" t="s">
        <v>1131</v>
      </c>
      <c r="AF617" s="355" t="s">
        <v>1131</v>
      </c>
      <c r="AG617" s="355" t="s">
        <v>1131</v>
      </c>
      <c r="AH617" s="355" t="s">
        <v>1131</v>
      </c>
      <c r="AI617" s="355" t="s">
        <v>1131</v>
      </c>
      <c r="AJ617" s="355" t="s">
        <v>1131</v>
      </c>
      <c r="AK617" s="355" t="s">
        <v>1131</v>
      </c>
      <c r="AL617" s="355" t="s">
        <v>1131</v>
      </c>
      <c r="AM617" s="355" t="s">
        <v>1131</v>
      </c>
      <c r="AN617" s="355" t="s">
        <v>1131</v>
      </c>
      <c r="AO617" s="355" t="s">
        <v>1131</v>
      </c>
      <c r="AP617" s="355" t="s">
        <v>1131</v>
      </c>
      <c r="AQ617" s="355" t="s">
        <v>1131</v>
      </c>
      <c r="AR617" s="355" t="s">
        <v>1131</v>
      </c>
    </row>
    <row r="618" spans="1:44" ht="13.5" customHeight="1">
      <c r="A618" s="352" t="s">
        <v>3016</v>
      </c>
      <c r="B618" s="353" t="s">
        <v>3017</v>
      </c>
      <c r="C618" s="353"/>
      <c r="D618" s="353" t="s">
        <v>1322</v>
      </c>
      <c r="E618" s="353" t="s">
        <v>1464</v>
      </c>
      <c r="F618" s="353" t="s">
        <v>3018</v>
      </c>
      <c r="G618" s="353"/>
      <c r="H618" s="353" t="s">
        <v>1130</v>
      </c>
      <c r="I618" s="356">
        <v>45834.6</v>
      </c>
      <c r="J618" s="356">
        <v>47604.5</v>
      </c>
      <c r="K618" s="356">
        <v>48963.199999999997</v>
      </c>
      <c r="L618" s="356">
        <v>49575.4</v>
      </c>
      <c r="M618" s="356">
        <v>49800.800000000003</v>
      </c>
      <c r="N618" s="356">
        <v>50043</v>
      </c>
      <c r="O618" s="356">
        <v>50603.6</v>
      </c>
      <c r="P618" s="356">
        <v>50333.1</v>
      </c>
      <c r="Q618" s="356">
        <v>50403.5</v>
      </c>
      <c r="R618" s="355">
        <v>50685</v>
      </c>
      <c r="S618" s="355">
        <v>50835</v>
      </c>
      <c r="T618" s="355">
        <v>50985</v>
      </c>
      <c r="U618" s="355">
        <v>51032</v>
      </c>
      <c r="V618" s="355">
        <v>51130</v>
      </c>
      <c r="W618" s="356" t="s">
        <v>1131</v>
      </c>
      <c r="X618" s="356" t="s">
        <v>1131</v>
      </c>
      <c r="Y618" s="356" t="s">
        <v>1131</v>
      </c>
      <c r="Z618" s="356" t="s">
        <v>1131</v>
      </c>
      <c r="AA618" s="356" t="s">
        <v>1131</v>
      </c>
      <c r="AB618" s="356" t="s">
        <v>1131</v>
      </c>
      <c r="AC618" s="356" t="s">
        <v>1131</v>
      </c>
      <c r="AD618" s="356" t="s">
        <v>1131</v>
      </c>
      <c r="AE618" s="356" t="s">
        <v>1131</v>
      </c>
      <c r="AF618" s="356" t="s">
        <v>1131</v>
      </c>
      <c r="AG618" s="356" t="s">
        <v>1131</v>
      </c>
      <c r="AH618" s="356" t="s">
        <v>1131</v>
      </c>
      <c r="AI618" s="356" t="s">
        <v>1131</v>
      </c>
      <c r="AJ618" s="356" t="s">
        <v>1131</v>
      </c>
      <c r="AK618" s="356" t="s">
        <v>1131</v>
      </c>
      <c r="AL618" s="356" t="s">
        <v>1131</v>
      </c>
      <c r="AM618" s="356" t="s">
        <v>1131</v>
      </c>
      <c r="AN618" s="356" t="s">
        <v>1131</v>
      </c>
      <c r="AO618" s="356" t="s">
        <v>1131</v>
      </c>
      <c r="AP618" s="356" t="s">
        <v>1131</v>
      </c>
      <c r="AQ618" s="356" t="s">
        <v>1131</v>
      </c>
      <c r="AR618" s="356" t="s">
        <v>1131</v>
      </c>
    </row>
    <row r="619" spans="1:44" ht="20.25" customHeight="1">
      <c r="A619" s="357" t="s">
        <v>3019</v>
      </c>
      <c r="B619" s="358" t="s">
        <v>3020</v>
      </c>
      <c r="C619" s="358"/>
      <c r="D619" s="358"/>
      <c r="E619" s="358" t="s">
        <v>1468</v>
      </c>
      <c r="F619" s="358" t="s">
        <v>3021</v>
      </c>
      <c r="G619" s="358"/>
      <c r="H619" s="358" t="s">
        <v>1130</v>
      </c>
      <c r="I619" s="355">
        <v>89.9</v>
      </c>
      <c r="J619" s="355">
        <v>92.8</v>
      </c>
      <c r="K619" s="355">
        <v>95.1</v>
      </c>
      <c r="L619" s="355">
        <v>96</v>
      </c>
      <c r="M619" s="355">
        <v>96.2</v>
      </c>
      <c r="N619" s="355">
        <v>96.5</v>
      </c>
      <c r="O619" s="355">
        <v>97.6</v>
      </c>
      <c r="P619" s="355">
        <v>97.2</v>
      </c>
      <c r="Q619" s="355">
        <v>97.4</v>
      </c>
      <c r="R619" s="355">
        <v>98</v>
      </c>
      <c r="S619" s="355">
        <v>98.4</v>
      </c>
      <c r="T619" s="355">
        <v>98.8</v>
      </c>
      <c r="U619" s="355">
        <v>99.1</v>
      </c>
      <c r="V619" s="355">
        <v>99.4</v>
      </c>
      <c r="W619" s="355" t="s">
        <v>1131</v>
      </c>
      <c r="X619" s="355" t="s">
        <v>1131</v>
      </c>
      <c r="Y619" s="355" t="s">
        <v>1131</v>
      </c>
      <c r="Z619" s="355" t="s">
        <v>1131</v>
      </c>
      <c r="AA619" s="355" t="s">
        <v>1131</v>
      </c>
      <c r="AB619" s="355" t="s">
        <v>1131</v>
      </c>
      <c r="AC619" s="355" t="s">
        <v>1131</v>
      </c>
      <c r="AD619" s="355" t="s">
        <v>1131</v>
      </c>
      <c r="AE619" s="355" t="s">
        <v>1131</v>
      </c>
      <c r="AF619" s="355" t="s">
        <v>1131</v>
      </c>
      <c r="AG619" s="355" t="s">
        <v>1131</v>
      </c>
      <c r="AH619" s="355" t="s">
        <v>1131</v>
      </c>
      <c r="AI619" s="355" t="s">
        <v>1131</v>
      </c>
      <c r="AJ619" s="355" t="s">
        <v>1131</v>
      </c>
      <c r="AK619" s="355" t="s">
        <v>1131</v>
      </c>
      <c r="AL619" s="355" t="s">
        <v>1131</v>
      </c>
      <c r="AM619" s="355" t="s">
        <v>1131</v>
      </c>
      <c r="AN619" s="355" t="s">
        <v>1131</v>
      </c>
      <c r="AO619" s="355" t="s">
        <v>1131</v>
      </c>
      <c r="AP619" s="355" t="s">
        <v>1131</v>
      </c>
      <c r="AQ619" s="355" t="s">
        <v>1131</v>
      </c>
      <c r="AR619" s="355" t="s">
        <v>1131</v>
      </c>
    </row>
    <row r="620" spans="1:44" ht="47.25" customHeight="1">
      <c r="A620" s="352" t="s">
        <v>3022</v>
      </c>
      <c r="B620" s="353" t="s">
        <v>3023</v>
      </c>
      <c r="C620" s="353"/>
      <c r="D620" s="353"/>
      <c r="E620" s="353" t="s">
        <v>1551</v>
      </c>
      <c r="F620" s="353" t="s">
        <v>3024</v>
      </c>
      <c r="G620" s="353"/>
      <c r="H620" s="353" t="s">
        <v>1130</v>
      </c>
      <c r="I620" s="356">
        <v>0.91400000000000003</v>
      </c>
      <c r="J620" s="356">
        <v>2.5659999999999998</v>
      </c>
      <c r="K620" s="356">
        <v>3.3039999999999998</v>
      </c>
      <c r="L620" s="356">
        <v>2.19</v>
      </c>
      <c r="M620" s="356">
        <v>1.827</v>
      </c>
      <c r="N620" s="356">
        <v>1.619</v>
      </c>
      <c r="O620" s="356">
        <v>3.6070000000000002</v>
      </c>
      <c r="P620" s="356">
        <v>4.359</v>
      </c>
      <c r="Q620" s="354">
        <v>2.6</v>
      </c>
      <c r="R620" s="354">
        <v>2.6</v>
      </c>
      <c r="S620" s="355">
        <v>1.9</v>
      </c>
      <c r="T620" s="355">
        <v>1.7</v>
      </c>
      <c r="U620" s="355">
        <v>2.2000000000000002</v>
      </c>
      <c r="V620" s="355">
        <v>1.6</v>
      </c>
      <c r="W620" s="355">
        <v>2.2000000000000002</v>
      </c>
      <c r="X620" s="356" t="s">
        <v>1131</v>
      </c>
      <c r="Y620" s="356" t="s">
        <v>1131</v>
      </c>
      <c r="Z620" s="356" t="s">
        <v>1131</v>
      </c>
      <c r="AA620" s="356" t="s">
        <v>1131</v>
      </c>
      <c r="AB620" s="356" t="s">
        <v>1131</v>
      </c>
      <c r="AC620" s="356" t="s">
        <v>1131</v>
      </c>
      <c r="AD620" s="356" t="s">
        <v>1131</v>
      </c>
      <c r="AE620" s="356" t="s">
        <v>1131</v>
      </c>
      <c r="AF620" s="356" t="s">
        <v>1131</v>
      </c>
      <c r="AG620" s="356" t="s">
        <v>1131</v>
      </c>
      <c r="AH620" s="356" t="s">
        <v>1131</v>
      </c>
      <c r="AI620" s="356" t="s">
        <v>1131</v>
      </c>
      <c r="AJ620" s="356" t="s">
        <v>1131</v>
      </c>
      <c r="AK620" s="356" t="s">
        <v>1131</v>
      </c>
      <c r="AL620" s="356" t="s">
        <v>1131</v>
      </c>
      <c r="AM620" s="356" t="s">
        <v>1131</v>
      </c>
      <c r="AN620" s="356" t="s">
        <v>1131</v>
      </c>
      <c r="AO620" s="356" t="s">
        <v>1131</v>
      </c>
      <c r="AP620" s="356" t="s">
        <v>1131</v>
      </c>
      <c r="AQ620" s="356" t="s">
        <v>1131</v>
      </c>
      <c r="AR620" s="356" t="s">
        <v>1131</v>
      </c>
    </row>
    <row r="621" spans="1:44" ht="93.75" customHeight="1">
      <c r="A621" s="357" t="s">
        <v>3025</v>
      </c>
      <c r="B621" s="358" t="s">
        <v>3026</v>
      </c>
      <c r="C621" s="358" t="s">
        <v>1371</v>
      </c>
      <c r="D621" s="358" t="s">
        <v>1315</v>
      </c>
      <c r="E621" s="358" t="s">
        <v>1632</v>
      </c>
      <c r="F621" s="358" t="s">
        <v>3027</v>
      </c>
      <c r="G621" s="358" t="s">
        <v>3028</v>
      </c>
      <c r="H621" s="358" t="s">
        <v>1130</v>
      </c>
      <c r="I621" s="355">
        <v>4104.1000000000004</v>
      </c>
      <c r="J621" s="355">
        <v>12104.3</v>
      </c>
      <c r="K621" s="355">
        <v>17912.900000000001</v>
      </c>
      <c r="L621" s="355">
        <v>12182.6</v>
      </c>
      <c r="M621" s="355">
        <v>9634.2999999999993</v>
      </c>
      <c r="N621" s="355">
        <v>8764.9</v>
      </c>
      <c r="O621" s="355">
        <v>22060.400000000001</v>
      </c>
      <c r="P621" s="355">
        <v>25044.7</v>
      </c>
      <c r="Q621" s="359">
        <v>15178</v>
      </c>
      <c r="R621" s="359">
        <v>14650</v>
      </c>
      <c r="S621" s="355">
        <v>10633</v>
      </c>
      <c r="T621" s="355">
        <v>9892</v>
      </c>
      <c r="U621" s="355">
        <v>13459</v>
      </c>
      <c r="V621" s="355">
        <v>10386</v>
      </c>
      <c r="W621" s="355">
        <v>14875</v>
      </c>
      <c r="X621" s="355" t="s">
        <v>1131</v>
      </c>
      <c r="Y621" s="355" t="s">
        <v>1131</v>
      </c>
      <c r="Z621" s="355" t="s">
        <v>1131</v>
      </c>
      <c r="AA621" s="355" t="s">
        <v>1131</v>
      </c>
      <c r="AB621" s="355" t="s">
        <v>1131</v>
      </c>
      <c r="AC621" s="355" t="s">
        <v>1131</v>
      </c>
      <c r="AD621" s="355" t="s">
        <v>1131</v>
      </c>
      <c r="AE621" s="355" t="s">
        <v>1131</v>
      </c>
      <c r="AF621" s="355" t="s">
        <v>1131</v>
      </c>
      <c r="AG621" s="355" t="s">
        <v>1131</v>
      </c>
      <c r="AH621" s="355" t="s">
        <v>1131</v>
      </c>
      <c r="AI621" s="355" t="s">
        <v>1131</v>
      </c>
      <c r="AJ621" s="355" t="s">
        <v>1131</v>
      </c>
      <c r="AK621" s="355" t="s">
        <v>1131</v>
      </c>
      <c r="AL621" s="355" t="s">
        <v>1131</v>
      </c>
      <c r="AM621" s="355" t="s">
        <v>1131</v>
      </c>
      <c r="AN621" s="355" t="s">
        <v>1131</v>
      </c>
      <c r="AO621" s="355" t="s">
        <v>1131</v>
      </c>
      <c r="AP621" s="355" t="s">
        <v>1131</v>
      </c>
      <c r="AQ621" s="355" t="s">
        <v>1131</v>
      </c>
      <c r="AR621" s="355" t="s">
        <v>1131</v>
      </c>
    </row>
    <row r="622" spans="1:44" ht="29.25" customHeight="1">
      <c r="A622" s="352" t="s">
        <v>3029</v>
      </c>
      <c r="B622" s="353" t="s">
        <v>3030</v>
      </c>
      <c r="C622" s="353" t="s">
        <v>1371</v>
      </c>
      <c r="D622" s="353"/>
      <c r="E622" s="353" t="s">
        <v>1143</v>
      </c>
      <c r="F622" s="353" t="s">
        <v>3031</v>
      </c>
      <c r="G622" s="353"/>
      <c r="H622" s="353" t="s">
        <v>1130</v>
      </c>
      <c r="I622" s="356">
        <v>80.5</v>
      </c>
      <c r="J622" s="356">
        <v>236</v>
      </c>
      <c r="K622" s="354">
        <v>348</v>
      </c>
      <c r="L622" s="354">
        <v>236</v>
      </c>
      <c r="M622" s="354">
        <v>186</v>
      </c>
      <c r="N622" s="354">
        <v>169</v>
      </c>
      <c r="O622" s="354">
        <v>425</v>
      </c>
      <c r="P622" s="354">
        <v>484</v>
      </c>
      <c r="Q622" s="354">
        <v>293</v>
      </c>
      <c r="R622" s="355">
        <v>188</v>
      </c>
      <c r="S622" s="355">
        <v>219</v>
      </c>
      <c r="T622" s="355">
        <v>212</v>
      </c>
      <c r="U622" s="355">
        <v>230</v>
      </c>
      <c r="V622" s="355">
        <v>256</v>
      </c>
      <c r="W622" s="355">
        <v>309</v>
      </c>
      <c r="X622" s="356" t="s">
        <v>1131</v>
      </c>
      <c r="Y622" s="356" t="s">
        <v>1131</v>
      </c>
      <c r="Z622" s="356" t="s">
        <v>1131</v>
      </c>
      <c r="AA622" s="356" t="s">
        <v>1131</v>
      </c>
      <c r="AB622" s="356" t="s">
        <v>1131</v>
      </c>
      <c r="AC622" s="356" t="s">
        <v>1131</v>
      </c>
      <c r="AD622" s="356" t="s">
        <v>1131</v>
      </c>
      <c r="AE622" s="356" t="s">
        <v>1131</v>
      </c>
      <c r="AF622" s="356" t="s">
        <v>1131</v>
      </c>
      <c r="AG622" s="356" t="s">
        <v>1131</v>
      </c>
      <c r="AH622" s="356" t="s">
        <v>1131</v>
      </c>
      <c r="AI622" s="356" t="s">
        <v>1131</v>
      </c>
      <c r="AJ622" s="356" t="s">
        <v>1131</v>
      </c>
      <c r="AK622" s="356" t="s">
        <v>1131</v>
      </c>
      <c r="AL622" s="356" t="s">
        <v>1131</v>
      </c>
      <c r="AM622" s="356" t="s">
        <v>1131</v>
      </c>
      <c r="AN622" s="356" t="s">
        <v>1131</v>
      </c>
      <c r="AO622" s="356" t="s">
        <v>1131</v>
      </c>
      <c r="AP622" s="356" t="s">
        <v>1131</v>
      </c>
      <c r="AQ622" s="356" t="s">
        <v>1131</v>
      </c>
      <c r="AR622" s="356" t="s">
        <v>1131</v>
      </c>
    </row>
    <row r="623" spans="1:44" ht="47.25" customHeight="1">
      <c r="A623" s="357" t="s">
        <v>3032</v>
      </c>
      <c r="B623" s="358" t="s">
        <v>3033</v>
      </c>
      <c r="C623" s="358"/>
      <c r="D623" s="358"/>
      <c r="E623" s="358" t="s">
        <v>1551</v>
      </c>
      <c r="F623" s="358" t="s">
        <v>3034</v>
      </c>
      <c r="G623" s="358"/>
      <c r="H623" s="358" t="s">
        <v>1130</v>
      </c>
      <c r="I623" s="355">
        <v>0.26700000000000002</v>
      </c>
      <c r="J623" s="355">
        <v>0.76700000000000002</v>
      </c>
      <c r="K623" s="355">
        <v>1.0469999999999999</v>
      </c>
      <c r="L623" s="355">
        <v>0.66800000000000004</v>
      </c>
      <c r="M623" s="355">
        <v>0.55000000000000004</v>
      </c>
      <c r="N623" s="355">
        <v>0.503</v>
      </c>
      <c r="O623" s="355">
        <v>1.1359999999999999</v>
      </c>
      <c r="P623" s="355">
        <v>1.3919999999999999</v>
      </c>
      <c r="Q623" s="359">
        <v>0.8</v>
      </c>
      <c r="R623" s="359">
        <v>0.8</v>
      </c>
      <c r="S623" s="355">
        <v>0.6</v>
      </c>
      <c r="T623" s="355">
        <v>0.5</v>
      </c>
      <c r="U623" s="355">
        <v>0.7</v>
      </c>
      <c r="V623" s="355">
        <v>0.5</v>
      </c>
      <c r="W623" s="355">
        <v>0.7</v>
      </c>
      <c r="X623" s="355" t="s">
        <v>1131</v>
      </c>
      <c r="Y623" s="355" t="s">
        <v>1131</v>
      </c>
      <c r="Z623" s="355" t="s">
        <v>1131</v>
      </c>
      <c r="AA623" s="355" t="s">
        <v>1131</v>
      </c>
      <c r="AB623" s="355" t="s">
        <v>1131</v>
      </c>
      <c r="AC623" s="355" t="s">
        <v>1131</v>
      </c>
      <c r="AD623" s="355" t="s">
        <v>1131</v>
      </c>
      <c r="AE623" s="355" t="s">
        <v>1131</v>
      </c>
      <c r="AF623" s="355" t="s">
        <v>1131</v>
      </c>
      <c r="AG623" s="355" t="s">
        <v>1131</v>
      </c>
      <c r="AH623" s="355" t="s">
        <v>1131</v>
      </c>
      <c r="AI623" s="355" t="s">
        <v>1131</v>
      </c>
      <c r="AJ623" s="355" t="s">
        <v>1131</v>
      </c>
      <c r="AK623" s="355" t="s">
        <v>1131</v>
      </c>
      <c r="AL623" s="355" t="s">
        <v>1131</v>
      </c>
      <c r="AM623" s="355" t="s">
        <v>1131</v>
      </c>
      <c r="AN623" s="355" t="s">
        <v>1131</v>
      </c>
      <c r="AO623" s="355" t="s">
        <v>1131</v>
      </c>
      <c r="AP623" s="355" t="s">
        <v>1131</v>
      </c>
      <c r="AQ623" s="355" t="s">
        <v>1131</v>
      </c>
      <c r="AR623" s="355" t="s">
        <v>1131</v>
      </c>
    </row>
    <row r="624" spans="1:44" ht="93.75" customHeight="1">
      <c r="A624" s="352" t="s">
        <v>3035</v>
      </c>
      <c r="B624" s="353" t="s">
        <v>3036</v>
      </c>
      <c r="C624" s="353" t="s">
        <v>1371</v>
      </c>
      <c r="D624" s="353" t="s">
        <v>1315</v>
      </c>
      <c r="E624" s="353" t="s">
        <v>1632</v>
      </c>
      <c r="F624" s="353" t="s">
        <v>3037</v>
      </c>
      <c r="G624" s="353" t="s">
        <v>3028</v>
      </c>
      <c r="H624" s="353" t="s">
        <v>1130</v>
      </c>
      <c r="I624" s="356">
        <v>179544.4</v>
      </c>
      <c r="J624" s="356">
        <v>188877</v>
      </c>
      <c r="K624" s="356">
        <v>229399.4</v>
      </c>
      <c r="L624" s="356">
        <v>237237.8</v>
      </c>
      <c r="M624" s="356">
        <v>241657.1</v>
      </c>
      <c r="N624" s="356">
        <v>260801.1</v>
      </c>
      <c r="O624" s="356">
        <v>280084.7</v>
      </c>
      <c r="P624" s="356">
        <v>277034.90000000002</v>
      </c>
      <c r="Q624" s="354">
        <v>289185</v>
      </c>
      <c r="R624" s="354">
        <v>303835</v>
      </c>
      <c r="S624" s="355">
        <v>314468</v>
      </c>
      <c r="T624" s="355">
        <v>324361</v>
      </c>
      <c r="U624" s="355">
        <v>337819</v>
      </c>
      <c r="V624" s="355">
        <v>348205</v>
      </c>
      <c r="W624" s="355">
        <v>363080</v>
      </c>
      <c r="X624" s="356" t="s">
        <v>1131</v>
      </c>
      <c r="Y624" s="356" t="s">
        <v>1131</v>
      </c>
      <c r="Z624" s="356" t="s">
        <v>1131</v>
      </c>
      <c r="AA624" s="356" t="s">
        <v>1131</v>
      </c>
      <c r="AB624" s="356" t="s">
        <v>1131</v>
      </c>
      <c r="AC624" s="356" t="s">
        <v>1131</v>
      </c>
      <c r="AD624" s="356" t="s">
        <v>1131</v>
      </c>
      <c r="AE624" s="356" t="s">
        <v>1131</v>
      </c>
      <c r="AF624" s="356" t="s">
        <v>1131</v>
      </c>
      <c r="AG624" s="356" t="s">
        <v>1131</v>
      </c>
      <c r="AH624" s="356" t="s">
        <v>1131</v>
      </c>
      <c r="AI624" s="356" t="s">
        <v>1131</v>
      </c>
      <c r="AJ624" s="356" t="s">
        <v>1131</v>
      </c>
      <c r="AK624" s="356" t="s">
        <v>1131</v>
      </c>
      <c r="AL624" s="356" t="s">
        <v>1131</v>
      </c>
      <c r="AM624" s="356" t="s">
        <v>1131</v>
      </c>
      <c r="AN624" s="356" t="s">
        <v>1131</v>
      </c>
      <c r="AO624" s="356" t="s">
        <v>1131</v>
      </c>
      <c r="AP624" s="356" t="s">
        <v>1131</v>
      </c>
      <c r="AQ624" s="356" t="s">
        <v>1131</v>
      </c>
      <c r="AR624" s="356" t="s">
        <v>1131</v>
      </c>
    </row>
    <row r="625" spans="1:44" ht="47.25" customHeight="1">
      <c r="A625" s="357" t="s">
        <v>3038</v>
      </c>
      <c r="B625" s="358" t="s">
        <v>3039</v>
      </c>
      <c r="C625" s="358" t="s">
        <v>1371</v>
      </c>
      <c r="D625" s="358"/>
      <c r="E625" s="358" t="s">
        <v>1551</v>
      </c>
      <c r="F625" s="358" t="s">
        <v>3040</v>
      </c>
      <c r="G625" s="358"/>
      <c r="H625" s="358" t="s">
        <v>1130</v>
      </c>
      <c r="I625" s="355">
        <v>3521.6</v>
      </c>
      <c r="J625" s="355">
        <v>3682</v>
      </c>
      <c r="K625" s="355">
        <v>4455.5</v>
      </c>
      <c r="L625" s="355">
        <v>4594</v>
      </c>
      <c r="M625" s="355">
        <v>4668.1000000000004</v>
      </c>
      <c r="N625" s="355">
        <v>5029.1000000000004</v>
      </c>
      <c r="O625" s="355">
        <v>5402</v>
      </c>
      <c r="P625" s="355">
        <v>5350</v>
      </c>
      <c r="Q625" s="359">
        <v>5590</v>
      </c>
      <c r="R625" s="359">
        <v>5870</v>
      </c>
      <c r="S625" s="355">
        <v>6090</v>
      </c>
      <c r="T625" s="355">
        <v>6290</v>
      </c>
      <c r="U625" s="355">
        <v>6560</v>
      </c>
      <c r="V625" s="355">
        <v>6770</v>
      </c>
      <c r="W625" s="355">
        <v>7080</v>
      </c>
      <c r="X625" s="355" t="s">
        <v>1131</v>
      </c>
      <c r="Y625" s="355" t="s">
        <v>1131</v>
      </c>
      <c r="Z625" s="355" t="s">
        <v>1131</v>
      </c>
      <c r="AA625" s="355" t="s">
        <v>1131</v>
      </c>
      <c r="AB625" s="355" t="s">
        <v>1131</v>
      </c>
      <c r="AC625" s="355" t="s">
        <v>1131</v>
      </c>
      <c r="AD625" s="355" t="s">
        <v>1131</v>
      </c>
      <c r="AE625" s="355" t="s">
        <v>1131</v>
      </c>
      <c r="AF625" s="355" t="s">
        <v>1131</v>
      </c>
      <c r="AG625" s="355" t="s">
        <v>1131</v>
      </c>
      <c r="AH625" s="355" t="s">
        <v>1131</v>
      </c>
      <c r="AI625" s="355" t="s">
        <v>1131</v>
      </c>
      <c r="AJ625" s="355" t="s">
        <v>1131</v>
      </c>
      <c r="AK625" s="355" t="s">
        <v>1131</v>
      </c>
      <c r="AL625" s="355" t="s">
        <v>1131</v>
      </c>
      <c r="AM625" s="355" t="s">
        <v>1131</v>
      </c>
      <c r="AN625" s="355" t="s">
        <v>1131</v>
      </c>
      <c r="AO625" s="355" t="s">
        <v>1131</v>
      </c>
      <c r="AP625" s="355" t="s">
        <v>1131</v>
      </c>
      <c r="AQ625" s="355" t="s">
        <v>1131</v>
      </c>
      <c r="AR625" s="355" t="s">
        <v>1131</v>
      </c>
    </row>
    <row r="626" spans="1:44" ht="47.25" customHeight="1">
      <c r="A626" s="352" t="s">
        <v>3041</v>
      </c>
      <c r="B626" s="353" t="s">
        <v>3042</v>
      </c>
      <c r="C626" s="353"/>
      <c r="D626" s="353"/>
      <c r="E626" s="353" t="s">
        <v>1551</v>
      </c>
      <c r="F626" s="353" t="s">
        <v>3043</v>
      </c>
      <c r="G626" s="353"/>
      <c r="H626" s="353" t="s">
        <v>1130</v>
      </c>
      <c r="I626" s="356">
        <v>11.664999999999999</v>
      </c>
      <c r="J626" s="356">
        <v>11.961</v>
      </c>
      <c r="K626" s="356">
        <v>13.414</v>
      </c>
      <c r="L626" s="356">
        <v>13.005000000000001</v>
      </c>
      <c r="M626" s="356">
        <v>13.801</v>
      </c>
      <c r="N626" s="356">
        <v>14.954000000000001</v>
      </c>
      <c r="O626" s="356">
        <v>14.42</v>
      </c>
      <c r="P626" s="356">
        <v>15.396000000000001</v>
      </c>
      <c r="Q626" s="354">
        <v>15.7</v>
      </c>
      <c r="R626" s="354">
        <v>16.5</v>
      </c>
      <c r="S626" s="355">
        <v>17.7</v>
      </c>
      <c r="T626" s="355">
        <v>17.600000000000001</v>
      </c>
      <c r="U626" s="355">
        <v>17.399999999999999</v>
      </c>
      <c r="V626" s="355">
        <v>16.899999999999999</v>
      </c>
      <c r="W626" s="355">
        <v>16.8</v>
      </c>
      <c r="X626" s="356" t="s">
        <v>1131</v>
      </c>
      <c r="Y626" s="356" t="s">
        <v>1131</v>
      </c>
      <c r="Z626" s="356" t="s">
        <v>1131</v>
      </c>
      <c r="AA626" s="356" t="s">
        <v>1131</v>
      </c>
      <c r="AB626" s="356" t="s">
        <v>1131</v>
      </c>
      <c r="AC626" s="356" t="s">
        <v>1131</v>
      </c>
      <c r="AD626" s="356" t="s">
        <v>1131</v>
      </c>
      <c r="AE626" s="356" t="s">
        <v>1131</v>
      </c>
      <c r="AF626" s="356" t="s">
        <v>1131</v>
      </c>
      <c r="AG626" s="356" t="s">
        <v>1131</v>
      </c>
      <c r="AH626" s="356" t="s">
        <v>1131</v>
      </c>
      <c r="AI626" s="356" t="s">
        <v>1131</v>
      </c>
      <c r="AJ626" s="356" t="s">
        <v>1131</v>
      </c>
      <c r="AK626" s="356" t="s">
        <v>1131</v>
      </c>
      <c r="AL626" s="356" t="s">
        <v>1131</v>
      </c>
      <c r="AM626" s="356" t="s">
        <v>1131</v>
      </c>
      <c r="AN626" s="356" t="s">
        <v>1131</v>
      </c>
      <c r="AO626" s="356" t="s">
        <v>1131</v>
      </c>
      <c r="AP626" s="356" t="s">
        <v>1131</v>
      </c>
      <c r="AQ626" s="356" t="s">
        <v>1131</v>
      </c>
      <c r="AR626" s="356" t="s">
        <v>1131</v>
      </c>
    </row>
    <row r="627" spans="1:44" ht="93.75" customHeight="1">
      <c r="A627" s="357" t="s">
        <v>3044</v>
      </c>
      <c r="B627" s="358" t="s">
        <v>3045</v>
      </c>
      <c r="C627" s="358" t="s">
        <v>1371</v>
      </c>
      <c r="D627" s="358" t="s">
        <v>1315</v>
      </c>
      <c r="E627" s="358" t="s">
        <v>1632</v>
      </c>
      <c r="F627" s="358" t="s">
        <v>3046</v>
      </c>
      <c r="G627" s="358" t="s">
        <v>3028</v>
      </c>
      <c r="H627" s="358" t="s">
        <v>1130</v>
      </c>
      <c r="I627" s="355">
        <v>-7650.9</v>
      </c>
      <c r="J627" s="355">
        <v>-3769.9</v>
      </c>
      <c r="K627" s="355">
        <v>17472.7</v>
      </c>
      <c r="L627" s="355">
        <v>21610.7</v>
      </c>
      <c r="M627" s="355">
        <v>17262.400000000001</v>
      </c>
      <c r="N627" s="355">
        <v>17161.900000000001</v>
      </c>
      <c r="O627" s="355">
        <v>59090</v>
      </c>
      <c r="P627" s="355">
        <v>19778</v>
      </c>
      <c r="Q627" s="359">
        <v>37922.6</v>
      </c>
      <c r="R627" s="359">
        <v>40922.6</v>
      </c>
      <c r="S627" s="355">
        <v>41922.6</v>
      </c>
      <c r="T627" s="355">
        <v>38922.6</v>
      </c>
      <c r="U627" s="355">
        <v>37922.6</v>
      </c>
      <c r="V627" s="355">
        <v>38922.6</v>
      </c>
      <c r="W627" s="355">
        <v>39422.6</v>
      </c>
      <c r="X627" s="355" t="s">
        <v>1131</v>
      </c>
      <c r="Y627" s="355" t="s">
        <v>1131</v>
      </c>
      <c r="Z627" s="355" t="s">
        <v>1131</v>
      </c>
      <c r="AA627" s="355" t="s">
        <v>1131</v>
      </c>
      <c r="AB627" s="355" t="s">
        <v>1131</v>
      </c>
      <c r="AC627" s="355" t="s">
        <v>1131</v>
      </c>
      <c r="AD627" s="355" t="s">
        <v>1131</v>
      </c>
      <c r="AE627" s="355" t="s">
        <v>1131</v>
      </c>
      <c r="AF627" s="355" t="s">
        <v>1131</v>
      </c>
      <c r="AG627" s="355" t="s">
        <v>1131</v>
      </c>
      <c r="AH627" s="355" t="s">
        <v>1131</v>
      </c>
      <c r="AI627" s="355" t="s">
        <v>1131</v>
      </c>
      <c r="AJ627" s="355" t="s">
        <v>1131</v>
      </c>
      <c r="AK627" s="355" t="s">
        <v>1131</v>
      </c>
      <c r="AL627" s="355" t="s">
        <v>1131</v>
      </c>
      <c r="AM627" s="355" t="s">
        <v>1131</v>
      </c>
      <c r="AN627" s="355" t="s">
        <v>1131</v>
      </c>
      <c r="AO627" s="355" t="s">
        <v>1131</v>
      </c>
      <c r="AP627" s="355" t="s">
        <v>1131</v>
      </c>
      <c r="AQ627" s="355" t="s">
        <v>1131</v>
      </c>
      <c r="AR627" s="355" t="s">
        <v>1131</v>
      </c>
    </row>
    <row r="628" spans="1:44" ht="57" customHeight="1">
      <c r="A628" s="352" t="s">
        <v>3047</v>
      </c>
      <c r="B628" s="353" t="s">
        <v>3048</v>
      </c>
      <c r="C628" s="353"/>
      <c r="D628" s="353"/>
      <c r="E628" s="353" t="s">
        <v>3049</v>
      </c>
      <c r="F628" s="353" t="s">
        <v>3050</v>
      </c>
      <c r="G628" s="353"/>
      <c r="H628" s="353" t="s">
        <v>1130</v>
      </c>
      <c r="I628" s="356">
        <v>1.1930000000000001</v>
      </c>
      <c r="J628" s="356">
        <v>1.0409999999999999</v>
      </c>
      <c r="K628" s="354">
        <v>1.2</v>
      </c>
      <c r="L628" s="354">
        <v>1.3</v>
      </c>
      <c r="M628" s="354">
        <v>1.4</v>
      </c>
      <c r="N628" s="354">
        <v>1.3</v>
      </c>
      <c r="O628" s="354">
        <v>1.5</v>
      </c>
      <c r="P628" s="354">
        <v>1.5</v>
      </c>
      <c r="Q628" s="354">
        <v>1.4</v>
      </c>
      <c r="R628" s="355">
        <v>1.4</v>
      </c>
      <c r="S628" s="355">
        <v>1.3</v>
      </c>
      <c r="T628" s="355">
        <v>1.3</v>
      </c>
      <c r="U628" s="355">
        <v>1.2</v>
      </c>
      <c r="V628" s="355">
        <v>1.2</v>
      </c>
      <c r="W628" s="356" t="s">
        <v>1131</v>
      </c>
      <c r="X628" s="356" t="s">
        <v>1131</v>
      </c>
      <c r="Y628" s="356" t="s">
        <v>1131</v>
      </c>
      <c r="Z628" s="356" t="s">
        <v>1131</v>
      </c>
      <c r="AA628" s="356" t="s">
        <v>1131</v>
      </c>
      <c r="AB628" s="356" t="s">
        <v>1131</v>
      </c>
      <c r="AC628" s="356" t="s">
        <v>1131</v>
      </c>
      <c r="AD628" s="356" t="s">
        <v>1131</v>
      </c>
      <c r="AE628" s="356" t="s">
        <v>1131</v>
      </c>
      <c r="AF628" s="356" t="s">
        <v>1131</v>
      </c>
      <c r="AG628" s="356" t="s">
        <v>1131</v>
      </c>
      <c r="AH628" s="356" t="s">
        <v>1131</v>
      </c>
      <c r="AI628" s="356" t="s">
        <v>1131</v>
      </c>
      <c r="AJ628" s="356" t="s">
        <v>1131</v>
      </c>
      <c r="AK628" s="356" t="s">
        <v>1131</v>
      </c>
      <c r="AL628" s="356" t="s">
        <v>1131</v>
      </c>
      <c r="AM628" s="356" t="s">
        <v>1131</v>
      </c>
      <c r="AN628" s="356" t="s">
        <v>1131</v>
      </c>
      <c r="AO628" s="356" t="s">
        <v>1131</v>
      </c>
      <c r="AP628" s="356" t="s">
        <v>1131</v>
      </c>
      <c r="AQ628" s="356" t="s">
        <v>1131</v>
      </c>
      <c r="AR628" s="356" t="s">
        <v>1131</v>
      </c>
    </row>
    <row r="629" spans="1:44" ht="57" customHeight="1">
      <c r="A629" s="357" t="s">
        <v>3051</v>
      </c>
      <c r="B629" s="358" t="s">
        <v>3052</v>
      </c>
      <c r="C629" s="358"/>
      <c r="D629" s="358"/>
      <c r="E629" s="358" t="s">
        <v>3049</v>
      </c>
      <c r="F629" s="358" t="s">
        <v>3050</v>
      </c>
      <c r="G629" s="358"/>
      <c r="H629" s="358" t="s">
        <v>1130</v>
      </c>
      <c r="I629" s="355">
        <v>-1.732</v>
      </c>
      <c r="J629" s="355">
        <v>-8.1140000000000008</v>
      </c>
      <c r="K629" s="359">
        <v>18.2</v>
      </c>
      <c r="L629" s="359">
        <v>17.5</v>
      </c>
      <c r="M629" s="359">
        <v>5.4</v>
      </c>
      <c r="N629" s="359">
        <v>-1</v>
      </c>
      <c r="O629" s="359">
        <v>17.3</v>
      </c>
      <c r="P629" s="359">
        <v>5.7</v>
      </c>
      <c r="Q629" s="359">
        <v>-4.9000000000000004</v>
      </c>
      <c r="R629" s="355">
        <v>9.1999999999999993</v>
      </c>
      <c r="S629" s="355">
        <v>-1.5</v>
      </c>
      <c r="T629" s="355">
        <v>-1.5</v>
      </c>
      <c r="U629" s="355">
        <v>-0.6</v>
      </c>
      <c r="V629" s="355">
        <v>0.5</v>
      </c>
      <c r="W629" s="355" t="s">
        <v>1131</v>
      </c>
      <c r="X629" s="355" t="s">
        <v>1131</v>
      </c>
      <c r="Y629" s="355" t="s">
        <v>1131</v>
      </c>
      <c r="Z629" s="355" t="s">
        <v>1131</v>
      </c>
      <c r="AA629" s="355" t="s">
        <v>1131</v>
      </c>
      <c r="AB629" s="355" t="s">
        <v>1131</v>
      </c>
      <c r="AC629" s="355" t="s">
        <v>1131</v>
      </c>
      <c r="AD629" s="355" t="s">
        <v>1131</v>
      </c>
      <c r="AE629" s="355" t="s">
        <v>1131</v>
      </c>
      <c r="AF629" s="355" t="s">
        <v>1131</v>
      </c>
      <c r="AG629" s="355" t="s">
        <v>1131</v>
      </c>
      <c r="AH629" s="355" t="s">
        <v>1131</v>
      </c>
      <c r="AI629" s="355" t="s">
        <v>1131</v>
      </c>
      <c r="AJ629" s="355" t="s">
        <v>1131</v>
      </c>
      <c r="AK629" s="355" t="s">
        <v>1131</v>
      </c>
      <c r="AL629" s="355" t="s">
        <v>1131</v>
      </c>
      <c r="AM629" s="355" t="s">
        <v>1131</v>
      </c>
      <c r="AN629" s="355" t="s">
        <v>1131</v>
      </c>
      <c r="AO629" s="355" t="s">
        <v>1131</v>
      </c>
      <c r="AP629" s="355" t="s">
        <v>1131</v>
      </c>
      <c r="AQ629" s="355" t="s">
        <v>1131</v>
      </c>
      <c r="AR629" s="355" t="s">
        <v>1131</v>
      </c>
    </row>
    <row r="630" spans="1:44" ht="57" customHeight="1">
      <c r="A630" s="352" t="s">
        <v>3053</v>
      </c>
      <c r="B630" s="353" t="s">
        <v>3054</v>
      </c>
      <c r="C630" s="353" t="s">
        <v>1290</v>
      </c>
      <c r="D630" s="353" t="s">
        <v>1315</v>
      </c>
      <c r="E630" s="353" t="s">
        <v>3049</v>
      </c>
      <c r="F630" s="353" t="s">
        <v>3050</v>
      </c>
      <c r="G630" s="353"/>
      <c r="H630" s="353" t="s">
        <v>1130</v>
      </c>
      <c r="I630" s="356">
        <v>20764453.100000001</v>
      </c>
      <c r="J630" s="356">
        <v>19079588.800000001</v>
      </c>
      <c r="K630" s="354">
        <v>22561403</v>
      </c>
      <c r="L630" s="354">
        <v>26508769</v>
      </c>
      <c r="M630" s="354">
        <v>27927653</v>
      </c>
      <c r="N630" s="354">
        <v>27650600</v>
      </c>
      <c r="O630" s="354">
        <v>32429795</v>
      </c>
      <c r="P630" s="354">
        <v>34287400</v>
      </c>
      <c r="Q630" s="354">
        <v>32600079</v>
      </c>
      <c r="R630" s="355">
        <v>35604516</v>
      </c>
      <c r="S630" s="355">
        <v>35084096</v>
      </c>
      <c r="T630" s="355">
        <v>34556139</v>
      </c>
      <c r="U630" s="355">
        <v>34332142</v>
      </c>
      <c r="V630" s="355">
        <v>34498479</v>
      </c>
      <c r="W630" s="356" t="s">
        <v>1131</v>
      </c>
      <c r="X630" s="356" t="s">
        <v>1131</v>
      </c>
      <c r="Y630" s="356" t="s">
        <v>1131</v>
      </c>
      <c r="Z630" s="356" t="s">
        <v>1131</v>
      </c>
      <c r="AA630" s="356" t="s">
        <v>1131</v>
      </c>
      <c r="AB630" s="356" t="s">
        <v>1131</v>
      </c>
      <c r="AC630" s="356" t="s">
        <v>1131</v>
      </c>
      <c r="AD630" s="356" t="s">
        <v>1131</v>
      </c>
      <c r="AE630" s="356" t="s">
        <v>1131</v>
      </c>
      <c r="AF630" s="356" t="s">
        <v>1131</v>
      </c>
      <c r="AG630" s="356" t="s">
        <v>1131</v>
      </c>
      <c r="AH630" s="356" t="s">
        <v>1131</v>
      </c>
      <c r="AI630" s="356" t="s">
        <v>1131</v>
      </c>
      <c r="AJ630" s="356" t="s">
        <v>1131</v>
      </c>
      <c r="AK630" s="356" t="s">
        <v>1131</v>
      </c>
      <c r="AL630" s="356" t="s">
        <v>1131</v>
      </c>
      <c r="AM630" s="356" t="s">
        <v>1131</v>
      </c>
      <c r="AN630" s="356" t="s">
        <v>1131</v>
      </c>
      <c r="AO630" s="356" t="s">
        <v>1131</v>
      </c>
      <c r="AP630" s="356" t="s">
        <v>1131</v>
      </c>
      <c r="AQ630" s="356" t="s">
        <v>1131</v>
      </c>
      <c r="AR630" s="356" t="s">
        <v>1131</v>
      </c>
    </row>
    <row r="631" spans="1:44" ht="57" customHeight="1">
      <c r="A631" s="357" t="s">
        <v>3055</v>
      </c>
      <c r="B631" s="358" t="s">
        <v>3056</v>
      </c>
      <c r="C631" s="358" t="s">
        <v>1371</v>
      </c>
      <c r="D631" s="358" t="s">
        <v>1315</v>
      </c>
      <c r="E631" s="358" t="s">
        <v>3057</v>
      </c>
      <c r="F631" s="358" t="s">
        <v>3050</v>
      </c>
      <c r="G631" s="358"/>
      <c r="H631" s="358" t="s">
        <v>1130</v>
      </c>
      <c r="I631" s="355">
        <v>18360.099999999999</v>
      </c>
      <c r="J631" s="355">
        <v>16437</v>
      </c>
      <c r="K631" s="355">
        <v>19948.2</v>
      </c>
      <c r="L631" s="355">
        <v>24095.3</v>
      </c>
      <c r="M631" s="355">
        <v>23964.9</v>
      </c>
      <c r="N631" s="355">
        <v>23427.4</v>
      </c>
      <c r="O631" s="359">
        <v>28349</v>
      </c>
      <c r="P631" s="359">
        <v>26550</v>
      </c>
      <c r="Q631" s="359">
        <v>24968</v>
      </c>
      <c r="R631" s="355">
        <v>26526</v>
      </c>
      <c r="S631" s="355">
        <v>27111</v>
      </c>
      <c r="T631" s="355">
        <v>27371</v>
      </c>
      <c r="U631" s="355">
        <v>27654</v>
      </c>
      <c r="V631" s="355">
        <v>27704</v>
      </c>
      <c r="W631" s="355" t="s">
        <v>1131</v>
      </c>
      <c r="X631" s="355" t="s">
        <v>1131</v>
      </c>
      <c r="Y631" s="355" t="s">
        <v>1131</v>
      </c>
      <c r="Z631" s="355" t="s">
        <v>1131</v>
      </c>
      <c r="AA631" s="355" t="s">
        <v>1131</v>
      </c>
      <c r="AB631" s="355" t="s">
        <v>1131</v>
      </c>
      <c r="AC631" s="355" t="s">
        <v>1131</v>
      </c>
      <c r="AD631" s="355" t="s">
        <v>1131</v>
      </c>
      <c r="AE631" s="355" t="s">
        <v>1131</v>
      </c>
      <c r="AF631" s="355" t="s">
        <v>1131</v>
      </c>
      <c r="AG631" s="355" t="s">
        <v>1131</v>
      </c>
      <c r="AH631" s="355" t="s">
        <v>1131</v>
      </c>
      <c r="AI631" s="355" t="s">
        <v>1131</v>
      </c>
      <c r="AJ631" s="355" t="s">
        <v>1131</v>
      </c>
      <c r="AK631" s="355" t="s">
        <v>1131</v>
      </c>
      <c r="AL631" s="355" t="s">
        <v>1131</v>
      </c>
      <c r="AM631" s="355" t="s">
        <v>1131</v>
      </c>
      <c r="AN631" s="355" t="s">
        <v>1131</v>
      </c>
      <c r="AO631" s="355" t="s">
        <v>1131</v>
      </c>
      <c r="AP631" s="355" t="s">
        <v>1131</v>
      </c>
      <c r="AQ631" s="355" t="s">
        <v>1131</v>
      </c>
      <c r="AR631" s="355" t="s">
        <v>1131</v>
      </c>
    </row>
    <row r="632" spans="1:44" ht="29.25" customHeight="1">
      <c r="A632" s="352" t="s">
        <v>3058</v>
      </c>
      <c r="B632" s="353" t="s">
        <v>3059</v>
      </c>
      <c r="C632" s="353" t="s">
        <v>1371</v>
      </c>
      <c r="D632" s="353" t="s">
        <v>1315</v>
      </c>
      <c r="E632" s="353" t="s">
        <v>3057</v>
      </c>
      <c r="F632" s="353" t="s">
        <v>3060</v>
      </c>
      <c r="G632" s="353"/>
      <c r="H632" s="353" t="s">
        <v>1130</v>
      </c>
      <c r="I632" s="356">
        <v>7001.2</v>
      </c>
      <c r="J632" s="356">
        <v>6964.2</v>
      </c>
      <c r="K632" s="354">
        <v>7500</v>
      </c>
      <c r="L632" s="354">
        <v>8004</v>
      </c>
      <c r="M632" s="354">
        <v>7829</v>
      </c>
      <c r="N632" s="354">
        <v>7764</v>
      </c>
      <c r="O632" s="354">
        <v>8268</v>
      </c>
      <c r="P632" s="354">
        <v>7586</v>
      </c>
      <c r="Q632" s="354">
        <v>7700</v>
      </c>
      <c r="R632" s="355">
        <v>7687</v>
      </c>
      <c r="S632" s="355">
        <v>7913</v>
      </c>
      <c r="T632" s="355">
        <v>8121</v>
      </c>
      <c r="U632" s="355">
        <v>8318</v>
      </c>
      <c r="V632" s="355">
        <v>8504</v>
      </c>
      <c r="W632" s="356" t="s">
        <v>1131</v>
      </c>
      <c r="X632" s="356" t="s">
        <v>1131</v>
      </c>
      <c r="Y632" s="356" t="s">
        <v>1131</v>
      </c>
      <c r="Z632" s="356" t="s">
        <v>1131</v>
      </c>
      <c r="AA632" s="356" t="s">
        <v>1131</v>
      </c>
      <c r="AB632" s="356" t="s">
        <v>1131</v>
      </c>
      <c r="AC632" s="356" t="s">
        <v>1131</v>
      </c>
      <c r="AD632" s="356" t="s">
        <v>1131</v>
      </c>
      <c r="AE632" s="356" t="s">
        <v>1131</v>
      </c>
      <c r="AF632" s="356" t="s">
        <v>1131</v>
      </c>
      <c r="AG632" s="356" t="s">
        <v>1131</v>
      </c>
      <c r="AH632" s="356" t="s">
        <v>1131</v>
      </c>
      <c r="AI632" s="356" t="s">
        <v>1131</v>
      </c>
      <c r="AJ632" s="356" t="s">
        <v>1131</v>
      </c>
      <c r="AK632" s="356" t="s">
        <v>1131</v>
      </c>
      <c r="AL632" s="356" t="s">
        <v>1131</v>
      </c>
      <c r="AM632" s="356" t="s">
        <v>1131</v>
      </c>
      <c r="AN632" s="356" t="s">
        <v>1131</v>
      </c>
      <c r="AO632" s="356" t="s">
        <v>1131</v>
      </c>
      <c r="AP632" s="356" t="s">
        <v>1131</v>
      </c>
      <c r="AQ632" s="356" t="s">
        <v>1131</v>
      </c>
      <c r="AR632" s="356" t="s">
        <v>1131</v>
      </c>
    </row>
    <row r="633" spans="1:44" ht="47.25" customHeight="1">
      <c r="A633" s="357" t="s">
        <v>3061</v>
      </c>
      <c r="B633" s="358" t="s">
        <v>3062</v>
      </c>
      <c r="C633" s="358"/>
      <c r="D633" s="358"/>
      <c r="E633" s="358" t="s">
        <v>1276</v>
      </c>
      <c r="F633" s="358" t="s">
        <v>3063</v>
      </c>
      <c r="G633" s="358"/>
      <c r="H633" s="358" t="s">
        <v>1130</v>
      </c>
      <c r="I633" s="359">
        <v>2</v>
      </c>
      <c r="J633" s="359">
        <v>3</v>
      </c>
      <c r="K633" s="359">
        <v>3</v>
      </c>
      <c r="L633" s="359">
        <v>3</v>
      </c>
      <c r="M633" s="359">
        <v>3</v>
      </c>
      <c r="N633" s="359">
        <v>3</v>
      </c>
      <c r="O633" s="359">
        <v>3</v>
      </c>
      <c r="P633" s="359">
        <v>3</v>
      </c>
      <c r="Q633" s="359">
        <v>3</v>
      </c>
      <c r="R633" s="359">
        <v>3</v>
      </c>
      <c r="S633" s="355">
        <v>3</v>
      </c>
      <c r="T633" s="355">
        <v>3</v>
      </c>
      <c r="U633" s="355">
        <v>3</v>
      </c>
      <c r="V633" s="355">
        <v>3</v>
      </c>
      <c r="W633" s="355">
        <v>3</v>
      </c>
      <c r="X633" s="355" t="s">
        <v>1131</v>
      </c>
      <c r="Y633" s="355" t="s">
        <v>1131</v>
      </c>
      <c r="Z633" s="355" t="s">
        <v>1131</v>
      </c>
      <c r="AA633" s="355" t="s">
        <v>1131</v>
      </c>
      <c r="AB633" s="355" t="s">
        <v>1131</v>
      </c>
      <c r="AC633" s="355" t="s">
        <v>1131</v>
      </c>
      <c r="AD633" s="355" t="s">
        <v>1131</v>
      </c>
      <c r="AE633" s="355" t="s">
        <v>1131</v>
      </c>
      <c r="AF633" s="355" t="s">
        <v>1131</v>
      </c>
      <c r="AG633" s="355" t="s">
        <v>1131</v>
      </c>
      <c r="AH633" s="355" t="s">
        <v>1131</v>
      </c>
      <c r="AI633" s="355" t="s">
        <v>1131</v>
      </c>
      <c r="AJ633" s="355" t="s">
        <v>1131</v>
      </c>
      <c r="AK633" s="355" t="s">
        <v>1131</v>
      </c>
      <c r="AL633" s="355" t="s">
        <v>1131</v>
      </c>
      <c r="AM633" s="355" t="s">
        <v>1131</v>
      </c>
      <c r="AN633" s="355" t="s">
        <v>1131</v>
      </c>
      <c r="AO633" s="355" t="s">
        <v>1131</v>
      </c>
      <c r="AP633" s="355" t="s">
        <v>1131</v>
      </c>
      <c r="AQ633" s="355" t="s">
        <v>1131</v>
      </c>
      <c r="AR633" s="355" t="s">
        <v>1131</v>
      </c>
    </row>
    <row r="634" spans="1:44" ht="120.75" customHeight="1">
      <c r="A634" s="352" t="s">
        <v>3064</v>
      </c>
      <c r="B634" s="353" t="s">
        <v>3065</v>
      </c>
      <c r="C634" s="353" t="s">
        <v>1371</v>
      </c>
      <c r="D634" s="353"/>
      <c r="E634" s="353" t="s">
        <v>3066</v>
      </c>
      <c r="F634" s="353" t="s">
        <v>3067</v>
      </c>
      <c r="G634" s="353" t="s">
        <v>3068</v>
      </c>
      <c r="H634" s="353" t="s">
        <v>1130</v>
      </c>
      <c r="I634" s="354">
        <v>22.1</v>
      </c>
      <c r="J634" s="354">
        <v>22.1</v>
      </c>
      <c r="K634" s="354">
        <v>23.1</v>
      </c>
      <c r="L634" s="354">
        <v>24.7</v>
      </c>
      <c r="M634" s="354">
        <v>23.9</v>
      </c>
      <c r="N634" s="354">
        <v>23.5</v>
      </c>
      <c r="O634" s="354">
        <v>25.2</v>
      </c>
      <c r="P634" s="354">
        <v>23.2</v>
      </c>
      <c r="Q634" s="354">
        <v>23.2</v>
      </c>
      <c r="R634" s="354">
        <v>23</v>
      </c>
      <c r="S634" s="355">
        <v>21.9</v>
      </c>
      <c r="T634" s="355">
        <v>22.6</v>
      </c>
      <c r="U634" s="355">
        <v>23.5</v>
      </c>
      <c r="V634" s="355">
        <v>24.4</v>
      </c>
      <c r="W634" s="355">
        <v>25.3</v>
      </c>
      <c r="X634" s="356" t="s">
        <v>1131</v>
      </c>
      <c r="Y634" s="356" t="s">
        <v>1131</v>
      </c>
      <c r="Z634" s="356" t="s">
        <v>1131</v>
      </c>
      <c r="AA634" s="356" t="s">
        <v>1131</v>
      </c>
      <c r="AB634" s="356" t="s">
        <v>1131</v>
      </c>
      <c r="AC634" s="356" t="s">
        <v>1131</v>
      </c>
      <c r="AD634" s="356" t="s">
        <v>1131</v>
      </c>
      <c r="AE634" s="356" t="s">
        <v>1131</v>
      </c>
      <c r="AF634" s="356" t="s">
        <v>1131</v>
      </c>
      <c r="AG634" s="356" t="s">
        <v>1131</v>
      </c>
      <c r="AH634" s="356" t="s">
        <v>1131</v>
      </c>
      <c r="AI634" s="356" t="s">
        <v>1131</v>
      </c>
      <c r="AJ634" s="356" t="s">
        <v>1131</v>
      </c>
      <c r="AK634" s="356" t="s">
        <v>1131</v>
      </c>
      <c r="AL634" s="356" t="s">
        <v>1131</v>
      </c>
      <c r="AM634" s="356" t="s">
        <v>1131</v>
      </c>
      <c r="AN634" s="356" t="s">
        <v>1131</v>
      </c>
      <c r="AO634" s="356" t="s">
        <v>1131</v>
      </c>
      <c r="AP634" s="356" t="s">
        <v>1131</v>
      </c>
      <c r="AQ634" s="356" t="s">
        <v>1131</v>
      </c>
      <c r="AR634" s="356" t="s">
        <v>1131</v>
      </c>
    </row>
    <row r="635" spans="1:44" ht="29.25" customHeight="1">
      <c r="A635" s="357" t="s">
        <v>3069</v>
      </c>
      <c r="B635" s="358" t="s">
        <v>3070</v>
      </c>
      <c r="C635" s="358"/>
      <c r="D635" s="358" t="s">
        <v>1315</v>
      </c>
      <c r="E635" s="358" t="s">
        <v>3071</v>
      </c>
      <c r="F635" s="358" t="s">
        <v>3072</v>
      </c>
      <c r="G635" s="358"/>
      <c r="H635" s="358" t="s">
        <v>1130</v>
      </c>
      <c r="I635" s="355">
        <v>27.152999999999999</v>
      </c>
      <c r="J635" s="355">
        <v>27.417999999999999</v>
      </c>
      <c r="K635" s="355">
        <v>27.748000000000001</v>
      </c>
      <c r="L635" s="355">
        <v>27.895</v>
      </c>
      <c r="M635" s="355">
        <v>28.186</v>
      </c>
      <c r="N635" s="355">
        <v>28.012</v>
      </c>
      <c r="O635" s="355">
        <v>28.31</v>
      </c>
      <c r="P635" s="355">
        <v>28.922000000000001</v>
      </c>
      <c r="Q635" s="355">
        <v>29.202999999999999</v>
      </c>
      <c r="R635" s="359">
        <v>29.37</v>
      </c>
      <c r="S635" s="355">
        <v>29.51</v>
      </c>
      <c r="T635" s="355">
        <v>29.59</v>
      </c>
      <c r="U635" s="355">
        <v>29.66</v>
      </c>
      <c r="V635" s="355">
        <v>29.66</v>
      </c>
      <c r="W635" s="355">
        <v>29.74</v>
      </c>
      <c r="X635" s="355">
        <v>29.96</v>
      </c>
      <c r="Y635" s="355">
        <v>30.23</v>
      </c>
      <c r="Z635" s="355">
        <v>30.47</v>
      </c>
      <c r="AA635" s="355">
        <v>30.62</v>
      </c>
      <c r="AB635" s="355">
        <v>30.63</v>
      </c>
      <c r="AC635" s="355">
        <v>30.46</v>
      </c>
      <c r="AD635" s="355">
        <v>30.08</v>
      </c>
      <c r="AE635" s="355">
        <v>29.5</v>
      </c>
      <c r="AF635" s="355">
        <v>28.71</v>
      </c>
      <c r="AG635" s="355">
        <v>27.74</v>
      </c>
      <c r="AH635" s="355">
        <v>26.6</v>
      </c>
      <c r="AI635" s="355">
        <v>25.36</v>
      </c>
      <c r="AJ635" s="355">
        <v>24.06</v>
      </c>
      <c r="AK635" s="355">
        <v>22.79</v>
      </c>
      <c r="AL635" s="355">
        <v>21.62</v>
      </c>
      <c r="AM635" s="355">
        <v>20.66</v>
      </c>
      <c r="AN635" s="355">
        <v>20.02</v>
      </c>
      <c r="AO635" s="355">
        <v>19.84</v>
      </c>
      <c r="AP635" s="355">
        <v>20.239999999999998</v>
      </c>
      <c r="AQ635" s="355">
        <v>21.39</v>
      </c>
      <c r="AR635" s="355">
        <v>23.46</v>
      </c>
    </row>
    <row r="636" spans="1:44" ht="213" customHeight="1">
      <c r="A636" s="352" t="s">
        <v>3073</v>
      </c>
      <c r="B636" s="353" t="s">
        <v>3074</v>
      </c>
      <c r="C636" s="353"/>
      <c r="D636" s="353"/>
      <c r="E636" s="353" t="s">
        <v>1276</v>
      </c>
      <c r="F636" s="353" t="s">
        <v>3075</v>
      </c>
      <c r="G636" s="353" t="s">
        <v>1336</v>
      </c>
      <c r="H636" s="353" t="s">
        <v>1130</v>
      </c>
      <c r="I636" s="354">
        <v>5.7</v>
      </c>
      <c r="J636" s="354">
        <v>6</v>
      </c>
      <c r="K636" s="354">
        <v>6</v>
      </c>
      <c r="L636" s="354">
        <v>6</v>
      </c>
      <c r="M636" s="354">
        <v>6</v>
      </c>
      <c r="N636" s="354">
        <v>6</v>
      </c>
      <c r="O636" s="354">
        <v>6</v>
      </c>
      <c r="P636" s="354">
        <v>6.2</v>
      </c>
      <c r="Q636" s="354">
        <v>6.2</v>
      </c>
      <c r="R636" s="354">
        <v>6.2</v>
      </c>
      <c r="S636" s="355">
        <v>6.2</v>
      </c>
      <c r="T636" s="355">
        <v>6.2</v>
      </c>
      <c r="U636" s="355">
        <v>6.2</v>
      </c>
      <c r="V636" s="355">
        <v>6.2</v>
      </c>
      <c r="W636" s="355">
        <v>6.2</v>
      </c>
      <c r="X636" s="356" t="s">
        <v>1131</v>
      </c>
      <c r="Y636" s="356" t="s">
        <v>1131</v>
      </c>
      <c r="Z636" s="356" t="s">
        <v>1131</v>
      </c>
      <c r="AA636" s="356" t="s">
        <v>1131</v>
      </c>
      <c r="AB636" s="356" t="s">
        <v>1131</v>
      </c>
      <c r="AC636" s="356" t="s">
        <v>1131</v>
      </c>
      <c r="AD636" s="356" t="s">
        <v>1131</v>
      </c>
      <c r="AE636" s="356" t="s">
        <v>1131</v>
      </c>
      <c r="AF636" s="356" t="s">
        <v>1131</v>
      </c>
      <c r="AG636" s="356" t="s">
        <v>1131</v>
      </c>
      <c r="AH636" s="356" t="s">
        <v>1131</v>
      </c>
      <c r="AI636" s="356" t="s">
        <v>1131</v>
      </c>
      <c r="AJ636" s="356" t="s">
        <v>1131</v>
      </c>
      <c r="AK636" s="356" t="s">
        <v>1131</v>
      </c>
      <c r="AL636" s="356" t="s">
        <v>1131</v>
      </c>
      <c r="AM636" s="356" t="s">
        <v>1131</v>
      </c>
      <c r="AN636" s="356" t="s">
        <v>1131</v>
      </c>
      <c r="AO636" s="356" t="s">
        <v>1131</v>
      </c>
      <c r="AP636" s="356" t="s">
        <v>1131</v>
      </c>
      <c r="AQ636" s="356" t="s">
        <v>1131</v>
      </c>
      <c r="AR636" s="356" t="s">
        <v>1131</v>
      </c>
    </row>
    <row r="637" spans="1:44" ht="29.25" customHeight="1">
      <c r="A637" s="357" t="s">
        <v>3076</v>
      </c>
      <c r="B637" s="358" t="s">
        <v>3077</v>
      </c>
      <c r="C637" s="358"/>
      <c r="D637" s="358"/>
      <c r="E637" s="358" t="s">
        <v>1143</v>
      </c>
      <c r="F637" s="358" t="s">
        <v>3078</v>
      </c>
      <c r="G637" s="358"/>
      <c r="H637" s="358" t="s">
        <v>1130</v>
      </c>
      <c r="I637" s="359">
        <v>1.8</v>
      </c>
      <c r="J637" s="359">
        <v>2.2999999999999998</v>
      </c>
      <c r="K637" s="359">
        <v>2.2000000000000002</v>
      </c>
      <c r="L637" s="359">
        <v>2.8</v>
      </c>
      <c r="M637" s="359">
        <v>1.2</v>
      </c>
      <c r="N637" s="359">
        <v>0.1</v>
      </c>
      <c r="O637" s="359">
        <v>3.2</v>
      </c>
      <c r="P637" s="359">
        <v>-0.3</v>
      </c>
      <c r="Q637" s="359">
        <v>0.2</v>
      </c>
      <c r="R637" s="359">
        <v>1.6</v>
      </c>
      <c r="S637" s="355">
        <v>1.7</v>
      </c>
      <c r="T637" s="355">
        <v>2.1</v>
      </c>
      <c r="U637" s="355">
        <v>2.2000000000000002</v>
      </c>
      <c r="V637" s="355">
        <v>2.1</v>
      </c>
      <c r="W637" s="355">
        <v>2.1</v>
      </c>
      <c r="X637" s="355">
        <v>1.4</v>
      </c>
      <c r="Y637" s="355">
        <v>1.1000000000000001</v>
      </c>
      <c r="Z637" s="355">
        <v>1.1000000000000001</v>
      </c>
      <c r="AA637" s="355">
        <v>1.3</v>
      </c>
      <c r="AB637" s="355">
        <v>1.7</v>
      </c>
      <c r="AC637" s="355">
        <v>2.2999999999999998</v>
      </c>
      <c r="AD637" s="355">
        <v>3</v>
      </c>
      <c r="AE637" s="355">
        <v>3.8</v>
      </c>
      <c r="AF637" s="355">
        <v>4.5999999999999996</v>
      </c>
      <c r="AG637" s="355">
        <v>5.4</v>
      </c>
      <c r="AH637" s="355">
        <v>6.2</v>
      </c>
      <c r="AI637" s="355">
        <v>6.9</v>
      </c>
      <c r="AJ637" s="355">
        <v>7.3</v>
      </c>
      <c r="AK637" s="355">
        <v>7.5</v>
      </c>
      <c r="AL637" s="355">
        <v>7.2</v>
      </c>
      <c r="AM637" s="355">
        <v>6.4</v>
      </c>
      <c r="AN637" s="355">
        <v>4.7</v>
      </c>
      <c r="AO637" s="355">
        <v>2.2999999999999998</v>
      </c>
      <c r="AP637" s="355">
        <v>-0.9</v>
      </c>
      <c r="AQ637" s="355">
        <v>-4.5</v>
      </c>
      <c r="AR637" s="355">
        <v>-8.1999999999999993</v>
      </c>
    </row>
    <row r="638" spans="1:44" ht="57" customHeight="1">
      <c r="A638" s="352" t="s">
        <v>3079</v>
      </c>
      <c r="B638" s="353" t="s">
        <v>3080</v>
      </c>
      <c r="C638" s="353"/>
      <c r="D638" s="353"/>
      <c r="E638" s="353" t="s">
        <v>1276</v>
      </c>
      <c r="F638" s="353" t="s">
        <v>3081</v>
      </c>
      <c r="G638" s="353"/>
      <c r="H638" s="353" t="s">
        <v>1130</v>
      </c>
      <c r="I638" s="354">
        <v>3</v>
      </c>
      <c r="J638" s="354">
        <v>3</v>
      </c>
      <c r="K638" s="354">
        <v>3</v>
      </c>
      <c r="L638" s="354">
        <v>3</v>
      </c>
      <c r="M638" s="354">
        <v>3</v>
      </c>
      <c r="N638" s="354">
        <v>3</v>
      </c>
      <c r="O638" s="354">
        <v>3</v>
      </c>
      <c r="P638" s="354">
        <v>3</v>
      </c>
      <c r="Q638" s="354">
        <v>3</v>
      </c>
      <c r="R638" s="354">
        <v>3</v>
      </c>
      <c r="S638" s="355">
        <v>3</v>
      </c>
      <c r="T638" s="355">
        <v>3</v>
      </c>
      <c r="U638" s="355">
        <v>3</v>
      </c>
      <c r="V638" s="355">
        <v>3</v>
      </c>
      <c r="W638" s="355">
        <v>3</v>
      </c>
      <c r="X638" s="356" t="s">
        <v>1131</v>
      </c>
      <c r="Y638" s="356" t="s">
        <v>1131</v>
      </c>
      <c r="Z638" s="356" t="s">
        <v>1131</v>
      </c>
      <c r="AA638" s="356" t="s">
        <v>1131</v>
      </c>
      <c r="AB638" s="356" t="s">
        <v>1131</v>
      </c>
      <c r="AC638" s="356" t="s">
        <v>1131</v>
      </c>
      <c r="AD638" s="356" t="s">
        <v>1131</v>
      </c>
      <c r="AE638" s="356" t="s">
        <v>1131</v>
      </c>
      <c r="AF638" s="356" t="s">
        <v>1131</v>
      </c>
      <c r="AG638" s="356" t="s">
        <v>1131</v>
      </c>
      <c r="AH638" s="356" t="s">
        <v>1131</v>
      </c>
      <c r="AI638" s="356" t="s">
        <v>1131</v>
      </c>
      <c r="AJ638" s="356" t="s">
        <v>1131</v>
      </c>
      <c r="AK638" s="356" t="s">
        <v>1131</v>
      </c>
      <c r="AL638" s="356" t="s">
        <v>1131</v>
      </c>
      <c r="AM638" s="356" t="s">
        <v>1131</v>
      </c>
      <c r="AN638" s="356" t="s">
        <v>1131</v>
      </c>
      <c r="AO638" s="356" t="s">
        <v>1131</v>
      </c>
      <c r="AP638" s="356" t="s">
        <v>1131</v>
      </c>
      <c r="AQ638" s="356" t="s">
        <v>1131</v>
      </c>
      <c r="AR638" s="356" t="s">
        <v>1131</v>
      </c>
    </row>
    <row r="639" spans="1:44" ht="38.25" customHeight="1">
      <c r="A639" s="357" t="s">
        <v>3082</v>
      </c>
      <c r="B639" s="358" t="s">
        <v>3083</v>
      </c>
      <c r="C639" s="358"/>
      <c r="D639" s="358"/>
      <c r="E639" s="358" t="s">
        <v>1712</v>
      </c>
      <c r="F639" s="358" t="s">
        <v>3084</v>
      </c>
      <c r="G639" s="358"/>
      <c r="H639" s="358" t="s">
        <v>1130</v>
      </c>
      <c r="I639" s="359">
        <v>4.8</v>
      </c>
      <c r="J639" s="359">
        <v>4.8</v>
      </c>
      <c r="K639" s="359">
        <v>5.5</v>
      </c>
      <c r="L639" s="359">
        <v>3.6</v>
      </c>
      <c r="M639" s="359">
        <v>1.2</v>
      </c>
      <c r="N639" s="359">
        <v>0.8</v>
      </c>
      <c r="O639" s="359">
        <v>8.3000000000000007</v>
      </c>
      <c r="P639" s="359">
        <v>4.0999999999999996</v>
      </c>
      <c r="Q639" s="359">
        <v>3.4</v>
      </c>
      <c r="R639" s="355">
        <v>5.3</v>
      </c>
      <c r="S639" s="355">
        <v>3.6</v>
      </c>
      <c r="T639" s="355">
        <v>3.1</v>
      </c>
      <c r="U639" s="355">
        <v>4</v>
      </c>
      <c r="V639" s="355">
        <v>3.1</v>
      </c>
      <c r="W639" s="355" t="s">
        <v>1131</v>
      </c>
      <c r="X639" s="355" t="s">
        <v>1131</v>
      </c>
      <c r="Y639" s="355" t="s">
        <v>1131</v>
      </c>
      <c r="Z639" s="355" t="s">
        <v>1131</v>
      </c>
      <c r="AA639" s="355" t="s">
        <v>1131</v>
      </c>
      <c r="AB639" s="355" t="s">
        <v>1131</v>
      </c>
      <c r="AC639" s="355" t="s">
        <v>1131</v>
      </c>
      <c r="AD639" s="355" t="s">
        <v>1131</v>
      </c>
      <c r="AE639" s="355" t="s">
        <v>1131</v>
      </c>
      <c r="AF639" s="355" t="s">
        <v>1131</v>
      </c>
      <c r="AG639" s="355" t="s">
        <v>1131</v>
      </c>
      <c r="AH639" s="355" t="s">
        <v>1131</v>
      </c>
      <c r="AI639" s="355" t="s">
        <v>1131</v>
      </c>
      <c r="AJ639" s="355" t="s">
        <v>1131</v>
      </c>
      <c r="AK639" s="355" t="s">
        <v>1131</v>
      </c>
      <c r="AL639" s="355" t="s">
        <v>1131</v>
      </c>
      <c r="AM639" s="355" t="s">
        <v>1131</v>
      </c>
      <c r="AN639" s="355" t="s">
        <v>1131</v>
      </c>
      <c r="AO639" s="355" t="s">
        <v>1131</v>
      </c>
      <c r="AP639" s="355" t="s">
        <v>1131</v>
      </c>
      <c r="AQ639" s="355" t="s">
        <v>1131</v>
      </c>
      <c r="AR639" s="355" t="s">
        <v>1131</v>
      </c>
    </row>
    <row r="640" spans="1:44" ht="38.25" customHeight="1">
      <c r="A640" s="352" t="s">
        <v>3085</v>
      </c>
      <c r="B640" s="353" t="s">
        <v>3086</v>
      </c>
      <c r="C640" s="353" t="s">
        <v>1371</v>
      </c>
      <c r="D640" s="353" t="s">
        <v>1315</v>
      </c>
      <c r="E640" s="353" t="s">
        <v>1712</v>
      </c>
      <c r="F640" s="353" t="s">
        <v>3087</v>
      </c>
      <c r="G640" s="353"/>
      <c r="H640" s="353" t="s">
        <v>1130</v>
      </c>
      <c r="I640" s="354">
        <v>120100</v>
      </c>
      <c r="J640" s="354">
        <v>122700</v>
      </c>
      <c r="K640" s="354">
        <v>132800</v>
      </c>
      <c r="L640" s="354">
        <v>141500</v>
      </c>
      <c r="M640" s="354">
        <v>135200</v>
      </c>
      <c r="N640" s="354">
        <v>134600</v>
      </c>
      <c r="O640" s="354">
        <v>150300</v>
      </c>
      <c r="P640" s="354">
        <v>138600</v>
      </c>
      <c r="Q640" s="354">
        <v>141800</v>
      </c>
      <c r="R640" s="355">
        <v>145100</v>
      </c>
      <c r="S640" s="355">
        <v>155900</v>
      </c>
      <c r="T640" s="355">
        <v>164700</v>
      </c>
      <c r="U640" s="355">
        <v>174200</v>
      </c>
      <c r="V640" s="355">
        <v>179100</v>
      </c>
      <c r="W640" s="356" t="s">
        <v>1131</v>
      </c>
      <c r="X640" s="356" t="s">
        <v>1131</v>
      </c>
      <c r="Y640" s="356" t="s">
        <v>1131</v>
      </c>
      <c r="Z640" s="356" t="s">
        <v>1131</v>
      </c>
      <c r="AA640" s="356" t="s">
        <v>1131</v>
      </c>
      <c r="AB640" s="356" t="s">
        <v>1131</v>
      </c>
      <c r="AC640" s="356" t="s">
        <v>1131</v>
      </c>
      <c r="AD640" s="356" t="s">
        <v>1131</v>
      </c>
      <c r="AE640" s="356" t="s">
        <v>1131</v>
      </c>
      <c r="AF640" s="356" t="s">
        <v>1131</v>
      </c>
      <c r="AG640" s="356" t="s">
        <v>1131</v>
      </c>
      <c r="AH640" s="356" t="s">
        <v>1131</v>
      </c>
      <c r="AI640" s="356" t="s">
        <v>1131</v>
      </c>
      <c r="AJ640" s="356" t="s">
        <v>1131</v>
      </c>
      <c r="AK640" s="356" t="s">
        <v>1131</v>
      </c>
      <c r="AL640" s="356" t="s">
        <v>1131</v>
      </c>
      <c r="AM640" s="356" t="s">
        <v>1131</v>
      </c>
      <c r="AN640" s="356" t="s">
        <v>1131</v>
      </c>
      <c r="AO640" s="356" t="s">
        <v>1131</v>
      </c>
      <c r="AP640" s="356" t="s">
        <v>1131</v>
      </c>
      <c r="AQ640" s="356" t="s">
        <v>1131</v>
      </c>
      <c r="AR640" s="356" t="s">
        <v>1131</v>
      </c>
    </row>
    <row r="641" spans="1:44" ht="38.25" customHeight="1">
      <c r="A641" s="357" t="s">
        <v>3088</v>
      </c>
      <c r="B641" s="358" t="s">
        <v>3089</v>
      </c>
      <c r="C641" s="358" t="s">
        <v>1290</v>
      </c>
      <c r="D641" s="358" t="s">
        <v>1291</v>
      </c>
      <c r="E641" s="358" t="s">
        <v>1712</v>
      </c>
      <c r="F641" s="358" t="s">
        <v>3090</v>
      </c>
      <c r="G641" s="358"/>
      <c r="H641" s="358" t="s">
        <v>1130</v>
      </c>
      <c r="I641" s="359">
        <v>135859</v>
      </c>
      <c r="J641" s="359">
        <v>142424</v>
      </c>
      <c r="K641" s="359">
        <v>150222</v>
      </c>
      <c r="L641" s="359">
        <v>155624</v>
      </c>
      <c r="M641" s="359">
        <v>157540</v>
      </c>
      <c r="N641" s="359">
        <v>158863</v>
      </c>
      <c r="O641" s="359">
        <v>171973</v>
      </c>
      <c r="P641" s="359">
        <v>178966</v>
      </c>
      <c r="Q641" s="359">
        <v>185091</v>
      </c>
      <c r="R641" s="355">
        <v>194812</v>
      </c>
      <c r="S641" s="355">
        <v>201738</v>
      </c>
      <c r="T641" s="355">
        <v>207925</v>
      </c>
      <c r="U641" s="355">
        <v>216284</v>
      </c>
      <c r="V641" s="355">
        <v>222998</v>
      </c>
      <c r="W641" s="355" t="s">
        <v>1131</v>
      </c>
      <c r="X641" s="355" t="s">
        <v>1131</v>
      </c>
      <c r="Y641" s="355" t="s">
        <v>1131</v>
      </c>
      <c r="Z641" s="355" t="s">
        <v>1131</v>
      </c>
      <c r="AA641" s="355" t="s">
        <v>1131</v>
      </c>
      <c r="AB641" s="355" t="s">
        <v>1131</v>
      </c>
      <c r="AC641" s="355" t="s">
        <v>1131</v>
      </c>
      <c r="AD641" s="355" t="s">
        <v>1131</v>
      </c>
      <c r="AE641" s="355" t="s">
        <v>1131</v>
      </c>
      <c r="AF641" s="355" t="s">
        <v>1131</v>
      </c>
      <c r="AG641" s="355" t="s">
        <v>1131</v>
      </c>
      <c r="AH641" s="355" t="s">
        <v>1131</v>
      </c>
      <c r="AI641" s="355" t="s">
        <v>1131</v>
      </c>
      <c r="AJ641" s="355" t="s">
        <v>1131</v>
      </c>
      <c r="AK641" s="355" t="s">
        <v>1131</v>
      </c>
      <c r="AL641" s="355" t="s">
        <v>1131</v>
      </c>
      <c r="AM641" s="355" t="s">
        <v>1131</v>
      </c>
      <c r="AN641" s="355" t="s">
        <v>1131</v>
      </c>
      <c r="AO641" s="355" t="s">
        <v>1131</v>
      </c>
      <c r="AP641" s="355" t="s">
        <v>1131</v>
      </c>
      <c r="AQ641" s="355" t="s">
        <v>1131</v>
      </c>
      <c r="AR641" s="355" t="s">
        <v>1131</v>
      </c>
    </row>
    <row r="642" spans="1:44" ht="38.25" customHeight="1">
      <c r="A642" s="352" t="s">
        <v>3091</v>
      </c>
      <c r="B642" s="353" t="s">
        <v>3092</v>
      </c>
      <c r="C642" s="353"/>
      <c r="D642" s="353"/>
      <c r="E642" s="353" t="s">
        <v>1632</v>
      </c>
      <c r="F642" s="353" t="s">
        <v>3093</v>
      </c>
      <c r="G642" s="353"/>
      <c r="H642" s="353" t="s">
        <v>1130</v>
      </c>
      <c r="I642" s="356">
        <v>3.5329999999999999</v>
      </c>
      <c r="J642" s="356">
        <v>3.3679999999999999</v>
      </c>
      <c r="K642" s="356">
        <v>3.4769999999999999</v>
      </c>
      <c r="L642" s="356">
        <v>3.6629999999999998</v>
      </c>
      <c r="M642" s="356">
        <v>3.4460000000000002</v>
      </c>
      <c r="N642" s="356">
        <v>2.802</v>
      </c>
      <c r="O642" s="356">
        <v>2.8839999999999999</v>
      </c>
      <c r="P642" s="356">
        <v>4.2930000000000001</v>
      </c>
      <c r="Q642" s="356">
        <v>5.1890000000000001</v>
      </c>
      <c r="R642" s="354">
        <v>4.7</v>
      </c>
      <c r="S642" s="355">
        <v>4.0999999999999996</v>
      </c>
      <c r="T642" s="355">
        <v>3.5</v>
      </c>
      <c r="U642" s="355">
        <v>3.3</v>
      </c>
      <c r="V642" s="355">
        <v>3.2</v>
      </c>
      <c r="W642" s="355">
        <v>3.2</v>
      </c>
      <c r="X642" s="356" t="s">
        <v>1131</v>
      </c>
      <c r="Y642" s="356" t="s">
        <v>1131</v>
      </c>
      <c r="Z642" s="356" t="s">
        <v>1131</v>
      </c>
      <c r="AA642" s="356" t="s">
        <v>1131</v>
      </c>
      <c r="AB642" s="356" t="s">
        <v>1131</v>
      </c>
      <c r="AC642" s="356" t="s">
        <v>1131</v>
      </c>
      <c r="AD642" s="356" t="s">
        <v>1131</v>
      </c>
      <c r="AE642" s="356" t="s">
        <v>1131</v>
      </c>
      <c r="AF642" s="356" t="s">
        <v>1131</v>
      </c>
      <c r="AG642" s="356" t="s">
        <v>1131</v>
      </c>
      <c r="AH642" s="356" t="s">
        <v>1131</v>
      </c>
      <c r="AI642" s="356" t="s">
        <v>1131</v>
      </c>
      <c r="AJ642" s="356" t="s">
        <v>1131</v>
      </c>
      <c r="AK642" s="356" t="s">
        <v>1131</v>
      </c>
      <c r="AL642" s="356" t="s">
        <v>1131</v>
      </c>
      <c r="AM642" s="356" t="s">
        <v>1131</v>
      </c>
      <c r="AN642" s="356" t="s">
        <v>1131</v>
      </c>
      <c r="AO642" s="356" t="s">
        <v>1131</v>
      </c>
      <c r="AP642" s="356" t="s">
        <v>1131</v>
      </c>
      <c r="AQ642" s="356" t="s">
        <v>1131</v>
      </c>
      <c r="AR642" s="356" t="s">
        <v>1131</v>
      </c>
    </row>
    <row r="643" spans="1:44" ht="213" customHeight="1">
      <c r="A643" s="357" t="s">
        <v>3094</v>
      </c>
      <c r="B643" s="358" t="s">
        <v>3095</v>
      </c>
      <c r="C643" s="358"/>
      <c r="D643" s="358"/>
      <c r="E643" s="358"/>
      <c r="F643" s="358" t="s">
        <v>3096</v>
      </c>
      <c r="G643" s="358" t="s">
        <v>1378</v>
      </c>
      <c r="H643" s="358" t="s">
        <v>1130</v>
      </c>
      <c r="I643" s="355">
        <v>19.594000000000001</v>
      </c>
      <c r="J643" s="355">
        <v>19.460999999999999</v>
      </c>
      <c r="K643" s="355">
        <v>18.681999999999999</v>
      </c>
      <c r="L643" s="355">
        <v>19.001999999999999</v>
      </c>
      <c r="M643" s="355">
        <v>19.103000000000002</v>
      </c>
      <c r="N643" s="355">
        <v>19.016999999999999</v>
      </c>
      <c r="O643" s="355">
        <v>19.167000000000002</v>
      </c>
      <c r="P643" s="355">
        <v>19.542999999999999</v>
      </c>
      <c r="Q643" s="359">
        <v>19.8</v>
      </c>
      <c r="R643" s="355">
        <v>10.9</v>
      </c>
      <c r="S643" s="355">
        <v>6.6</v>
      </c>
      <c r="T643" s="355">
        <v>8.6999999999999993</v>
      </c>
      <c r="U643" s="355">
        <v>10.3</v>
      </c>
      <c r="V643" s="355">
        <v>8.1999999999999993</v>
      </c>
      <c r="W643" s="355" t="s">
        <v>1131</v>
      </c>
      <c r="X643" s="355" t="s">
        <v>1131</v>
      </c>
      <c r="Y643" s="355" t="s">
        <v>1131</v>
      </c>
      <c r="Z643" s="355" t="s">
        <v>1131</v>
      </c>
      <c r="AA643" s="355" t="s">
        <v>1131</v>
      </c>
      <c r="AB643" s="355" t="s">
        <v>1131</v>
      </c>
      <c r="AC643" s="355" t="s">
        <v>1131</v>
      </c>
      <c r="AD643" s="355" t="s">
        <v>1131</v>
      </c>
      <c r="AE643" s="355" t="s">
        <v>1131</v>
      </c>
      <c r="AF643" s="355" t="s">
        <v>1131</v>
      </c>
      <c r="AG643" s="355" t="s">
        <v>1131</v>
      </c>
      <c r="AH643" s="355" t="s">
        <v>1131</v>
      </c>
      <c r="AI643" s="355" t="s">
        <v>1131</v>
      </c>
      <c r="AJ643" s="355" t="s">
        <v>1131</v>
      </c>
      <c r="AK643" s="355" t="s">
        <v>1131</v>
      </c>
      <c r="AL643" s="355" t="s">
        <v>1131</v>
      </c>
      <c r="AM643" s="355" t="s">
        <v>1131</v>
      </c>
      <c r="AN643" s="355" t="s">
        <v>1131</v>
      </c>
      <c r="AO643" s="355" t="s">
        <v>1131</v>
      </c>
      <c r="AP643" s="355" t="s">
        <v>1131</v>
      </c>
      <c r="AQ643" s="355" t="s">
        <v>1131</v>
      </c>
      <c r="AR643" s="355" t="s">
        <v>1131</v>
      </c>
    </row>
    <row r="644" spans="1:44" ht="20.25" customHeight="1">
      <c r="A644" s="352" t="s">
        <v>3097</v>
      </c>
      <c r="B644" s="353" t="s">
        <v>3098</v>
      </c>
      <c r="C644" s="353"/>
      <c r="D644" s="353" t="s">
        <v>1322</v>
      </c>
      <c r="E644" s="353" t="s">
        <v>1619</v>
      </c>
      <c r="F644" s="353" t="s">
        <v>3099</v>
      </c>
      <c r="G644" s="353"/>
      <c r="H644" s="353" t="s">
        <v>1130</v>
      </c>
      <c r="I644" s="356">
        <v>3.944</v>
      </c>
      <c r="J644" s="356">
        <v>4.0709999999999997</v>
      </c>
      <c r="K644" s="356">
        <v>4.0709999999999997</v>
      </c>
      <c r="L644" s="356">
        <v>4.2</v>
      </c>
      <c r="M644" s="356">
        <v>4.1092000000000004</v>
      </c>
      <c r="N644" s="354">
        <v>4.2850000000000001</v>
      </c>
      <c r="O644" s="354">
        <v>4.3090000000000002</v>
      </c>
      <c r="P644" s="356" t="s">
        <v>1131</v>
      </c>
      <c r="Q644" s="356" t="s">
        <v>1131</v>
      </c>
      <c r="R644" s="356" t="s">
        <v>1131</v>
      </c>
      <c r="S644" s="356" t="s">
        <v>1131</v>
      </c>
      <c r="T644" s="356" t="s">
        <v>1131</v>
      </c>
      <c r="U644" s="356" t="s">
        <v>1131</v>
      </c>
      <c r="V644" s="356" t="s">
        <v>1131</v>
      </c>
      <c r="W644" s="356" t="s">
        <v>1131</v>
      </c>
      <c r="X644" s="356" t="s">
        <v>1131</v>
      </c>
      <c r="Y644" s="356" t="s">
        <v>1131</v>
      </c>
      <c r="Z644" s="356" t="s">
        <v>1131</v>
      </c>
      <c r="AA644" s="356" t="s">
        <v>1131</v>
      </c>
      <c r="AB644" s="356" t="s">
        <v>1131</v>
      </c>
      <c r="AC644" s="356" t="s">
        <v>1131</v>
      </c>
      <c r="AD644" s="356" t="s">
        <v>1131</v>
      </c>
      <c r="AE644" s="356" t="s">
        <v>1131</v>
      </c>
      <c r="AF644" s="356" t="s">
        <v>1131</v>
      </c>
      <c r="AG644" s="356" t="s">
        <v>1131</v>
      </c>
      <c r="AH644" s="356" t="s">
        <v>1131</v>
      </c>
      <c r="AI644" s="356" t="s">
        <v>1131</v>
      </c>
      <c r="AJ644" s="356" t="s">
        <v>1131</v>
      </c>
      <c r="AK644" s="356" t="s">
        <v>1131</v>
      </c>
      <c r="AL644" s="356" t="s">
        <v>1131</v>
      </c>
      <c r="AM644" s="356" t="s">
        <v>1131</v>
      </c>
      <c r="AN644" s="356" t="s">
        <v>1131</v>
      </c>
      <c r="AO644" s="356" t="s">
        <v>1131</v>
      </c>
      <c r="AP644" s="356" t="s">
        <v>1131</v>
      </c>
      <c r="AQ644" s="356" t="s">
        <v>1131</v>
      </c>
      <c r="AR644" s="356" t="s">
        <v>1131</v>
      </c>
    </row>
    <row r="645" spans="1:44" ht="38.25" customHeight="1">
      <c r="A645" s="357" t="s">
        <v>3100</v>
      </c>
      <c r="B645" s="358" t="s">
        <v>3101</v>
      </c>
      <c r="C645" s="358"/>
      <c r="D645" s="358"/>
      <c r="E645" s="358" t="s">
        <v>1199</v>
      </c>
      <c r="F645" s="358" t="s">
        <v>3102</v>
      </c>
      <c r="G645" s="358"/>
      <c r="H645" s="358" t="s">
        <v>1130</v>
      </c>
      <c r="I645" s="355">
        <v>85.784000000000006</v>
      </c>
      <c r="J645" s="355">
        <v>86.096000000000004</v>
      </c>
      <c r="K645" s="355">
        <v>86.396000000000001</v>
      </c>
      <c r="L645" s="355">
        <v>86.45</v>
      </c>
      <c r="M645" s="355">
        <v>86.706000000000003</v>
      </c>
      <c r="N645" s="355">
        <v>86.701999999999998</v>
      </c>
      <c r="O645" s="355">
        <v>86.76</v>
      </c>
      <c r="P645" s="359">
        <v>87.1</v>
      </c>
      <c r="Q645" s="359">
        <v>87.23</v>
      </c>
      <c r="R645" s="355">
        <v>87.36</v>
      </c>
      <c r="S645" s="355">
        <v>87.49</v>
      </c>
      <c r="T645" s="355">
        <v>87.62</v>
      </c>
      <c r="U645" s="355">
        <v>87.74</v>
      </c>
      <c r="V645" s="355">
        <v>87.88</v>
      </c>
      <c r="W645" s="355" t="s">
        <v>1131</v>
      </c>
      <c r="X645" s="355" t="s">
        <v>1131</v>
      </c>
      <c r="Y645" s="355" t="s">
        <v>1131</v>
      </c>
      <c r="Z645" s="355" t="s">
        <v>1131</v>
      </c>
      <c r="AA645" s="355" t="s">
        <v>1131</v>
      </c>
      <c r="AB645" s="355" t="s">
        <v>1131</v>
      </c>
      <c r="AC645" s="355" t="s">
        <v>1131</v>
      </c>
      <c r="AD645" s="355" t="s">
        <v>1131</v>
      </c>
      <c r="AE645" s="355" t="s">
        <v>1131</v>
      </c>
      <c r="AF645" s="355" t="s">
        <v>1131</v>
      </c>
      <c r="AG645" s="355" t="s">
        <v>1131</v>
      </c>
      <c r="AH645" s="355" t="s">
        <v>1131</v>
      </c>
      <c r="AI645" s="355" t="s">
        <v>1131</v>
      </c>
      <c r="AJ645" s="355" t="s">
        <v>1131</v>
      </c>
      <c r="AK645" s="355" t="s">
        <v>1131</v>
      </c>
      <c r="AL645" s="355" t="s">
        <v>1131</v>
      </c>
      <c r="AM645" s="355" t="s">
        <v>1131</v>
      </c>
      <c r="AN645" s="355" t="s">
        <v>1131</v>
      </c>
      <c r="AO645" s="355" t="s">
        <v>1131</v>
      </c>
      <c r="AP645" s="355" t="s">
        <v>1131</v>
      </c>
      <c r="AQ645" s="355" t="s">
        <v>1131</v>
      </c>
      <c r="AR645" s="355" t="s">
        <v>1131</v>
      </c>
    </row>
    <row r="646" spans="1:44" ht="38.25" customHeight="1">
      <c r="A646" s="352" t="s">
        <v>3103</v>
      </c>
      <c r="B646" s="353" t="s">
        <v>3104</v>
      </c>
      <c r="C646" s="353"/>
      <c r="D646" s="353"/>
      <c r="E646" s="353" t="s">
        <v>1199</v>
      </c>
      <c r="F646" s="353" t="s">
        <v>3105</v>
      </c>
      <c r="G646" s="353"/>
      <c r="H646" s="353" t="s">
        <v>1130</v>
      </c>
      <c r="I646" s="356">
        <v>79.019000000000005</v>
      </c>
      <c r="J646" s="356">
        <v>79.433000000000007</v>
      </c>
      <c r="K646" s="356">
        <v>79.844999999999999</v>
      </c>
      <c r="L646" s="356">
        <v>79.933999999999997</v>
      </c>
      <c r="M646" s="356">
        <v>80.304000000000002</v>
      </c>
      <c r="N646" s="356">
        <v>80.242999999999995</v>
      </c>
      <c r="O646" s="356">
        <v>80.385999999999996</v>
      </c>
      <c r="P646" s="354">
        <v>80.7</v>
      </c>
      <c r="Q646" s="354">
        <v>80.83</v>
      </c>
      <c r="R646" s="355">
        <v>80.959999999999994</v>
      </c>
      <c r="S646" s="355">
        <v>81.09</v>
      </c>
      <c r="T646" s="355">
        <v>81.22</v>
      </c>
      <c r="U646" s="355">
        <v>81.349999999999994</v>
      </c>
      <c r="V646" s="355">
        <v>81.48</v>
      </c>
      <c r="W646" s="356" t="s">
        <v>1131</v>
      </c>
      <c r="X646" s="356" t="s">
        <v>1131</v>
      </c>
      <c r="Y646" s="356" t="s">
        <v>1131</v>
      </c>
      <c r="Z646" s="356" t="s">
        <v>1131</v>
      </c>
      <c r="AA646" s="356" t="s">
        <v>1131</v>
      </c>
      <c r="AB646" s="356" t="s">
        <v>1131</v>
      </c>
      <c r="AC646" s="356" t="s">
        <v>1131</v>
      </c>
      <c r="AD646" s="356" t="s">
        <v>1131</v>
      </c>
      <c r="AE646" s="356" t="s">
        <v>1131</v>
      </c>
      <c r="AF646" s="356" t="s">
        <v>1131</v>
      </c>
      <c r="AG646" s="356" t="s">
        <v>1131</v>
      </c>
      <c r="AH646" s="356" t="s">
        <v>1131</v>
      </c>
      <c r="AI646" s="356" t="s">
        <v>1131</v>
      </c>
      <c r="AJ646" s="356" t="s">
        <v>1131</v>
      </c>
      <c r="AK646" s="356" t="s">
        <v>1131</v>
      </c>
      <c r="AL646" s="356" t="s">
        <v>1131</v>
      </c>
      <c r="AM646" s="356" t="s">
        <v>1131</v>
      </c>
      <c r="AN646" s="356" t="s">
        <v>1131</v>
      </c>
      <c r="AO646" s="356" t="s">
        <v>1131</v>
      </c>
      <c r="AP646" s="356" t="s">
        <v>1131</v>
      </c>
      <c r="AQ646" s="356" t="s">
        <v>1131</v>
      </c>
      <c r="AR646" s="356" t="s">
        <v>1131</v>
      </c>
    </row>
    <row r="647" spans="1:44" ht="29.25" customHeight="1">
      <c r="A647" s="357" t="s">
        <v>3106</v>
      </c>
      <c r="B647" s="358" t="s">
        <v>3107</v>
      </c>
      <c r="C647" s="358"/>
      <c r="D647" s="358"/>
      <c r="E647" s="358" t="s">
        <v>1199</v>
      </c>
      <c r="F647" s="358" t="s">
        <v>3108</v>
      </c>
      <c r="G647" s="358"/>
      <c r="H647" s="358" t="s">
        <v>1130</v>
      </c>
      <c r="I647" s="355">
        <v>82.561000000000007</v>
      </c>
      <c r="J647" s="355">
        <v>82.926000000000002</v>
      </c>
      <c r="K647" s="355">
        <v>83.286000000000001</v>
      </c>
      <c r="L647" s="355">
        <v>83.343000000000004</v>
      </c>
      <c r="M647" s="355">
        <v>83.656000000000006</v>
      </c>
      <c r="N647" s="355">
        <v>83.608999999999995</v>
      </c>
      <c r="O647" s="355">
        <v>83.697999999999993</v>
      </c>
      <c r="P647" s="359">
        <v>84.02</v>
      </c>
      <c r="Q647" s="359">
        <v>84.14</v>
      </c>
      <c r="R647" s="355">
        <v>84.26</v>
      </c>
      <c r="S647" s="355">
        <v>84.38</v>
      </c>
      <c r="T647" s="355">
        <v>84.5</v>
      </c>
      <c r="U647" s="355">
        <v>84.61</v>
      </c>
      <c r="V647" s="355">
        <v>84.73</v>
      </c>
      <c r="W647" s="355" t="s">
        <v>1131</v>
      </c>
      <c r="X647" s="355" t="s">
        <v>1131</v>
      </c>
      <c r="Y647" s="355" t="s">
        <v>1131</v>
      </c>
      <c r="Z647" s="355" t="s">
        <v>1131</v>
      </c>
      <c r="AA647" s="355" t="s">
        <v>1131</v>
      </c>
      <c r="AB647" s="355" t="s">
        <v>1131</v>
      </c>
      <c r="AC647" s="355" t="s">
        <v>1131</v>
      </c>
      <c r="AD647" s="355" t="s">
        <v>1131</v>
      </c>
      <c r="AE647" s="355" t="s">
        <v>1131</v>
      </c>
      <c r="AF647" s="355" t="s">
        <v>1131</v>
      </c>
      <c r="AG647" s="355" t="s">
        <v>1131</v>
      </c>
      <c r="AH647" s="355" t="s">
        <v>1131</v>
      </c>
      <c r="AI647" s="355" t="s">
        <v>1131</v>
      </c>
      <c r="AJ647" s="355" t="s">
        <v>1131</v>
      </c>
      <c r="AK647" s="355" t="s">
        <v>1131</v>
      </c>
      <c r="AL647" s="355" t="s">
        <v>1131</v>
      </c>
      <c r="AM647" s="355" t="s">
        <v>1131</v>
      </c>
      <c r="AN647" s="355" t="s">
        <v>1131</v>
      </c>
      <c r="AO647" s="355" t="s">
        <v>1131</v>
      </c>
      <c r="AP647" s="355" t="s">
        <v>1131</v>
      </c>
      <c r="AQ647" s="355" t="s">
        <v>1131</v>
      </c>
      <c r="AR647" s="355" t="s">
        <v>1131</v>
      </c>
    </row>
    <row r="648" spans="1:44" ht="66" customHeight="1">
      <c r="A648" s="352" t="s">
        <v>3109</v>
      </c>
      <c r="B648" s="353" t="s">
        <v>3110</v>
      </c>
      <c r="C648" s="353"/>
      <c r="D648" s="353" t="s">
        <v>1322</v>
      </c>
      <c r="E648" s="353" t="s">
        <v>1704</v>
      </c>
      <c r="F648" s="353" t="s">
        <v>3111</v>
      </c>
      <c r="G648" s="353"/>
      <c r="H648" s="353" t="s">
        <v>1130</v>
      </c>
      <c r="I648" s="356">
        <v>308.87</v>
      </c>
      <c r="J648" s="356">
        <v>272.52</v>
      </c>
      <c r="K648" s="356">
        <v>279.42</v>
      </c>
      <c r="L648" s="356">
        <v>367.1</v>
      </c>
      <c r="M648" s="356">
        <v>258.52999999999997</v>
      </c>
      <c r="N648" s="356">
        <v>229.04</v>
      </c>
      <c r="O648" s="354">
        <v>227.7</v>
      </c>
      <c r="P648" s="354">
        <v>245.5</v>
      </c>
      <c r="Q648" s="356" t="s">
        <v>1131</v>
      </c>
      <c r="R648" s="356" t="s">
        <v>1131</v>
      </c>
      <c r="S648" s="356" t="s">
        <v>1131</v>
      </c>
      <c r="T648" s="356" t="s">
        <v>1131</v>
      </c>
      <c r="U648" s="356" t="s">
        <v>1131</v>
      </c>
      <c r="V648" s="356" t="s">
        <v>1131</v>
      </c>
      <c r="W648" s="356" t="s">
        <v>1131</v>
      </c>
      <c r="X648" s="356" t="s">
        <v>1131</v>
      </c>
      <c r="Y648" s="356" t="s">
        <v>1131</v>
      </c>
      <c r="Z648" s="356" t="s">
        <v>1131</v>
      </c>
      <c r="AA648" s="356" t="s">
        <v>1131</v>
      </c>
      <c r="AB648" s="356" t="s">
        <v>1131</v>
      </c>
      <c r="AC648" s="356" t="s">
        <v>1131</v>
      </c>
      <c r="AD648" s="356" t="s">
        <v>1131</v>
      </c>
      <c r="AE648" s="356" t="s">
        <v>1131</v>
      </c>
      <c r="AF648" s="356" t="s">
        <v>1131</v>
      </c>
      <c r="AG648" s="356" t="s">
        <v>1131</v>
      </c>
      <c r="AH648" s="356" t="s">
        <v>1131</v>
      </c>
      <c r="AI648" s="356" t="s">
        <v>1131</v>
      </c>
      <c r="AJ648" s="356" t="s">
        <v>1131</v>
      </c>
      <c r="AK648" s="356" t="s">
        <v>1131</v>
      </c>
      <c r="AL648" s="356" t="s">
        <v>1131</v>
      </c>
      <c r="AM648" s="356" t="s">
        <v>1131</v>
      </c>
      <c r="AN648" s="356" t="s">
        <v>1131</v>
      </c>
      <c r="AO648" s="356" t="s">
        <v>1131</v>
      </c>
      <c r="AP648" s="356" t="s">
        <v>1131</v>
      </c>
      <c r="AQ648" s="356" t="s">
        <v>1131</v>
      </c>
      <c r="AR648" s="356" t="s">
        <v>1131</v>
      </c>
    </row>
    <row r="649" spans="1:44" ht="66" customHeight="1">
      <c r="A649" s="357" t="s">
        <v>3112</v>
      </c>
      <c r="B649" s="358" t="s">
        <v>3113</v>
      </c>
      <c r="C649" s="358"/>
      <c r="D649" s="358"/>
      <c r="E649" s="358" t="s">
        <v>3114</v>
      </c>
      <c r="F649" s="358" t="s">
        <v>3115</v>
      </c>
      <c r="G649" s="358"/>
      <c r="H649" s="358" t="s">
        <v>1130</v>
      </c>
      <c r="I649" s="355">
        <v>68.525999999999996</v>
      </c>
      <c r="J649" s="355">
        <v>69.804000000000002</v>
      </c>
      <c r="K649" s="355">
        <v>69.644000000000005</v>
      </c>
      <c r="L649" s="355">
        <v>70.033000000000001</v>
      </c>
      <c r="M649" s="355">
        <v>68.435000000000002</v>
      </c>
      <c r="N649" s="355">
        <v>68.488</v>
      </c>
      <c r="O649" s="355">
        <v>68.162000000000006</v>
      </c>
      <c r="P649" s="359">
        <v>67.099999999999994</v>
      </c>
      <c r="Q649" s="359">
        <v>67.900000000000006</v>
      </c>
      <c r="R649" s="355">
        <v>67.900000000000006</v>
      </c>
      <c r="S649" s="355">
        <v>67.900000000000006</v>
      </c>
      <c r="T649" s="355">
        <v>67.900000000000006</v>
      </c>
      <c r="U649" s="355">
        <v>67.900000000000006</v>
      </c>
      <c r="V649" s="355">
        <v>67.900000000000006</v>
      </c>
      <c r="W649" s="355" t="s">
        <v>1131</v>
      </c>
      <c r="X649" s="355" t="s">
        <v>1131</v>
      </c>
      <c r="Y649" s="355" t="s">
        <v>1131</v>
      </c>
      <c r="Z649" s="355" t="s">
        <v>1131</v>
      </c>
      <c r="AA649" s="355" t="s">
        <v>1131</v>
      </c>
      <c r="AB649" s="355" t="s">
        <v>1131</v>
      </c>
      <c r="AC649" s="355" t="s">
        <v>1131</v>
      </c>
      <c r="AD649" s="355" t="s">
        <v>1131</v>
      </c>
      <c r="AE649" s="355" t="s">
        <v>1131</v>
      </c>
      <c r="AF649" s="355" t="s">
        <v>1131</v>
      </c>
      <c r="AG649" s="355" t="s">
        <v>1131</v>
      </c>
      <c r="AH649" s="355" t="s">
        <v>1131</v>
      </c>
      <c r="AI649" s="355" t="s">
        <v>1131</v>
      </c>
      <c r="AJ649" s="355" t="s">
        <v>1131</v>
      </c>
      <c r="AK649" s="355" t="s">
        <v>1131</v>
      </c>
      <c r="AL649" s="355" t="s">
        <v>1131</v>
      </c>
      <c r="AM649" s="355" t="s">
        <v>1131</v>
      </c>
      <c r="AN649" s="355" t="s">
        <v>1131</v>
      </c>
      <c r="AO649" s="355" t="s">
        <v>1131</v>
      </c>
      <c r="AP649" s="355" t="s">
        <v>1131</v>
      </c>
      <c r="AQ649" s="355" t="s">
        <v>1131</v>
      </c>
      <c r="AR649" s="355" t="s">
        <v>1131</v>
      </c>
    </row>
    <row r="650" spans="1:44" ht="66" customHeight="1">
      <c r="A650" s="352" t="s">
        <v>3116</v>
      </c>
      <c r="B650" s="353" t="s">
        <v>3117</v>
      </c>
      <c r="C650" s="353"/>
      <c r="D650" s="353"/>
      <c r="E650" s="353" t="s">
        <v>3114</v>
      </c>
      <c r="F650" s="353" t="s">
        <v>3118</v>
      </c>
      <c r="G650" s="353"/>
      <c r="H650" s="353" t="s">
        <v>1130</v>
      </c>
      <c r="I650" s="356">
        <v>131.59</v>
      </c>
      <c r="J650" s="356">
        <v>140.52500000000001</v>
      </c>
      <c r="K650" s="356">
        <v>132.626</v>
      </c>
      <c r="L650" s="356">
        <v>135.05699999999999</v>
      </c>
      <c r="M650" s="356">
        <v>130.77000000000001</v>
      </c>
      <c r="N650" s="356">
        <v>128.934</v>
      </c>
      <c r="O650" s="356">
        <v>127.88</v>
      </c>
      <c r="P650" s="354">
        <v>126</v>
      </c>
      <c r="Q650" s="354">
        <v>129.19999999999999</v>
      </c>
      <c r="R650" s="355">
        <v>128.30000000000001</v>
      </c>
      <c r="S650" s="355">
        <v>127.3</v>
      </c>
      <c r="T650" s="355">
        <v>126.2</v>
      </c>
      <c r="U650" s="355">
        <v>125.2</v>
      </c>
      <c r="V650" s="355">
        <v>124.2</v>
      </c>
      <c r="W650" s="356" t="s">
        <v>1131</v>
      </c>
      <c r="X650" s="356" t="s">
        <v>1131</v>
      </c>
      <c r="Y650" s="356" t="s">
        <v>1131</v>
      </c>
      <c r="Z650" s="356" t="s">
        <v>1131</v>
      </c>
      <c r="AA650" s="356" t="s">
        <v>1131</v>
      </c>
      <c r="AB650" s="356" t="s">
        <v>1131</v>
      </c>
      <c r="AC650" s="356" t="s">
        <v>1131</v>
      </c>
      <c r="AD650" s="356" t="s">
        <v>1131</v>
      </c>
      <c r="AE650" s="356" t="s">
        <v>1131</v>
      </c>
      <c r="AF650" s="356" t="s">
        <v>1131</v>
      </c>
      <c r="AG650" s="356" t="s">
        <v>1131</v>
      </c>
      <c r="AH650" s="356" t="s">
        <v>1131</v>
      </c>
      <c r="AI650" s="356" t="s">
        <v>1131</v>
      </c>
      <c r="AJ650" s="356" t="s">
        <v>1131</v>
      </c>
      <c r="AK650" s="356" t="s">
        <v>1131</v>
      </c>
      <c r="AL650" s="356" t="s">
        <v>1131</v>
      </c>
      <c r="AM650" s="356" t="s">
        <v>1131</v>
      </c>
      <c r="AN650" s="356" t="s">
        <v>1131</v>
      </c>
      <c r="AO650" s="356" t="s">
        <v>1131</v>
      </c>
      <c r="AP650" s="356" t="s">
        <v>1131</v>
      </c>
      <c r="AQ650" s="356" t="s">
        <v>1131</v>
      </c>
      <c r="AR650" s="356" t="s">
        <v>1131</v>
      </c>
    </row>
    <row r="651" spans="1:44" ht="84" customHeight="1">
      <c r="A651" s="357" t="s">
        <v>3119</v>
      </c>
      <c r="B651" s="358" t="s">
        <v>3120</v>
      </c>
      <c r="C651" s="358" t="s">
        <v>1371</v>
      </c>
      <c r="D651" s="358" t="s">
        <v>1315</v>
      </c>
      <c r="E651" s="358" t="s">
        <v>3121</v>
      </c>
      <c r="F651" s="358"/>
      <c r="G651" s="358"/>
      <c r="H651" s="358" t="s">
        <v>1130</v>
      </c>
      <c r="I651" s="355">
        <v>1060436.8999999999</v>
      </c>
      <c r="J651" s="355">
        <v>1082697.8999999999</v>
      </c>
      <c r="K651" s="355">
        <v>1498806.2</v>
      </c>
      <c r="L651" s="355">
        <v>1202014</v>
      </c>
      <c r="M651" s="355">
        <v>1274753.3</v>
      </c>
      <c r="N651" s="355">
        <v>1820352.2</v>
      </c>
      <c r="O651" s="355">
        <v>1856873.9</v>
      </c>
      <c r="P651" s="355">
        <v>1386066.8</v>
      </c>
      <c r="Q651" s="355">
        <v>1631905.2</v>
      </c>
      <c r="R651" s="355" t="s">
        <v>1131</v>
      </c>
      <c r="S651" s="355" t="s">
        <v>1131</v>
      </c>
      <c r="T651" s="355" t="s">
        <v>1131</v>
      </c>
      <c r="U651" s="355" t="s">
        <v>1131</v>
      </c>
      <c r="V651" s="355" t="s">
        <v>1131</v>
      </c>
      <c r="W651" s="355" t="s">
        <v>1131</v>
      </c>
      <c r="X651" s="355" t="s">
        <v>1131</v>
      </c>
      <c r="Y651" s="355" t="s">
        <v>1131</v>
      </c>
      <c r="Z651" s="355" t="s">
        <v>1131</v>
      </c>
      <c r="AA651" s="355" t="s">
        <v>1131</v>
      </c>
      <c r="AB651" s="355" t="s">
        <v>1131</v>
      </c>
      <c r="AC651" s="355" t="s">
        <v>1131</v>
      </c>
      <c r="AD651" s="355" t="s">
        <v>1131</v>
      </c>
      <c r="AE651" s="355" t="s">
        <v>1131</v>
      </c>
      <c r="AF651" s="355" t="s">
        <v>1131</v>
      </c>
      <c r="AG651" s="355" t="s">
        <v>1131</v>
      </c>
      <c r="AH651" s="355" t="s">
        <v>1131</v>
      </c>
      <c r="AI651" s="355" t="s">
        <v>1131</v>
      </c>
      <c r="AJ651" s="355" t="s">
        <v>1131</v>
      </c>
      <c r="AK651" s="355" t="s">
        <v>1131</v>
      </c>
      <c r="AL651" s="355" t="s">
        <v>1131</v>
      </c>
      <c r="AM651" s="355" t="s">
        <v>1131</v>
      </c>
      <c r="AN651" s="355" t="s">
        <v>1131</v>
      </c>
      <c r="AO651" s="355" t="s">
        <v>1131</v>
      </c>
      <c r="AP651" s="355" t="s">
        <v>1131</v>
      </c>
      <c r="AQ651" s="355" t="s">
        <v>1131</v>
      </c>
      <c r="AR651" s="355" t="s">
        <v>1131</v>
      </c>
    </row>
    <row r="652" spans="1:44" ht="47.25" customHeight="1">
      <c r="A652" s="352" t="s">
        <v>3122</v>
      </c>
      <c r="B652" s="353" t="s">
        <v>3123</v>
      </c>
      <c r="C652" s="353"/>
      <c r="D652" s="353"/>
      <c r="E652" s="353" t="s">
        <v>3124</v>
      </c>
      <c r="F652" s="353" t="s">
        <v>3125</v>
      </c>
      <c r="G652" s="353"/>
      <c r="H652" s="353" t="s">
        <v>1130</v>
      </c>
      <c r="I652" s="356">
        <v>2.3079999999999998</v>
      </c>
      <c r="J652" s="356">
        <v>1.7490000000000001</v>
      </c>
      <c r="K652" s="356">
        <v>2.2829999999999999</v>
      </c>
      <c r="L652" s="356">
        <v>2.5049999999999999</v>
      </c>
      <c r="M652" s="356">
        <v>1.7030000000000001</v>
      </c>
      <c r="N652" s="356">
        <v>1.5</v>
      </c>
      <c r="O652" s="356">
        <v>2.0659999999999998</v>
      </c>
      <c r="P652" s="356">
        <v>3.3639999999999999</v>
      </c>
      <c r="Q652" s="356">
        <v>3.6429999999999998</v>
      </c>
      <c r="R652" s="354">
        <v>3.2</v>
      </c>
      <c r="S652" s="355">
        <v>2.9</v>
      </c>
      <c r="T652" s="355">
        <v>2.8</v>
      </c>
      <c r="U652" s="355">
        <v>2.7</v>
      </c>
      <c r="V652" s="355">
        <v>2.7</v>
      </c>
      <c r="W652" s="355">
        <v>2.7</v>
      </c>
      <c r="X652" s="356" t="s">
        <v>1131</v>
      </c>
      <c r="Y652" s="356" t="s">
        <v>1131</v>
      </c>
      <c r="Z652" s="356" t="s">
        <v>1131</v>
      </c>
      <c r="AA652" s="356" t="s">
        <v>1131</v>
      </c>
      <c r="AB652" s="356" t="s">
        <v>1131</v>
      </c>
      <c r="AC652" s="356" t="s">
        <v>1131</v>
      </c>
      <c r="AD652" s="356" t="s">
        <v>1131</v>
      </c>
      <c r="AE652" s="356" t="s">
        <v>1131</v>
      </c>
      <c r="AF652" s="356" t="s">
        <v>1131</v>
      </c>
      <c r="AG652" s="356" t="s">
        <v>1131</v>
      </c>
      <c r="AH652" s="356" t="s">
        <v>1131</v>
      </c>
      <c r="AI652" s="356" t="s">
        <v>1131</v>
      </c>
      <c r="AJ652" s="356" t="s">
        <v>1131</v>
      </c>
      <c r="AK652" s="356" t="s">
        <v>1131</v>
      </c>
      <c r="AL652" s="356" t="s">
        <v>1131</v>
      </c>
      <c r="AM652" s="356" t="s">
        <v>1131</v>
      </c>
      <c r="AN652" s="356" t="s">
        <v>1131</v>
      </c>
      <c r="AO652" s="356" t="s">
        <v>1131</v>
      </c>
      <c r="AP652" s="356" t="s">
        <v>1131</v>
      </c>
      <c r="AQ652" s="356" t="s">
        <v>1131</v>
      </c>
      <c r="AR652" s="356" t="s">
        <v>1131</v>
      </c>
    </row>
    <row r="653" spans="1:44" ht="47.25" customHeight="1">
      <c r="A653" s="357" t="s">
        <v>3126</v>
      </c>
      <c r="B653" s="358" t="s">
        <v>3127</v>
      </c>
      <c r="C653" s="358" t="s">
        <v>1371</v>
      </c>
      <c r="D653" s="358" t="s">
        <v>1315</v>
      </c>
      <c r="E653" s="358" t="s">
        <v>3128</v>
      </c>
      <c r="F653" s="358" t="s">
        <v>3129</v>
      </c>
      <c r="G653" s="358"/>
      <c r="H653" s="358" t="s">
        <v>1130</v>
      </c>
      <c r="I653" s="359">
        <v>17000</v>
      </c>
      <c r="J653" s="359">
        <v>22250</v>
      </c>
      <c r="K653" s="359">
        <v>25500</v>
      </c>
      <c r="L653" s="359">
        <v>29250</v>
      </c>
      <c r="M653" s="359">
        <v>25250</v>
      </c>
      <c r="N653" s="359">
        <v>64750</v>
      </c>
      <c r="O653" s="359">
        <v>64250</v>
      </c>
      <c r="P653" s="359">
        <v>41000</v>
      </c>
      <c r="Q653" s="359">
        <v>36000</v>
      </c>
      <c r="R653" s="359">
        <v>44000</v>
      </c>
      <c r="S653" s="355">
        <v>51000</v>
      </c>
      <c r="T653" s="355">
        <v>55000</v>
      </c>
      <c r="U653" s="355">
        <v>52500</v>
      </c>
      <c r="V653" s="355">
        <v>55500</v>
      </c>
      <c r="W653" s="355">
        <v>55500</v>
      </c>
      <c r="X653" s="355" t="s">
        <v>1131</v>
      </c>
      <c r="Y653" s="355" t="s">
        <v>1131</v>
      </c>
      <c r="Z653" s="355" t="s">
        <v>1131</v>
      </c>
      <c r="AA653" s="355" t="s">
        <v>1131</v>
      </c>
      <c r="AB653" s="355" t="s">
        <v>1131</v>
      </c>
      <c r="AC653" s="355" t="s">
        <v>1131</v>
      </c>
      <c r="AD653" s="355" t="s">
        <v>1131</v>
      </c>
      <c r="AE653" s="355" t="s">
        <v>1131</v>
      </c>
      <c r="AF653" s="355" t="s">
        <v>1131</v>
      </c>
      <c r="AG653" s="355" t="s">
        <v>1131</v>
      </c>
      <c r="AH653" s="355" t="s">
        <v>1131</v>
      </c>
      <c r="AI653" s="355" t="s">
        <v>1131</v>
      </c>
      <c r="AJ653" s="355" t="s">
        <v>1131</v>
      </c>
      <c r="AK653" s="355" t="s">
        <v>1131</v>
      </c>
      <c r="AL653" s="355" t="s">
        <v>1131</v>
      </c>
      <c r="AM653" s="355" t="s">
        <v>1131</v>
      </c>
      <c r="AN653" s="355" t="s">
        <v>1131</v>
      </c>
      <c r="AO653" s="355" t="s">
        <v>1131</v>
      </c>
      <c r="AP653" s="355" t="s">
        <v>1131</v>
      </c>
      <c r="AQ653" s="355" t="s">
        <v>1131</v>
      </c>
      <c r="AR653" s="355" t="s">
        <v>1131</v>
      </c>
    </row>
    <row r="654" spans="1:44" ht="111.75" customHeight="1">
      <c r="A654" s="352" t="s">
        <v>3130</v>
      </c>
      <c r="B654" s="353" t="s">
        <v>3131</v>
      </c>
      <c r="C654" s="353" t="s">
        <v>1371</v>
      </c>
      <c r="D654" s="353" t="s">
        <v>1315</v>
      </c>
      <c r="E654" s="353" t="s">
        <v>2797</v>
      </c>
      <c r="F654" s="353" t="s">
        <v>3132</v>
      </c>
      <c r="G654" s="353" t="s">
        <v>1408</v>
      </c>
      <c r="H654" s="353" t="s">
        <v>1130</v>
      </c>
      <c r="I654" s="354">
        <v>5078.8999999999996</v>
      </c>
      <c r="J654" s="354">
        <v>5603.4</v>
      </c>
      <c r="K654" s="354">
        <v>7332.2</v>
      </c>
      <c r="L654" s="354">
        <v>10002.299999999999</v>
      </c>
      <c r="M654" s="354">
        <v>10616.4</v>
      </c>
      <c r="N654" s="354">
        <v>6065.5</v>
      </c>
      <c r="O654" s="354">
        <v>4319.8999999999996</v>
      </c>
      <c r="P654" s="354">
        <v>9663</v>
      </c>
      <c r="Q654" s="354">
        <v>21489.1</v>
      </c>
      <c r="R654" s="354">
        <v>20075</v>
      </c>
      <c r="S654" s="355">
        <v>15020.8</v>
      </c>
      <c r="T654" s="355">
        <v>13962.7</v>
      </c>
      <c r="U654" s="355">
        <v>12502.7</v>
      </c>
      <c r="V654" s="355">
        <v>12300.3</v>
      </c>
      <c r="W654" s="355">
        <v>11773.3</v>
      </c>
      <c r="X654" s="356" t="s">
        <v>1131</v>
      </c>
      <c r="Y654" s="356" t="s">
        <v>1131</v>
      </c>
      <c r="Z654" s="356" t="s">
        <v>1131</v>
      </c>
      <c r="AA654" s="356" t="s">
        <v>1131</v>
      </c>
      <c r="AB654" s="356" t="s">
        <v>1131</v>
      </c>
      <c r="AC654" s="356" t="s">
        <v>1131</v>
      </c>
      <c r="AD654" s="356" t="s">
        <v>1131</v>
      </c>
      <c r="AE654" s="356" t="s">
        <v>1131</v>
      </c>
      <c r="AF654" s="356" t="s">
        <v>1131</v>
      </c>
      <c r="AG654" s="356" t="s">
        <v>1131</v>
      </c>
      <c r="AH654" s="356" t="s">
        <v>1131</v>
      </c>
      <c r="AI654" s="356" t="s">
        <v>1131</v>
      </c>
      <c r="AJ654" s="356" t="s">
        <v>1131</v>
      </c>
      <c r="AK654" s="356" t="s">
        <v>1131</v>
      </c>
      <c r="AL654" s="356" t="s">
        <v>1131</v>
      </c>
      <c r="AM654" s="356" t="s">
        <v>1131</v>
      </c>
      <c r="AN654" s="356" t="s">
        <v>1131</v>
      </c>
      <c r="AO654" s="356" t="s">
        <v>1131</v>
      </c>
      <c r="AP654" s="356" t="s">
        <v>1131</v>
      </c>
      <c r="AQ654" s="356" t="s">
        <v>1131</v>
      </c>
      <c r="AR654" s="356" t="s">
        <v>1131</v>
      </c>
    </row>
    <row r="655" spans="1:44" ht="111.75" customHeight="1">
      <c r="A655" s="357" t="s">
        <v>3133</v>
      </c>
      <c r="B655" s="358" t="s">
        <v>3134</v>
      </c>
      <c r="C655" s="358" t="s">
        <v>1371</v>
      </c>
      <c r="D655" s="358" t="s">
        <v>1315</v>
      </c>
      <c r="E655" s="358" t="s">
        <v>1406</v>
      </c>
      <c r="F655" s="358" t="s">
        <v>3135</v>
      </c>
      <c r="G655" s="358" t="s">
        <v>1408</v>
      </c>
      <c r="H655" s="358" t="s">
        <v>1130</v>
      </c>
      <c r="I655" s="359">
        <v>0</v>
      </c>
      <c r="J655" s="359">
        <v>0</v>
      </c>
      <c r="K655" s="359">
        <v>0</v>
      </c>
      <c r="L655" s="359">
        <v>0</v>
      </c>
      <c r="M655" s="359">
        <v>0</v>
      </c>
      <c r="N655" s="359">
        <v>0</v>
      </c>
      <c r="O655" s="359">
        <v>0</v>
      </c>
      <c r="P655" s="359">
        <v>0</v>
      </c>
      <c r="Q655" s="359">
        <v>0</v>
      </c>
      <c r="R655" s="359">
        <v>0</v>
      </c>
      <c r="S655" s="355">
        <v>0</v>
      </c>
      <c r="T655" s="355">
        <v>0</v>
      </c>
      <c r="U655" s="355">
        <v>0</v>
      </c>
      <c r="V655" s="355">
        <v>0</v>
      </c>
      <c r="W655" s="355">
        <v>0</v>
      </c>
      <c r="X655" s="355" t="s">
        <v>1131</v>
      </c>
      <c r="Y655" s="355" t="s">
        <v>1131</v>
      </c>
      <c r="Z655" s="355" t="s">
        <v>1131</v>
      </c>
      <c r="AA655" s="355" t="s">
        <v>1131</v>
      </c>
      <c r="AB655" s="355" t="s">
        <v>1131</v>
      </c>
      <c r="AC655" s="355" t="s">
        <v>1131</v>
      </c>
      <c r="AD655" s="355" t="s">
        <v>1131</v>
      </c>
      <c r="AE655" s="355" t="s">
        <v>1131</v>
      </c>
      <c r="AF655" s="355" t="s">
        <v>1131</v>
      </c>
      <c r="AG655" s="355" t="s">
        <v>1131</v>
      </c>
      <c r="AH655" s="355" t="s">
        <v>1131</v>
      </c>
      <c r="AI655" s="355" t="s">
        <v>1131</v>
      </c>
      <c r="AJ655" s="355" t="s">
        <v>1131</v>
      </c>
      <c r="AK655" s="355" t="s">
        <v>1131</v>
      </c>
      <c r="AL655" s="355" t="s">
        <v>1131</v>
      </c>
      <c r="AM655" s="355" t="s">
        <v>1131</v>
      </c>
      <c r="AN655" s="355" t="s">
        <v>1131</v>
      </c>
      <c r="AO655" s="355" t="s">
        <v>1131</v>
      </c>
      <c r="AP655" s="355" t="s">
        <v>1131</v>
      </c>
      <c r="AQ655" s="355" t="s">
        <v>1131</v>
      </c>
      <c r="AR655" s="355" t="s">
        <v>1131</v>
      </c>
    </row>
    <row r="656" spans="1:44" ht="111.75" customHeight="1">
      <c r="A656" s="352" t="s">
        <v>3136</v>
      </c>
      <c r="B656" s="353" t="s">
        <v>3137</v>
      </c>
      <c r="C656" s="353" t="s">
        <v>1371</v>
      </c>
      <c r="D656" s="353" t="s">
        <v>1315</v>
      </c>
      <c r="E656" s="353" t="s">
        <v>1406</v>
      </c>
      <c r="F656" s="353" t="s">
        <v>3138</v>
      </c>
      <c r="G656" s="353" t="s">
        <v>1408</v>
      </c>
      <c r="H656" s="353" t="s">
        <v>1130</v>
      </c>
      <c r="I656" s="354">
        <v>272328.3</v>
      </c>
      <c r="J656" s="354">
        <v>251931.6</v>
      </c>
      <c r="K656" s="354">
        <v>264542</v>
      </c>
      <c r="L656" s="354">
        <v>279134.3</v>
      </c>
      <c r="M656" s="354">
        <v>297100.7</v>
      </c>
      <c r="N656" s="354">
        <v>343814.3</v>
      </c>
      <c r="O656" s="354">
        <v>402785.6</v>
      </c>
      <c r="P656" s="354">
        <v>432831.4</v>
      </c>
      <c r="Q656" s="354">
        <v>464126.6</v>
      </c>
      <c r="R656" s="354">
        <v>445864.4</v>
      </c>
      <c r="S656" s="355">
        <v>429473.3</v>
      </c>
      <c r="T656" s="355">
        <v>416176.5</v>
      </c>
      <c r="U656" s="355">
        <v>399128.9</v>
      </c>
      <c r="V656" s="355">
        <v>392982.3</v>
      </c>
      <c r="W656" s="355">
        <v>391140.3</v>
      </c>
      <c r="X656" s="356" t="s">
        <v>1131</v>
      </c>
      <c r="Y656" s="356" t="s">
        <v>1131</v>
      </c>
      <c r="Z656" s="356" t="s">
        <v>1131</v>
      </c>
      <c r="AA656" s="356" t="s">
        <v>1131</v>
      </c>
      <c r="AB656" s="356" t="s">
        <v>1131</v>
      </c>
      <c r="AC656" s="356" t="s">
        <v>1131</v>
      </c>
      <c r="AD656" s="356" t="s">
        <v>1131</v>
      </c>
      <c r="AE656" s="356" t="s">
        <v>1131</v>
      </c>
      <c r="AF656" s="356" t="s">
        <v>1131</v>
      </c>
      <c r="AG656" s="356" t="s">
        <v>1131</v>
      </c>
      <c r="AH656" s="356" t="s">
        <v>1131</v>
      </c>
      <c r="AI656" s="356" t="s">
        <v>1131</v>
      </c>
      <c r="AJ656" s="356" t="s">
        <v>1131</v>
      </c>
      <c r="AK656" s="356" t="s">
        <v>1131</v>
      </c>
      <c r="AL656" s="356" t="s">
        <v>1131</v>
      </c>
      <c r="AM656" s="356" t="s">
        <v>1131</v>
      </c>
      <c r="AN656" s="356" t="s">
        <v>1131</v>
      </c>
      <c r="AO656" s="356" t="s">
        <v>1131</v>
      </c>
      <c r="AP656" s="356" t="s">
        <v>1131</v>
      </c>
      <c r="AQ656" s="356" t="s">
        <v>1131</v>
      </c>
      <c r="AR656" s="356" t="s">
        <v>1131</v>
      </c>
    </row>
    <row r="657" spans="1:44" ht="111.75" customHeight="1">
      <c r="A657" s="357" t="s">
        <v>3139</v>
      </c>
      <c r="B657" s="358" t="s">
        <v>3140</v>
      </c>
      <c r="C657" s="358" t="s">
        <v>1371</v>
      </c>
      <c r="D657" s="358" t="s">
        <v>1315</v>
      </c>
      <c r="E657" s="358" t="s">
        <v>1406</v>
      </c>
      <c r="F657" s="358" t="s">
        <v>3141</v>
      </c>
      <c r="G657" s="358" t="s">
        <v>1408</v>
      </c>
      <c r="H657" s="358" t="s">
        <v>1130</v>
      </c>
      <c r="I657" s="359">
        <v>40334.6</v>
      </c>
      <c r="J657" s="359">
        <v>35884.699999999997</v>
      </c>
      <c r="K657" s="359">
        <v>33072.400000000001</v>
      </c>
      <c r="L657" s="359">
        <v>36979.599999999999</v>
      </c>
      <c r="M657" s="359">
        <v>42427.3</v>
      </c>
      <c r="N657" s="359">
        <v>36436.199999999997</v>
      </c>
      <c r="O657" s="359">
        <v>54557.3</v>
      </c>
      <c r="P657" s="359">
        <v>68402.2</v>
      </c>
      <c r="Q657" s="359">
        <v>82431.899999999994</v>
      </c>
      <c r="R657" s="359">
        <v>82337.2</v>
      </c>
      <c r="S657" s="355">
        <v>82411.899999999994</v>
      </c>
      <c r="T657" s="355">
        <v>82259.5</v>
      </c>
      <c r="U657" s="355">
        <v>82050.3</v>
      </c>
      <c r="V657" s="355">
        <v>73947</v>
      </c>
      <c r="W657" s="355">
        <v>69115.3</v>
      </c>
      <c r="X657" s="355" t="s">
        <v>1131</v>
      </c>
      <c r="Y657" s="355" t="s">
        <v>1131</v>
      </c>
      <c r="Z657" s="355" t="s">
        <v>1131</v>
      </c>
      <c r="AA657" s="355" t="s">
        <v>1131</v>
      </c>
      <c r="AB657" s="355" t="s">
        <v>1131</v>
      </c>
      <c r="AC657" s="355" t="s">
        <v>1131</v>
      </c>
      <c r="AD657" s="355" t="s">
        <v>1131</v>
      </c>
      <c r="AE657" s="355" t="s">
        <v>1131</v>
      </c>
      <c r="AF657" s="355" t="s">
        <v>1131</v>
      </c>
      <c r="AG657" s="355" t="s">
        <v>1131</v>
      </c>
      <c r="AH657" s="355" t="s">
        <v>1131</v>
      </c>
      <c r="AI657" s="355" t="s">
        <v>1131</v>
      </c>
      <c r="AJ657" s="355" t="s">
        <v>1131</v>
      </c>
      <c r="AK657" s="355" t="s">
        <v>1131</v>
      </c>
      <c r="AL657" s="355" t="s">
        <v>1131</v>
      </c>
      <c r="AM657" s="355" t="s">
        <v>1131</v>
      </c>
      <c r="AN657" s="355" t="s">
        <v>1131</v>
      </c>
      <c r="AO657" s="355" t="s">
        <v>1131</v>
      </c>
      <c r="AP657" s="355" t="s">
        <v>1131</v>
      </c>
      <c r="AQ657" s="355" t="s">
        <v>1131</v>
      </c>
      <c r="AR657" s="355" t="s">
        <v>1131</v>
      </c>
    </row>
    <row r="658" spans="1:44" ht="111.75" customHeight="1">
      <c r="A658" s="352" t="s">
        <v>3142</v>
      </c>
      <c r="B658" s="353" t="s">
        <v>3143</v>
      </c>
      <c r="C658" s="353" t="s">
        <v>1371</v>
      </c>
      <c r="D658" s="353" t="s">
        <v>1315</v>
      </c>
      <c r="E658" s="353" t="s">
        <v>1406</v>
      </c>
      <c r="F658" s="353" t="s">
        <v>3144</v>
      </c>
      <c r="G658" s="353" t="s">
        <v>1408</v>
      </c>
      <c r="H658" s="353" t="s">
        <v>1130</v>
      </c>
      <c r="I658" s="354">
        <v>0</v>
      </c>
      <c r="J658" s="354">
        <v>0</v>
      </c>
      <c r="K658" s="354">
        <v>0</v>
      </c>
      <c r="L658" s="354">
        <v>0</v>
      </c>
      <c r="M658" s="354">
        <v>0</v>
      </c>
      <c r="N658" s="354">
        <v>0</v>
      </c>
      <c r="O658" s="354">
        <v>0</v>
      </c>
      <c r="P658" s="354">
        <v>0</v>
      </c>
      <c r="Q658" s="354">
        <v>0</v>
      </c>
      <c r="R658" s="354">
        <v>0</v>
      </c>
      <c r="S658" s="355">
        <v>0</v>
      </c>
      <c r="T658" s="355">
        <v>0</v>
      </c>
      <c r="U658" s="355">
        <v>0</v>
      </c>
      <c r="V658" s="355">
        <v>0</v>
      </c>
      <c r="W658" s="355">
        <v>0</v>
      </c>
      <c r="X658" s="356" t="s">
        <v>1131</v>
      </c>
      <c r="Y658" s="356" t="s">
        <v>1131</v>
      </c>
      <c r="Z658" s="356" t="s">
        <v>1131</v>
      </c>
      <c r="AA658" s="356" t="s">
        <v>1131</v>
      </c>
      <c r="AB658" s="356" t="s">
        <v>1131</v>
      </c>
      <c r="AC658" s="356" t="s">
        <v>1131</v>
      </c>
      <c r="AD658" s="356" t="s">
        <v>1131</v>
      </c>
      <c r="AE658" s="356" t="s">
        <v>1131</v>
      </c>
      <c r="AF658" s="356" t="s">
        <v>1131</v>
      </c>
      <c r="AG658" s="356" t="s">
        <v>1131</v>
      </c>
      <c r="AH658" s="356" t="s">
        <v>1131</v>
      </c>
      <c r="AI658" s="356" t="s">
        <v>1131</v>
      </c>
      <c r="AJ658" s="356" t="s">
        <v>1131</v>
      </c>
      <c r="AK658" s="356" t="s">
        <v>1131</v>
      </c>
      <c r="AL658" s="356" t="s">
        <v>1131</v>
      </c>
      <c r="AM658" s="356" t="s">
        <v>1131</v>
      </c>
      <c r="AN658" s="356" t="s">
        <v>1131</v>
      </c>
      <c r="AO658" s="356" t="s">
        <v>1131</v>
      </c>
      <c r="AP658" s="356" t="s">
        <v>1131</v>
      </c>
      <c r="AQ658" s="356" t="s">
        <v>1131</v>
      </c>
      <c r="AR658" s="356" t="s">
        <v>1131</v>
      </c>
    </row>
    <row r="659" spans="1:44" ht="111.75" customHeight="1">
      <c r="A659" s="357" t="s">
        <v>3145</v>
      </c>
      <c r="B659" s="358" t="s">
        <v>3146</v>
      </c>
      <c r="C659" s="358" t="s">
        <v>1371</v>
      </c>
      <c r="D659" s="358" t="s">
        <v>1315</v>
      </c>
      <c r="E659" s="358" t="s">
        <v>1406</v>
      </c>
      <c r="F659" s="358" t="s">
        <v>3147</v>
      </c>
      <c r="G659" s="358" t="s">
        <v>1408</v>
      </c>
      <c r="H659" s="358" t="s">
        <v>1130</v>
      </c>
      <c r="I659" s="359">
        <v>40334.6</v>
      </c>
      <c r="J659" s="359">
        <v>35884.699999999997</v>
      </c>
      <c r="K659" s="359">
        <v>33072.400000000001</v>
      </c>
      <c r="L659" s="359">
        <v>36979.599999999999</v>
      </c>
      <c r="M659" s="359">
        <v>42427.3</v>
      </c>
      <c r="N659" s="359">
        <v>36436.199999999997</v>
      </c>
      <c r="O659" s="359">
        <v>54557.3</v>
      </c>
      <c r="P659" s="359">
        <v>68402.2</v>
      </c>
      <c r="Q659" s="359">
        <v>82431.899999999994</v>
      </c>
      <c r="R659" s="359">
        <v>82337.2</v>
      </c>
      <c r="S659" s="355">
        <v>82411.899999999994</v>
      </c>
      <c r="T659" s="355">
        <v>82259.5</v>
      </c>
      <c r="U659" s="355">
        <v>82050.3</v>
      </c>
      <c r="V659" s="355">
        <v>73946.998999999996</v>
      </c>
      <c r="W659" s="355">
        <v>69115.342999999993</v>
      </c>
      <c r="X659" s="355" t="s">
        <v>1131</v>
      </c>
      <c r="Y659" s="355" t="s">
        <v>1131</v>
      </c>
      <c r="Z659" s="355" t="s">
        <v>1131</v>
      </c>
      <c r="AA659" s="355" t="s">
        <v>1131</v>
      </c>
      <c r="AB659" s="355" t="s">
        <v>1131</v>
      </c>
      <c r="AC659" s="355" t="s">
        <v>1131</v>
      </c>
      <c r="AD659" s="355" t="s">
        <v>1131</v>
      </c>
      <c r="AE659" s="355" t="s">
        <v>1131</v>
      </c>
      <c r="AF659" s="355" t="s">
        <v>1131</v>
      </c>
      <c r="AG659" s="355" t="s">
        <v>1131</v>
      </c>
      <c r="AH659" s="355" t="s">
        <v>1131</v>
      </c>
      <c r="AI659" s="355" t="s">
        <v>1131</v>
      </c>
      <c r="AJ659" s="355" t="s">
        <v>1131</v>
      </c>
      <c r="AK659" s="355" t="s">
        <v>1131</v>
      </c>
      <c r="AL659" s="355" t="s">
        <v>1131</v>
      </c>
      <c r="AM659" s="355" t="s">
        <v>1131</v>
      </c>
      <c r="AN659" s="355" t="s">
        <v>1131</v>
      </c>
      <c r="AO659" s="355" t="s">
        <v>1131</v>
      </c>
      <c r="AP659" s="355" t="s">
        <v>1131</v>
      </c>
      <c r="AQ659" s="355" t="s">
        <v>1131</v>
      </c>
      <c r="AR659" s="355" t="s">
        <v>1131</v>
      </c>
    </row>
    <row r="660" spans="1:44" ht="111.75" customHeight="1">
      <c r="A660" s="352" t="s">
        <v>3148</v>
      </c>
      <c r="B660" s="353" t="s">
        <v>3149</v>
      </c>
      <c r="C660" s="353" t="s">
        <v>1371</v>
      </c>
      <c r="D660" s="353" t="s">
        <v>1315</v>
      </c>
      <c r="E660" s="353" t="s">
        <v>2797</v>
      </c>
      <c r="F660" s="353" t="s">
        <v>3150</v>
      </c>
      <c r="G660" s="353" t="s">
        <v>1408</v>
      </c>
      <c r="H660" s="353" t="s">
        <v>1130</v>
      </c>
      <c r="I660" s="354">
        <v>0</v>
      </c>
      <c r="J660" s="354">
        <v>0</v>
      </c>
      <c r="K660" s="354">
        <v>0</v>
      </c>
      <c r="L660" s="354">
        <v>0</v>
      </c>
      <c r="M660" s="354">
        <v>0</v>
      </c>
      <c r="N660" s="354">
        <v>0</v>
      </c>
      <c r="O660" s="354">
        <v>0</v>
      </c>
      <c r="P660" s="354">
        <v>0</v>
      </c>
      <c r="Q660" s="354">
        <v>0</v>
      </c>
      <c r="R660" s="354">
        <v>0</v>
      </c>
      <c r="S660" s="355">
        <v>0</v>
      </c>
      <c r="T660" s="355">
        <v>0</v>
      </c>
      <c r="U660" s="355">
        <v>0</v>
      </c>
      <c r="V660" s="355">
        <v>0</v>
      </c>
      <c r="W660" s="355">
        <v>0</v>
      </c>
      <c r="X660" s="356" t="s">
        <v>1131</v>
      </c>
      <c r="Y660" s="356" t="s">
        <v>1131</v>
      </c>
      <c r="Z660" s="356" t="s">
        <v>1131</v>
      </c>
      <c r="AA660" s="356" t="s">
        <v>1131</v>
      </c>
      <c r="AB660" s="356" t="s">
        <v>1131</v>
      </c>
      <c r="AC660" s="356" t="s">
        <v>1131</v>
      </c>
      <c r="AD660" s="356" t="s">
        <v>1131</v>
      </c>
      <c r="AE660" s="356" t="s">
        <v>1131</v>
      </c>
      <c r="AF660" s="356" t="s">
        <v>1131</v>
      </c>
      <c r="AG660" s="356" t="s">
        <v>1131</v>
      </c>
      <c r="AH660" s="356" t="s">
        <v>1131</v>
      </c>
      <c r="AI660" s="356" t="s">
        <v>1131</v>
      </c>
      <c r="AJ660" s="356" t="s">
        <v>1131</v>
      </c>
      <c r="AK660" s="356" t="s">
        <v>1131</v>
      </c>
      <c r="AL660" s="356" t="s">
        <v>1131</v>
      </c>
      <c r="AM660" s="356" t="s">
        <v>1131</v>
      </c>
      <c r="AN660" s="356" t="s">
        <v>1131</v>
      </c>
      <c r="AO660" s="356" t="s">
        <v>1131</v>
      </c>
      <c r="AP660" s="356" t="s">
        <v>1131</v>
      </c>
      <c r="AQ660" s="356" t="s">
        <v>1131</v>
      </c>
      <c r="AR660" s="356" t="s">
        <v>1131</v>
      </c>
    </row>
    <row r="661" spans="1:44" ht="111.75" customHeight="1">
      <c r="A661" s="357" t="s">
        <v>3151</v>
      </c>
      <c r="B661" s="358" t="s">
        <v>3152</v>
      </c>
      <c r="C661" s="358" t="s">
        <v>1371</v>
      </c>
      <c r="D661" s="358" t="s">
        <v>1315</v>
      </c>
      <c r="E661" s="358" t="s">
        <v>2797</v>
      </c>
      <c r="F661" s="358" t="s">
        <v>3153</v>
      </c>
      <c r="G661" s="358" t="s">
        <v>1408</v>
      </c>
      <c r="H661" s="358" t="s">
        <v>1130</v>
      </c>
      <c r="I661" s="359">
        <v>5078.8999999999996</v>
      </c>
      <c r="J661" s="359">
        <v>5603.4</v>
      </c>
      <c r="K661" s="359">
        <v>7332.2</v>
      </c>
      <c r="L661" s="359">
        <v>10002.299999999999</v>
      </c>
      <c r="M661" s="359">
        <v>10616.4</v>
      </c>
      <c r="N661" s="359">
        <v>6065.5</v>
      </c>
      <c r="O661" s="359">
        <v>4319.8999999999996</v>
      </c>
      <c r="P661" s="359">
        <v>9663</v>
      </c>
      <c r="Q661" s="359">
        <v>21489.1</v>
      </c>
      <c r="R661" s="359">
        <v>20075</v>
      </c>
      <c r="S661" s="355">
        <v>15020.8</v>
      </c>
      <c r="T661" s="355">
        <v>13962.7</v>
      </c>
      <c r="U661" s="355">
        <v>12502.7</v>
      </c>
      <c r="V661" s="355">
        <v>12300.3</v>
      </c>
      <c r="W661" s="355">
        <v>11773.3</v>
      </c>
      <c r="X661" s="355" t="s">
        <v>1131</v>
      </c>
      <c r="Y661" s="355" t="s">
        <v>1131</v>
      </c>
      <c r="Z661" s="355" t="s">
        <v>1131</v>
      </c>
      <c r="AA661" s="355" t="s">
        <v>1131</v>
      </c>
      <c r="AB661" s="355" t="s">
        <v>1131</v>
      </c>
      <c r="AC661" s="355" t="s">
        <v>1131</v>
      </c>
      <c r="AD661" s="355" t="s">
        <v>1131</v>
      </c>
      <c r="AE661" s="355" t="s">
        <v>1131</v>
      </c>
      <c r="AF661" s="355" t="s">
        <v>1131</v>
      </c>
      <c r="AG661" s="355" t="s">
        <v>1131</v>
      </c>
      <c r="AH661" s="355" t="s">
        <v>1131</v>
      </c>
      <c r="AI661" s="355" t="s">
        <v>1131</v>
      </c>
      <c r="AJ661" s="355" t="s">
        <v>1131</v>
      </c>
      <c r="AK661" s="355" t="s">
        <v>1131</v>
      </c>
      <c r="AL661" s="355" t="s">
        <v>1131</v>
      </c>
      <c r="AM661" s="355" t="s">
        <v>1131</v>
      </c>
      <c r="AN661" s="355" t="s">
        <v>1131</v>
      </c>
      <c r="AO661" s="355" t="s">
        <v>1131</v>
      </c>
      <c r="AP661" s="355" t="s">
        <v>1131</v>
      </c>
      <c r="AQ661" s="355" t="s">
        <v>1131</v>
      </c>
      <c r="AR661" s="355" t="s">
        <v>1131</v>
      </c>
    </row>
    <row r="662" spans="1:44" ht="111.75" customHeight="1">
      <c r="A662" s="352" t="s">
        <v>3154</v>
      </c>
      <c r="B662" s="353" t="s">
        <v>3155</v>
      </c>
      <c r="C662" s="353" t="s">
        <v>1371</v>
      </c>
      <c r="D662" s="353" t="s">
        <v>1315</v>
      </c>
      <c r="E662" s="353" t="s">
        <v>2797</v>
      </c>
      <c r="F662" s="353" t="s">
        <v>3156</v>
      </c>
      <c r="G662" s="353" t="s">
        <v>1408</v>
      </c>
      <c r="H662" s="353" t="s">
        <v>1130</v>
      </c>
      <c r="I662" s="354">
        <v>35255.699999999997</v>
      </c>
      <c r="J662" s="354">
        <v>30281.3</v>
      </c>
      <c r="K662" s="354">
        <v>25740.2</v>
      </c>
      <c r="L662" s="354">
        <v>26977.200000000001</v>
      </c>
      <c r="M662" s="354">
        <v>31810.9</v>
      </c>
      <c r="N662" s="354">
        <v>30370.7</v>
      </c>
      <c r="O662" s="354">
        <v>50237.4</v>
      </c>
      <c r="P662" s="354">
        <v>58739.199999999997</v>
      </c>
      <c r="Q662" s="354">
        <v>60942.8</v>
      </c>
      <c r="R662" s="354">
        <v>62262.2</v>
      </c>
      <c r="S662" s="355">
        <v>67391.100000000006</v>
      </c>
      <c r="T662" s="355">
        <v>68296.800000000003</v>
      </c>
      <c r="U662" s="355">
        <v>69547.600000000006</v>
      </c>
      <c r="V662" s="355">
        <v>61646.7</v>
      </c>
      <c r="W662" s="355">
        <v>57342</v>
      </c>
      <c r="X662" s="356" t="s">
        <v>1131</v>
      </c>
      <c r="Y662" s="356" t="s">
        <v>1131</v>
      </c>
      <c r="Z662" s="356" t="s">
        <v>1131</v>
      </c>
      <c r="AA662" s="356" t="s">
        <v>1131</v>
      </c>
      <c r="AB662" s="356" t="s">
        <v>1131</v>
      </c>
      <c r="AC662" s="356" t="s">
        <v>1131</v>
      </c>
      <c r="AD662" s="356" t="s">
        <v>1131</v>
      </c>
      <c r="AE662" s="356" t="s">
        <v>1131</v>
      </c>
      <c r="AF662" s="356" t="s">
        <v>1131</v>
      </c>
      <c r="AG662" s="356" t="s">
        <v>1131</v>
      </c>
      <c r="AH662" s="356" t="s">
        <v>1131</v>
      </c>
      <c r="AI662" s="356" t="s">
        <v>1131</v>
      </c>
      <c r="AJ662" s="356" t="s">
        <v>1131</v>
      </c>
      <c r="AK662" s="356" t="s">
        <v>1131</v>
      </c>
      <c r="AL662" s="356" t="s">
        <v>1131</v>
      </c>
      <c r="AM662" s="356" t="s">
        <v>1131</v>
      </c>
      <c r="AN662" s="356" t="s">
        <v>1131</v>
      </c>
      <c r="AO662" s="356" t="s">
        <v>1131</v>
      </c>
      <c r="AP662" s="356" t="s">
        <v>1131</v>
      </c>
      <c r="AQ662" s="356" t="s">
        <v>1131</v>
      </c>
      <c r="AR662" s="356" t="s">
        <v>1131</v>
      </c>
    </row>
    <row r="663" spans="1:44" ht="111.75" customHeight="1">
      <c r="A663" s="357" t="s">
        <v>3157</v>
      </c>
      <c r="B663" s="358" t="s">
        <v>3158</v>
      </c>
      <c r="C663" s="358" t="s">
        <v>1371</v>
      </c>
      <c r="D663" s="358" t="s">
        <v>1315</v>
      </c>
      <c r="E663" s="358" t="s">
        <v>2797</v>
      </c>
      <c r="F663" s="358" t="s">
        <v>3159</v>
      </c>
      <c r="G663" s="358" t="s">
        <v>1408</v>
      </c>
      <c r="H663" s="358" t="s">
        <v>1130</v>
      </c>
      <c r="I663" s="359">
        <v>0</v>
      </c>
      <c r="J663" s="359">
        <v>0</v>
      </c>
      <c r="K663" s="359">
        <v>0</v>
      </c>
      <c r="L663" s="359">
        <v>0</v>
      </c>
      <c r="M663" s="359">
        <v>0</v>
      </c>
      <c r="N663" s="359">
        <v>0</v>
      </c>
      <c r="O663" s="359">
        <v>0</v>
      </c>
      <c r="P663" s="359">
        <v>0</v>
      </c>
      <c r="Q663" s="359">
        <v>0</v>
      </c>
      <c r="R663" s="359">
        <v>0</v>
      </c>
      <c r="S663" s="355">
        <v>0</v>
      </c>
      <c r="T663" s="355">
        <v>0</v>
      </c>
      <c r="U663" s="355">
        <v>0</v>
      </c>
      <c r="V663" s="355">
        <v>0</v>
      </c>
      <c r="W663" s="355">
        <v>0</v>
      </c>
      <c r="X663" s="355" t="s">
        <v>1131</v>
      </c>
      <c r="Y663" s="355" t="s">
        <v>1131</v>
      </c>
      <c r="Z663" s="355" t="s">
        <v>1131</v>
      </c>
      <c r="AA663" s="355" t="s">
        <v>1131</v>
      </c>
      <c r="AB663" s="355" t="s">
        <v>1131</v>
      </c>
      <c r="AC663" s="355" t="s">
        <v>1131</v>
      </c>
      <c r="AD663" s="355" t="s">
        <v>1131</v>
      </c>
      <c r="AE663" s="355" t="s">
        <v>1131</v>
      </c>
      <c r="AF663" s="355" t="s">
        <v>1131</v>
      </c>
      <c r="AG663" s="355" t="s">
        <v>1131</v>
      </c>
      <c r="AH663" s="355" t="s">
        <v>1131</v>
      </c>
      <c r="AI663" s="355" t="s">
        <v>1131</v>
      </c>
      <c r="AJ663" s="355" t="s">
        <v>1131</v>
      </c>
      <c r="AK663" s="355" t="s">
        <v>1131</v>
      </c>
      <c r="AL663" s="355" t="s">
        <v>1131</v>
      </c>
      <c r="AM663" s="355" t="s">
        <v>1131</v>
      </c>
      <c r="AN663" s="355" t="s">
        <v>1131</v>
      </c>
      <c r="AO663" s="355" t="s">
        <v>1131</v>
      </c>
      <c r="AP663" s="355" t="s">
        <v>1131</v>
      </c>
      <c r="AQ663" s="355" t="s">
        <v>1131</v>
      </c>
      <c r="AR663" s="355" t="s">
        <v>1131</v>
      </c>
    </row>
    <row r="664" spans="1:44" ht="111.75" customHeight="1">
      <c r="A664" s="352" t="s">
        <v>3160</v>
      </c>
      <c r="B664" s="353" t="s">
        <v>3161</v>
      </c>
      <c r="C664" s="353" t="s">
        <v>1371</v>
      </c>
      <c r="D664" s="353" t="s">
        <v>1315</v>
      </c>
      <c r="E664" s="353" t="s">
        <v>2797</v>
      </c>
      <c r="F664" s="353" t="s">
        <v>3162</v>
      </c>
      <c r="G664" s="353" t="s">
        <v>1408</v>
      </c>
      <c r="H664" s="353" t="s">
        <v>1130</v>
      </c>
      <c r="I664" s="354">
        <v>35255.699999999997</v>
      </c>
      <c r="J664" s="354">
        <v>30281.3</v>
      </c>
      <c r="K664" s="354">
        <v>25740.2</v>
      </c>
      <c r="L664" s="354">
        <v>26977.200000000001</v>
      </c>
      <c r="M664" s="354">
        <v>31810.9</v>
      </c>
      <c r="N664" s="354">
        <v>30370.7</v>
      </c>
      <c r="O664" s="354">
        <v>50237.4</v>
      </c>
      <c r="P664" s="354">
        <v>58739.199999999997</v>
      </c>
      <c r="Q664" s="354">
        <v>60942.8</v>
      </c>
      <c r="R664" s="354">
        <v>62262.2</v>
      </c>
      <c r="S664" s="355">
        <v>67391.100000000006</v>
      </c>
      <c r="T664" s="355">
        <v>68296.800000000003</v>
      </c>
      <c r="U664" s="355">
        <v>69547.600000000006</v>
      </c>
      <c r="V664" s="355">
        <v>61646.7</v>
      </c>
      <c r="W664" s="355">
        <v>57342</v>
      </c>
      <c r="X664" s="356" t="s">
        <v>1131</v>
      </c>
      <c r="Y664" s="356" t="s">
        <v>1131</v>
      </c>
      <c r="Z664" s="356" t="s">
        <v>1131</v>
      </c>
      <c r="AA664" s="356" t="s">
        <v>1131</v>
      </c>
      <c r="AB664" s="356" t="s">
        <v>1131</v>
      </c>
      <c r="AC664" s="356" t="s">
        <v>1131</v>
      </c>
      <c r="AD664" s="356" t="s">
        <v>1131</v>
      </c>
      <c r="AE664" s="356" t="s">
        <v>1131</v>
      </c>
      <c r="AF664" s="356" t="s">
        <v>1131</v>
      </c>
      <c r="AG664" s="356" t="s">
        <v>1131</v>
      </c>
      <c r="AH664" s="356" t="s">
        <v>1131</v>
      </c>
      <c r="AI664" s="356" t="s">
        <v>1131</v>
      </c>
      <c r="AJ664" s="356" t="s">
        <v>1131</v>
      </c>
      <c r="AK664" s="356" t="s">
        <v>1131</v>
      </c>
      <c r="AL664" s="356" t="s">
        <v>1131</v>
      </c>
      <c r="AM664" s="356" t="s">
        <v>1131</v>
      </c>
      <c r="AN664" s="356" t="s">
        <v>1131</v>
      </c>
      <c r="AO664" s="356" t="s">
        <v>1131</v>
      </c>
      <c r="AP664" s="356" t="s">
        <v>1131</v>
      </c>
      <c r="AQ664" s="356" t="s">
        <v>1131</v>
      </c>
      <c r="AR664" s="356" t="s">
        <v>1131</v>
      </c>
    </row>
    <row r="665" spans="1:44" ht="29.25" customHeight="1">
      <c r="A665" s="357" t="s">
        <v>3163</v>
      </c>
      <c r="B665" s="358" t="s">
        <v>3164</v>
      </c>
      <c r="C665" s="358"/>
      <c r="D665" s="358"/>
      <c r="E665" s="358" t="s">
        <v>1435</v>
      </c>
      <c r="F665" s="358" t="s">
        <v>3165</v>
      </c>
      <c r="G665" s="358"/>
      <c r="H665" s="358" t="s">
        <v>1130</v>
      </c>
      <c r="I665" s="355">
        <v>20.933</v>
      </c>
      <c r="J665" s="355">
        <v>12.291</v>
      </c>
      <c r="K665" s="355">
        <v>6.83</v>
      </c>
      <c r="L665" s="355">
        <v>1.881</v>
      </c>
      <c r="M665" s="355">
        <v>10.055999999999999</v>
      </c>
      <c r="N665" s="355">
        <v>25.701000000000001</v>
      </c>
      <c r="O665" s="355">
        <v>14.569000000000001</v>
      </c>
      <c r="P665" s="355">
        <v>-9.8629999999999995</v>
      </c>
      <c r="Q665" s="355">
        <v>0.745</v>
      </c>
      <c r="R665" s="359">
        <v>3.6</v>
      </c>
      <c r="S665" s="355">
        <v>3.3</v>
      </c>
      <c r="T665" s="355">
        <v>4</v>
      </c>
      <c r="U665" s="355">
        <v>3.4</v>
      </c>
      <c r="V665" s="355">
        <v>3.2</v>
      </c>
      <c r="W665" s="355">
        <v>3.5</v>
      </c>
      <c r="X665" s="355" t="s">
        <v>1131</v>
      </c>
      <c r="Y665" s="355" t="s">
        <v>1131</v>
      </c>
      <c r="Z665" s="355" t="s">
        <v>1131</v>
      </c>
      <c r="AA665" s="355" t="s">
        <v>1131</v>
      </c>
      <c r="AB665" s="355" t="s">
        <v>1131</v>
      </c>
      <c r="AC665" s="355" t="s">
        <v>1131</v>
      </c>
      <c r="AD665" s="355" t="s">
        <v>1131</v>
      </c>
      <c r="AE665" s="355" t="s">
        <v>1131</v>
      </c>
      <c r="AF665" s="355" t="s">
        <v>1131</v>
      </c>
      <c r="AG665" s="355" t="s">
        <v>1131</v>
      </c>
      <c r="AH665" s="355" t="s">
        <v>1131</v>
      </c>
      <c r="AI665" s="355" t="s">
        <v>1131</v>
      </c>
      <c r="AJ665" s="355" t="s">
        <v>1131</v>
      </c>
      <c r="AK665" s="355" t="s">
        <v>1131</v>
      </c>
      <c r="AL665" s="355" t="s">
        <v>1131</v>
      </c>
      <c r="AM665" s="355" t="s">
        <v>1131</v>
      </c>
      <c r="AN665" s="355" t="s">
        <v>1131</v>
      </c>
      <c r="AO665" s="355" t="s">
        <v>1131</v>
      </c>
      <c r="AP665" s="355" t="s">
        <v>1131</v>
      </c>
      <c r="AQ665" s="355" t="s">
        <v>1131</v>
      </c>
      <c r="AR665" s="355" t="s">
        <v>1131</v>
      </c>
    </row>
    <row r="666" spans="1:44" ht="20.25" customHeight="1">
      <c r="A666" s="352" t="s">
        <v>3166</v>
      </c>
      <c r="B666" s="353" t="s">
        <v>3167</v>
      </c>
      <c r="C666" s="353" t="s">
        <v>1290</v>
      </c>
      <c r="D666" s="353" t="s">
        <v>1291</v>
      </c>
      <c r="E666" s="353" t="s">
        <v>1921</v>
      </c>
      <c r="F666" s="353" t="s">
        <v>3168</v>
      </c>
      <c r="G666" s="353"/>
      <c r="H666" s="353" t="s">
        <v>1130</v>
      </c>
      <c r="I666" s="356">
        <v>708452.9</v>
      </c>
      <c r="J666" s="356">
        <v>795531.1</v>
      </c>
      <c r="K666" s="356">
        <v>849862.4</v>
      </c>
      <c r="L666" s="356">
        <v>865851.8</v>
      </c>
      <c r="M666" s="356">
        <v>952922.8</v>
      </c>
      <c r="N666" s="356">
        <v>1197828.8999999999</v>
      </c>
      <c r="O666" s="356">
        <v>1372336.6</v>
      </c>
      <c r="P666" s="356">
        <v>1236983.3</v>
      </c>
      <c r="Q666" s="356">
        <v>1246196.3999999999</v>
      </c>
      <c r="R666" s="354">
        <v>1291059</v>
      </c>
      <c r="S666" s="355">
        <v>1333664</v>
      </c>
      <c r="T666" s="355">
        <v>1387011</v>
      </c>
      <c r="U666" s="355">
        <v>1434169</v>
      </c>
      <c r="V666" s="355">
        <v>1480063</v>
      </c>
      <c r="W666" s="355">
        <v>1531865</v>
      </c>
      <c r="X666" s="356" t="s">
        <v>1131</v>
      </c>
      <c r="Y666" s="356" t="s">
        <v>1131</v>
      </c>
      <c r="Z666" s="356" t="s">
        <v>1131</v>
      </c>
      <c r="AA666" s="356" t="s">
        <v>1131</v>
      </c>
      <c r="AB666" s="356" t="s">
        <v>1131</v>
      </c>
      <c r="AC666" s="356" t="s">
        <v>1131</v>
      </c>
      <c r="AD666" s="356" t="s">
        <v>1131</v>
      </c>
      <c r="AE666" s="356" t="s">
        <v>1131</v>
      </c>
      <c r="AF666" s="356" t="s">
        <v>1131</v>
      </c>
      <c r="AG666" s="356" t="s">
        <v>1131</v>
      </c>
      <c r="AH666" s="356" t="s">
        <v>1131</v>
      </c>
      <c r="AI666" s="356" t="s">
        <v>1131</v>
      </c>
      <c r="AJ666" s="356" t="s">
        <v>1131</v>
      </c>
      <c r="AK666" s="356" t="s">
        <v>1131</v>
      </c>
      <c r="AL666" s="356" t="s">
        <v>1131</v>
      </c>
      <c r="AM666" s="356" t="s">
        <v>1131</v>
      </c>
      <c r="AN666" s="356" t="s">
        <v>1131</v>
      </c>
      <c r="AO666" s="356" t="s">
        <v>1131</v>
      </c>
      <c r="AP666" s="356" t="s">
        <v>1131</v>
      </c>
      <c r="AQ666" s="356" t="s">
        <v>1131</v>
      </c>
      <c r="AR666" s="356" t="s">
        <v>1131</v>
      </c>
    </row>
    <row r="667" spans="1:44" ht="47.25" customHeight="1">
      <c r="A667" s="357" t="s">
        <v>3169</v>
      </c>
      <c r="B667" s="358" t="s">
        <v>3170</v>
      </c>
      <c r="C667" s="358" t="s">
        <v>1371</v>
      </c>
      <c r="D667" s="358" t="s">
        <v>1315</v>
      </c>
      <c r="E667" s="358" t="s">
        <v>3171</v>
      </c>
      <c r="F667" s="358" t="s">
        <v>3168</v>
      </c>
      <c r="G667" s="358" t="s">
        <v>1871</v>
      </c>
      <c r="H667" s="358" t="s">
        <v>1130</v>
      </c>
      <c r="I667" s="355">
        <v>604481.99658703106</v>
      </c>
      <c r="J667" s="355">
        <v>658279.76830781996</v>
      </c>
      <c r="K667" s="355">
        <v>793226.05936158297</v>
      </c>
      <c r="L667" s="355">
        <v>774395.67122797598</v>
      </c>
      <c r="M667" s="355">
        <v>823046.12195543305</v>
      </c>
      <c r="N667" s="355">
        <v>1100945.68014706</v>
      </c>
      <c r="O667" s="355">
        <v>1156528.4004719399</v>
      </c>
      <c r="P667" s="355">
        <v>976077.724295747</v>
      </c>
      <c r="Q667" s="359">
        <v>966493.25267566298</v>
      </c>
      <c r="R667" s="359">
        <v>886108.07851750206</v>
      </c>
      <c r="S667" s="355">
        <v>907872.31648958498</v>
      </c>
      <c r="T667" s="355">
        <v>954584.31537517405</v>
      </c>
      <c r="U667" s="355">
        <v>1011402.95104957</v>
      </c>
      <c r="V667" s="355">
        <v>1049689.9325497299</v>
      </c>
      <c r="W667" s="355">
        <v>1106039.71340538</v>
      </c>
      <c r="X667" s="355" t="s">
        <v>1131</v>
      </c>
      <c r="Y667" s="355" t="s">
        <v>1131</v>
      </c>
      <c r="Z667" s="355" t="s">
        <v>1131</v>
      </c>
      <c r="AA667" s="355" t="s">
        <v>1131</v>
      </c>
      <c r="AB667" s="355" t="s">
        <v>1131</v>
      </c>
      <c r="AC667" s="355" t="s">
        <v>1131</v>
      </c>
      <c r="AD667" s="355" t="s">
        <v>1131</v>
      </c>
      <c r="AE667" s="355" t="s">
        <v>1131</v>
      </c>
      <c r="AF667" s="355" t="s">
        <v>1131</v>
      </c>
      <c r="AG667" s="355" t="s">
        <v>1131</v>
      </c>
      <c r="AH667" s="355" t="s">
        <v>1131</v>
      </c>
      <c r="AI667" s="355" t="s">
        <v>1131</v>
      </c>
      <c r="AJ667" s="355" t="s">
        <v>1131</v>
      </c>
      <c r="AK667" s="355" t="s">
        <v>1131</v>
      </c>
      <c r="AL667" s="355" t="s">
        <v>1131</v>
      </c>
      <c r="AM667" s="355" t="s">
        <v>1131</v>
      </c>
      <c r="AN667" s="355" t="s">
        <v>1131</v>
      </c>
      <c r="AO667" s="355" t="s">
        <v>1131</v>
      </c>
      <c r="AP667" s="355" t="s">
        <v>1131</v>
      </c>
      <c r="AQ667" s="355" t="s">
        <v>1131</v>
      </c>
      <c r="AR667" s="355" t="s">
        <v>1131</v>
      </c>
    </row>
    <row r="668" spans="1:44" ht="29.25" customHeight="1">
      <c r="A668" s="352" t="s">
        <v>3172</v>
      </c>
      <c r="B668" s="353" t="s">
        <v>3173</v>
      </c>
      <c r="C668" s="353"/>
      <c r="D668" s="353"/>
      <c r="E668" s="353" t="s">
        <v>1435</v>
      </c>
      <c r="F668" s="353" t="s">
        <v>3174</v>
      </c>
      <c r="G668" s="353"/>
      <c r="H668" s="353" t="s">
        <v>1130</v>
      </c>
      <c r="I668" s="356">
        <v>8.1910000000000007</v>
      </c>
      <c r="J668" s="356">
        <v>7.1230000000000002</v>
      </c>
      <c r="K668" s="356">
        <v>5.1050000000000004</v>
      </c>
      <c r="L668" s="356">
        <v>6.7190000000000003</v>
      </c>
      <c r="M668" s="356">
        <v>7.8970000000000002</v>
      </c>
      <c r="N668" s="356">
        <v>9.8239999999999998</v>
      </c>
      <c r="O668" s="356">
        <v>12.933999999999999</v>
      </c>
      <c r="P668" s="356">
        <v>4</v>
      </c>
      <c r="Q668" s="356">
        <v>3.8929999999999998</v>
      </c>
      <c r="R668" s="354">
        <v>6.7</v>
      </c>
      <c r="S668" s="355">
        <v>7.2</v>
      </c>
      <c r="T668" s="355">
        <v>6.1</v>
      </c>
      <c r="U668" s="355">
        <v>6.5</v>
      </c>
      <c r="V668" s="355">
        <v>7</v>
      </c>
      <c r="W668" s="355">
        <v>7.8</v>
      </c>
      <c r="X668" s="356" t="s">
        <v>1131</v>
      </c>
      <c r="Y668" s="356" t="s">
        <v>1131</v>
      </c>
      <c r="Z668" s="356" t="s">
        <v>1131</v>
      </c>
      <c r="AA668" s="356" t="s">
        <v>1131</v>
      </c>
      <c r="AB668" s="356" t="s">
        <v>1131</v>
      </c>
      <c r="AC668" s="356" t="s">
        <v>1131</v>
      </c>
      <c r="AD668" s="356" t="s">
        <v>1131</v>
      </c>
      <c r="AE668" s="356" t="s">
        <v>1131</v>
      </c>
      <c r="AF668" s="356" t="s">
        <v>1131</v>
      </c>
      <c r="AG668" s="356" t="s">
        <v>1131</v>
      </c>
      <c r="AH668" s="356" t="s">
        <v>1131</v>
      </c>
      <c r="AI668" s="356" t="s">
        <v>1131</v>
      </c>
      <c r="AJ668" s="356" t="s">
        <v>1131</v>
      </c>
      <c r="AK668" s="356" t="s">
        <v>1131</v>
      </c>
      <c r="AL668" s="356" t="s">
        <v>1131</v>
      </c>
      <c r="AM668" s="356" t="s">
        <v>1131</v>
      </c>
      <c r="AN668" s="356" t="s">
        <v>1131</v>
      </c>
      <c r="AO668" s="356" t="s">
        <v>1131</v>
      </c>
      <c r="AP668" s="356" t="s">
        <v>1131</v>
      </c>
      <c r="AQ668" s="356" t="s">
        <v>1131</v>
      </c>
      <c r="AR668" s="356" t="s">
        <v>1131</v>
      </c>
    </row>
    <row r="669" spans="1:44" ht="204" customHeight="1">
      <c r="A669" s="357" t="s">
        <v>3175</v>
      </c>
      <c r="B669" s="358" t="s">
        <v>3176</v>
      </c>
      <c r="C669" s="358"/>
      <c r="D669" s="358"/>
      <c r="E669" s="358" t="s">
        <v>1127</v>
      </c>
      <c r="F669" s="358" t="s">
        <v>3177</v>
      </c>
      <c r="G669" s="358" t="s">
        <v>1502</v>
      </c>
      <c r="H669" s="358" t="s">
        <v>1130</v>
      </c>
      <c r="I669" s="355">
        <v>129.102</v>
      </c>
      <c r="J669" s="355">
        <v>131.33799999999999</v>
      </c>
      <c r="K669" s="355">
        <v>130.81899999999999</v>
      </c>
      <c r="L669" s="355">
        <v>134.54900000000001</v>
      </c>
      <c r="M669" s="355">
        <v>142.78200000000001</v>
      </c>
      <c r="N669" s="355">
        <v>155.44800000000001</v>
      </c>
      <c r="O669" s="359">
        <v>162.6</v>
      </c>
      <c r="P669" s="359">
        <v>161.69999999999999</v>
      </c>
      <c r="Q669" s="359">
        <v>162.6</v>
      </c>
      <c r="R669" s="355">
        <v>164.8</v>
      </c>
      <c r="S669" s="355">
        <v>170.7</v>
      </c>
      <c r="T669" s="355">
        <v>175.3</v>
      </c>
      <c r="U669" s="355">
        <v>178.9</v>
      </c>
      <c r="V669" s="355">
        <v>184.8</v>
      </c>
      <c r="W669" s="355" t="s">
        <v>1131</v>
      </c>
      <c r="X669" s="355" t="s">
        <v>1131</v>
      </c>
      <c r="Y669" s="355" t="s">
        <v>1131</v>
      </c>
      <c r="Z669" s="355" t="s">
        <v>1131</v>
      </c>
      <c r="AA669" s="355" t="s">
        <v>1131</v>
      </c>
      <c r="AB669" s="355" t="s">
        <v>1131</v>
      </c>
      <c r="AC669" s="355" t="s">
        <v>1131</v>
      </c>
      <c r="AD669" s="355" t="s">
        <v>1131</v>
      </c>
      <c r="AE669" s="355" t="s">
        <v>1131</v>
      </c>
      <c r="AF669" s="355" t="s">
        <v>1131</v>
      </c>
      <c r="AG669" s="355" t="s">
        <v>1131</v>
      </c>
      <c r="AH669" s="355" t="s">
        <v>1131</v>
      </c>
      <c r="AI669" s="355" t="s">
        <v>1131</v>
      </c>
      <c r="AJ669" s="355" t="s">
        <v>1131</v>
      </c>
      <c r="AK669" s="355" t="s">
        <v>1131</v>
      </c>
      <c r="AL669" s="355" t="s">
        <v>1131</v>
      </c>
      <c r="AM669" s="355" t="s">
        <v>1131</v>
      </c>
      <c r="AN669" s="355" t="s">
        <v>1131</v>
      </c>
      <c r="AO669" s="355" t="s">
        <v>1131</v>
      </c>
      <c r="AP669" s="355" t="s">
        <v>1131</v>
      </c>
      <c r="AQ669" s="355" t="s">
        <v>1131</v>
      </c>
      <c r="AR669" s="355" t="s">
        <v>1131</v>
      </c>
    </row>
    <row r="670" spans="1:44" ht="213" customHeight="1">
      <c r="A670" s="352" t="s">
        <v>3178</v>
      </c>
      <c r="B670" s="353" t="s">
        <v>3179</v>
      </c>
      <c r="C670" s="353"/>
      <c r="D670" s="353"/>
      <c r="E670" s="353" t="s">
        <v>1276</v>
      </c>
      <c r="F670" s="353" t="s">
        <v>3180</v>
      </c>
      <c r="G670" s="353" t="s">
        <v>1336</v>
      </c>
      <c r="H670" s="353" t="s">
        <v>1130</v>
      </c>
      <c r="I670" s="354">
        <v>8</v>
      </c>
      <c r="J670" s="354">
        <v>8</v>
      </c>
      <c r="K670" s="354">
        <v>8</v>
      </c>
      <c r="L670" s="354">
        <v>7.8</v>
      </c>
      <c r="M670" s="354">
        <v>7.8</v>
      </c>
      <c r="N670" s="354">
        <v>7.5</v>
      </c>
      <c r="O670" s="354">
        <v>7.5</v>
      </c>
      <c r="P670" s="354">
        <v>7.8</v>
      </c>
      <c r="Q670" s="354">
        <v>7.9</v>
      </c>
      <c r="R670" s="354">
        <v>8</v>
      </c>
      <c r="S670" s="355">
        <v>8.1</v>
      </c>
      <c r="T670" s="355">
        <v>8.1999999999999993</v>
      </c>
      <c r="U670" s="355">
        <v>8.3000000000000007</v>
      </c>
      <c r="V670" s="355">
        <v>8.3000000000000007</v>
      </c>
      <c r="W670" s="355">
        <v>8.3000000000000007</v>
      </c>
      <c r="X670" s="356" t="s">
        <v>1131</v>
      </c>
      <c r="Y670" s="356" t="s">
        <v>1131</v>
      </c>
      <c r="Z670" s="356" t="s">
        <v>1131</v>
      </c>
      <c r="AA670" s="356" t="s">
        <v>1131</v>
      </c>
      <c r="AB670" s="356" t="s">
        <v>1131</v>
      </c>
      <c r="AC670" s="356" t="s">
        <v>1131</v>
      </c>
      <c r="AD670" s="356" t="s">
        <v>1131</v>
      </c>
      <c r="AE670" s="356" t="s">
        <v>1131</v>
      </c>
      <c r="AF670" s="356" t="s">
        <v>1131</v>
      </c>
      <c r="AG670" s="356" t="s">
        <v>1131</v>
      </c>
      <c r="AH670" s="356" t="s">
        <v>1131</v>
      </c>
      <c r="AI670" s="356" t="s">
        <v>1131</v>
      </c>
      <c r="AJ670" s="356" t="s">
        <v>1131</v>
      </c>
      <c r="AK670" s="356" t="s">
        <v>1131</v>
      </c>
      <c r="AL670" s="356" t="s">
        <v>1131</v>
      </c>
      <c r="AM670" s="356" t="s">
        <v>1131</v>
      </c>
      <c r="AN670" s="356" t="s">
        <v>1131</v>
      </c>
      <c r="AO670" s="356" t="s">
        <v>1131</v>
      </c>
      <c r="AP670" s="356" t="s">
        <v>1131</v>
      </c>
      <c r="AQ670" s="356" t="s">
        <v>1131</v>
      </c>
      <c r="AR670" s="356" t="s">
        <v>1131</v>
      </c>
    </row>
    <row r="671" spans="1:44" ht="29.25" customHeight="1">
      <c r="A671" s="357" t="s">
        <v>3181</v>
      </c>
      <c r="B671" s="358" t="s">
        <v>3182</v>
      </c>
      <c r="C671" s="358"/>
      <c r="D671" s="358"/>
      <c r="E671" s="358" t="s">
        <v>3183</v>
      </c>
      <c r="F671" s="358" t="s">
        <v>3184</v>
      </c>
      <c r="G671" s="358"/>
      <c r="H671" s="358" t="s">
        <v>1130</v>
      </c>
      <c r="I671" s="355">
        <v>50.08</v>
      </c>
      <c r="J671" s="355">
        <v>50.082999999999998</v>
      </c>
      <c r="K671" s="355">
        <v>50.051000000000002</v>
      </c>
      <c r="L671" s="355">
        <v>50.018000000000001</v>
      </c>
      <c r="M671" s="355">
        <v>49.985999999999997</v>
      </c>
      <c r="N671" s="355">
        <v>49.96</v>
      </c>
      <c r="O671" s="359">
        <v>49.9</v>
      </c>
      <c r="P671" s="359">
        <v>49.9</v>
      </c>
      <c r="Q671" s="359">
        <v>49.9</v>
      </c>
      <c r="R671" s="355">
        <v>49.9</v>
      </c>
      <c r="S671" s="355">
        <v>49.9</v>
      </c>
      <c r="T671" s="355">
        <v>49.8</v>
      </c>
      <c r="U671" s="355">
        <v>49.8</v>
      </c>
      <c r="V671" s="355">
        <v>49.8</v>
      </c>
      <c r="W671" s="355">
        <v>49.7</v>
      </c>
      <c r="X671" s="355">
        <v>49.7</v>
      </c>
      <c r="Y671" s="355" t="s">
        <v>1131</v>
      </c>
      <c r="Z671" s="355" t="s">
        <v>1131</v>
      </c>
      <c r="AA671" s="355" t="s">
        <v>1131</v>
      </c>
      <c r="AB671" s="355" t="s">
        <v>1131</v>
      </c>
      <c r="AC671" s="355" t="s">
        <v>1131</v>
      </c>
      <c r="AD671" s="355" t="s">
        <v>1131</v>
      </c>
      <c r="AE671" s="355" t="s">
        <v>1131</v>
      </c>
      <c r="AF671" s="355" t="s">
        <v>1131</v>
      </c>
      <c r="AG671" s="355" t="s">
        <v>1131</v>
      </c>
      <c r="AH671" s="355" t="s">
        <v>1131</v>
      </c>
      <c r="AI671" s="355" t="s">
        <v>1131</v>
      </c>
      <c r="AJ671" s="355" t="s">
        <v>1131</v>
      </c>
      <c r="AK671" s="355" t="s">
        <v>1131</v>
      </c>
      <c r="AL671" s="355" t="s">
        <v>1131</v>
      </c>
      <c r="AM671" s="355" t="s">
        <v>1131</v>
      </c>
      <c r="AN671" s="355" t="s">
        <v>1131</v>
      </c>
      <c r="AO671" s="355" t="s">
        <v>1131</v>
      </c>
      <c r="AP671" s="355" t="s">
        <v>1131</v>
      </c>
      <c r="AQ671" s="355" t="s">
        <v>1131</v>
      </c>
      <c r="AR671" s="355" t="s">
        <v>1131</v>
      </c>
    </row>
    <row r="672" spans="1:44" ht="29.25" customHeight="1">
      <c r="A672" s="352" t="s">
        <v>3185</v>
      </c>
      <c r="B672" s="353" t="s">
        <v>3186</v>
      </c>
      <c r="C672" s="353"/>
      <c r="D672" s="353"/>
      <c r="E672" s="353" t="s">
        <v>1283</v>
      </c>
      <c r="F672" s="353" t="s">
        <v>3187</v>
      </c>
      <c r="G672" s="353"/>
      <c r="H672" s="353" t="s">
        <v>1130</v>
      </c>
      <c r="I672" s="356">
        <v>28.917574218077199</v>
      </c>
      <c r="J672" s="356">
        <v>28.638654183472202</v>
      </c>
      <c r="K672" s="356">
        <v>28.847110937195701</v>
      </c>
      <c r="L672" s="356">
        <v>28.8586499852183</v>
      </c>
      <c r="M672" s="356">
        <v>28.3061647183135</v>
      </c>
      <c r="N672" s="356">
        <v>27.979562044413299</v>
      </c>
      <c r="O672" s="356">
        <v>28.489627161258799</v>
      </c>
      <c r="P672" s="356">
        <v>28.293522036612</v>
      </c>
      <c r="Q672" s="356">
        <v>28.233576928813498</v>
      </c>
      <c r="R672" s="354">
        <v>28.977660672008401</v>
      </c>
      <c r="S672" s="355">
        <v>29.076902395732699</v>
      </c>
      <c r="T672" s="355">
        <v>29.127281533870502</v>
      </c>
      <c r="U672" s="355">
        <v>29.1670919648016</v>
      </c>
      <c r="V672" s="355">
        <v>29.167186749336</v>
      </c>
      <c r="W672" s="355">
        <v>29.167139357068798</v>
      </c>
      <c r="X672" s="356" t="s">
        <v>1131</v>
      </c>
      <c r="Y672" s="356" t="s">
        <v>1131</v>
      </c>
      <c r="Z672" s="356" t="s">
        <v>1131</v>
      </c>
      <c r="AA672" s="356" t="s">
        <v>1131</v>
      </c>
      <c r="AB672" s="356" t="s">
        <v>1131</v>
      </c>
      <c r="AC672" s="356" t="s">
        <v>1131</v>
      </c>
      <c r="AD672" s="356" t="s">
        <v>1131</v>
      </c>
      <c r="AE672" s="356" t="s">
        <v>1131</v>
      </c>
      <c r="AF672" s="356" t="s">
        <v>1131</v>
      </c>
      <c r="AG672" s="356" t="s">
        <v>1131</v>
      </c>
      <c r="AH672" s="356" t="s">
        <v>1131</v>
      </c>
      <c r="AI672" s="356" t="s">
        <v>1131</v>
      </c>
      <c r="AJ672" s="356" t="s">
        <v>1131</v>
      </c>
      <c r="AK672" s="356" t="s">
        <v>1131</v>
      </c>
      <c r="AL672" s="356" t="s">
        <v>1131</v>
      </c>
      <c r="AM672" s="356" t="s">
        <v>1131</v>
      </c>
      <c r="AN672" s="356" t="s">
        <v>1131</v>
      </c>
      <c r="AO672" s="356" t="s">
        <v>1131</v>
      </c>
      <c r="AP672" s="356" t="s">
        <v>1131</v>
      </c>
      <c r="AQ672" s="356" t="s">
        <v>1131</v>
      </c>
      <c r="AR672" s="356" t="s">
        <v>1131</v>
      </c>
    </row>
    <row r="673" spans="1:44" ht="29.25" customHeight="1">
      <c r="A673" s="357" t="s">
        <v>3188</v>
      </c>
      <c r="B673" s="358" t="s">
        <v>3189</v>
      </c>
      <c r="C673" s="358"/>
      <c r="D673" s="358"/>
      <c r="E673" s="358" t="s">
        <v>1283</v>
      </c>
      <c r="F673" s="358" t="s">
        <v>3190</v>
      </c>
      <c r="G673" s="358"/>
      <c r="H673" s="358" t="s">
        <v>1130</v>
      </c>
      <c r="I673" s="355">
        <v>1.766</v>
      </c>
      <c r="J673" s="355">
        <v>2.0739999999999998</v>
      </c>
      <c r="K673" s="355">
        <v>4.2549999999999999</v>
      </c>
      <c r="L673" s="355">
        <v>3.3889999999999998</v>
      </c>
      <c r="M673" s="355">
        <v>0.496</v>
      </c>
      <c r="N673" s="355">
        <v>-2.0030000000000001</v>
      </c>
      <c r="O673" s="355">
        <v>6.4770000000000003</v>
      </c>
      <c r="P673" s="355">
        <v>2.4729999999999999</v>
      </c>
      <c r="Q673" s="355">
        <v>1.694</v>
      </c>
      <c r="R673" s="359">
        <v>0</v>
      </c>
      <c r="S673" s="355">
        <v>4.9000000000000004</v>
      </c>
      <c r="T673" s="355">
        <v>2.2000000000000002</v>
      </c>
      <c r="U673" s="355">
        <v>2.5</v>
      </c>
      <c r="V673" s="355">
        <v>2.6</v>
      </c>
      <c r="W673" s="355">
        <v>2.2999999999999998</v>
      </c>
      <c r="X673" s="355" t="s">
        <v>1131</v>
      </c>
      <c r="Y673" s="355" t="s">
        <v>1131</v>
      </c>
      <c r="Z673" s="355" t="s">
        <v>1131</v>
      </c>
      <c r="AA673" s="355" t="s">
        <v>1131</v>
      </c>
      <c r="AB673" s="355" t="s">
        <v>1131</v>
      </c>
      <c r="AC673" s="355" t="s">
        <v>1131</v>
      </c>
      <c r="AD673" s="355" t="s">
        <v>1131</v>
      </c>
      <c r="AE673" s="355" t="s">
        <v>1131</v>
      </c>
      <c r="AF673" s="355" t="s">
        <v>1131</v>
      </c>
      <c r="AG673" s="355" t="s">
        <v>1131</v>
      </c>
      <c r="AH673" s="355" t="s">
        <v>1131</v>
      </c>
      <c r="AI673" s="355" t="s">
        <v>1131</v>
      </c>
      <c r="AJ673" s="355" t="s">
        <v>1131</v>
      </c>
      <c r="AK673" s="355" t="s">
        <v>1131</v>
      </c>
      <c r="AL673" s="355" t="s">
        <v>1131</v>
      </c>
      <c r="AM673" s="355" t="s">
        <v>1131</v>
      </c>
      <c r="AN673" s="355" t="s">
        <v>1131</v>
      </c>
      <c r="AO673" s="355" t="s">
        <v>1131</v>
      </c>
      <c r="AP673" s="355" t="s">
        <v>1131</v>
      </c>
      <c r="AQ673" s="355" t="s">
        <v>1131</v>
      </c>
      <c r="AR673" s="355" t="s">
        <v>1131</v>
      </c>
    </row>
    <row r="674" spans="1:44" ht="20.25" customHeight="1">
      <c r="A674" s="352" t="s">
        <v>3191</v>
      </c>
      <c r="B674" s="353" t="s">
        <v>3192</v>
      </c>
      <c r="C674" s="353" t="s">
        <v>1290</v>
      </c>
      <c r="D674" s="353" t="s">
        <v>1291</v>
      </c>
      <c r="E674" s="353" t="s">
        <v>1292</v>
      </c>
      <c r="F674" s="353" t="s">
        <v>3193</v>
      </c>
      <c r="G674" s="353"/>
      <c r="H674" s="353" t="s">
        <v>1130</v>
      </c>
      <c r="I674" s="356">
        <v>488241.2</v>
      </c>
      <c r="J674" s="356">
        <v>498368.6</v>
      </c>
      <c r="K674" s="356">
        <v>519574.2</v>
      </c>
      <c r="L674" s="356">
        <v>537181</v>
      </c>
      <c r="M674" s="356">
        <v>539843.19999999995</v>
      </c>
      <c r="N674" s="356">
        <v>529030.9</v>
      </c>
      <c r="O674" s="356">
        <v>563294.80000000005</v>
      </c>
      <c r="P674" s="356">
        <v>577227.80000000005</v>
      </c>
      <c r="Q674" s="356">
        <v>587008.9</v>
      </c>
      <c r="R674" s="354">
        <v>587008.9</v>
      </c>
      <c r="S674" s="355">
        <v>615499.19999999995</v>
      </c>
      <c r="T674" s="355">
        <v>628988.80000000005</v>
      </c>
      <c r="U674" s="355">
        <v>644681.30000000005</v>
      </c>
      <c r="V674" s="355">
        <v>661744.80000000005</v>
      </c>
      <c r="W674" s="355">
        <v>676682.3</v>
      </c>
      <c r="X674" s="356" t="s">
        <v>1131</v>
      </c>
      <c r="Y674" s="356" t="s">
        <v>1131</v>
      </c>
      <c r="Z674" s="356" t="s">
        <v>1131</v>
      </c>
      <c r="AA674" s="356" t="s">
        <v>1131</v>
      </c>
      <c r="AB674" s="356" t="s">
        <v>1131</v>
      </c>
      <c r="AC674" s="356" t="s">
        <v>1131</v>
      </c>
      <c r="AD674" s="356" t="s">
        <v>1131</v>
      </c>
      <c r="AE674" s="356" t="s">
        <v>1131</v>
      </c>
      <c r="AF674" s="356" t="s">
        <v>1131</v>
      </c>
      <c r="AG674" s="356" t="s">
        <v>1131</v>
      </c>
      <c r="AH674" s="356" t="s">
        <v>1131</v>
      </c>
      <c r="AI674" s="356" t="s">
        <v>1131</v>
      </c>
      <c r="AJ674" s="356" t="s">
        <v>1131</v>
      </c>
      <c r="AK674" s="356" t="s">
        <v>1131</v>
      </c>
      <c r="AL674" s="356" t="s">
        <v>1131</v>
      </c>
      <c r="AM674" s="356" t="s">
        <v>1131</v>
      </c>
      <c r="AN674" s="356" t="s">
        <v>1131</v>
      </c>
      <c r="AO674" s="356" t="s">
        <v>1131</v>
      </c>
      <c r="AP674" s="356" t="s">
        <v>1131</v>
      </c>
      <c r="AQ674" s="356" t="s">
        <v>1131</v>
      </c>
      <c r="AR674" s="356" t="s">
        <v>1131</v>
      </c>
    </row>
    <row r="675" spans="1:44" ht="148.5" customHeight="1">
      <c r="A675" s="357" t="s">
        <v>3194</v>
      </c>
      <c r="B675" s="358" t="s">
        <v>3195</v>
      </c>
      <c r="C675" s="358" t="s">
        <v>1371</v>
      </c>
      <c r="D675" s="358"/>
      <c r="E675" s="358" t="s">
        <v>3196</v>
      </c>
      <c r="F675" s="358" t="s">
        <v>3197</v>
      </c>
      <c r="G675" s="358"/>
      <c r="H675" s="358" t="s">
        <v>1130</v>
      </c>
      <c r="I675" s="355">
        <v>22.68</v>
      </c>
      <c r="J675" s="359">
        <v>22.94</v>
      </c>
      <c r="K675" s="359">
        <v>24.18</v>
      </c>
      <c r="L675" s="359">
        <v>26.12</v>
      </c>
      <c r="M675" s="359">
        <v>25.48</v>
      </c>
      <c r="N675" s="359">
        <v>25.33</v>
      </c>
      <c r="O675" s="359">
        <v>27.45</v>
      </c>
      <c r="P675" s="359">
        <v>25.5</v>
      </c>
      <c r="Q675" s="359">
        <v>25.78</v>
      </c>
      <c r="R675" s="355">
        <v>25.98</v>
      </c>
      <c r="S675" s="355">
        <v>27.78</v>
      </c>
      <c r="T675" s="355">
        <v>29.5</v>
      </c>
      <c r="U675" s="355">
        <v>31.05</v>
      </c>
      <c r="V675" s="355">
        <v>31.98</v>
      </c>
      <c r="W675" s="355" t="s">
        <v>1131</v>
      </c>
      <c r="X675" s="355" t="s">
        <v>1131</v>
      </c>
      <c r="Y675" s="355" t="s">
        <v>1131</v>
      </c>
      <c r="Z675" s="355" t="s">
        <v>1131</v>
      </c>
      <c r="AA675" s="355" t="s">
        <v>1131</v>
      </c>
      <c r="AB675" s="355" t="s">
        <v>1131</v>
      </c>
      <c r="AC675" s="355" t="s">
        <v>1131</v>
      </c>
      <c r="AD675" s="355" t="s">
        <v>1131</v>
      </c>
      <c r="AE675" s="355" t="s">
        <v>1131</v>
      </c>
      <c r="AF675" s="355" t="s">
        <v>1131</v>
      </c>
      <c r="AG675" s="355" t="s">
        <v>1131</v>
      </c>
      <c r="AH675" s="355" t="s">
        <v>1131</v>
      </c>
      <c r="AI675" s="355" t="s">
        <v>1131</v>
      </c>
      <c r="AJ675" s="355" t="s">
        <v>1131</v>
      </c>
      <c r="AK675" s="355" t="s">
        <v>1131</v>
      </c>
      <c r="AL675" s="355" t="s">
        <v>1131</v>
      </c>
      <c r="AM675" s="355" t="s">
        <v>1131</v>
      </c>
      <c r="AN675" s="355" t="s">
        <v>1131</v>
      </c>
      <c r="AO675" s="355" t="s">
        <v>1131</v>
      </c>
      <c r="AP675" s="355" t="s">
        <v>1131</v>
      </c>
      <c r="AQ675" s="355" t="s">
        <v>1131</v>
      </c>
      <c r="AR675" s="355" t="s">
        <v>1131</v>
      </c>
    </row>
    <row r="676" spans="1:44" ht="130.5" customHeight="1">
      <c r="A676" s="352" t="s">
        <v>3198</v>
      </c>
      <c r="B676" s="353" t="s">
        <v>3199</v>
      </c>
      <c r="C676" s="353"/>
      <c r="D676" s="353"/>
      <c r="E676" s="353" t="s">
        <v>3200</v>
      </c>
      <c r="F676" s="353" t="s">
        <v>3201</v>
      </c>
      <c r="G676" s="353"/>
      <c r="H676" s="353" t="s">
        <v>1130</v>
      </c>
      <c r="I676" s="354">
        <v>4.9000000000000004</v>
      </c>
      <c r="J676" s="354">
        <v>1.9</v>
      </c>
      <c r="K676" s="354">
        <v>-5.0999999999999996</v>
      </c>
      <c r="L676" s="354">
        <v>0.1</v>
      </c>
      <c r="M676" s="354">
        <v>11.1</v>
      </c>
      <c r="N676" s="354">
        <v>0.7</v>
      </c>
      <c r="O676" s="354">
        <v>-4.8</v>
      </c>
      <c r="P676" s="354">
        <v>17.7</v>
      </c>
      <c r="Q676" s="354">
        <v>1.7</v>
      </c>
      <c r="R676" s="355">
        <v>-0.5</v>
      </c>
      <c r="S676" s="355">
        <v>-8</v>
      </c>
      <c r="T676" s="355">
        <v>-2.2000000000000002</v>
      </c>
      <c r="U676" s="355">
        <v>1</v>
      </c>
      <c r="V676" s="355">
        <v>1.3</v>
      </c>
      <c r="W676" s="356" t="s">
        <v>1131</v>
      </c>
      <c r="X676" s="356" t="s">
        <v>1131</v>
      </c>
      <c r="Y676" s="356" t="s">
        <v>1131</v>
      </c>
      <c r="Z676" s="356" t="s">
        <v>1131</v>
      </c>
      <c r="AA676" s="356" t="s">
        <v>1131</v>
      </c>
      <c r="AB676" s="356" t="s">
        <v>1131</v>
      </c>
      <c r="AC676" s="356" t="s">
        <v>1131</v>
      </c>
      <c r="AD676" s="356" t="s">
        <v>1131</v>
      </c>
      <c r="AE676" s="356" t="s">
        <v>1131</v>
      </c>
      <c r="AF676" s="356" t="s">
        <v>1131</v>
      </c>
      <c r="AG676" s="356" t="s">
        <v>1131</v>
      </c>
      <c r="AH676" s="356" t="s">
        <v>1131</v>
      </c>
      <c r="AI676" s="356" t="s">
        <v>1131</v>
      </c>
      <c r="AJ676" s="356" t="s">
        <v>1131</v>
      </c>
      <c r="AK676" s="356" t="s">
        <v>1131</v>
      </c>
      <c r="AL676" s="356" t="s">
        <v>1131</v>
      </c>
      <c r="AM676" s="356" t="s">
        <v>1131</v>
      </c>
      <c r="AN676" s="356" t="s">
        <v>1131</v>
      </c>
      <c r="AO676" s="356" t="s">
        <v>1131</v>
      </c>
      <c r="AP676" s="356" t="s">
        <v>1131</v>
      </c>
      <c r="AQ676" s="356" t="s">
        <v>1131</v>
      </c>
      <c r="AR676" s="356" t="s">
        <v>1131</v>
      </c>
    </row>
    <row r="677" spans="1:44" ht="130.5" customHeight="1">
      <c r="A677" s="357" t="s">
        <v>3202</v>
      </c>
      <c r="B677" s="358" t="s">
        <v>3203</v>
      </c>
      <c r="C677" s="358"/>
      <c r="D677" s="358"/>
      <c r="E677" s="358" t="s">
        <v>3200</v>
      </c>
      <c r="F677" s="358" t="s">
        <v>3204</v>
      </c>
      <c r="G677" s="358"/>
      <c r="H677" s="358" t="s">
        <v>1130</v>
      </c>
      <c r="I677" s="359">
        <v>-2.2999999999999998</v>
      </c>
      <c r="J677" s="359">
        <v>-0.7</v>
      </c>
      <c r="K677" s="359">
        <v>-2.6</v>
      </c>
      <c r="L677" s="359">
        <v>2.9</v>
      </c>
      <c r="M677" s="359">
        <v>4.9000000000000004</v>
      </c>
      <c r="N677" s="359">
        <v>-0.6</v>
      </c>
      <c r="O677" s="359">
        <v>-1.8</v>
      </c>
      <c r="P677" s="359">
        <v>4.2</v>
      </c>
      <c r="Q677" s="359">
        <v>0.4</v>
      </c>
      <c r="R677" s="355">
        <v>1.1000000000000001</v>
      </c>
      <c r="S677" s="355">
        <v>-2.2999999999999998</v>
      </c>
      <c r="T677" s="355">
        <v>0.2</v>
      </c>
      <c r="U677" s="355">
        <v>-0.3</v>
      </c>
      <c r="V677" s="355">
        <v>0.3</v>
      </c>
      <c r="W677" s="355" t="s">
        <v>1131</v>
      </c>
      <c r="X677" s="355" t="s">
        <v>1131</v>
      </c>
      <c r="Y677" s="355" t="s">
        <v>1131</v>
      </c>
      <c r="Z677" s="355" t="s">
        <v>1131</v>
      </c>
      <c r="AA677" s="355" t="s">
        <v>1131</v>
      </c>
      <c r="AB677" s="355" t="s">
        <v>1131</v>
      </c>
      <c r="AC677" s="355" t="s">
        <v>1131</v>
      </c>
      <c r="AD677" s="355" t="s">
        <v>1131</v>
      </c>
      <c r="AE677" s="355" t="s">
        <v>1131</v>
      </c>
      <c r="AF677" s="355" t="s">
        <v>1131</v>
      </c>
      <c r="AG677" s="355" t="s">
        <v>1131</v>
      </c>
      <c r="AH677" s="355" t="s">
        <v>1131</v>
      </c>
      <c r="AI677" s="355" t="s">
        <v>1131</v>
      </c>
      <c r="AJ677" s="355" t="s">
        <v>1131</v>
      </c>
      <c r="AK677" s="355" t="s">
        <v>1131</v>
      </c>
      <c r="AL677" s="355" t="s">
        <v>1131</v>
      </c>
      <c r="AM677" s="355" t="s">
        <v>1131</v>
      </c>
      <c r="AN677" s="355" t="s">
        <v>1131</v>
      </c>
      <c r="AO677" s="355" t="s">
        <v>1131</v>
      </c>
      <c r="AP677" s="355" t="s">
        <v>1131</v>
      </c>
      <c r="AQ677" s="355" t="s">
        <v>1131</v>
      </c>
      <c r="AR677" s="355" t="s">
        <v>1131</v>
      </c>
    </row>
    <row r="678" spans="1:44" ht="213" customHeight="1">
      <c r="A678" s="352" t="s">
        <v>3205</v>
      </c>
      <c r="B678" s="353" t="s">
        <v>3206</v>
      </c>
      <c r="C678" s="353"/>
      <c r="D678" s="353"/>
      <c r="E678" s="353" t="s">
        <v>1276</v>
      </c>
      <c r="F678" s="353" t="s">
        <v>3207</v>
      </c>
      <c r="G678" s="353" t="s">
        <v>3208</v>
      </c>
      <c r="H678" s="353" t="s">
        <v>1130</v>
      </c>
      <c r="I678" s="354">
        <v>6.7</v>
      </c>
      <c r="J678" s="354">
        <v>6.6</v>
      </c>
      <c r="K678" s="354">
        <v>6</v>
      </c>
      <c r="L678" s="354">
        <v>6.8</v>
      </c>
      <c r="M678" s="354">
        <v>6.6</v>
      </c>
      <c r="N678" s="354">
        <v>6.4</v>
      </c>
      <c r="O678" s="354">
        <v>6.6</v>
      </c>
      <c r="P678" s="354">
        <v>6</v>
      </c>
      <c r="Q678" s="354">
        <v>6</v>
      </c>
      <c r="R678" s="354">
        <v>6.1</v>
      </c>
      <c r="S678" s="355">
        <v>6.1</v>
      </c>
      <c r="T678" s="355">
        <v>6.1</v>
      </c>
      <c r="U678" s="355">
        <v>6.1</v>
      </c>
      <c r="V678" s="355">
        <v>6.1</v>
      </c>
      <c r="W678" s="355">
        <v>6.1</v>
      </c>
      <c r="X678" s="356" t="s">
        <v>1131</v>
      </c>
      <c r="Y678" s="356" t="s">
        <v>1131</v>
      </c>
      <c r="Z678" s="356" t="s">
        <v>1131</v>
      </c>
      <c r="AA678" s="356" t="s">
        <v>1131</v>
      </c>
      <c r="AB678" s="356" t="s">
        <v>1131</v>
      </c>
      <c r="AC678" s="356" t="s">
        <v>1131</v>
      </c>
      <c r="AD678" s="356" t="s">
        <v>1131</v>
      </c>
      <c r="AE678" s="356" t="s">
        <v>1131</v>
      </c>
      <c r="AF678" s="356" t="s">
        <v>1131</v>
      </c>
      <c r="AG678" s="356" t="s">
        <v>1131</v>
      </c>
      <c r="AH678" s="356" t="s">
        <v>1131</v>
      </c>
      <c r="AI678" s="356" t="s">
        <v>1131</v>
      </c>
      <c r="AJ678" s="356" t="s">
        <v>1131</v>
      </c>
      <c r="AK678" s="356" t="s">
        <v>1131</v>
      </c>
      <c r="AL678" s="356" t="s">
        <v>1131</v>
      </c>
      <c r="AM678" s="356" t="s">
        <v>1131</v>
      </c>
      <c r="AN678" s="356" t="s">
        <v>1131</v>
      </c>
      <c r="AO678" s="356" t="s">
        <v>1131</v>
      </c>
      <c r="AP678" s="356" t="s">
        <v>1131</v>
      </c>
      <c r="AQ678" s="356" t="s">
        <v>1131</v>
      </c>
      <c r="AR678" s="356" t="s">
        <v>1131</v>
      </c>
    </row>
    <row r="679" spans="1:44" ht="38.25" customHeight="1">
      <c r="A679" s="357" t="s">
        <v>3209</v>
      </c>
      <c r="B679" s="358" t="s">
        <v>3210</v>
      </c>
      <c r="C679" s="358"/>
      <c r="D679" s="358"/>
      <c r="E679" s="358" t="s">
        <v>3211</v>
      </c>
      <c r="F679" s="358" t="s">
        <v>3212</v>
      </c>
      <c r="G679" s="358"/>
      <c r="H679" s="358" t="s">
        <v>1130</v>
      </c>
      <c r="I679" s="355">
        <v>16.603000000000002</v>
      </c>
      <c r="J679" s="355">
        <v>16.504999999999999</v>
      </c>
      <c r="K679" s="355">
        <v>16.481999999999999</v>
      </c>
      <c r="L679" s="355">
        <v>16.494</v>
      </c>
      <c r="M679" s="355">
        <v>16.521999999999998</v>
      </c>
      <c r="N679" s="359">
        <v>16.5</v>
      </c>
      <c r="O679" s="359">
        <v>16.5</v>
      </c>
      <c r="P679" s="355" t="s">
        <v>1131</v>
      </c>
      <c r="Q679" s="355" t="s">
        <v>1131</v>
      </c>
      <c r="R679" s="355" t="s">
        <v>1131</v>
      </c>
      <c r="S679" s="355" t="s">
        <v>1131</v>
      </c>
      <c r="T679" s="355" t="s">
        <v>1131</v>
      </c>
      <c r="U679" s="355" t="s">
        <v>1131</v>
      </c>
      <c r="V679" s="355" t="s">
        <v>1131</v>
      </c>
      <c r="W679" s="355" t="s">
        <v>1131</v>
      </c>
      <c r="X679" s="355" t="s">
        <v>1131</v>
      </c>
      <c r="Y679" s="355" t="s">
        <v>1131</v>
      </c>
      <c r="Z679" s="355" t="s">
        <v>1131</v>
      </c>
      <c r="AA679" s="355" t="s">
        <v>1131</v>
      </c>
      <c r="AB679" s="355" t="s">
        <v>1131</v>
      </c>
      <c r="AC679" s="355" t="s">
        <v>1131</v>
      </c>
      <c r="AD679" s="355" t="s">
        <v>1131</v>
      </c>
      <c r="AE679" s="355" t="s">
        <v>1131</v>
      </c>
      <c r="AF679" s="355" t="s">
        <v>1131</v>
      </c>
      <c r="AG679" s="355" t="s">
        <v>1131</v>
      </c>
      <c r="AH679" s="355" t="s">
        <v>1131</v>
      </c>
      <c r="AI679" s="355" t="s">
        <v>1131</v>
      </c>
      <c r="AJ679" s="355" t="s">
        <v>1131</v>
      </c>
      <c r="AK679" s="355" t="s">
        <v>1131</v>
      </c>
      <c r="AL679" s="355" t="s">
        <v>1131</v>
      </c>
      <c r="AM679" s="355" t="s">
        <v>1131</v>
      </c>
      <c r="AN679" s="355" t="s">
        <v>1131</v>
      </c>
      <c r="AO679" s="355" t="s">
        <v>1131</v>
      </c>
      <c r="AP679" s="355" t="s">
        <v>1131</v>
      </c>
      <c r="AQ679" s="355" t="s">
        <v>1131</v>
      </c>
      <c r="AR679" s="355" t="s">
        <v>1131</v>
      </c>
    </row>
    <row r="680" spans="1:44" ht="47.25" customHeight="1">
      <c r="A680" s="352" t="s">
        <v>3213</v>
      </c>
      <c r="B680" s="353" t="s">
        <v>3214</v>
      </c>
      <c r="C680" s="353"/>
      <c r="D680" s="353"/>
      <c r="E680" s="353" t="s">
        <v>1481</v>
      </c>
      <c r="F680" s="353" t="s">
        <v>3215</v>
      </c>
      <c r="G680" s="353"/>
      <c r="H680" s="353" t="s">
        <v>1130</v>
      </c>
      <c r="I680" s="356">
        <v>71.400000000000006</v>
      </c>
      <c r="J680" s="356">
        <v>73.099999999999994</v>
      </c>
      <c r="K680" s="356">
        <v>74.2</v>
      </c>
      <c r="L680" s="356">
        <v>78.900000000000006</v>
      </c>
      <c r="M680" s="356">
        <v>80.8</v>
      </c>
      <c r="N680" s="356">
        <v>80.099999999999994</v>
      </c>
      <c r="O680" s="354">
        <v>81.5</v>
      </c>
      <c r="P680" s="354">
        <v>83.8</v>
      </c>
      <c r="Q680" s="354">
        <v>85.4</v>
      </c>
      <c r="R680" s="355">
        <v>87.6</v>
      </c>
      <c r="S680" s="355">
        <v>89.7</v>
      </c>
      <c r="T680" s="355">
        <v>91.1</v>
      </c>
      <c r="U680" s="355">
        <v>92.6</v>
      </c>
      <c r="V680" s="355">
        <v>94.2</v>
      </c>
      <c r="W680" s="356" t="s">
        <v>1131</v>
      </c>
      <c r="X680" s="356" t="s">
        <v>1131</v>
      </c>
      <c r="Y680" s="356" t="s">
        <v>1131</v>
      </c>
      <c r="Z680" s="356" t="s">
        <v>1131</v>
      </c>
      <c r="AA680" s="356" t="s">
        <v>1131</v>
      </c>
      <c r="AB680" s="356" t="s">
        <v>1131</v>
      </c>
      <c r="AC680" s="356" t="s">
        <v>1131</v>
      </c>
      <c r="AD680" s="356" t="s">
        <v>1131</v>
      </c>
      <c r="AE680" s="356" t="s">
        <v>1131</v>
      </c>
      <c r="AF680" s="356" t="s">
        <v>1131</v>
      </c>
      <c r="AG680" s="356" t="s">
        <v>1131</v>
      </c>
      <c r="AH680" s="356" t="s">
        <v>1131</v>
      </c>
      <c r="AI680" s="356" t="s">
        <v>1131</v>
      </c>
      <c r="AJ680" s="356" t="s">
        <v>1131</v>
      </c>
      <c r="AK680" s="356" t="s">
        <v>1131</v>
      </c>
      <c r="AL680" s="356" t="s">
        <v>1131</v>
      </c>
      <c r="AM680" s="356" t="s">
        <v>1131</v>
      </c>
      <c r="AN680" s="356" t="s">
        <v>1131</v>
      </c>
      <c r="AO680" s="356" t="s">
        <v>1131</v>
      </c>
      <c r="AP680" s="356" t="s">
        <v>1131</v>
      </c>
      <c r="AQ680" s="356" t="s">
        <v>1131</v>
      </c>
      <c r="AR680" s="356" t="s">
        <v>1131</v>
      </c>
    </row>
    <row r="681" spans="1:44" ht="84" customHeight="1">
      <c r="A681" s="357" t="s">
        <v>3216</v>
      </c>
      <c r="B681" s="358" t="s">
        <v>3217</v>
      </c>
      <c r="C681" s="358" t="s">
        <v>1371</v>
      </c>
      <c r="D681" s="358"/>
      <c r="E681" s="358" t="s">
        <v>1143</v>
      </c>
      <c r="F681" s="358" t="s">
        <v>3218</v>
      </c>
      <c r="G681" s="358" t="s">
        <v>1145</v>
      </c>
      <c r="H681" s="358" t="s">
        <v>1130</v>
      </c>
      <c r="I681" s="359">
        <v>35310</v>
      </c>
      <c r="J681" s="359">
        <v>34860</v>
      </c>
      <c r="K681" s="359">
        <v>34860</v>
      </c>
      <c r="L681" s="359">
        <v>35340</v>
      </c>
      <c r="M681" s="359">
        <v>35730</v>
      </c>
      <c r="N681" s="359">
        <v>36220</v>
      </c>
      <c r="O681" s="359">
        <v>36130</v>
      </c>
      <c r="P681" s="359">
        <v>36390</v>
      </c>
      <c r="Q681" s="359">
        <v>36060</v>
      </c>
      <c r="R681" s="355">
        <v>36440</v>
      </c>
      <c r="S681" s="355">
        <v>36770</v>
      </c>
      <c r="T681" s="355">
        <v>37040</v>
      </c>
      <c r="U681" s="355">
        <v>37250</v>
      </c>
      <c r="V681" s="355">
        <v>37530</v>
      </c>
      <c r="W681" s="355" t="s">
        <v>1131</v>
      </c>
      <c r="X681" s="355" t="s">
        <v>1131</v>
      </c>
      <c r="Y681" s="355" t="s">
        <v>1131</v>
      </c>
      <c r="Z681" s="355" t="s">
        <v>1131</v>
      </c>
      <c r="AA681" s="355" t="s">
        <v>1131</v>
      </c>
      <c r="AB681" s="355" t="s">
        <v>1131</v>
      </c>
      <c r="AC681" s="355" t="s">
        <v>1131</v>
      </c>
      <c r="AD681" s="355" t="s">
        <v>1131</v>
      </c>
      <c r="AE681" s="355" t="s">
        <v>1131</v>
      </c>
      <c r="AF681" s="355" t="s">
        <v>1131</v>
      </c>
      <c r="AG681" s="355" t="s">
        <v>1131</v>
      </c>
      <c r="AH681" s="355" t="s">
        <v>1131</v>
      </c>
      <c r="AI681" s="355" t="s">
        <v>1131</v>
      </c>
      <c r="AJ681" s="355" t="s">
        <v>1131</v>
      </c>
      <c r="AK681" s="355" t="s">
        <v>1131</v>
      </c>
      <c r="AL681" s="355" t="s">
        <v>1131</v>
      </c>
      <c r="AM681" s="355" t="s">
        <v>1131</v>
      </c>
      <c r="AN681" s="355" t="s">
        <v>1131</v>
      </c>
      <c r="AO681" s="355" t="s">
        <v>1131</v>
      </c>
      <c r="AP681" s="355" t="s">
        <v>1131</v>
      </c>
      <c r="AQ681" s="355" t="s">
        <v>1131</v>
      </c>
      <c r="AR681" s="355" t="s">
        <v>1131</v>
      </c>
    </row>
    <row r="682" spans="1:44" ht="38.25" customHeight="1">
      <c r="A682" s="352" t="s">
        <v>3219</v>
      </c>
      <c r="B682" s="353" t="s">
        <v>3220</v>
      </c>
      <c r="C682" s="353" t="s">
        <v>1371</v>
      </c>
      <c r="D682" s="353"/>
      <c r="E682" s="353" t="s">
        <v>1864</v>
      </c>
      <c r="F682" s="353" t="s">
        <v>3221</v>
      </c>
      <c r="G682" s="353"/>
      <c r="H682" s="353" t="s">
        <v>1130</v>
      </c>
      <c r="I682" s="354">
        <v>34750</v>
      </c>
      <c r="J682" s="354">
        <v>33800</v>
      </c>
      <c r="K682" s="354">
        <v>35300</v>
      </c>
      <c r="L682" s="354">
        <v>37230</v>
      </c>
      <c r="M682" s="354">
        <v>35730</v>
      </c>
      <c r="N682" s="354">
        <v>36140</v>
      </c>
      <c r="O682" s="354">
        <v>38130</v>
      </c>
      <c r="P682" s="354">
        <v>35520</v>
      </c>
      <c r="Q682" s="354">
        <v>36080</v>
      </c>
      <c r="R682" s="355">
        <v>38370</v>
      </c>
      <c r="S682" s="355">
        <v>41230</v>
      </c>
      <c r="T682" s="355">
        <v>42550</v>
      </c>
      <c r="U682" s="355">
        <v>43600</v>
      </c>
      <c r="V682" s="355">
        <v>44370</v>
      </c>
      <c r="W682" s="356" t="s">
        <v>1131</v>
      </c>
      <c r="X682" s="356" t="s">
        <v>1131</v>
      </c>
      <c r="Y682" s="356" t="s">
        <v>1131</v>
      </c>
      <c r="Z682" s="356" t="s">
        <v>1131</v>
      </c>
      <c r="AA682" s="356" t="s">
        <v>1131</v>
      </c>
      <c r="AB682" s="356" t="s">
        <v>1131</v>
      </c>
      <c r="AC682" s="356" t="s">
        <v>1131</v>
      </c>
      <c r="AD682" s="356" t="s">
        <v>1131</v>
      </c>
      <c r="AE682" s="356" t="s">
        <v>1131</v>
      </c>
      <c r="AF682" s="356" t="s">
        <v>1131</v>
      </c>
      <c r="AG682" s="356" t="s">
        <v>1131</v>
      </c>
      <c r="AH682" s="356" t="s">
        <v>1131</v>
      </c>
      <c r="AI682" s="356" t="s">
        <v>1131</v>
      </c>
      <c r="AJ682" s="356" t="s">
        <v>1131</v>
      </c>
      <c r="AK682" s="356" t="s">
        <v>1131</v>
      </c>
      <c r="AL682" s="356" t="s">
        <v>1131</v>
      </c>
      <c r="AM682" s="356" t="s">
        <v>1131</v>
      </c>
      <c r="AN682" s="356" t="s">
        <v>1131</v>
      </c>
      <c r="AO682" s="356" t="s">
        <v>1131</v>
      </c>
      <c r="AP682" s="356" t="s">
        <v>1131</v>
      </c>
      <c r="AQ682" s="356" t="s">
        <v>1131</v>
      </c>
      <c r="AR682" s="356" t="s">
        <v>1131</v>
      </c>
    </row>
    <row r="683" spans="1:44" ht="66" customHeight="1">
      <c r="A683" s="357" t="s">
        <v>3222</v>
      </c>
      <c r="B683" s="358" t="s">
        <v>3223</v>
      </c>
      <c r="C683" s="358"/>
      <c r="D683" s="358" t="s">
        <v>1322</v>
      </c>
      <c r="E683" s="358" t="s">
        <v>1704</v>
      </c>
      <c r="F683" s="358" t="s">
        <v>3224</v>
      </c>
      <c r="G683" s="358"/>
      <c r="H683" s="358" t="s">
        <v>1130</v>
      </c>
      <c r="I683" s="355">
        <v>111.98</v>
      </c>
      <c r="J683" s="355">
        <v>96.003</v>
      </c>
      <c r="K683" s="355">
        <v>100.09</v>
      </c>
      <c r="L683" s="355" t="s">
        <v>1131</v>
      </c>
      <c r="M683" s="359">
        <v>79.489999999999995</v>
      </c>
      <c r="N683" s="359">
        <v>66.03</v>
      </c>
      <c r="O683" s="359">
        <v>72</v>
      </c>
      <c r="P683" s="359">
        <v>73.150000000000006</v>
      </c>
      <c r="Q683" s="355" t="s">
        <v>1131</v>
      </c>
      <c r="R683" s="355" t="s">
        <v>1131</v>
      </c>
      <c r="S683" s="355" t="s">
        <v>1131</v>
      </c>
      <c r="T683" s="355" t="s">
        <v>1131</v>
      </c>
      <c r="U683" s="355" t="s">
        <v>1131</v>
      </c>
      <c r="V683" s="355" t="s">
        <v>1131</v>
      </c>
      <c r="W683" s="355" t="s">
        <v>1131</v>
      </c>
      <c r="X683" s="355" t="s">
        <v>1131</v>
      </c>
      <c r="Y683" s="355" t="s">
        <v>1131</v>
      </c>
      <c r="Z683" s="355" t="s">
        <v>1131</v>
      </c>
      <c r="AA683" s="355" t="s">
        <v>1131</v>
      </c>
      <c r="AB683" s="355" t="s">
        <v>1131</v>
      </c>
      <c r="AC683" s="355" t="s">
        <v>1131</v>
      </c>
      <c r="AD683" s="355" t="s">
        <v>1131</v>
      </c>
      <c r="AE683" s="355" t="s">
        <v>1131</v>
      </c>
      <c r="AF683" s="355" t="s">
        <v>1131</v>
      </c>
      <c r="AG683" s="355" t="s">
        <v>1131</v>
      </c>
      <c r="AH683" s="355" t="s">
        <v>1131</v>
      </c>
      <c r="AI683" s="355" t="s">
        <v>1131</v>
      </c>
      <c r="AJ683" s="355" t="s">
        <v>1131</v>
      </c>
      <c r="AK683" s="355" t="s">
        <v>1131</v>
      </c>
      <c r="AL683" s="355" t="s">
        <v>1131</v>
      </c>
      <c r="AM683" s="355" t="s">
        <v>1131</v>
      </c>
      <c r="AN683" s="355" t="s">
        <v>1131</v>
      </c>
      <c r="AO683" s="355" t="s">
        <v>1131</v>
      </c>
      <c r="AP683" s="355" t="s">
        <v>1131</v>
      </c>
      <c r="AQ683" s="355" t="s">
        <v>1131</v>
      </c>
      <c r="AR683" s="355" t="s">
        <v>1131</v>
      </c>
    </row>
    <row r="684" spans="1:44" ht="47.25" customHeight="1">
      <c r="A684" s="352" t="s">
        <v>3225</v>
      </c>
      <c r="B684" s="353" t="s">
        <v>3226</v>
      </c>
      <c r="C684" s="353"/>
      <c r="D684" s="353"/>
      <c r="E684" s="353" t="s">
        <v>1481</v>
      </c>
      <c r="F684" s="353" t="s">
        <v>3227</v>
      </c>
      <c r="G684" s="353"/>
      <c r="H684" s="353" t="s">
        <v>1130</v>
      </c>
      <c r="I684" s="356">
        <v>25.18</v>
      </c>
      <c r="J684" s="356">
        <v>24.71</v>
      </c>
      <c r="K684" s="356">
        <v>27.11</v>
      </c>
      <c r="L684" s="356">
        <v>27.98</v>
      </c>
      <c r="M684" s="356">
        <v>27.13</v>
      </c>
      <c r="N684" s="356">
        <v>29.38</v>
      </c>
      <c r="O684" s="354">
        <v>32.1</v>
      </c>
      <c r="P684" s="354">
        <v>32.9</v>
      </c>
      <c r="Q684" s="354">
        <v>33.4</v>
      </c>
      <c r="R684" s="355">
        <v>34</v>
      </c>
      <c r="S684" s="355">
        <v>34.6</v>
      </c>
      <c r="T684" s="355">
        <v>35.299999999999997</v>
      </c>
      <c r="U684" s="355">
        <v>36</v>
      </c>
      <c r="V684" s="355">
        <v>36.700000000000003</v>
      </c>
      <c r="W684" s="356" t="s">
        <v>1131</v>
      </c>
      <c r="X684" s="356" t="s">
        <v>1131</v>
      </c>
      <c r="Y684" s="356" t="s">
        <v>1131</v>
      </c>
      <c r="Z684" s="356" t="s">
        <v>1131</v>
      </c>
      <c r="AA684" s="356" t="s">
        <v>1131</v>
      </c>
      <c r="AB684" s="356" t="s">
        <v>1131</v>
      </c>
      <c r="AC684" s="356" t="s">
        <v>1131</v>
      </c>
      <c r="AD684" s="356" t="s">
        <v>1131</v>
      </c>
      <c r="AE684" s="356" t="s">
        <v>1131</v>
      </c>
      <c r="AF684" s="356" t="s">
        <v>1131</v>
      </c>
      <c r="AG684" s="356" t="s">
        <v>1131</v>
      </c>
      <c r="AH684" s="356" t="s">
        <v>1131</v>
      </c>
      <c r="AI684" s="356" t="s">
        <v>1131</v>
      </c>
      <c r="AJ684" s="356" t="s">
        <v>1131</v>
      </c>
      <c r="AK684" s="356" t="s">
        <v>1131</v>
      </c>
      <c r="AL684" s="356" t="s">
        <v>1131</v>
      </c>
      <c r="AM684" s="356" t="s">
        <v>1131</v>
      </c>
      <c r="AN684" s="356" t="s">
        <v>1131</v>
      </c>
      <c r="AO684" s="356" t="s">
        <v>1131</v>
      </c>
      <c r="AP684" s="356" t="s">
        <v>1131</v>
      </c>
      <c r="AQ684" s="356" t="s">
        <v>1131</v>
      </c>
      <c r="AR684" s="356" t="s">
        <v>1131</v>
      </c>
    </row>
    <row r="685" spans="1:44" ht="29.25" customHeight="1">
      <c r="A685" s="357" t="s">
        <v>3228</v>
      </c>
      <c r="B685" s="358" t="s">
        <v>3229</v>
      </c>
      <c r="C685" s="358"/>
      <c r="D685" s="358"/>
      <c r="E685" s="358" t="s">
        <v>1283</v>
      </c>
      <c r="F685" s="358" t="s">
        <v>3230</v>
      </c>
      <c r="G685" s="358"/>
      <c r="H685" s="358" t="s">
        <v>1130</v>
      </c>
      <c r="I685" s="355">
        <v>-9.1602368562713004</v>
      </c>
      <c r="J685" s="355">
        <v>6.9925925925926</v>
      </c>
      <c r="K685" s="355">
        <v>-4.4862918859041701</v>
      </c>
      <c r="L685" s="355">
        <v>-7.7655359041267999</v>
      </c>
      <c r="M685" s="355">
        <v>-5.9831298789752196</v>
      </c>
      <c r="N685" s="355">
        <v>-3.1986625801058799</v>
      </c>
      <c r="O685" s="355">
        <v>13.683725749812901</v>
      </c>
      <c r="P685" s="355">
        <v>-9.6009722503544701</v>
      </c>
      <c r="Q685" s="355">
        <v>1.3051758906565101</v>
      </c>
      <c r="R685" s="359">
        <v>-2.0562038116803398</v>
      </c>
      <c r="S685" s="355">
        <v>1.68340849259931</v>
      </c>
      <c r="T685" s="355">
        <v>2.3978237359149999</v>
      </c>
      <c r="U685" s="355">
        <v>-2.4540862033673201</v>
      </c>
      <c r="V685" s="355">
        <v>0.98844087064113895</v>
      </c>
      <c r="W685" s="355">
        <v>2.3649259484570302</v>
      </c>
      <c r="X685" s="355" t="s">
        <v>1131</v>
      </c>
      <c r="Y685" s="355" t="s">
        <v>1131</v>
      </c>
      <c r="Z685" s="355" t="s">
        <v>1131</v>
      </c>
      <c r="AA685" s="355" t="s">
        <v>1131</v>
      </c>
      <c r="AB685" s="355" t="s">
        <v>1131</v>
      </c>
      <c r="AC685" s="355" t="s">
        <v>1131</v>
      </c>
      <c r="AD685" s="355" t="s">
        <v>1131</v>
      </c>
      <c r="AE685" s="355" t="s">
        <v>1131</v>
      </c>
      <c r="AF685" s="355" t="s">
        <v>1131</v>
      </c>
      <c r="AG685" s="355" t="s">
        <v>1131</v>
      </c>
      <c r="AH685" s="355" t="s">
        <v>1131</v>
      </c>
      <c r="AI685" s="355" t="s">
        <v>1131</v>
      </c>
      <c r="AJ685" s="355" t="s">
        <v>1131</v>
      </c>
      <c r="AK685" s="355" t="s">
        <v>1131</v>
      </c>
      <c r="AL685" s="355" t="s">
        <v>1131</v>
      </c>
      <c r="AM685" s="355" t="s">
        <v>1131</v>
      </c>
      <c r="AN685" s="355" t="s">
        <v>1131</v>
      </c>
      <c r="AO685" s="355" t="s">
        <v>1131</v>
      </c>
      <c r="AP685" s="355" t="s">
        <v>1131</v>
      </c>
      <c r="AQ685" s="355" t="s">
        <v>1131</v>
      </c>
      <c r="AR685" s="355" t="s">
        <v>1131</v>
      </c>
    </row>
    <row r="686" spans="1:44" ht="38.25" customHeight="1">
      <c r="A686" s="352" t="s">
        <v>3231</v>
      </c>
      <c r="B686" s="353" t="s">
        <v>3232</v>
      </c>
      <c r="C686" s="353"/>
      <c r="D686" s="353"/>
      <c r="E686" s="353" t="s">
        <v>1283</v>
      </c>
      <c r="F686" s="353" t="s">
        <v>3233</v>
      </c>
      <c r="G686" s="353"/>
      <c r="H686" s="353" t="s">
        <v>1130</v>
      </c>
      <c r="I686" s="356">
        <v>0.119936801301501</v>
      </c>
      <c r="J686" s="356">
        <v>0.12450324549723001</v>
      </c>
      <c r="K686" s="356">
        <v>0.114894487396473</v>
      </c>
      <c r="L686" s="356">
        <v>0.102539935751239</v>
      </c>
      <c r="M686" s="356">
        <v>9.4092900655252595E-2</v>
      </c>
      <c r="N686" s="356">
        <v>9.1872322065403605E-2</v>
      </c>
      <c r="O686" s="356">
        <v>9.9878990038704402E-2</v>
      </c>
      <c r="P686" s="356">
        <v>8.7503747289648395E-2</v>
      </c>
      <c r="Q686" s="356">
        <v>8.69840710690402E-2</v>
      </c>
      <c r="R686" s="354">
        <v>8.33933217909167E-2</v>
      </c>
      <c r="S686" s="355">
        <v>8.3262752634435305E-2</v>
      </c>
      <c r="T686" s="355">
        <v>8.3328037212675996E-2</v>
      </c>
      <c r="U686" s="355">
        <v>7.9295394923555598E-2</v>
      </c>
      <c r="V686" s="355">
        <v>7.8311716068115794E-2</v>
      </c>
      <c r="W686" s="355">
        <v>7.8303555495835703E-2</v>
      </c>
      <c r="X686" s="356" t="s">
        <v>1131</v>
      </c>
      <c r="Y686" s="356" t="s">
        <v>1131</v>
      </c>
      <c r="Z686" s="356" t="s">
        <v>1131</v>
      </c>
      <c r="AA686" s="356" t="s">
        <v>1131</v>
      </c>
      <c r="AB686" s="356" t="s">
        <v>1131</v>
      </c>
      <c r="AC686" s="356" t="s">
        <v>1131</v>
      </c>
      <c r="AD686" s="356" t="s">
        <v>1131</v>
      </c>
      <c r="AE686" s="356" t="s">
        <v>1131</v>
      </c>
      <c r="AF686" s="356" t="s">
        <v>1131</v>
      </c>
      <c r="AG686" s="356" t="s">
        <v>1131</v>
      </c>
      <c r="AH686" s="356" t="s">
        <v>1131</v>
      </c>
      <c r="AI686" s="356" t="s">
        <v>1131</v>
      </c>
      <c r="AJ686" s="356" t="s">
        <v>1131</v>
      </c>
      <c r="AK686" s="356" t="s">
        <v>1131</v>
      </c>
      <c r="AL686" s="356" t="s">
        <v>1131</v>
      </c>
      <c r="AM686" s="356" t="s">
        <v>1131</v>
      </c>
      <c r="AN686" s="356" t="s">
        <v>1131</v>
      </c>
      <c r="AO686" s="356" t="s">
        <v>1131</v>
      </c>
      <c r="AP686" s="356" t="s">
        <v>1131</v>
      </c>
      <c r="AQ686" s="356" t="s">
        <v>1131</v>
      </c>
      <c r="AR686" s="356" t="s">
        <v>1131</v>
      </c>
    </row>
    <row r="687" spans="1:44" ht="20.25" customHeight="1">
      <c r="A687" s="357" t="s">
        <v>3234</v>
      </c>
      <c r="B687" s="358" t="s">
        <v>3235</v>
      </c>
      <c r="C687" s="358" t="s">
        <v>1290</v>
      </c>
      <c r="D687" s="358" t="s">
        <v>1291</v>
      </c>
      <c r="E687" s="358" t="s">
        <v>1292</v>
      </c>
      <c r="F687" s="358" t="s">
        <v>3236</v>
      </c>
      <c r="G687" s="358"/>
      <c r="H687" s="358" t="s">
        <v>1130</v>
      </c>
      <c r="I687" s="355">
        <v>2025</v>
      </c>
      <c r="J687" s="355">
        <v>2166.6</v>
      </c>
      <c r="K687" s="355">
        <v>2069.4</v>
      </c>
      <c r="L687" s="355">
        <v>1908.7</v>
      </c>
      <c r="M687" s="355">
        <v>1794.5</v>
      </c>
      <c r="N687" s="355">
        <v>1737.1</v>
      </c>
      <c r="O687" s="355">
        <v>1974.8</v>
      </c>
      <c r="P687" s="355">
        <v>1785.2</v>
      </c>
      <c r="Q687" s="355">
        <v>1808.5</v>
      </c>
      <c r="R687" s="359">
        <v>1771.3135540657599</v>
      </c>
      <c r="S687" s="355">
        <v>1801.13199686547</v>
      </c>
      <c r="T687" s="355">
        <v>1844.31996740147</v>
      </c>
      <c r="U687" s="355">
        <v>1799.05876553552</v>
      </c>
      <c r="V687" s="355">
        <v>1816.8413976609199</v>
      </c>
      <c r="W687" s="355">
        <v>1859.80835131652</v>
      </c>
      <c r="X687" s="355" t="s">
        <v>1131</v>
      </c>
      <c r="Y687" s="355" t="s">
        <v>1131</v>
      </c>
      <c r="Z687" s="355" t="s">
        <v>1131</v>
      </c>
      <c r="AA687" s="355" t="s">
        <v>1131</v>
      </c>
      <c r="AB687" s="355" t="s">
        <v>1131</v>
      </c>
      <c r="AC687" s="355" t="s">
        <v>1131</v>
      </c>
      <c r="AD687" s="355" t="s">
        <v>1131</v>
      </c>
      <c r="AE687" s="355" t="s">
        <v>1131</v>
      </c>
      <c r="AF687" s="355" t="s">
        <v>1131</v>
      </c>
      <c r="AG687" s="355" t="s">
        <v>1131</v>
      </c>
      <c r="AH687" s="355" t="s">
        <v>1131</v>
      </c>
      <c r="AI687" s="355" t="s">
        <v>1131</v>
      </c>
      <c r="AJ687" s="355" t="s">
        <v>1131</v>
      </c>
      <c r="AK687" s="355" t="s">
        <v>1131</v>
      </c>
      <c r="AL687" s="355" t="s">
        <v>1131</v>
      </c>
      <c r="AM687" s="355" t="s">
        <v>1131</v>
      </c>
      <c r="AN687" s="355" t="s">
        <v>1131</v>
      </c>
      <c r="AO687" s="355" t="s">
        <v>1131</v>
      </c>
      <c r="AP687" s="355" t="s">
        <v>1131</v>
      </c>
      <c r="AQ687" s="355" t="s">
        <v>1131</v>
      </c>
      <c r="AR687" s="355" t="s">
        <v>1131</v>
      </c>
    </row>
    <row r="688" spans="1:44" ht="38.25" customHeight="1">
      <c r="A688" s="352" t="s">
        <v>3237</v>
      </c>
      <c r="B688" s="353" t="s">
        <v>3238</v>
      </c>
      <c r="C688" s="353"/>
      <c r="D688" s="353" t="s">
        <v>1322</v>
      </c>
      <c r="E688" s="353" t="s">
        <v>1464</v>
      </c>
      <c r="F688" s="353" t="s">
        <v>3239</v>
      </c>
      <c r="G688" s="353"/>
      <c r="H688" s="353" t="s">
        <v>1130</v>
      </c>
      <c r="I688" s="356">
        <v>54600</v>
      </c>
      <c r="J688" s="356">
        <v>55700</v>
      </c>
      <c r="K688" s="356">
        <v>57500</v>
      </c>
      <c r="L688" s="356">
        <v>58100</v>
      </c>
      <c r="M688" s="356">
        <v>58900</v>
      </c>
      <c r="N688" s="356">
        <v>59900</v>
      </c>
      <c r="O688" s="356">
        <v>60700</v>
      </c>
      <c r="P688" s="356">
        <v>62200</v>
      </c>
      <c r="Q688" s="356">
        <v>63000</v>
      </c>
      <c r="R688" s="355">
        <v>64837.915220000003</v>
      </c>
      <c r="S688" s="355">
        <v>66081.116425815504</v>
      </c>
      <c r="T688" s="355">
        <v>67331.907031699098</v>
      </c>
      <c r="U688" s="355">
        <v>69263.716669128495</v>
      </c>
      <c r="V688" s="355">
        <v>70541.942735204997</v>
      </c>
      <c r="W688" s="356" t="s">
        <v>1131</v>
      </c>
      <c r="X688" s="356" t="s">
        <v>1131</v>
      </c>
      <c r="Y688" s="356" t="s">
        <v>1131</v>
      </c>
      <c r="Z688" s="356" t="s">
        <v>1131</v>
      </c>
      <c r="AA688" s="356" t="s">
        <v>1131</v>
      </c>
      <c r="AB688" s="356" t="s">
        <v>1131</v>
      </c>
      <c r="AC688" s="356" t="s">
        <v>1131</v>
      </c>
      <c r="AD688" s="356" t="s">
        <v>1131</v>
      </c>
      <c r="AE688" s="356" t="s">
        <v>1131</v>
      </c>
      <c r="AF688" s="356" t="s">
        <v>1131</v>
      </c>
      <c r="AG688" s="356" t="s">
        <v>1131</v>
      </c>
      <c r="AH688" s="356" t="s">
        <v>1131</v>
      </c>
      <c r="AI688" s="356" t="s">
        <v>1131</v>
      </c>
      <c r="AJ688" s="356" t="s">
        <v>1131</v>
      </c>
      <c r="AK688" s="356" t="s">
        <v>1131</v>
      </c>
      <c r="AL688" s="356" t="s">
        <v>1131</v>
      </c>
      <c r="AM688" s="356" t="s">
        <v>1131</v>
      </c>
      <c r="AN688" s="356" t="s">
        <v>1131</v>
      </c>
      <c r="AO688" s="356" t="s">
        <v>1131</v>
      </c>
      <c r="AP688" s="356" t="s">
        <v>1131</v>
      </c>
      <c r="AQ688" s="356" t="s">
        <v>1131</v>
      </c>
      <c r="AR688" s="356" t="s">
        <v>1131</v>
      </c>
    </row>
    <row r="689" spans="1:44" ht="20.25" customHeight="1">
      <c r="A689" s="357" t="s">
        <v>3240</v>
      </c>
      <c r="B689" s="358" t="s">
        <v>3241</v>
      </c>
      <c r="C689" s="358"/>
      <c r="D689" s="358"/>
      <c r="E689" s="358" t="s">
        <v>1468</v>
      </c>
      <c r="F689" s="358" t="s">
        <v>3242</v>
      </c>
      <c r="G689" s="358"/>
      <c r="H689" s="358" t="s">
        <v>1130</v>
      </c>
      <c r="I689" s="355">
        <v>1.4869888475836499</v>
      </c>
      <c r="J689" s="355">
        <v>2.0146520146520102</v>
      </c>
      <c r="K689" s="355">
        <v>3.23159784560143</v>
      </c>
      <c r="L689" s="355">
        <v>1.0434782608695701</v>
      </c>
      <c r="M689" s="355">
        <v>1.3769363166953501</v>
      </c>
      <c r="N689" s="355">
        <v>1.69779286926994</v>
      </c>
      <c r="O689" s="355">
        <v>1.3355592654424</v>
      </c>
      <c r="P689" s="355">
        <v>2.47116968698518</v>
      </c>
      <c r="Q689" s="355">
        <v>1.28617363344052</v>
      </c>
      <c r="R689" s="355">
        <v>2.9173257460317399</v>
      </c>
      <c r="S689" s="355">
        <v>1.9173984875936501</v>
      </c>
      <c r="T689" s="355">
        <v>1.8928109474175101</v>
      </c>
      <c r="U689" s="355">
        <v>2.8690849889636101</v>
      </c>
      <c r="V689" s="355">
        <v>1.84544827731752</v>
      </c>
      <c r="W689" s="355" t="s">
        <v>1131</v>
      </c>
      <c r="X689" s="355" t="s">
        <v>1131</v>
      </c>
      <c r="Y689" s="355" t="s">
        <v>1131</v>
      </c>
      <c r="Z689" s="355" t="s">
        <v>1131</v>
      </c>
      <c r="AA689" s="355" t="s">
        <v>1131</v>
      </c>
      <c r="AB689" s="355" t="s">
        <v>1131</v>
      </c>
      <c r="AC689" s="355" t="s">
        <v>1131</v>
      </c>
      <c r="AD689" s="355" t="s">
        <v>1131</v>
      </c>
      <c r="AE689" s="355" t="s">
        <v>1131</v>
      </c>
      <c r="AF689" s="355" t="s">
        <v>1131</v>
      </c>
      <c r="AG689" s="355" t="s">
        <v>1131</v>
      </c>
      <c r="AH689" s="355" t="s">
        <v>1131</v>
      </c>
      <c r="AI689" s="355" t="s">
        <v>1131</v>
      </c>
      <c r="AJ689" s="355" t="s">
        <v>1131</v>
      </c>
      <c r="AK689" s="355" t="s">
        <v>1131</v>
      </c>
      <c r="AL689" s="355" t="s">
        <v>1131</v>
      </c>
      <c r="AM689" s="355" t="s">
        <v>1131</v>
      </c>
      <c r="AN689" s="355" t="s">
        <v>1131</v>
      </c>
      <c r="AO689" s="355" t="s">
        <v>1131</v>
      </c>
      <c r="AP689" s="355" t="s">
        <v>1131</v>
      </c>
      <c r="AQ689" s="355" t="s">
        <v>1131</v>
      </c>
      <c r="AR689" s="355" t="s">
        <v>1131</v>
      </c>
    </row>
    <row r="690" spans="1:44" ht="38.25" customHeight="1">
      <c r="A690" s="352" t="s">
        <v>3243</v>
      </c>
      <c r="B690" s="353" t="s">
        <v>3244</v>
      </c>
      <c r="C690" s="353"/>
      <c r="D690" s="353"/>
      <c r="E690" s="353" t="s">
        <v>1143</v>
      </c>
      <c r="F690" s="353" t="s">
        <v>3245</v>
      </c>
      <c r="G690" s="353"/>
      <c r="H690" s="353" t="s">
        <v>1130</v>
      </c>
      <c r="I690" s="356">
        <v>107.092605996966</v>
      </c>
      <c r="J690" s="356">
        <v>108.58157202294601</v>
      </c>
      <c r="K690" s="356">
        <v>111.68025961095999</v>
      </c>
      <c r="L690" s="356">
        <v>112.507734664702</v>
      </c>
      <c r="M690" s="356">
        <v>113.777189029654</v>
      </c>
      <c r="N690" s="356">
        <v>115.506659064953</v>
      </c>
      <c r="O690" s="356">
        <v>117.072086143763</v>
      </c>
      <c r="P690" s="356">
        <v>120.117772579283</v>
      </c>
      <c r="Q690" s="356">
        <v>121.74209694269101</v>
      </c>
      <c r="R690" s="355">
        <v>125.369173660258</v>
      </c>
      <c r="S690" s="355">
        <v>127.89803808114399</v>
      </c>
      <c r="T690" s="355">
        <v>130.487210738995</v>
      </c>
      <c r="U690" s="355">
        <v>134.443457863096</v>
      </c>
      <c r="V690" s="355">
        <v>137.178602701541</v>
      </c>
      <c r="W690" s="356" t="s">
        <v>1131</v>
      </c>
      <c r="X690" s="356" t="s">
        <v>1131</v>
      </c>
      <c r="Y690" s="356" t="s">
        <v>1131</v>
      </c>
      <c r="Z690" s="356" t="s">
        <v>1131</v>
      </c>
      <c r="AA690" s="356" t="s">
        <v>1131</v>
      </c>
      <c r="AB690" s="356" t="s">
        <v>1131</v>
      </c>
      <c r="AC690" s="356" t="s">
        <v>1131</v>
      </c>
      <c r="AD690" s="356" t="s">
        <v>1131</v>
      </c>
      <c r="AE690" s="356" t="s">
        <v>1131</v>
      </c>
      <c r="AF690" s="356" t="s">
        <v>1131</v>
      </c>
      <c r="AG690" s="356" t="s">
        <v>1131</v>
      </c>
      <c r="AH690" s="356" t="s">
        <v>1131</v>
      </c>
      <c r="AI690" s="356" t="s">
        <v>1131</v>
      </c>
      <c r="AJ690" s="356" t="s">
        <v>1131</v>
      </c>
      <c r="AK690" s="356" t="s">
        <v>1131</v>
      </c>
      <c r="AL690" s="356" t="s">
        <v>1131</v>
      </c>
      <c r="AM690" s="356" t="s">
        <v>1131</v>
      </c>
      <c r="AN690" s="356" t="s">
        <v>1131</v>
      </c>
      <c r="AO690" s="356" t="s">
        <v>1131</v>
      </c>
      <c r="AP690" s="356" t="s">
        <v>1131</v>
      </c>
      <c r="AQ690" s="356" t="s">
        <v>1131</v>
      </c>
      <c r="AR690" s="356" t="s">
        <v>1131</v>
      </c>
    </row>
    <row r="691" spans="1:44" ht="20.25" customHeight="1">
      <c r="A691" s="357" t="s">
        <v>3246</v>
      </c>
      <c r="B691" s="358" t="s">
        <v>3247</v>
      </c>
      <c r="C691" s="358"/>
      <c r="D691" s="358"/>
      <c r="E691" s="358" t="s">
        <v>1143</v>
      </c>
      <c r="F691" s="358" t="s">
        <v>3248</v>
      </c>
      <c r="G691" s="358"/>
      <c r="H691" s="358" t="s">
        <v>1130</v>
      </c>
      <c r="I691" s="355">
        <v>92.577157295008206</v>
      </c>
      <c r="J691" s="355">
        <v>86.831237658702094</v>
      </c>
      <c r="K691" s="355">
        <v>85.366418735372605</v>
      </c>
      <c r="L691" s="355">
        <v>80.692216731793593</v>
      </c>
      <c r="M691" s="355">
        <v>77.172370530558396</v>
      </c>
      <c r="N691" s="355">
        <v>74.065559189116499</v>
      </c>
      <c r="O691" s="355">
        <v>70.619534283901999</v>
      </c>
      <c r="P691" s="355">
        <v>68.459938005873695</v>
      </c>
      <c r="Q691" s="355">
        <v>65.9135761015757</v>
      </c>
      <c r="R691" s="355">
        <v>65.138899965023896</v>
      </c>
      <c r="S691" s="355">
        <v>63.856705742698601</v>
      </c>
      <c r="T691" s="355">
        <v>62.781297800263502</v>
      </c>
      <c r="U691" s="355" t="s">
        <v>1131</v>
      </c>
      <c r="V691" s="355" t="s">
        <v>1131</v>
      </c>
      <c r="W691" s="355" t="s">
        <v>1131</v>
      </c>
      <c r="X691" s="355" t="s">
        <v>1131</v>
      </c>
      <c r="Y691" s="355" t="s">
        <v>1131</v>
      </c>
      <c r="Z691" s="355" t="s">
        <v>1131</v>
      </c>
      <c r="AA691" s="355" t="s">
        <v>1131</v>
      </c>
      <c r="AB691" s="355" t="s">
        <v>1131</v>
      </c>
      <c r="AC691" s="355" t="s">
        <v>1131</v>
      </c>
      <c r="AD691" s="355" t="s">
        <v>1131</v>
      </c>
      <c r="AE691" s="355" t="s">
        <v>1131</v>
      </c>
      <c r="AF691" s="355" t="s">
        <v>1131</v>
      </c>
      <c r="AG691" s="355" t="s">
        <v>1131</v>
      </c>
      <c r="AH691" s="355" t="s">
        <v>1131</v>
      </c>
      <c r="AI691" s="355" t="s">
        <v>1131</v>
      </c>
      <c r="AJ691" s="355" t="s">
        <v>1131</v>
      </c>
      <c r="AK691" s="355" t="s">
        <v>1131</v>
      </c>
      <c r="AL691" s="355" t="s">
        <v>1131</v>
      </c>
      <c r="AM691" s="355" t="s">
        <v>1131</v>
      </c>
      <c r="AN691" s="355" t="s">
        <v>1131</v>
      </c>
      <c r="AO691" s="355" t="s">
        <v>1131</v>
      </c>
      <c r="AP691" s="355" t="s">
        <v>1131</v>
      </c>
      <c r="AQ691" s="355" t="s">
        <v>1131</v>
      </c>
      <c r="AR691" s="355" t="s">
        <v>1131</v>
      </c>
    </row>
    <row r="692" spans="1:44" ht="20.25" customHeight="1">
      <c r="A692" s="352" t="s">
        <v>3249</v>
      </c>
      <c r="B692" s="353" t="s">
        <v>3250</v>
      </c>
      <c r="C692" s="353"/>
      <c r="D692" s="353"/>
      <c r="E692" s="353" t="s">
        <v>1143</v>
      </c>
      <c r="F692" s="353" t="s">
        <v>3251</v>
      </c>
      <c r="G692" s="353"/>
      <c r="H692" s="353" t="s">
        <v>1130</v>
      </c>
      <c r="I692" s="356">
        <v>1.83901204118193</v>
      </c>
      <c r="J692" s="356">
        <v>1.6125893135410401</v>
      </c>
      <c r="K692" s="356">
        <v>1.3797803830056199</v>
      </c>
      <c r="L692" s="356">
        <v>1.2409947836425299</v>
      </c>
      <c r="M692" s="356">
        <v>1.1744241275096501</v>
      </c>
      <c r="N692" s="356">
        <v>1.1387514126334899</v>
      </c>
      <c r="O692" s="356">
        <v>1.08065350531903</v>
      </c>
      <c r="P692" s="356">
        <v>1.0286034563919</v>
      </c>
      <c r="Q692" s="356">
        <v>0.97273058255740497</v>
      </c>
      <c r="R692" s="355">
        <v>0.94026216146089303</v>
      </c>
      <c r="S692" s="355">
        <v>0.90368604321575996</v>
      </c>
      <c r="T692" s="355">
        <v>0.87162640177864104</v>
      </c>
      <c r="U692" s="356" t="s">
        <v>1131</v>
      </c>
      <c r="V692" s="356" t="s">
        <v>1131</v>
      </c>
      <c r="W692" s="356" t="s">
        <v>1131</v>
      </c>
      <c r="X692" s="356" t="s">
        <v>1131</v>
      </c>
      <c r="Y692" s="356" t="s">
        <v>1131</v>
      </c>
      <c r="Z692" s="356" t="s">
        <v>1131</v>
      </c>
      <c r="AA692" s="356" t="s">
        <v>1131</v>
      </c>
      <c r="AB692" s="356" t="s">
        <v>1131</v>
      </c>
      <c r="AC692" s="356" t="s">
        <v>1131</v>
      </c>
      <c r="AD692" s="356" t="s">
        <v>1131</v>
      </c>
      <c r="AE692" s="356" t="s">
        <v>1131</v>
      </c>
      <c r="AF692" s="356" t="s">
        <v>1131</v>
      </c>
      <c r="AG692" s="356" t="s">
        <v>1131</v>
      </c>
      <c r="AH692" s="356" t="s">
        <v>1131</v>
      </c>
      <c r="AI692" s="356" t="s">
        <v>1131</v>
      </c>
      <c r="AJ692" s="356" t="s">
        <v>1131</v>
      </c>
      <c r="AK692" s="356" t="s">
        <v>1131</v>
      </c>
      <c r="AL692" s="356" t="s">
        <v>1131</v>
      </c>
      <c r="AM692" s="356" t="s">
        <v>1131</v>
      </c>
      <c r="AN692" s="356" t="s">
        <v>1131</v>
      </c>
      <c r="AO692" s="356" t="s">
        <v>1131</v>
      </c>
      <c r="AP692" s="356" t="s">
        <v>1131</v>
      </c>
      <c r="AQ692" s="356" t="s">
        <v>1131</v>
      </c>
      <c r="AR692" s="356" t="s">
        <v>1131</v>
      </c>
    </row>
    <row r="693" spans="1:44" ht="47.25" customHeight="1">
      <c r="A693" s="357" t="s">
        <v>3252</v>
      </c>
      <c r="B693" s="358" t="s">
        <v>3253</v>
      </c>
      <c r="C693" s="358"/>
      <c r="D693" s="358"/>
      <c r="E693" s="358" t="s">
        <v>1276</v>
      </c>
      <c r="F693" s="358" t="s">
        <v>3254</v>
      </c>
      <c r="G693" s="358"/>
      <c r="H693" s="358" t="s">
        <v>1130</v>
      </c>
      <c r="I693" s="359">
        <v>4</v>
      </c>
      <c r="J693" s="359">
        <v>4</v>
      </c>
      <c r="K693" s="359">
        <v>5</v>
      </c>
      <c r="L693" s="359">
        <v>4</v>
      </c>
      <c r="M693" s="359">
        <v>4</v>
      </c>
      <c r="N693" s="359">
        <v>4</v>
      </c>
      <c r="O693" s="359">
        <v>4</v>
      </c>
      <c r="P693" s="359">
        <v>4</v>
      </c>
      <c r="Q693" s="359">
        <v>4.18255821036509</v>
      </c>
      <c r="R693" s="359">
        <v>4.3734482957731098</v>
      </c>
      <c r="S693" s="355">
        <v>4.5730505192732602</v>
      </c>
      <c r="T693" s="355">
        <v>4.7817624989501804</v>
      </c>
      <c r="U693" s="355">
        <v>5</v>
      </c>
      <c r="V693" s="355">
        <v>5</v>
      </c>
      <c r="W693" s="355">
        <v>5</v>
      </c>
      <c r="X693" s="355" t="s">
        <v>1131</v>
      </c>
      <c r="Y693" s="355" t="s">
        <v>1131</v>
      </c>
      <c r="Z693" s="355" t="s">
        <v>1131</v>
      </c>
      <c r="AA693" s="355" t="s">
        <v>1131</v>
      </c>
      <c r="AB693" s="355" t="s">
        <v>1131</v>
      </c>
      <c r="AC693" s="355" t="s">
        <v>1131</v>
      </c>
      <c r="AD693" s="355" t="s">
        <v>1131</v>
      </c>
      <c r="AE693" s="355" t="s">
        <v>1131</v>
      </c>
      <c r="AF693" s="355" t="s">
        <v>1131</v>
      </c>
      <c r="AG693" s="355" t="s">
        <v>1131</v>
      </c>
      <c r="AH693" s="355" t="s">
        <v>1131</v>
      </c>
      <c r="AI693" s="355" t="s">
        <v>1131</v>
      </c>
      <c r="AJ693" s="355" t="s">
        <v>1131</v>
      </c>
      <c r="AK693" s="355" t="s">
        <v>1131</v>
      </c>
      <c r="AL693" s="355" t="s">
        <v>1131</v>
      </c>
      <c r="AM693" s="355" t="s">
        <v>1131</v>
      </c>
      <c r="AN693" s="355" t="s">
        <v>1131</v>
      </c>
      <c r="AO693" s="355" t="s">
        <v>1131</v>
      </c>
      <c r="AP693" s="355" t="s">
        <v>1131</v>
      </c>
      <c r="AQ693" s="355" t="s">
        <v>1131</v>
      </c>
      <c r="AR693" s="355" t="s">
        <v>1131</v>
      </c>
    </row>
    <row r="694" spans="1:44" ht="47.25" customHeight="1">
      <c r="A694" s="352" t="s">
        <v>3255</v>
      </c>
      <c r="B694" s="353" t="s">
        <v>3256</v>
      </c>
      <c r="C694" s="353"/>
      <c r="D694" s="353"/>
      <c r="E694" s="353" t="s">
        <v>1276</v>
      </c>
      <c r="F694" s="353" t="s">
        <v>3257</v>
      </c>
      <c r="G694" s="353"/>
      <c r="H694" s="353" t="s">
        <v>1130</v>
      </c>
      <c r="I694" s="354">
        <v>2</v>
      </c>
      <c r="J694" s="354">
        <v>2</v>
      </c>
      <c r="K694" s="354">
        <v>2</v>
      </c>
      <c r="L694" s="354">
        <v>3</v>
      </c>
      <c r="M694" s="354">
        <v>3</v>
      </c>
      <c r="N694" s="354">
        <v>4</v>
      </c>
      <c r="O694" s="354">
        <v>4</v>
      </c>
      <c r="P694" s="354">
        <v>4</v>
      </c>
      <c r="Q694" s="354">
        <v>4.18255821036509</v>
      </c>
      <c r="R694" s="354">
        <v>4.3734482957731098</v>
      </c>
      <c r="S694" s="355">
        <v>4.5730505192732602</v>
      </c>
      <c r="T694" s="355">
        <v>4.7817624989501804</v>
      </c>
      <c r="U694" s="355">
        <v>5</v>
      </c>
      <c r="V694" s="355">
        <v>5</v>
      </c>
      <c r="W694" s="355">
        <v>5</v>
      </c>
      <c r="X694" s="356" t="s">
        <v>1131</v>
      </c>
      <c r="Y694" s="356" t="s">
        <v>1131</v>
      </c>
      <c r="Z694" s="356" t="s">
        <v>1131</v>
      </c>
      <c r="AA694" s="356" t="s">
        <v>1131</v>
      </c>
      <c r="AB694" s="356" t="s">
        <v>1131</v>
      </c>
      <c r="AC694" s="356" t="s">
        <v>1131</v>
      </c>
      <c r="AD694" s="356" t="s">
        <v>1131</v>
      </c>
      <c r="AE694" s="356" t="s">
        <v>1131</v>
      </c>
      <c r="AF694" s="356" t="s">
        <v>1131</v>
      </c>
      <c r="AG694" s="356" t="s">
        <v>1131</v>
      </c>
      <c r="AH694" s="356" t="s">
        <v>1131</v>
      </c>
      <c r="AI694" s="356" t="s">
        <v>1131</v>
      </c>
      <c r="AJ694" s="356" t="s">
        <v>1131</v>
      </c>
      <c r="AK694" s="356" t="s">
        <v>1131</v>
      </c>
      <c r="AL694" s="356" t="s">
        <v>1131</v>
      </c>
      <c r="AM694" s="356" t="s">
        <v>1131</v>
      </c>
      <c r="AN694" s="356" t="s">
        <v>1131</v>
      </c>
      <c r="AO694" s="356" t="s">
        <v>1131</v>
      </c>
      <c r="AP694" s="356" t="s">
        <v>1131</v>
      </c>
      <c r="AQ694" s="356" t="s">
        <v>1131</v>
      </c>
      <c r="AR694" s="356" t="s">
        <v>1131</v>
      </c>
    </row>
    <row r="695" spans="1:44" ht="38.25" customHeight="1">
      <c r="A695" s="357" t="s">
        <v>3258</v>
      </c>
      <c r="B695" s="358" t="s">
        <v>3259</v>
      </c>
      <c r="C695" s="358"/>
      <c r="D695" s="358"/>
      <c r="E695" s="358" t="s">
        <v>1712</v>
      </c>
      <c r="F695" s="358" t="s">
        <v>3260</v>
      </c>
      <c r="G695" s="358"/>
      <c r="H695" s="358" t="s">
        <v>1130</v>
      </c>
      <c r="I695" s="359">
        <v>9.8000000000000007</v>
      </c>
      <c r="J695" s="359">
        <v>7.4</v>
      </c>
      <c r="K695" s="359">
        <v>7.6</v>
      </c>
      <c r="L695" s="359">
        <v>6.7</v>
      </c>
      <c r="M695" s="359">
        <v>4.5</v>
      </c>
      <c r="N695" s="359">
        <v>2</v>
      </c>
      <c r="O695" s="359">
        <v>9.1</v>
      </c>
      <c r="P695" s="359">
        <v>6.9</v>
      </c>
      <c r="Q695" s="359">
        <v>3.7</v>
      </c>
      <c r="R695" s="355">
        <v>6</v>
      </c>
      <c r="S695" s="355">
        <v>4.7</v>
      </c>
      <c r="T695" s="355">
        <v>5.5</v>
      </c>
      <c r="U695" s="355">
        <v>7.1</v>
      </c>
      <c r="V695" s="355">
        <v>6.6</v>
      </c>
      <c r="W695" s="355" t="s">
        <v>1131</v>
      </c>
      <c r="X695" s="355" t="s">
        <v>1131</v>
      </c>
      <c r="Y695" s="355" t="s">
        <v>1131</v>
      </c>
      <c r="Z695" s="355" t="s">
        <v>1131</v>
      </c>
      <c r="AA695" s="355" t="s">
        <v>1131</v>
      </c>
      <c r="AB695" s="355" t="s">
        <v>1131</v>
      </c>
      <c r="AC695" s="355" t="s">
        <v>1131</v>
      </c>
      <c r="AD695" s="355" t="s">
        <v>1131</v>
      </c>
      <c r="AE695" s="355" t="s">
        <v>1131</v>
      </c>
      <c r="AF695" s="355" t="s">
        <v>1131</v>
      </c>
      <c r="AG695" s="355" t="s">
        <v>1131</v>
      </c>
      <c r="AH695" s="355" t="s">
        <v>1131</v>
      </c>
      <c r="AI695" s="355" t="s">
        <v>1131</v>
      </c>
      <c r="AJ695" s="355" t="s">
        <v>1131</v>
      </c>
      <c r="AK695" s="355" t="s">
        <v>1131</v>
      </c>
      <c r="AL695" s="355" t="s">
        <v>1131</v>
      </c>
      <c r="AM695" s="355" t="s">
        <v>1131</v>
      </c>
      <c r="AN695" s="355" t="s">
        <v>1131</v>
      </c>
      <c r="AO695" s="355" t="s">
        <v>1131</v>
      </c>
      <c r="AP695" s="355" t="s">
        <v>1131</v>
      </c>
      <c r="AQ695" s="355" t="s">
        <v>1131</v>
      </c>
      <c r="AR695" s="355" t="s">
        <v>1131</v>
      </c>
    </row>
    <row r="696" spans="1:44" ht="38.25" customHeight="1">
      <c r="A696" s="352" t="s">
        <v>3261</v>
      </c>
      <c r="B696" s="353" t="s">
        <v>3262</v>
      </c>
      <c r="C696" s="353" t="s">
        <v>1290</v>
      </c>
      <c r="D696" s="353" t="s">
        <v>1291</v>
      </c>
      <c r="E696" s="353" t="s">
        <v>1712</v>
      </c>
      <c r="F696" s="353" t="s">
        <v>3263</v>
      </c>
      <c r="G696" s="353"/>
      <c r="H696" s="353" t="s">
        <v>1130</v>
      </c>
      <c r="I696" s="354">
        <v>69056</v>
      </c>
      <c r="J696" s="354">
        <v>74165</v>
      </c>
      <c r="K696" s="354">
        <v>79775</v>
      </c>
      <c r="L696" s="354">
        <v>85095</v>
      </c>
      <c r="M696" s="354">
        <v>88891</v>
      </c>
      <c r="N696" s="354">
        <v>90650</v>
      </c>
      <c r="O696" s="354">
        <v>98857</v>
      </c>
      <c r="P696" s="354">
        <v>105676</v>
      </c>
      <c r="Q696" s="354">
        <v>109542</v>
      </c>
      <c r="R696" s="355">
        <v>116074</v>
      </c>
      <c r="S696" s="355">
        <v>121513</v>
      </c>
      <c r="T696" s="355">
        <v>128242</v>
      </c>
      <c r="U696" s="355">
        <v>137381</v>
      </c>
      <c r="V696" s="355">
        <v>146450</v>
      </c>
      <c r="W696" s="356" t="s">
        <v>1131</v>
      </c>
      <c r="X696" s="356" t="s">
        <v>1131</v>
      </c>
      <c r="Y696" s="356" t="s">
        <v>1131</v>
      </c>
      <c r="Z696" s="356" t="s">
        <v>1131</v>
      </c>
      <c r="AA696" s="356" t="s">
        <v>1131</v>
      </c>
      <c r="AB696" s="356" t="s">
        <v>1131</v>
      </c>
      <c r="AC696" s="356" t="s">
        <v>1131</v>
      </c>
      <c r="AD696" s="356" t="s">
        <v>1131</v>
      </c>
      <c r="AE696" s="356" t="s">
        <v>1131</v>
      </c>
      <c r="AF696" s="356" t="s">
        <v>1131</v>
      </c>
      <c r="AG696" s="356" t="s">
        <v>1131</v>
      </c>
      <c r="AH696" s="356" t="s">
        <v>1131</v>
      </c>
      <c r="AI696" s="356" t="s">
        <v>1131</v>
      </c>
      <c r="AJ696" s="356" t="s">
        <v>1131</v>
      </c>
      <c r="AK696" s="356" t="s">
        <v>1131</v>
      </c>
      <c r="AL696" s="356" t="s">
        <v>1131</v>
      </c>
      <c r="AM696" s="356" t="s">
        <v>1131</v>
      </c>
      <c r="AN696" s="356" t="s">
        <v>1131</v>
      </c>
      <c r="AO696" s="356" t="s">
        <v>1131</v>
      </c>
      <c r="AP696" s="356" t="s">
        <v>1131</v>
      </c>
      <c r="AQ696" s="356" t="s">
        <v>1131</v>
      </c>
      <c r="AR696" s="356" t="s">
        <v>1131</v>
      </c>
    </row>
    <row r="697" spans="1:44" ht="38.25" customHeight="1">
      <c r="A697" s="357" t="s">
        <v>3264</v>
      </c>
      <c r="B697" s="358" t="s">
        <v>3265</v>
      </c>
      <c r="C697" s="358" t="s">
        <v>1371</v>
      </c>
      <c r="D697" s="358" t="s">
        <v>1315</v>
      </c>
      <c r="E697" s="358" t="s">
        <v>1712</v>
      </c>
      <c r="F697" s="358" t="s">
        <v>3266</v>
      </c>
      <c r="G697" s="358"/>
      <c r="H697" s="358" t="s">
        <v>1130</v>
      </c>
      <c r="I697" s="359">
        <v>61060</v>
      </c>
      <c r="J697" s="359">
        <v>63890</v>
      </c>
      <c r="K697" s="359">
        <v>70530</v>
      </c>
      <c r="L697" s="359">
        <v>77350</v>
      </c>
      <c r="M697" s="359">
        <v>76280</v>
      </c>
      <c r="N697" s="359">
        <v>76800</v>
      </c>
      <c r="O697" s="359">
        <v>86420</v>
      </c>
      <c r="P697" s="359">
        <v>81830</v>
      </c>
      <c r="Q697" s="359">
        <v>83900</v>
      </c>
      <c r="R697" s="355">
        <v>86480</v>
      </c>
      <c r="S697" s="355">
        <v>93900</v>
      </c>
      <c r="T697" s="355">
        <v>101600</v>
      </c>
      <c r="U697" s="355">
        <v>110700</v>
      </c>
      <c r="V697" s="355">
        <v>117600</v>
      </c>
      <c r="W697" s="355" t="s">
        <v>1131</v>
      </c>
      <c r="X697" s="355" t="s">
        <v>1131</v>
      </c>
      <c r="Y697" s="355" t="s">
        <v>1131</v>
      </c>
      <c r="Z697" s="355" t="s">
        <v>1131</v>
      </c>
      <c r="AA697" s="355" t="s">
        <v>1131</v>
      </c>
      <c r="AB697" s="355" t="s">
        <v>1131</v>
      </c>
      <c r="AC697" s="355" t="s">
        <v>1131</v>
      </c>
      <c r="AD697" s="355" t="s">
        <v>1131</v>
      </c>
      <c r="AE697" s="355" t="s">
        <v>1131</v>
      </c>
      <c r="AF697" s="355" t="s">
        <v>1131</v>
      </c>
      <c r="AG697" s="355" t="s">
        <v>1131</v>
      </c>
      <c r="AH697" s="355" t="s">
        <v>1131</v>
      </c>
      <c r="AI697" s="355" t="s">
        <v>1131</v>
      </c>
      <c r="AJ697" s="355" t="s">
        <v>1131</v>
      </c>
      <c r="AK697" s="355" t="s">
        <v>1131</v>
      </c>
      <c r="AL697" s="355" t="s">
        <v>1131</v>
      </c>
      <c r="AM697" s="355" t="s">
        <v>1131</v>
      </c>
      <c r="AN697" s="355" t="s">
        <v>1131</v>
      </c>
      <c r="AO697" s="355" t="s">
        <v>1131</v>
      </c>
      <c r="AP697" s="355" t="s">
        <v>1131</v>
      </c>
      <c r="AQ697" s="355" t="s">
        <v>1131</v>
      </c>
      <c r="AR697" s="355" t="s">
        <v>1131</v>
      </c>
    </row>
    <row r="698" spans="1:44" ht="47.25" customHeight="1">
      <c r="A698" s="352" t="s">
        <v>3267</v>
      </c>
      <c r="B698" s="353" t="s">
        <v>3268</v>
      </c>
      <c r="C698" s="353"/>
      <c r="D698" s="353" t="s">
        <v>1322</v>
      </c>
      <c r="E698" s="353" t="s">
        <v>1464</v>
      </c>
      <c r="F698" s="353" t="s">
        <v>3269</v>
      </c>
      <c r="G698" s="353" t="s">
        <v>2346</v>
      </c>
      <c r="H698" s="353" t="s">
        <v>1130</v>
      </c>
      <c r="I698" s="356">
        <v>58900</v>
      </c>
      <c r="J698" s="356">
        <v>61300</v>
      </c>
      <c r="K698" s="356">
        <v>63700</v>
      </c>
      <c r="L698" s="356">
        <v>66400</v>
      </c>
      <c r="M698" s="356">
        <v>68900</v>
      </c>
      <c r="N698" s="356">
        <v>70500</v>
      </c>
      <c r="O698" s="356">
        <v>72900</v>
      </c>
      <c r="P698" s="356">
        <v>77000</v>
      </c>
      <c r="Q698" s="356">
        <v>83900</v>
      </c>
      <c r="R698" s="355">
        <v>92892</v>
      </c>
      <c r="S698" s="355">
        <v>103742</v>
      </c>
      <c r="T698" s="355">
        <v>113457</v>
      </c>
      <c r="U698" s="355">
        <v>123078</v>
      </c>
      <c r="V698" s="355">
        <v>132639</v>
      </c>
      <c r="W698" s="356" t="s">
        <v>1131</v>
      </c>
      <c r="X698" s="356" t="s">
        <v>1131</v>
      </c>
      <c r="Y698" s="356" t="s">
        <v>1131</v>
      </c>
      <c r="Z698" s="356" t="s">
        <v>1131</v>
      </c>
      <c r="AA698" s="356" t="s">
        <v>1131</v>
      </c>
      <c r="AB698" s="356" t="s">
        <v>1131</v>
      </c>
      <c r="AC698" s="356" t="s">
        <v>1131</v>
      </c>
      <c r="AD698" s="356" t="s">
        <v>1131</v>
      </c>
      <c r="AE698" s="356" t="s">
        <v>1131</v>
      </c>
      <c r="AF698" s="356" t="s">
        <v>1131</v>
      </c>
      <c r="AG698" s="356" t="s">
        <v>1131</v>
      </c>
      <c r="AH698" s="356" t="s">
        <v>1131</v>
      </c>
      <c r="AI698" s="356" t="s">
        <v>1131</v>
      </c>
      <c r="AJ698" s="356" t="s">
        <v>1131</v>
      </c>
      <c r="AK698" s="356" t="s">
        <v>1131</v>
      </c>
      <c r="AL698" s="356" t="s">
        <v>1131</v>
      </c>
      <c r="AM698" s="356" t="s">
        <v>1131</v>
      </c>
      <c r="AN698" s="356" t="s">
        <v>1131</v>
      </c>
      <c r="AO698" s="356" t="s">
        <v>1131</v>
      </c>
      <c r="AP698" s="356" t="s">
        <v>1131</v>
      </c>
      <c r="AQ698" s="356" t="s">
        <v>1131</v>
      </c>
      <c r="AR698" s="356" t="s">
        <v>1131</v>
      </c>
    </row>
    <row r="699" spans="1:44" ht="47.25" customHeight="1">
      <c r="A699" s="357" t="s">
        <v>3270</v>
      </c>
      <c r="B699" s="358" t="s">
        <v>3271</v>
      </c>
      <c r="C699" s="358"/>
      <c r="D699" s="358"/>
      <c r="E699" s="358" t="s">
        <v>1468</v>
      </c>
      <c r="F699" s="358" t="s">
        <v>3272</v>
      </c>
      <c r="G699" s="358" t="s">
        <v>2346</v>
      </c>
      <c r="H699" s="358" t="s">
        <v>1130</v>
      </c>
      <c r="I699" s="355">
        <v>2.7919999999999998</v>
      </c>
      <c r="J699" s="355">
        <v>4.0750000000000002</v>
      </c>
      <c r="K699" s="355">
        <v>3.915</v>
      </c>
      <c r="L699" s="355">
        <v>4.2389999999999999</v>
      </c>
      <c r="M699" s="355">
        <v>3.7650000000000001</v>
      </c>
      <c r="N699" s="355">
        <v>2.3220000000000001</v>
      </c>
      <c r="O699" s="355">
        <v>3.4039999999999999</v>
      </c>
      <c r="P699" s="355">
        <v>5.6239999999999997</v>
      </c>
      <c r="Q699" s="355">
        <v>8.9610000000000003</v>
      </c>
      <c r="R699" s="355">
        <v>10.7</v>
      </c>
      <c r="S699" s="355">
        <v>11.7</v>
      </c>
      <c r="T699" s="355">
        <v>9.4</v>
      </c>
      <c r="U699" s="355">
        <v>8.5</v>
      </c>
      <c r="V699" s="355">
        <v>7.8</v>
      </c>
      <c r="W699" s="355" t="s">
        <v>1131</v>
      </c>
      <c r="X699" s="355" t="s">
        <v>1131</v>
      </c>
      <c r="Y699" s="355" t="s">
        <v>1131</v>
      </c>
      <c r="Z699" s="355" t="s">
        <v>1131</v>
      </c>
      <c r="AA699" s="355" t="s">
        <v>1131</v>
      </c>
      <c r="AB699" s="355" t="s">
        <v>1131</v>
      </c>
      <c r="AC699" s="355" t="s">
        <v>1131</v>
      </c>
      <c r="AD699" s="355" t="s">
        <v>1131</v>
      </c>
      <c r="AE699" s="355" t="s">
        <v>1131</v>
      </c>
      <c r="AF699" s="355" t="s">
        <v>1131</v>
      </c>
      <c r="AG699" s="355" t="s">
        <v>1131</v>
      </c>
      <c r="AH699" s="355" t="s">
        <v>1131</v>
      </c>
      <c r="AI699" s="355" t="s">
        <v>1131</v>
      </c>
      <c r="AJ699" s="355" t="s">
        <v>1131</v>
      </c>
      <c r="AK699" s="355" t="s">
        <v>1131</v>
      </c>
      <c r="AL699" s="355" t="s">
        <v>1131</v>
      </c>
      <c r="AM699" s="355" t="s">
        <v>1131</v>
      </c>
      <c r="AN699" s="355" t="s">
        <v>1131</v>
      </c>
      <c r="AO699" s="355" t="s">
        <v>1131</v>
      </c>
      <c r="AP699" s="355" t="s">
        <v>1131</v>
      </c>
      <c r="AQ699" s="355" t="s">
        <v>1131</v>
      </c>
      <c r="AR699" s="355" t="s">
        <v>1131</v>
      </c>
    </row>
    <row r="700" spans="1:44" ht="47.25" customHeight="1">
      <c r="A700" s="352" t="s">
        <v>3273</v>
      </c>
      <c r="B700" s="353" t="s">
        <v>3274</v>
      </c>
      <c r="C700" s="353"/>
      <c r="D700" s="353"/>
      <c r="E700" s="353" t="s">
        <v>1143</v>
      </c>
      <c r="F700" s="353" t="s">
        <v>3275</v>
      </c>
      <c r="G700" s="353" t="s">
        <v>2346</v>
      </c>
      <c r="H700" s="353" t="s">
        <v>1130</v>
      </c>
      <c r="I700" s="356">
        <v>115.5</v>
      </c>
      <c r="J700" s="356">
        <v>119.5</v>
      </c>
      <c r="K700" s="356">
        <v>123.7</v>
      </c>
      <c r="L700" s="356">
        <v>128.6</v>
      </c>
      <c r="M700" s="356">
        <v>133.1</v>
      </c>
      <c r="N700" s="356">
        <v>135.9</v>
      </c>
      <c r="O700" s="356">
        <v>140.6</v>
      </c>
      <c r="P700" s="356">
        <v>148.69999999999999</v>
      </c>
      <c r="Q700" s="356">
        <v>162.1</v>
      </c>
      <c r="R700" s="355">
        <v>180</v>
      </c>
      <c r="S700" s="355">
        <v>201</v>
      </c>
      <c r="T700" s="355">
        <v>220</v>
      </c>
      <c r="U700" s="355">
        <v>239</v>
      </c>
      <c r="V700" s="355">
        <v>258</v>
      </c>
      <c r="W700" s="356" t="s">
        <v>1131</v>
      </c>
      <c r="X700" s="356" t="s">
        <v>1131</v>
      </c>
      <c r="Y700" s="356" t="s">
        <v>1131</v>
      </c>
      <c r="Z700" s="356" t="s">
        <v>1131</v>
      </c>
      <c r="AA700" s="356" t="s">
        <v>1131</v>
      </c>
      <c r="AB700" s="356" t="s">
        <v>1131</v>
      </c>
      <c r="AC700" s="356" t="s">
        <v>1131</v>
      </c>
      <c r="AD700" s="356" t="s">
        <v>1131</v>
      </c>
      <c r="AE700" s="356" t="s">
        <v>1131</v>
      </c>
      <c r="AF700" s="356" t="s">
        <v>1131</v>
      </c>
      <c r="AG700" s="356" t="s">
        <v>1131</v>
      </c>
      <c r="AH700" s="356" t="s">
        <v>1131</v>
      </c>
      <c r="AI700" s="356" t="s">
        <v>1131</v>
      </c>
      <c r="AJ700" s="356" t="s">
        <v>1131</v>
      </c>
      <c r="AK700" s="356" t="s">
        <v>1131</v>
      </c>
      <c r="AL700" s="356" t="s">
        <v>1131</v>
      </c>
      <c r="AM700" s="356" t="s">
        <v>1131</v>
      </c>
      <c r="AN700" s="356" t="s">
        <v>1131</v>
      </c>
      <c r="AO700" s="356" t="s">
        <v>1131</v>
      </c>
      <c r="AP700" s="356" t="s">
        <v>1131</v>
      </c>
      <c r="AQ700" s="356" t="s">
        <v>1131</v>
      </c>
      <c r="AR700" s="356" t="s">
        <v>1131</v>
      </c>
    </row>
    <row r="701" spans="1:44" ht="47.25" customHeight="1">
      <c r="A701" s="357" t="s">
        <v>3276</v>
      </c>
      <c r="B701" s="358" t="s">
        <v>3277</v>
      </c>
      <c r="C701" s="358"/>
      <c r="D701" s="358"/>
      <c r="E701" s="358" t="s">
        <v>1143</v>
      </c>
      <c r="F701" s="358" t="s">
        <v>3278</v>
      </c>
      <c r="G701" s="358" t="s">
        <v>2346</v>
      </c>
      <c r="H701" s="358" t="s">
        <v>1130</v>
      </c>
      <c r="I701" s="355">
        <v>113.48399999999999</v>
      </c>
      <c r="J701" s="355">
        <v>116.24299999999999</v>
      </c>
      <c r="K701" s="355">
        <v>120.82299999999999</v>
      </c>
      <c r="L701" s="355">
        <v>123.754</v>
      </c>
      <c r="M701" s="355">
        <v>126.395</v>
      </c>
      <c r="N701" s="355">
        <v>130.84399999999999</v>
      </c>
      <c r="O701" s="355">
        <v>132.26900000000001</v>
      </c>
      <c r="P701" s="355">
        <v>136.29599999999999</v>
      </c>
      <c r="Q701" s="355">
        <v>144.75899999999999</v>
      </c>
      <c r="R701" s="355">
        <v>157.6</v>
      </c>
      <c r="S701" s="355">
        <v>174.6</v>
      </c>
      <c r="T701" s="355">
        <v>189.5</v>
      </c>
      <c r="U701" s="355">
        <v>204.2</v>
      </c>
      <c r="V701" s="355" t="s">
        <v>1131</v>
      </c>
      <c r="W701" s="355" t="s">
        <v>1131</v>
      </c>
      <c r="X701" s="355" t="s">
        <v>1131</v>
      </c>
      <c r="Y701" s="355" t="s">
        <v>1131</v>
      </c>
      <c r="Z701" s="355" t="s">
        <v>1131</v>
      </c>
      <c r="AA701" s="355" t="s">
        <v>1131</v>
      </c>
      <c r="AB701" s="355" t="s">
        <v>1131</v>
      </c>
      <c r="AC701" s="355" t="s">
        <v>1131</v>
      </c>
      <c r="AD701" s="355" t="s">
        <v>1131</v>
      </c>
      <c r="AE701" s="355" t="s">
        <v>1131</v>
      </c>
      <c r="AF701" s="355" t="s">
        <v>1131</v>
      </c>
      <c r="AG701" s="355" t="s">
        <v>1131</v>
      </c>
      <c r="AH701" s="355" t="s">
        <v>1131</v>
      </c>
      <c r="AI701" s="355" t="s">
        <v>1131</v>
      </c>
      <c r="AJ701" s="355" t="s">
        <v>1131</v>
      </c>
      <c r="AK701" s="355" t="s">
        <v>1131</v>
      </c>
      <c r="AL701" s="355" t="s">
        <v>1131</v>
      </c>
      <c r="AM701" s="355" t="s">
        <v>1131</v>
      </c>
      <c r="AN701" s="355" t="s">
        <v>1131</v>
      </c>
      <c r="AO701" s="355" t="s">
        <v>1131</v>
      </c>
      <c r="AP701" s="355" t="s">
        <v>1131</v>
      </c>
      <c r="AQ701" s="355" t="s">
        <v>1131</v>
      </c>
      <c r="AR701" s="355" t="s">
        <v>1131</v>
      </c>
    </row>
    <row r="702" spans="1:44" ht="20.25" customHeight="1">
      <c r="A702" s="352" t="s">
        <v>3279</v>
      </c>
      <c r="B702" s="353" t="s">
        <v>3280</v>
      </c>
      <c r="C702" s="353"/>
      <c r="D702" s="353"/>
      <c r="E702" s="353" t="s">
        <v>1143</v>
      </c>
      <c r="F702" s="353" t="s">
        <v>3281</v>
      </c>
      <c r="G702" s="353"/>
      <c r="H702" s="353" t="s">
        <v>1130</v>
      </c>
      <c r="I702" s="356">
        <v>1.0509999999999999</v>
      </c>
      <c r="J702" s="356">
        <v>1.0389999999999999</v>
      </c>
      <c r="K702" s="356">
        <v>1.0469999999999999</v>
      </c>
      <c r="L702" s="356">
        <v>1.069</v>
      </c>
      <c r="M702" s="356">
        <v>1.0640000000000001</v>
      </c>
      <c r="N702" s="356">
        <v>1.0469999999999999</v>
      </c>
      <c r="O702" s="356">
        <v>1.042</v>
      </c>
      <c r="P702" s="356">
        <v>1.0840000000000001</v>
      </c>
      <c r="Q702" s="356">
        <v>1.1599999999999999</v>
      </c>
      <c r="R702" s="355">
        <v>1.3</v>
      </c>
      <c r="S702" s="355">
        <v>1.4</v>
      </c>
      <c r="T702" s="355">
        <v>1.4</v>
      </c>
      <c r="U702" s="355">
        <v>1.5</v>
      </c>
      <c r="V702" s="356" t="s">
        <v>1131</v>
      </c>
      <c r="W702" s="356" t="s">
        <v>1131</v>
      </c>
      <c r="X702" s="356" t="s">
        <v>1131</v>
      </c>
      <c r="Y702" s="356" t="s">
        <v>1131</v>
      </c>
      <c r="Z702" s="356" t="s">
        <v>1131</v>
      </c>
      <c r="AA702" s="356" t="s">
        <v>1131</v>
      </c>
      <c r="AB702" s="356" t="s">
        <v>1131</v>
      </c>
      <c r="AC702" s="356" t="s">
        <v>1131</v>
      </c>
      <c r="AD702" s="356" t="s">
        <v>1131</v>
      </c>
      <c r="AE702" s="356" t="s">
        <v>1131</v>
      </c>
      <c r="AF702" s="356" t="s">
        <v>1131</v>
      </c>
      <c r="AG702" s="356" t="s">
        <v>1131</v>
      </c>
      <c r="AH702" s="356" t="s">
        <v>1131</v>
      </c>
      <c r="AI702" s="356" t="s">
        <v>1131</v>
      </c>
      <c r="AJ702" s="356" t="s">
        <v>1131</v>
      </c>
      <c r="AK702" s="356" t="s">
        <v>1131</v>
      </c>
      <c r="AL702" s="356" t="s">
        <v>1131</v>
      </c>
      <c r="AM702" s="356" t="s">
        <v>1131</v>
      </c>
      <c r="AN702" s="356" t="s">
        <v>1131</v>
      </c>
      <c r="AO702" s="356" t="s">
        <v>1131</v>
      </c>
      <c r="AP702" s="356" t="s">
        <v>1131</v>
      </c>
      <c r="AQ702" s="356" t="s">
        <v>1131</v>
      </c>
      <c r="AR702" s="356" t="s">
        <v>1131</v>
      </c>
    </row>
    <row r="703" spans="1:44" ht="185.25" customHeight="1">
      <c r="A703" s="357" t="s">
        <v>3282</v>
      </c>
      <c r="B703" s="358" t="s">
        <v>3283</v>
      </c>
      <c r="C703" s="358"/>
      <c r="D703" s="358"/>
      <c r="E703" s="358" t="s">
        <v>1143</v>
      </c>
      <c r="F703" s="358" t="s">
        <v>3284</v>
      </c>
      <c r="G703" s="358" t="s">
        <v>3285</v>
      </c>
      <c r="H703" s="358" t="s">
        <v>1130</v>
      </c>
      <c r="I703" s="359">
        <v>5.5</v>
      </c>
      <c r="J703" s="359">
        <v>3.8</v>
      </c>
      <c r="K703" s="359">
        <v>0.8</v>
      </c>
      <c r="L703" s="359">
        <v>1.5</v>
      </c>
      <c r="M703" s="359">
        <v>-3</v>
      </c>
      <c r="N703" s="359">
        <v>2.9</v>
      </c>
      <c r="O703" s="359">
        <v>-4.7</v>
      </c>
      <c r="P703" s="359">
        <v>-1.6</v>
      </c>
      <c r="Q703" s="359">
        <v>-2.2999999999999998</v>
      </c>
      <c r="R703" s="355">
        <v>3.4</v>
      </c>
      <c r="S703" s="355">
        <v>2.1</v>
      </c>
      <c r="T703" s="355">
        <v>2.1</v>
      </c>
      <c r="U703" s="355">
        <v>2.9</v>
      </c>
      <c r="V703" s="355">
        <v>2.4</v>
      </c>
      <c r="W703" s="355">
        <v>2.4</v>
      </c>
      <c r="X703" s="355">
        <v>2.6</v>
      </c>
      <c r="Y703" s="355">
        <v>2.6</v>
      </c>
      <c r="Z703" s="355">
        <v>2.6</v>
      </c>
      <c r="AA703" s="355">
        <v>2.5</v>
      </c>
      <c r="AB703" s="355" t="s">
        <v>1131</v>
      </c>
      <c r="AC703" s="355" t="s">
        <v>1131</v>
      </c>
      <c r="AD703" s="355" t="s">
        <v>1131</v>
      </c>
      <c r="AE703" s="355" t="s">
        <v>1131</v>
      </c>
      <c r="AF703" s="355" t="s">
        <v>1131</v>
      </c>
      <c r="AG703" s="355" t="s">
        <v>1131</v>
      </c>
      <c r="AH703" s="355" t="s">
        <v>1131</v>
      </c>
      <c r="AI703" s="355" t="s">
        <v>1131</v>
      </c>
      <c r="AJ703" s="355" t="s">
        <v>1131</v>
      </c>
      <c r="AK703" s="355" t="s">
        <v>1131</v>
      </c>
      <c r="AL703" s="355" t="s">
        <v>1131</v>
      </c>
      <c r="AM703" s="355" t="s">
        <v>1131</v>
      </c>
      <c r="AN703" s="355" t="s">
        <v>1131</v>
      </c>
      <c r="AO703" s="355" t="s">
        <v>1131</v>
      </c>
      <c r="AP703" s="355" t="s">
        <v>1131</v>
      </c>
      <c r="AQ703" s="355" t="s">
        <v>1131</v>
      </c>
      <c r="AR703" s="355" t="s">
        <v>1131</v>
      </c>
    </row>
    <row r="704" spans="1:44" ht="185.25" customHeight="1">
      <c r="A704" s="352" t="s">
        <v>3286</v>
      </c>
      <c r="B704" s="353" t="s">
        <v>3287</v>
      </c>
      <c r="C704" s="353" t="s">
        <v>1371</v>
      </c>
      <c r="D704" s="353" t="s">
        <v>1315</v>
      </c>
      <c r="E704" s="353" t="s">
        <v>1143</v>
      </c>
      <c r="F704" s="353" t="s">
        <v>3284</v>
      </c>
      <c r="G704" s="353" t="s">
        <v>3285</v>
      </c>
      <c r="H704" s="353" t="s">
        <v>1130</v>
      </c>
      <c r="I704" s="354">
        <v>68729</v>
      </c>
      <c r="J704" s="354">
        <v>70456</v>
      </c>
      <c r="K704" s="354">
        <v>74299</v>
      </c>
      <c r="L704" s="354">
        <v>78657</v>
      </c>
      <c r="M704" s="354">
        <v>72542</v>
      </c>
      <c r="N704" s="354">
        <v>74362</v>
      </c>
      <c r="O704" s="354">
        <v>74990</v>
      </c>
      <c r="P704" s="354">
        <v>68260</v>
      </c>
      <c r="Q704" s="354">
        <v>68141</v>
      </c>
      <c r="R704" s="355">
        <v>70259</v>
      </c>
      <c r="S704" s="355">
        <v>75774</v>
      </c>
      <c r="T704" s="355">
        <v>80506</v>
      </c>
      <c r="U704" s="355">
        <v>85748</v>
      </c>
      <c r="V704" s="355">
        <v>88901</v>
      </c>
      <c r="W704" s="355">
        <v>92551</v>
      </c>
      <c r="X704" s="355">
        <v>97322</v>
      </c>
      <c r="Y704" s="355">
        <v>102134</v>
      </c>
      <c r="Z704" s="355">
        <v>107215</v>
      </c>
      <c r="AA704" s="355">
        <v>112724</v>
      </c>
      <c r="AB704" s="356" t="s">
        <v>1131</v>
      </c>
      <c r="AC704" s="356" t="s">
        <v>1131</v>
      </c>
      <c r="AD704" s="356" t="s">
        <v>1131</v>
      </c>
      <c r="AE704" s="356" t="s">
        <v>1131</v>
      </c>
      <c r="AF704" s="356" t="s">
        <v>1131</v>
      </c>
      <c r="AG704" s="356" t="s">
        <v>1131</v>
      </c>
      <c r="AH704" s="356" t="s">
        <v>1131</v>
      </c>
      <c r="AI704" s="356" t="s">
        <v>1131</v>
      </c>
      <c r="AJ704" s="356" t="s">
        <v>1131</v>
      </c>
      <c r="AK704" s="356" t="s">
        <v>1131</v>
      </c>
      <c r="AL704" s="356" t="s">
        <v>1131</v>
      </c>
      <c r="AM704" s="356" t="s">
        <v>1131</v>
      </c>
      <c r="AN704" s="356" t="s">
        <v>1131</v>
      </c>
      <c r="AO704" s="356" t="s">
        <v>1131</v>
      </c>
      <c r="AP704" s="356" t="s">
        <v>1131</v>
      </c>
      <c r="AQ704" s="356" t="s">
        <v>1131</v>
      </c>
      <c r="AR704" s="356" t="s">
        <v>1131</v>
      </c>
    </row>
    <row r="705" spans="1:44" ht="185.25" customHeight="1">
      <c r="A705" s="357" t="s">
        <v>3288</v>
      </c>
      <c r="B705" s="358" t="s">
        <v>3289</v>
      </c>
      <c r="C705" s="358" t="s">
        <v>1371</v>
      </c>
      <c r="D705" s="358" t="s">
        <v>1315</v>
      </c>
      <c r="E705" s="358" t="s">
        <v>1143</v>
      </c>
      <c r="F705" s="358" t="s">
        <v>3284</v>
      </c>
      <c r="G705" s="358" t="s">
        <v>3285</v>
      </c>
      <c r="H705" s="358" t="s">
        <v>1130</v>
      </c>
      <c r="I705" s="359">
        <v>60676</v>
      </c>
      <c r="J705" s="359">
        <v>63004</v>
      </c>
      <c r="K705" s="359">
        <v>63486</v>
      </c>
      <c r="L705" s="359">
        <v>64469</v>
      </c>
      <c r="M705" s="359">
        <v>62537</v>
      </c>
      <c r="N705" s="359">
        <v>64327</v>
      </c>
      <c r="O705" s="359">
        <v>61319</v>
      </c>
      <c r="P705" s="359">
        <v>60331</v>
      </c>
      <c r="Q705" s="359">
        <v>58952</v>
      </c>
      <c r="R705" s="355">
        <v>60948</v>
      </c>
      <c r="S705" s="355">
        <v>62233</v>
      </c>
      <c r="T705" s="355">
        <v>63551</v>
      </c>
      <c r="U705" s="355">
        <v>65367</v>
      </c>
      <c r="V705" s="355">
        <v>66915</v>
      </c>
      <c r="W705" s="355">
        <v>68493</v>
      </c>
      <c r="X705" s="355">
        <v>70288</v>
      </c>
      <c r="Y705" s="355">
        <v>72147</v>
      </c>
      <c r="Z705" s="355">
        <v>74033</v>
      </c>
      <c r="AA705" s="355">
        <v>75914</v>
      </c>
      <c r="AB705" s="355" t="s">
        <v>1131</v>
      </c>
      <c r="AC705" s="355" t="s">
        <v>1131</v>
      </c>
      <c r="AD705" s="355" t="s">
        <v>1131</v>
      </c>
      <c r="AE705" s="355" t="s">
        <v>1131</v>
      </c>
      <c r="AF705" s="355" t="s">
        <v>1131</v>
      </c>
      <c r="AG705" s="355" t="s">
        <v>1131</v>
      </c>
      <c r="AH705" s="355" t="s">
        <v>1131</v>
      </c>
      <c r="AI705" s="355" t="s">
        <v>1131</v>
      </c>
      <c r="AJ705" s="355" t="s">
        <v>1131</v>
      </c>
      <c r="AK705" s="355" t="s">
        <v>1131</v>
      </c>
      <c r="AL705" s="355" t="s">
        <v>1131</v>
      </c>
      <c r="AM705" s="355" t="s">
        <v>1131</v>
      </c>
      <c r="AN705" s="355" t="s">
        <v>1131</v>
      </c>
      <c r="AO705" s="355" t="s">
        <v>1131</v>
      </c>
      <c r="AP705" s="355" t="s">
        <v>1131</v>
      </c>
      <c r="AQ705" s="355" t="s">
        <v>1131</v>
      </c>
      <c r="AR705" s="355" t="s">
        <v>1131</v>
      </c>
    </row>
    <row r="706" spans="1:44" ht="111.75" customHeight="1">
      <c r="A706" s="352" t="s">
        <v>3290</v>
      </c>
      <c r="B706" s="353" t="s">
        <v>3291</v>
      </c>
      <c r="C706" s="353" t="s">
        <v>1371</v>
      </c>
      <c r="D706" s="353" t="s">
        <v>1315</v>
      </c>
      <c r="E706" s="353" t="s">
        <v>1406</v>
      </c>
      <c r="F706" s="353" t="s">
        <v>3292</v>
      </c>
      <c r="G706" s="353" t="s">
        <v>1408</v>
      </c>
      <c r="H706" s="353" t="s">
        <v>1130</v>
      </c>
      <c r="I706" s="354">
        <v>0</v>
      </c>
      <c r="J706" s="354">
        <v>0</v>
      </c>
      <c r="K706" s="354">
        <v>0</v>
      </c>
      <c r="L706" s="354">
        <v>0</v>
      </c>
      <c r="M706" s="354">
        <v>0</v>
      </c>
      <c r="N706" s="354">
        <v>0</v>
      </c>
      <c r="O706" s="354">
        <v>0</v>
      </c>
      <c r="P706" s="354">
        <v>0</v>
      </c>
      <c r="Q706" s="354">
        <v>0</v>
      </c>
      <c r="R706" s="354">
        <v>0</v>
      </c>
      <c r="S706" s="355">
        <v>0</v>
      </c>
      <c r="T706" s="355">
        <v>0</v>
      </c>
      <c r="U706" s="355">
        <v>0</v>
      </c>
      <c r="V706" s="355">
        <v>0</v>
      </c>
      <c r="W706" s="355">
        <v>0</v>
      </c>
      <c r="X706" s="356" t="s">
        <v>1131</v>
      </c>
      <c r="Y706" s="356" t="s">
        <v>1131</v>
      </c>
      <c r="Z706" s="356" t="s">
        <v>1131</v>
      </c>
      <c r="AA706" s="356" t="s">
        <v>1131</v>
      </c>
      <c r="AB706" s="356" t="s">
        <v>1131</v>
      </c>
      <c r="AC706" s="356" t="s">
        <v>1131</v>
      </c>
      <c r="AD706" s="356" t="s">
        <v>1131</v>
      </c>
      <c r="AE706" s="356" t="s">
        <v>1131</v>
      </c>
      <c r="AF706" s="356" t="s">
        <v>1131</v>
      </c>
      <c r="AG706" s="356" t="s">
        <v>1131</v>
      </c>
      <c r="AH706" s="356" t="s">
        <v>1131</v>
      </c>
      <c r="AI706" s="356" t="s">
        <v>1131</v>
      </c>
      <c r="AJ706" s="356" t="s">
        <v>1131</v>
      </c>
      <c r="AK706" s="356" t="s">
        <v>1131</v>
      </c>
      <c r="AL706" s="356" t="s">
        <v>1131</v>
      </c>
      <c r="AM706" s="356" t="s">
        <v>1131</v>
      </c>
      <c r="AN706" s="356" t="s">
        <v>1131</v>
      </c>
      <c r="AO706" s="356" t="s">
        <v>1131</v>
      </c>
      <c r="AP706" s="356" t="s">
        <v>1131</v>
      </c>
      <c r="AQ706" s="356" t="s">
        <v>1131</v>
      </c>
      <c r="AR706" s="356" t="s">
        <v>1131</v>
      </c>
    </row>
    <row r="707" spans="1:44" ht="20.25" customHeight="1">
      <c r="A707" s="357" t="s">
        <v>3293</v>
      </c>
      <c r="B707" s="358" t="s">
        <v>3294</v>
      </c>
      <c r="C707" s="358"/>
      <c r="D707" s="358"/>
      <c r="E707" s="358" t="s">
        <v>1612</v>
      </c>
      <c r="F707" s="358" t="s">
        <v>3295</v>
      </c>
      <c r="G707" s="358"/>
      <c r="H707" s="358" t="s">
        <v>1130</v>
      </c>
      <c r="I707" s="355">
        <v>93.373000000000005</v>
      </c>
      <c r="J707" s="355">
        <v>63.5</v>
      </c>
      <c r="K707" s="359">
        <v>76</v>
      </c>
      <c r="L707" s="359">
        <v>97.9</v>
      </c>
      <c r="M707" s="359">
        <v>64.599999999999994</v>
      </c>
      <c r="N707" s="359">
        <v>43.9</v>
      </c>
      <c r="O707" s="359">
        <v>206.5</v>
      </c>
      <c r="P707" s="359">
        <v>555.29999999999995</v>
      </c>
      <c r="Q707" s="359">
        <v>176.2</v>
      </c>
      <c r="R707" s="355">
        <v>142.9</v>
      </c>
      <c r="S707" s="355">
        <v>126.9</v>
      </c>
      <c r="T707" s="355">
        <v>86.1</v>
      </c>
      <c r="U707" s="355">
        <v>78.400000000000006</v>
      </c>
      <c r="V707" s="355">
        <v>76.900000000000006</v>
      </c>
      <c r="W707" s="355" t="s">
        <v>1131</v>
      </c>
      <c r="X707" s="355" t="s">
        <v>1131</v>
      </c>
      <c r="Y707" s="355" t="s">
        <v>1131</v>
      </c>
      <c r="Z707" s="355" t="s">
        <v>1131</v>
      </c>
      <c r="AA707" s="355" t="s">
        <v>1131</v>
      </c>
      <c r="AB707" s="355" t="s">
        <v>1131</v>
      </c>
      <c r="AC707" s="355" t="s">
        <v>1131</v>
      </c>
      <c r="AD707" s="355" t="s">
        <v>1131</v>
      </c>
      <c r="AE707" s="355" t="s">
        <v>1131</v>
      </c>
      <c r="AF707" s="355" t="s">
        <v>1131</v>
      </c>
      <c r="AG707" s="355" t="s">
        <v>1131</v>
      </c>
      <c r="AH707" s="355" t="s">
        <v>1131</v>
      </c>
      <c r="AI707" s="355" t="s">
        <v>1131</v>
      </c>
      <c r="AJ707" s="355" t="s">
        <v>1131</v>
      </c>
      <c r="AK707" s="355" t="s">
        <v>1131</v>
      </c>
      <c r="AL707" s="355" t="s">
        <v>1131</v>
      </c>
      <c r="AM707" s="355" t="s">
        <v>1131</v>
      </c>
      <c r="AN707" s="355" t="s">
        <v>1131</v>
      </c>
      <c r="AO707" s="355" t="s">
        <v>1131</v>
      </c>
      <c r="AP707" s="355" t="s">
        <v>1131</v>
      </c>
      <c r="AQ707" s="355" t="s">
        <v>1131</v>
      </c>
      <c r="AR707" s="355" t="s">
        <v>1131</v>
      </c>
    </row>
    <row r="708" spans="1:44" ht="20.25" customHeight="1">
      <c r="A708" s="352" t="s">
        <v>3296</v>
      </c>
      <c r="B708" s="353" t="s">
        <v>3297</v>
      </c>
      <c r="C708" s="353"/>
      <c r="D708" s="353"/>
      <c r="E708" s="353" t="s">
        <v>1612</v>
      </c>
      <c r="F708" s="353" t="s">
        <v>3298</v>
      </c>
      <c r="G708" s="353"/>
      <c r="H708" s="353" t="s">
        <v>1130</v>
      </c>
      <c r="I708" s="356">
        <v>7714.0389999999998</v>
      </c>
      <c r="J708" s="356">
        <v>5296.9690000000001</v>
      </c>
      <c r="K708" s="354">
        <v>6465.6</v>
      </c>
      <c r="L708" s="354">
        <v>8452</v>
      </c>
      <c r="M708" s="354">
        <v>5597.6</v>
      </c>
      <c r="N708" s="354">
        <v>3827</v>
      </c>
      <c r="O708" s="354">
        <v>18436.8</v>
      </c>
      <c r="P708" s="354">
        <v>52094.8</v>
      </c>
      <c r="Q708" s="354">
        <v>17122.7</v>
      </c>
      <c r="R708" s="355">
        <v>14234.6</v>
      </c>
      <c r="S708" s="355">
        <v>12879.6</v>
      </c>
      <c r="T708" s="355">
        <v>8862.7999999999993</v>
      </c>
      <c r="U708" s="355">
        <v>8227</v>
      </c>
      <c r="V708" s="355">
        <v>8189.6</v>
      </c>
      <c r="W708" s="356" t="s">
        <v>1131</v>
      </c>
      <c r="X708" s="356" t="s">
        <v>1131</v>
      </c>
      <c r="Y708" s="356" t="s">
        <v>1131</v>
      </c>
      <c r="Z708" s="356" t="s">
        <v>1131</v>
      </c>
      <c r="AA708" s="356" t="s">
        <v>1131</v>
      </c>
      <c r="AB708" s="356" t="s">
        <v>1131</v>
      </c>
      <c r="AC708" s="356" t="s">
        <v>1131</v>
      </c>
      <c r="AD708" s="356" t="s">
        <v>1131</v>
      </c>
      <c r="AE708" s="356" t="s">
        <v>1131</v>
      </c>
      <c r="AF708" s="356" t="s">
        <v>1131</v>
      </c>
      <c r="AG708" s="356" t="s">
        <v>1131</v>
      </c>
      <c r="AH708" s="356" t="s">
        <v>1131</v>
      </c>
      <c r="AI708" s="356" t="s">
        <v>1131</v>
      </c>
      <c r="AJ708" s="356" t="s">
        <v>1131</v>
      </c>
      <c r="AK708" s="356" t="s">
        <v>1131</v>
      </c>
      <c r="AL708" s="356" t="s">
        <v>1131</v>
      </c>
      <c r="AM708" s="356" t="s">
        <v>1131</v>
      </c>
      <c r="AN708" s="356" t="s">
        <v>1131</v>
      </c>
      <c r="AO708" s="356" t="s">
        <v>1131</v>
      </c>
      <c r="AP708" s="356" t="s">
        <v>1131</v>
      </c>
      <c r="AQ708" s="356" t="s">
        <v>1131</v>
      </c>
      <c r="AR708" s="356" t="s">
        <v>1131</v>
      </c>
    </row>
    <row r="709" spans="1:44" ht="20.25" customHeight="1">
      <c r="A709" s="357" t="s">
        <v>3299</v>
      </c>
      <c r="B709" s="358" t="s">
        <v>3300</v>
      </c>
      <c r="C709" s="358"/>
      <c r="D709" s="358"/>
      <c r="E709" s="358" t="s">
        <v>1619</v>
      </c>
      <c r="F709" s="358" t="s">
        <v>3301</v>
      </c>
      <c r="G709" s="358"/>
      <c r="H709" s="358" t="s">
        <v>1130</v>
      </c>
      <c r="I709" s="355">
        <v>6.8209999999999997</v>
      </c>
      <c r="J709" s="355">
        <v>4.5629999999999997</v>
      </c>
      <c r="K709" s="359">
        <v>5.7</v>
      </c>
      <c r="L709" s="359">
        <v>7.7</v>
      </c>
      <c r="M709" s="359">
        <v>4.8</v>
      </c>
      <c r="N709" s="359">
        <v>3.2</v>
      </c>
      <c r="O709" s="359">
        <v>16.100000000000001</v>
      </c>
      <c r="P709" s="359">
        <v>40.299999999999997</v>
      </c>
      <c r="Q709" s="359">
        <v>13.1</v>
      </c>
      <c r="R709" s="355">
        <v>10.6</v>
      </c>
      <c r="S709" s="355">
        <v>10</v>
      </c>
      <c r="T709" s="355">
        <v>7</v>
      </c>
      <c r="U709" s="355">
        <v>6.6</v>
      </c>
      <c r="V709" s="355">
        <v>6.6</v>
      </c>
      <c r="W709" s="355" t="s">
        <v>1131</v>
      </c>
      <c r="X709" s="355" t="s">
        <v>1131</v>
      </c>
      <c r="Y709" s="355" t="s">
        <v>1131</v>
      </c>
      <c r="Z709" s="355" t="s">
        <v>1131</v>
      </c>
      <c r="AA709" s="355" t="s">
        <v>1131</v>
      </c>
      <c r="AB709" s="355" t="s">
        <v>1131</v>
      </c>
      <c r="AC709" s="355" t="s">
        <v>1131</v>
      </c>
      <c r="AD709" s="355" t="s">
        <v>1131</v>
      </c>
      <c r="AE709" s="355" t="s">
        <v>1131</v>
      </c>
      <c r="AF709" s="355" t="s">
        <v>1131</v>
      </c>
      <c r="AG709" s="355" t="s">
        <v>1131</v>
      </c>
      <c r="AH709" s="355" t="s">
        <v>1131</v>
      </c>
      <c r="AI709" s="355" t="s">
        <v>1131</v>
      </c>
      <c r="AJ709" s="355" t="s">
        <v>1131</v>
      </c>
      <c r="AK709" s="355" t="s">
        <v>1131</v>
      </c>
      <c r="AL709" s="355" t="s">
        <v>1131</v>
      </c>
      <c r="AM709" s="355" t="s">
        <v>1131</v>
      </c>
      <c r="AN709" s="355" t="s">
        <v>1131</v>
      </c>
      <c r="AO709" s="355" t="s">
        <v>1131</v>
      </c>
      <c r="AP709" s="355" t="s">
        <v>1131</v>
      </c>
      <c r="AQ709" s="355" t="s">
        <v>1131</v>
      </c>
      <c r="AR709" s="355" t="s">
        <v>1131</v>
      </c>
    </row>
    <row r="710" spans="1:44" ht="20.25" customHeight="1">
      <c r="A710" s="352" t="s">
        <v>3302</v>
      </c>
      <c r="B710" s="353" t="s">
        <v>3303</v>
      </c>
      <c r="C710" s="353"/>
      <c r="D710" s="353"/>
      <c r="E710" s="353" t="s">
        <v>1612</v>
      </c>
      <c r="F710" s="353" t="s">
        <v>3304</v>
      </c>
      <c r="G710" s="353"/>
      <c r="H710" s="353" t="s">
        <v>1130</v>
      </c>
      <c r="I710" s="356">
        <v>6051.13</v>
      </c>
      <c r="J710" s="356">
        <v>4115.1440000000002</v>
      </c>
      <c r="K710" s="354">
        <v>4927.2</v>
      </c>
      <c r="L710" s="354">
        <v>6347.3</v>
      </c>
      <c r="M710" s="354">
        <v>4187.6000000000004</v>
      </c>
      <c r="N710" s="354">
        <v>2847.7</v>
      </c>
      <c r="O710" s="354">
        <v>13384.1</v>
      </c>
      <c r="P710" s="354">
        <v>35986.699999999997</v>
      </c>
      <c r="Q710" s="354">
        <v>11417.6</v>
      </c>
      <c r="R710" s="355">
        <v>9257.9</v>
      </c>
      <c r="S710" s="355">
        <v>8225.7000000000007</v>
      </c>
      <c r="T710" s="355">
        <v>5576.7</v>
      </c>
      <c r="U710" s="355">
        <v>5083.6000000000004</v>
      </c>
      <c r="V710" s="355">
        <v>4981.6000000000004</v>
      </c>
      <c r="W710" s="356" t="s">
        <v>1131</v>
      </c>
      <c r="X710" s="356" t="s">
        <v>1131</v>
      </c>
      <c r="Y710" s="356" t="s">
        <v>1131</v>
      </c>
      <c r="Z710" s="356" t="s">
        <v>1131</v>
      </c>
      <c r="AA710" s="356" t="s">
        <v>1131</v>
      </c>
      <c r="AB710" s="356" t="s">
        <v>1131</v>
      </c>
      <c r="AC710" s="356" t="s">
        <v>1131</v>
      </c>
      <c r="AD710" s="356" t="s">
        <v>1131</v>
      </c>
      <c r="AE710" s="356" t="s">
        <v>1131</v>
      </c>
      <c r="AF710" s="356" t="s">
        <v>1131</v>
      </c>
      <c r="AG710" s="356" t="s">
        <v>1131</v>
      </c>
      <c r="AH710" s="356" t="s">
        <v>1131</v>
      </c>
      <c r="AI710" s="356" t="s">
        <v>1131</v>
      </c>
      <c r="AJ710" s="356" t="s">
        <v>1131</v>
      </c>
      <c r="AK710" s="356" t="s">
        <v>1131</v>
      </c>
      <c r="AL710" s="356" t="s">
        <v>1131</v>
      </c>
      <c r="AM710" s="356" t="s">
        <v>1131</v>
      </c>
      <c r="AN710" s="356" t="s">
        <v>1131</v>
      </c>
      <c r="AO710" s="356" t="s">
        <v>1131</v>
      </c>
      <c r="AP710" s="356" t="s">
        <v>1131</v>
      </c>
      <c r="AQ710" s="356" t="s">
        <v>1131</v>
      </c>
      <c r="AR710" s="356" t="s">
        <v>1131</v>
      </c>
    </row>
    <row r="711" spans="1:44" ht="20.25" customHeight="1">
      <c r="A711" s="357" t="s">
        <v>3305</v>
      </c>
      <c r="B711" s="358" t="s">
        <v>3306</v>
      </c>
      <c r="C711" s="358"/>
      <c r="D711" s="358"/>
      <c r="E711" s="358" t="s">
        <v>1612</v>
      </c>
      <c r="F711" s="358" t="s">
        <v>3307</v>
      </c>
      <c r="G711" s="358"/>
      <c r="H711" s="358" t="s">
        <v>1130</v>
      </c>
      <c r="I711" s="359">
        <v>25.4</v>
      </c>
      <c r="J711" s="359">
        <v>24.6</v>
      </c>
      <c r="K711" s="359">
        <v>27.9</v>
      </c>
      <c r="L711" s="359">
        <v>28.6</v>
      </c>
      <c r="M711" s="359">
        <v>24.5</v>
      </c>
      <c r="N711" s="359">
        <v>19.399999999999999</v>
      </c>
      <c r="O711" s="359">
        <v>35</v>
      </c>
      <c r="P711" s="359">
        <v>62.2</v>
      </c>
      <c r="Q711" s="359">
        <v>24.2</v>
      </c>
      <c r="R711" s="355">
        <v>22.1</v>
      </c>
      <c r="S711" s="355">
        <v>26.1</v>
      </c>
      <c r="T711" s="355">
        <v>28</v>
      </c>
      <c r="U711" s="355">
        <v>24.7</v>
      </c>
      <c r="V711" s="355">
        <v>24</v>
      </c>
      <c r="W711" s="355" t="s">
        <v>1131</v>
      </c>
      <c r="X711" s="355" t="s">
        <v>1131</v>
      </c>
      <c r="Y711" s="355" t="s">
        <v>1131</v>
      </c>
      <c r="Z711" s="355" t="s">
        <v>1131</v>
      </c>
      <c r="AA711" s="355" t="s">
        <v>1131</v>
      </c>
      <c r="AB711" s="355" t="s">
        <v>1131</v>
      </c>
      <c r="AC711" s="355" t="s">
        <v>1131</v>
      </c>
      <c r="AD711" s="355" t="s">
        <v>1131</v>
      </c>
      <c r="AE711" s="355" t="s">
        <v>1131</v>
      </c>
      <c r="AF711" s="355" t="s">
        <v>1131</v>
      </c>
      <c r="AG711" s="355" t="s">
        <v>1131</v>
      </c>
      <c r="AH711" s="355" t="s">
        <v>1131</v>
      </c>
      <c r="AI711" s="355" t="s">
        <v>1131</v>
      </c>
      <c r="AJ711" s="355" t="s">
        <v>1131</v>
      </c>
      <c r="AK711" s="355" t="s">
        <v>1131</v>
      </c>
      <c r="AL711" s="355" t="s">
        <v>1131</v>
      </c>
      <c r="AM711" s="355" t="s">
        <v>1131</v>
      </c>
      <c r="AN711" s="355" t="s">
        <v>1131</v>
      </c>
      <c r="AO711" s="355" t="s">
        <v>1131</v>
      </c>
      <c r="AP711" s="355" t="s">
        <v>1131</v>
      </c>
      <c r="AQ711" s="355" t="s">
        <v>1131</v>
      </c>
      <c r="AR711" s="355" t="s">
        <v>1131</v>
      </c>
    </row>
    <row r="712" spans="1:44" ht="20.25" customHeight="1">
      <c r="A712" s="352" t="s">
        <v>3308</v>
      </c>
      <c r="B712" s="353" t="s">
        <v>3309</v>
      </c>
      <c r="C712" s="353"/>
      <c r="D712" s="353"/>
      <c r="E712" s="353" t="s">
        <v>1612</v>
      </c>
      <c r="F712" s="353" t="s">
        <v>3310</v>
      </c>
      <c r="G712" s="353"/>
      <c r="H712" s="353" t="s">
        <v>1130</v>
      </c>
      <c r="I712" s="354">
        <v>2956.5</v>
      </c>
      <c r="J712" s="354">
        <v>2892.2</v>
      </c>
      <c r="K712" s="354">
        <v>3347.8</v>
      </c>
      <c r="L712" s="354">
        <v>3476.5</v>
      </c>
      <c r="M712" s="354">
        <v>2991.1</v>
      </c>
      <c r="N712" s="354">
        <v>2378.1999999999998</v>
      </c>
      <c r="O712" s="354">
        <v>4406.1000000000004</v>
      </c>
      <c r="P712" s="354">
        <v>8224.4</v>
      </c>
      <c r="Q712" s="354">
        <v>3312</v>
      </c>
      <c r="R712" s="355">
        <v>3098.4</v>
      </c>
      <c r="S712" s="355">
        <v>3730.3</v>
      </c>
      <c r="T712" s="355">
        <v>4059</v>
      </c>
      <c r="U712" s="355">
        <v>3654.1</v>
      </c>
      <c r="V712" s="355">
        <v>3602.9</v>
      </c>
      <c r="W712" s="356" t="s">
        <v>1131</v>
      </c>
      <c r="X712" s="356" t="s">
        <v>1131</v>
      </c>
      <c r="Y712" s="356" t="s">
        <v>1131</v>
      </c>
      <c r="Z712" s="356" t="s">
        <v>1131</v>
      </c>
      <c r="AA712" s="356" t="s">
        <v>1131</v>
      </c>
      <c r="AB712" s="356" t="s">
        <v>1131</v>
      </c>
      <c r="AC712" s="356" t="s">
        <v>1131</v>
      </c>
      <c r="AD712" s="356" t="s">
        <v>1131</v>
      </c>
      <c r="AE712" s="356" t="s">
        <v>1131</v>
      </c>
      <c r="AF712" s="356" t="s">
        <v>1131</v>
      </c>
      <c r="AG712" s="356" t="s">
        <v>1131</v>
      </c>
      <c r="AH712" s="356" t="s">
        <v>1131</v>
      </c>
      <c r="AI712" s="356" t="s">
        <v>1131</v>
      </c>
      <c r="AJ712" s="356" t="s">
        <v>1131</v>
      </c>
      <c r="AK712" s="356" t="s">
        <v>1131</v>
      </c>
      <c r="AL712" s="356" t="s">
        <v>1131</v>
      </c>
      <c r="AM712" s="356" t="s">
        <v>1131</v>
      </c>
      <c r="AN712" s="356" t="s">
        <v>1131</v>
      </c>
      <c r="AO712" s="356" t="s">
        <v>1131</v>
      </c>
      <c r="AP712" s="356" t="s">
        <v>1131</v>
      </c>
      <c r="AQ712" s="356" t="s">
        <v>1131</v>
      </c>
      <c r="AR712" s="356" t="s">
        <v>1131</v>
      </c>
    </row>
    <row r="713" spans="1:44" ht="20.25" customHeight="1">
      <c r="A713" s="357" t="s">
        <v>3311</v>
      </c>
      <c r="B713" s="358" t="s">
        <v>3312</v>
      </c>
      <c r="C713" s="358"/>
      <c r="D713" s="358"/>
      <c r="E713" s="358" t="s">
        <v>1619</v>
      </c>
      <c r="F713" s="358" t="s">
        <v>3313</v>
      </c>
      <c r="G713" s="358"/>
      <c r="H713" s="358" t="s">
        <v>1130</v>
      </c>
      <c r="I713" s="359">
        <v>2.6</v>
      </c>
      <c r="J713" s="359">
        <v>2.5</v>
      </c>
      <c r="K713" s="359">
        <v>3</v>
      </c>
      <c r="L713" s="359">
        <v>3.2</v>
      </c>
      <c r="M713" s="359">
        <v>2.6</v>
      </c>
      <c r="N713" s="359">
        <v>2</v>
      </c>
      <c r="O713" s="359">
        <v>3.9</v>
      </c>
      <c r="P713" s="359">
        <v>6.4</v>
      </c>
      <c r="Q713" s="359">
        <v>2.5</v>
      </c>
      <c r="R713" s="355">
        <v>2.2999999999999998</v>
      </c>
      <c r="S713" s="355">
        <v>2.9</v>
      </c>
      <c r="T713" s="355">
        <v>3.2</v>
      </c>
      <c r="U713" s="355">
        <v>2.9</v>
      </c>
      <c r="V713" s="355">
        <v>2.9</v>
      </c>
      <c r="W713" s="355" t="s">
        <v>1131</v>
      </c>
      <c r="X713" s="355" t="s">
        <v>1131</v>
      </c>
      <c r="Y713" s="355" t="s">
        <v>1131</v>
      </c>
      <c r="Z713" s="355" t="s">
        <v>1131</v>
      </c>
      <c r="AA713" s="355" t="s">
        <v>1131</v>
      </c>
      <c r="AB713" s="355" t="s">
        <v>1131</v>
      </c>
      <c r="AC713" s="355" t="s">
        <v>1131</v>
      </c>
      <c r="AD713" s="355" t="s">
        <v>1131</v>
      </c>
      <c r="AE713" s="355" t="s">
        <v>1131</v>
      </c>
      <c r="AF713" s="355" t="s">
        <v>1131</v>
      </c>
      <c r="AG713" s="355" t="s">
        <v>1131</v>
      </c>
      <c r="AH713" s="355" t="s">
        <v>1131</v>
      </c>
      <c r="AI713" s="355" t="s">
        <v>1131</v>
      </c>
      <c r="AJ713" s="355" t="s">
        <v>1131</v>
      </c>
      <c r="AK713" s="355" t="s">
        <v>1131</v>
      </c>
      <c r="AL713" s="355" t="s">
        <v>1131</v>
      </c>
      <c r="AM713" s="355" t="s">
        <v>1131</v>
      </c>
      <c r="AN713" s="355" t="s">
        <v>1131</v>
      </c>
      <c r="AO713" s="355" t="s">
        <v>1131</v>
      </c>
      <c r="AP713" s="355" t="s">
        <v>1131</v>
      </c>
      <c r="AQ713" s="355" t="s">
        <v>1131</v>
      </c>
      <c r="AR713" s="355" t="s">
        <v>1131</v>
      </c>
    </row>
    <row r="714" spans="1:44" ht="20.25" customHeight="1">
      <c r="A714" s="352" t="s">
        <v>3314</v>
      </c>
      <c r="B714" s="353" t="s">
        <v>3315</v>
      </c>
      <c r="C714" s="353"/>
      <c r="D714" s="353"/>
      <c r="E714" s="353" t="s">
        <v>1612</v>
      </c>
      <c r="F714" s="353" t="s">
        <v>3316</v>
      </c>
      <c r="G714" s="353"/>
      <c r="H714" s="353" t="s">
        <v>1130</v>
      </c>
      <c r="I714" s="354">
        <v>2319.1999999999998</v>
      </c>
      <c r="J714" s="354">
        <v>2246.9</v>
      </c>
      <c r="K714" s="354">
        <v>2551.1999999999998</v>
      </c>
      <c r="L714" s="354">
        <v>2610.8000000000002</v>
      </c>
      <c r="M714" s="354">
        <v>2237.6</v>
      </c>
      <c r="N714" s="354">
        <v>1769.6</v>
      </c>
      <c r="O714" s="354">
        <v>3198.6</v>
      </c>
      <c r="P714" s="354">
        <v>5681.3</v>
      </c>
      <c r="Q714" s="354">
        <v>2208.5</v>
      </c>
      <c r="R714" s="355">
        <v>2015.1</v>
      </c>
      <c r="S714" s="355">
        <v>2382.4</v>
      </c>
      <c r="T714" s="355">
        <v>2554</v>
      </c>
      <c r="U714" s="355">
        <v>2258</v>
      </c>
      <c r="V714" s="355">
        <v>2191.6</v>
      </c>
      <c r="W714" s="356" t="s">
        <v>1131</v>
      </c>
      <c r="X714" s="356" t="s">
        <v>1131</v>
      </c>
      <c r="Y714" s="356" t="s">
        <v>1131</v>
      </c>
      <c r="Z714" s="356" t="s">
        <v>1131</v>
      </c>
      <c r="AA714" s="356" t="s">
        <v>1131</v>
      </c>
      <c r="AB714" s="356" t="s">
        <v>1131</v>
      </c>
      <c r="AC714" s="356" t="s">
        <v>1131</v>
      </c>
      <c r="AD714" s="356" t="s">
        <v>1131</v>
      </c>
      <c r="AE714" s="356" t="s">
        <v>1131</v>
      </c>
      <c r="AF714" s="356" t="s">
        <v>1131</v>
      </c>
      <c r="AG714" s="356" t="s">
        <v>1131</v>
      </c>
      <c r="AH714" s="356" t="s">
        <v>1131</v>
      </c>
      <c r="AI714" s="356" t="s">
        <v>1131</v>
      </c>
      <c r="AJ714" s="356" t="s">
        <v>1131</v>
      </c>
      <c r="AK714" s="356" t="s">
        <v>1131</v>
      </c>
      <c r="AL714" s="356" t="s">
        <v>1131</v>
      </c>
      <c r="AM714" s="356" t="s">
        <v>1131</v>
      </c>
      <c r="AN714" s="356" t="s">
        <v>1131</v>
      </c>
      <c r="AO714" s="356" t="s">
        <v>1131</v>
      </c>
      <c r="AP714" s="356" t="s">
        <v>1131</v>
      </c>
      <c r="AQ714" s="356" t="s">
        <v>1131</v>
      </c>
      <c r="AR714" s="356" t="s">
        <v>1131</v>
      </c>
    </row>
    <row r="715" spans="1:44" ht="47.25" customHeight="1">
      <c r="A715" s="357" t="s">
        <v>3317</v>
      </c>
      <c r="B715" s="358" t="s">
        <v>3318</v>
      </c>
      <c r="C715" s="358"/>
      <c r="D715" s="358"/>
      <c r="E715" s="358" t="s">
        <v>1551</v>
      </c>
      <c r="F715" s="358" t="s">
        <v>3319</v>
      </c>
      <c r="G715" s="358"/>
      <c r="H715" s="358" t="s">
        <v>1130</v>
      </c>
      <c r="I715" s="355">
        <v>106.961</v>
      </c>
      <c r="J715" s="355">
        <v>64.793000000000006</v>
      </c>
      <c r="K715" s="355">
        <v>81.712999999999994</v>
      </c>
      <c r="L715" s="355">
        <v>107.93</v>
      </c>
      <c r="M715" s="355" t="s">
        <v>1131</v>
      </c>
      <c r="N715" s="355" t="s">
        <v>1131</v>
      </c>
      <c r="O715" s="355" t="s">
        <v>1131</v>
      </c>
      <c r="P715" s="355" t="s">
        <v>1131</v>
      </c>
      <c r="Q715" s="355" t="s">
        <v>1131</v>
      </c>
      <c r="R715" s="355" t="s">
        <v>1131</v>
      </c>
      <c r="S715" s="355" t="s">
        <v>1131</v>
      </c>
      <c r="T715" s="355" t="s">
        <v>1131</v>
      </c>
      <c r="U715" s="355" t="s">
        <v>1131</v>
      </c>
      <c r="V715" s="355" t="s">
        <v>1131</v>
      </c>
      <c r="W715" s="355" t="s">
        <v>1131</v>
      </c>
      <c r="X715" s="355" t="s">
        <v>1131</v>
      </c>
      <c r="Y715" s="355" t="s">
        <v>1131</v>
      </c>
      <c r="Z715" s="355" t="s">
        <v>1131</v>
      </c>
      <c r="AA715" s="355" t="s">
        <v>1131</v>
      </c>
      <c r="AB715" s="355" t="s">
        <v>1131</v>
      </c>
      <c r="AC715" s="355" t="s">
        <v>1131</v>
      </c>
      <c r="AD715" s="355" t="s">
        <v>1131</v>
      </c>
      <c r="AE715" s="355" t="s">
        <v>1131</v>
      </c>
      <c r="AF715" s="355" t="s">
        <v>1131</v>
      </c>
      <c r="AG715" s="355" t="s">
        <v>1131</v>
      </c>
      <c r="AH715" s="355" t="s">
        <v>1131</v>
      </c>
      <c r="AI715" s="355" t="s">
        <v>1131</v>
      </c>
      <c r="AJ715" s="355" t="s">
        <v>1131</v>
      </c>
      <c r="AK715" s="355" t="s">
        <v>1131</v>
      </c>
      <c r="AL715" s="355" t="s">
        <v>1131</v>
      </c>
      <c r="AM715" s="355" t="s">
        <v>1131</v>
      </c>
      <c r="AN715" s="355" t="s">
        <v>1131</v>
      </c>
      <c r="AO715" s="355" t="s">
        <v>1131</v>
      </c>
      <c r="AP715" s="355" t="s">
        <v>1131</v>
      </c>
      <c r="AQ715" s="355" t="s">
        <v>1131</v>
      </c>
      <c r="AR715" s="355" t="s">
        <v>1131</v>
      </c>
    </row>
    <row r="716" spans="1:44" ht="47.25" customHeight="1">
      <c r="A716" s="352" t="s">
        <v>3320</v>
      </c>
      <c r="B716" s="353" t="s">
        <v>3321</v>
      </c>
      <c r="C716" s="353"/>
      <c r="D716" s="353"/>
      <c r="E716" s="353" t="s">
        <v>1551</v>
      </c>
      <c r="F716" s="353" t="s">
        <v>3322</v>
      </c>
      <c r="G716" s="353"/>
      <c r="H716" s="353" t="s">
        <v>1130</v>
      </c>
      <c r="I716" s="356">
        <v>8261.6080000000002</v>
      </c>
      <c r="J716" s="356">
        <v>5053.2079999999996</v>
      </c>
      <c r="K716" s="356">
        <v>6496.6570000000002</v>
      </c>
      <c r="L716" s="356">
        <v>8707.7929999999997</v>
      </c>
      <c r="M716" s="356" t="s">
        <v>1131</v>
      </c>
      <c r="N716" s="356" t="s">
        <v>1131</v>
      </c>
      <c r="O716" s="356" t="s">
        <v>1131</v>
      </c>
      <c r="P716" s="356" t="s">
        <v>1131</v>
      </c>
      <c r="Q716" s="356" t="s">
        <v>1131</v>
      </c>
      <c r="R716" s="356" t="s">
        <v>1131</v>
      </c>
      <c r="S716" s="356" t="s">
        <v>1131</v>
      </c>
      <c r="T716" s="356" t="s">
        <v>1131</v>
      </c>
      <c r="U716" s="356" t="s">
        <v>1131</v>
      </c>
      <c r="V716" s="356" t="s">
        <v>1131</v>
      </c>
      <c r="W716" s="356" t="s">
        <v>1131</v>
      </c>
      <c r="X716" s="356" t="s">
        <v>1131</v>
      </c>
      <c r="Y716" s="356" t="s">
        <v>1131</v>
      </c>
      <c r="Z716" s="356" t="s">
        <v>1131</v>
      </c>
      <c r="AA716" s="356" t="s">
        <v>1131</v>
      </c>
      <c r="AB716" s="356" t="s">
        <v>1131</v>
      </c>
      <c r="AC716" s="356" t="s">
        <v>1131</v>
      </c>
      <c r="AD716" s="356" t="s">
        <v>1131</v>
      </c>
      <c r="AE716" s="356" t="s">
        <v>1131</v>
      </c>
      <c r="AF716" s="356" t="s">
        <v>1131</v>
      </c>
      <c r="AG716" s="356" t="s">
        <v>1131</v>
      </c>
      <c r="AH716" s="356" t="s">
        <v>1131</v>
      </c>
      <c r="AI716" s="356" t="s">
        <v>1131</v>
      </c>
      <c r="AJ716" s="356" t="s">
        <v>1131</v>
      </c>
      <c r="AK716" s="356" t="s">
        <v>1131</v>
      </c>
      <c r="AL716" s="356" t="s">
        <v>1131</v>
      </c>
      <c r="AM716" s="356" t="s">
        <v>1131</v>
      </c>
      <c r="AN716" s="356" t="s">
        <v>1131</v>
      </c>
      <c r="AO716" s="356" t="s">
        <v>1131</v>
      </c>
      <c r="AP716" s="356" t="s">
        <v>1131</v>
      </c>
      <c r="AQ716" s="356" t="s">
        <v>1131</v>
      </c>
      <c r="AR716" s="356" t="s">
        <v>1131</v>
      </c>
    </row>
    <row r="717" spans="1:44" ht="38.25" customHeight="1">
      <c r="A717" s="357" t="s">
        <v>3323</v>
      </c>
      <c r="B717" s="358" t="s">
        <v>3324</v>
      </c>
      <c r="C717" s="358"/>
      <c r="D717" s="358"/>
      <c r="E717" s="358" t="s">
        <v>1632</v>
      </c>
      <c r="F717" s="358" t="s">
        <v>3325</v>
      </c>
      <c r="G717" s="358"/>
      <c r="H717" s="358" t="s">
        <v>1130</v>
      </c>
      <c r="I717" s="355">
        <v>7.3049999999999997</v>
      </c>
      <c r="J717" s="355">
        <v>4.3529999999999998</v>
      </c>
      <c r="K717" s="355">
        <v>5.7439999999999998</v>
      </c>
      <c r="L717" s="355">
        <v>7.915</v>
      </c>
      <c r="M717" s="355" t="s">
        <v>1131</v>
      </c>
      <c r="N717" s="355" t="s">
        <v>1131</v>
      </c>
      <c r="O717" s="355" t="s">
        <v>1131</v>
      </c>
      <c r="P717" s="355" t="s">
        <v>1131</v>
      </c>
      <c r="Q717" s="355" t="s">
        <v>1131</v>
      </c>
      <c r="R717" s="355" t="s">
        <v>1131</v>
      </c>
      <c r="S717" s="355" t="s">
        <v>1131</v>
      </c>
      <c r="T717" s="355" t="s">
        <v>1131</v>
      </c>
      <c r="U717" s="355" t="s">
        <v>1131</v>
      </c>
      <c r="V717" s="355" t="s">
        <v>1131</v>
      </c>
      <c r="W717" s="355" t="s">
        <v>1131</v>
      </c>
      <c r="X717" s="355" t="s">
        <v>1131</v>
      </c>
      <c r="Y717" s="355" t="s">
        <v>1131</v>
      </c>
      <c r="Z717" s="355" t="s">
        <v>1131</v>
      </c>
      <c r="AA717" s="355" t="s">
        <v>1131</v>
      </c>
      <c r="AB717" s="355" t="s">
        <v>1131</v>
      </c>
      <c r="AC717" s="355" t="s">
        <v>1131</v>
      </c>
      <c r="AD717" s="355" t="s">
        <v>1131</v>
      </c>
      <c r="AE717" s="355" t="s">
        <v>1131</v>
      </c>
      <c r="AF717" s="355" t="s">
        <v>1131</v>
      </c>
      <c r="AG717" s="355" t="s">
        <v>1131</v>
      </c>
      <c r="AH717" s="355" t="s">
        <v>1131</v>
      </c>
      <c r="AI717" s="355" t="s">
        <v>1131</v>
      </c>
      <c r="AJ717" s="355" t="s">
        <v>1131</v>
      </c>
      <c r="AK717" s="355" t="s">
        <v>1131</v>
      </c>
      <c r="AL717" s="355" t="s">
        <v>1131</v>
      </c>
      <c r="AM717" s="355" t="s">
        <v>1131</v>
      </c>
      <c r="AN717" s="355" t="s">
        <v>1131</v>
      </c>
      <c r="AO717" s="355" t="s">
        <v>1131</v>
      </c>
      <c r="AP717" s="355" t="s">
        <v>1131</v>
      </c>
      <c r="AQ717" s="355" t="s">
        <v>1131</v>
      </c>
      <c r="AR717" s="355" t="s">
        <v>1131</v>
      </c>
    </row>
    <row r="718" spans="1:44" ht="47.25" customHeight="1">
      <c r="A718" s="352" t="s">
        <v>3326</v>
      </c>
      <c r="B718" s="353" t="s">
        <v>3327</v>
      </c>
      <c r="C718" s="353"/>
      <c r="D718" s="353"/>
      <c r="E718" s="353" t="s">
        <v>1551</v>
      </c>
      <c r="F718" s="353" t="s">
        <v>3328</v>
      </c>
      <c r="G718" s="353"/>
      <c r="H718" s="353" t="s">
        <v>1130</v>
      </c>
      <c r="I718" s="356">
        <v>6480.6610000000001</v>
      </c>
      <c r="J718" s="356">
        <v>3925.7689999999998</v>
      </c>
      <c r="K718" s="356">
        <v>4950.8919999999998</v>
      </c>
      <c r="L718" s="356">
        <v>6539.3509999999997</v>
      </c>
      <c r="M718" s="356" t="s">
        <v>1131</v>
      </c>
      <c r="N718" s="356" t="s">
        <v>1131</v>
      </c>
      <c r="O718" s="356" t="s">
        <v>1131</v>
      </c>
      <c r="P718" s="356" t="s">
        <v>1131</v>
      </c>
      <c r="Q718" s="356" t="s">
        <v>1131</v>
      </c>
      <c r="R718" s="356" t="s">
        <v>1131</v>
      </c>
      <c r="S718" s="356" t="s">
        <v>1131</v>
      </c>
      <c r="T718" s="356" t="s">
        <v>1131</v>
      </c>
      <c r="U718" s="356" t="s">
        <v>1131</v>
      </c>
      <c r="V718" s="356" t="s">
        <v>1131</v>
      </c>
      <c r="W718" s="356" t="s">
        <v>1131</v>
      </c>
      <c r="X718" s="356" t="s">
        <v>1131</v>
      </c>
      <c r="Y718" s="356" t="s">
        <v>1131</v>
      </c>
      <c r="Z718" s="356" t="s">
        <v>1131</v>
      </c>
      <c r="AA718" s="356" t="s">
        <v>1131</v>
      </c>
      <c r="AB718" s="356" t="s">
        <v>1131</v>
      </c>
      <c r="AC718" s="356" t="s">
        <v>1131</v>
      </c>
      <c r="AD718" s="356" t="s">
        <v>1131</v>
      </c>
      <c r="AE718" s="356" t="s">
        <v>1131</v>
      </c>
      <c r="AF718" s="356" t="s">
        <v>1131</v>
      </c>
      <c r="AG718" s="356" t="s">
        <v>1131</v>
      </c>
      <c r="AH718" s="356" t="s">
        <v>1131</v>
      </c>
      <c r="AI718" s="356" t="s">
        <v>1131</v>
      </c>
      <c r="AJ718" s="356" t="s">
        <v>1131</v>
      </c>
      <c r="AK718" s="356" t="s">
        <v>1131</v>
      </c>
      <c r="AL718" s="356" t="s">
        <v>1131</v>
      </c>
      <c r="AM718" s="356" t="s">
        <v>1131</v>
      </c>
      <c r="AN718" s="356" t="s">
        <v>1131</v>
      </c>
      <c r="AO718" s="356" t="s">
        <v>1131</v>
      </c>
      <c r="AP718" s="356" t="s">
        <v>1131</v>
      </c>
      <c r="AQ718" s="356" t="s">
        <v>1131</v>
      </c>
      <c r="AR718" s="356" t="s">
        <v>1131</v>
      </c>
    </row>
    <row r="719" spans="1:44" ht="120.75" customHeight="1">
      <c r="A719" s="357" t="s">
        <v>3329</v>
      </c>
      <c r="B719" s="358" t="s">
        <v>3330</v>
      </c>
      <c r="C719" s="358"/>
      <c r="D719" s="358"/>
      <c r="E719" s="358" t="s">
        <v>3331</v>
      </c>
      <c r="F719" s="358" t="s">
        <v>3332</v>
      </c>
      <c r="G719" s="358"/>
      <c r="H719" s="358" t="s">
        <v>1130</v>
      </c>
      <c r="I719" s="355">
        <v>168.83</v>
      </c>
      <c r="J719" s="355">
        <v>138.46</v>
      </c>
      <c r="K719" s="355">
        <v>305.31</v>
      </c>
      <c r="L719" s="355">
        <v>261.11</v>
      </c>
      <c r="M719" s="355">
        <v>214.75</v>
      </c>
      <c r="N719" s="355">
        <v>165.77</v>
      </c>
      <c r="O719" s="355">
        <v>49.228000000000002</v>
      </c>
      <c r="P719" s="359">
        <v>0</v>
      </c>
      <c r="Q719" s="359">
        <v>0</v>
      </c>
      <c r="R719" s="355">
        <v>0</v>
      </c>
      <c r="S719" s="355">
        <v>0</v>
      </c>
      <c r="T719" s="355">
        <v>0</v>
      </c>
      <c r="U719" s="355">
        <v>0</v>
      </c>
      <c r="V719" s="355">
        <v>0</v>
      </c>
      <c r="W719" s="355">
        <v>0</v>
      </c>
      <c r="X719" s="355">
        <v>0</v>
      </c>
      <c r="Y719" s="355">
        <v>0</v>
      </c>
      <c r="Z719" s="355">
        <v>0</v>
      </c>
      <c r="AA719" s="355">
        <v>0</v>
      </c>
      <c r="AB719" s="355" t="s">
        <v>1131</v>
      </c>
      <c r="AC719" s="355" t="s">
        <v>1131</v>
      </c>
      <c r="AD719" s="355" t="s">
        <v>1131</v>
      </c>
      <c r="AE719" s="355" t="s">
        <v>1131</v>
      </c>
      <c r="AF719" s="355" t="s">
        <v>1131</v>
      </c>
      <c r="AG719" s="355" t="s">
        <v>1131</v>
      </c>
      <c r="AH719" s="355" t="s">
        <v>1131</v>
      </c>
      <c r="AI719" s="355" t="s">
        <v>1131</v>
      </c>
      <c r="AJ719" s="355" t="s">
        <v>1131</v>
      </c>
      <c r="AK719" s="355" t="s">
        <v>1131</v>
      </c>
      <c r="AL719" s="355" t="s">
        <v>1131</v>
      </c>
      <c r="AM719" s="355" t="s">
        <v>1131</v>
      </c>
      <c r="AN719" s="355" t="s">
        <v>1131</v>
      </c>
      <c r="AO719" s="355" t="s">
        <v>1131</v>
      </c>
      <c r="AP719" s="355" t="s">
        <v>1131</v>
      </c>
      <c r="AQ719" s="355" t="s">
        <v>1131</v>
      </c>
      <c r="AR719" s="355" t="s">
        <v>1131</v>
      </c>
    </row>
    <row r="720" spans="1:44" ht="120.75" customHeight="1">
      <c r="A720" s="352" t="s">
        <v>3333</v>
      </c>
      <c r="B720" s="353" t="s">
        <v>3334</v>
      </c>
      <c r="C720" s="353"/>
      <c r="D720" s="353"/>
      <c r="E720" s="353" t="s">
        <v>1643</v>
      </c>
      <c r="F720" s="353" t="s">
        <v>3335</v>
      </c>
      <c r="G720" s="353"/>
      <c r="H720" s="353" t="s">
        <v>1130</v>
      </c>
      <c r="I720" s="356">
        <v>-8.7870000000000008</v>
      </c>
      <c r="J720" s="356">
        <v>4.9980000000000002</v>
      </c>
      <c r="K720" s="356">
        <v>4.601</v>
      </c>
      <c r="L720" s="356">
        <v>9.9719999999999995</v>
      </c>
      <c r="M720" s="356">
        <v>2.8340000000000001</v>
      </c>
      <c r="N720" s="356">
        <v>1.2529999999999999</v>
      </c>
      <c r="O720" s="356">
        <v>9.9320000000000004</v>
      </c>
      <c r="P720" s="354">
        <v>-2.5</v>
      </c>
      <c r="Q720" s="354">
        <v>-3.6</v>
      </c>
      <c r="R720" s="355">
        <v>0.3</v>
      </c>
      <c r="S720" s="355">
        <v>1.4</v>
      </c>
      <c r="T720" s="355">
        <v>1.9</v>
      </c>
      <c r="U720" s="355">
        <v>1</v>
      </c>
      <c r="V720" s="355">
        <v>1</v>
      </c>
      <c r="W720" s="355">
        <v>0.7</v>
      </c>
      <c r="X720" s="355">
        <v>0.7</v>
      </c>
      <c r="Y720" s="355">
        <v>0.8</v>
      </c>
      <c r="Z720" s="355">
        <v>0.9</v>
      </c>
      <c r="AA720" s="355">
        <v>0.9</v>
      </c>
      <c r="AB720" s="356" t="s">
        <v>1131</v>
      </c>
      <c r="AC720" s="356" t="s">
        <v>1131</v>
      </c>
      <c r="AD720" s="356" t="s">
        <v>1131</v>
      </c>
      <c r="AE720" s="356" t="s">
        <v>1131</v>
      </c>
      <c r="AF720" s="356" t="s">
        <v>1131</v>
      </c>
      <c r="AG720" s="356" t="s">
        <v>1131</v>
      </c>
      <c r="AH720" s="356" t="s">
        <v>1131</v>
      </c>
      <c r="AI720" s="356" t="s">
        <v>1131</v>
      </c>
      <c r="AJ720" s="356" t="s">
        <v>1131</v>
      </c>
      <c r="AK720" s="356" t="s">
        <v>1131</v>
      </c>
      <c r="AL720" s="356" t="s">
        <v>1131</v>
      </c>
      <c r="AM720" s="356" t="s">
        <v>1131</v>
      </c>
      <c r="AN720" s="356" t="s">
        <v>1131</v>
      </c>
      <c r="AO720" s="356" t="s">
        <v>1131</v>
      </c>
      <c r="AP720" s="356" t="s">
        <v>1131</v>
      </c>
      <c r="AQ720" s="356" t="s">
        <v>1131</v>
      </c>
      <c r="AR720" s="356" t="s">
        <v>1131</v>
      </c>
    </row>
    <row r="721" spans="1:44" ht="120.75" customHeight="1">
      <c r="A721" s="357" t="s">
        <v>3336</v>
      </c>
      <c r="B721" s="358" t="s">
        <v>3337</v>
      </c>
      <c r="C721" s="358"/>
      <c r="D721" s="358"/>
      <c r="E721" s="358" t="s">
        <v>1643</v>
      </c>
      <c r="F721" s="358" t="s">
        <v>3338</v>
      </c>
      <c r="G721" s="358"/>
      <c r="H721" s="358" t="s">
        <v>1130</v>
      </c>
      <c r="I721" s="355">
        <v>14.433</v>
      </c>
      <c r="J721" s="355">
        <v>14.632999999999999</v>
      </c>
      <c r="K721" s="355">
        <v>15.315</v>
      </c>
      <c r="L721" s="355">
        <v>16.853999999999999</v>
      </c>
      <c r="M721" s="355">
        <v>17.448</v>
      </c>
      <c r="N721" s="355">
        <v>17.922000000000001</v>
      </c>
      <c r="O721" s="355">
        <v>18.643999999999998</v>
      </c>
      <c r="P721" s="359">
        <v>18.5</v>
      </c>
      <c r="Q721" s="359">
        <v>18.3</v>
      </c>
      <c r="R721" s="355">
        <v>18.100000000000001</v>
      </c>
      <c r="S721" s="355">
        <v>18.3</v>
      </c>
      <c r="T721" s="355">
        <v>18.5</v>
      </c>
      <c r="U721" s="355">
        <v>18.600000000000001</v>
      </c>
      <c r="V721" s="355">
        <v>18.600000000000001</v>
      </c>
      <c r="W721" s="355">
        <v>19</v>
      </c>
      <c r="X721" s="355">
        <v>19.2</v>
      </c>
      <c r="Y721" s="355">
        <v>19.399999999999999</v>
      </c>
      <c r="Z721" s="355">
        <v>19.5</v>
      </c>
      <c r="AA721" s="355">
        <v>19.600000000000001</v>
      </c>
      <c r="AB721" s="355" t="s">
        <v>1131</v>
      </c>
      <c r="AC721" s="355" t="s">
        <v>1131</v>
      </c>
      <c r="AD721" s="355" t="s">
        <v>1131</v>
      </c>
      <c r="AE721" s="355" t="s">
        <v>1131</v>
      </c>
      <c r="AF721" s="355" t="s">
        <v>1131</v>
      </c>
      <c r="AG721" s="355" t="s">
        <v>1131</v>
      </c>
      <c r="AH721" s="355" t="s">
        <v>1131</v>
      </c>
      <c r="AI721" s="355" t="s">
        <v>1131</v>
      </c>
      <c r="AJ721" s="355" t="s">
        <v>1131</v>
      </c>
      <c r="AK721" s="355" t="s">
        <v>1131</v>
      </c>
      <c r="AL721" s="355" t="s">
        <v>1131</v>
      </c>
      <c r="AM721" s="355" t="s">
        <v>1131</v>
      </c>
      <c r="AN721" s="355" t="s">
        <v>1131</v>
      </c>
      <c r="AO721" s="355" t="s">
        <v>1131</v>
      </c>
      <c r="AP721" s="355" t="s">
        <v>1131</v>
      </c>
      <c r="AQ721" s="355" t="s">
        <v>1131</v>
      </c>
      <c r="AR721" s="355" t="s">
        <v>1131</v>
      </c>
    </row>
    <row r="722" spans="1:44" ht="120.75" customHeight="1">
      <c r="A722" s="352" t="s">
        <v>3339</v>
      </c>
      <c r="B722" s="353" t="s">
        <v>3340</v>
      </c>
      <c r="C722" s="353"/>
      <c r="D722" s="353"/>
      <c r="E722" s="353" t="s">
        <v>1643</v>
      </c>
      <c r="F722" s="353" t="s">
        <v>3341</v>
      </c>
      <c r="G722" s="353"/>
      <c r="H722" s="353" t="s">
        <v>1130</v>
      </c>
      <c r="I722" s="356">
        <v>1.415</v>
      </c>
      <c r="J722" s="356">
        <v>1.4430000000000001</v>
      </c>
      <c r="K722" s="356">
        <v>1.47</v>
      </c>
      <c r="L722" s="356">
        <v>1.5369999999999999</v>
      </c>
      <c r="M722" s="356">
        <v>1.5449999999999999</v>
      </c>
      <c r="N722" s="356">
        <v>1.6140000000000001</v>
      </c>
      <c r="O722" s="356">
        <v>1.7030000000000001</v>
      </c>
      <c r="P722" s="354">
        <v>1.6</v>
      </c>
      <c r="Q722" s="354">
        <v>1.5</v>
      </c>
      <c r="R722" s="355">
        <v>1.5</v>
      </c>
      <c r="S722" s="355">
        <v>1.5</v>
      </c>
      <c r="T722" s="355">
        <v>1.5</v>
      </c>
      <c r="U722" s="355">
        <v>1.5</v>
      </c>
      <c r="V722" s="355">
        <v>1.5</v>
      </c>
      <c r="W722" s="355">
        <v>1.5</v>
      </c>
      <c r="X722" s="355">
        <v>1.5</v>
      </c>
      <c r="Y722" s="355">
        <v>1.5</v>
      </c>
      <c r="Z722" s="355">
        <v>1.5</v>
      </c>
      <c r="AA722" s="355">
        <v>1.5</v>
      </c>
      <c r="AB722" s="356" t="s">
        <v>1131</v>
      </c>
      <c r="AC722" s="356" t="s">
        <v>1131</v>
      </c>
      <c r="AD722" s="356" t="s">
        <v>1131</v>
      </c>
      <c r="AE722" s="356" t="s">
        <v>1131</v>
      </c>
      <c r="AF722" s="356" t="s">
        <v>1131</v>
      </c>
      <c r="AG722" s="356" t="s">
        <v>1131</v>
      </c>
      <c r="AH722" s="356" t="s">
        <v>1131</v>
      </c>
      <c r="AI722" s="356" t="s">
        <v>1131</v>
      </c>
      <c r="AJ722" s="356" t="s">
        <v>1131</v>
      </c>
      <c r="AK722" s="356" t="s">
        <v>1131</v>
      </c>
      <c r="AL722" s="356" t="s">
        <v>1131</v>
      </c>
      <c r="AM722" s="356" t="s">
        <v>1131</v>
      </c>
      <c r="AN722" s="356" t="s">
        <v>1131</v>
      </c>
      <c r="AO722" s="356" t="s">
        <v>1131</v>
      </c>
      <c r="AP722" s="356" t="s">
        <v>1131</v>
      </c>
      <c r="AQ722" s="356" t="s">
        <v>1131</v>
      </c>
      <c r="AR722" s="356" t="s">
        <v>1131</v>
      </c>
    </row>
    <row r="723" spans="1:44" ht="120.75" customHeight="1">
      <c r="A723" s="357" t="s">
        <v>3342</v>
      </c>
      <c r="B723" s="358" t="s">
        <v>3343</v>
      </c>
      <c r="C723" s="358"/>
      <c r="D723" s="358"/>
      <c r="E723" s="358" t="s">
        <v>1643</v>
      </c>
      <c r="F723" s="358" t="s">
        <v>3344</v>
      </c>
      <c r="G723" s="358"/>
      <c r="H723" s="358" t="s">
        <v>1130</v>
      </c>
      <c r="I723" s="355">
        <v>39346.699999999997</v>
      </c>
      <c r="J723" s="355">
        <v>41313.199999999997</v>
      </c>
      <c r="K723" s="355">
        <v>43214</v>
      </c>
      <c r="L723" s="355">
        <v>47523.199999999997</v>
      </c>
      <c r="M723" s="355">
        <v>48869.9</v>
      </c>
      <c r="N723" s="355">
        <v>49482.400000000001</v>
      </c>
      <c r="O723" s="355">
        <v>54397.2</v>
      </c>
      <c r="P723" s="359">
        <v>53052</v>
      </c>
      <c r="Q723" s="359">
        <v>51151</v>
      </c>
      <c r="R723" s="355">
        <v>51298</v>
      </c>
      <c r="S723" s="355">
        <v>52029</v>
      </c>
      <c r="T723" s="355">
        <v>53007</v>
      </c>
      <c r="U723" s="355">
        <v>53541</v>
      </c>
      <c r="V723" s="355">
        <v>54054</v>
      </c>
      <c r="W723" s="355">
        <v>54437</v>
      </c>
      <c r="X723" s="355">
        <v>54837</v>
      </c>
      <c r="Y723" s="355">
        <v>55284</v>
      </c>
      <c r="Z723" s="355">
        <v>55766</v>
      </c>
      <c r="AA723" s="355">
        <v>56273</v>
      </c>
      <c r="AB723" s="355" t="s">
        <v>1131</v>
      </c>
      <c r="AC723" s="355" t="s">
        <v>1131</v>
      </c>
      <c r="AD723" s="355" t="s">
        <v>1131</v>
      </c>
      <c r="AE723" s="355" t="s">
        <v>1131</v>
      </c>
      <c r="AF723" s="355" t="s">
        <v>1131</v>
      </c>
      <c r="AG723" s="355" t="s">
        <v>1131</v>
      </c>
      <c r="AH723" s="355" t="s">
        <v>1131</v>
      </c>
      <c r="AI723" s="355" t="s">
        <v>1131</v>
      </c>
      <c r="AJ723" s="355" t="s">
        <v>1131</v>
      </c>
      <c r="AK723" s="355" t="s">
        <v>1131</v>
      </c>
      <c r="AL723" s="355" t="s">
        <v>1131</v>
      </c>
      <c r="AM723" s="355" t="s">
        <v>1131</v>
      </c>
      <c r="AN723" s="355" t="s">
        <v>1131</v>
      </c>
      <c r="AO723" s="355" t="s">
        <v>1131</v>
      </c>
      <c r="AP723" s="355" t="s">
        <v>1131</v>
      </c>
      <c r="AQ723" s="355" t="s">
        <v>1131</v>
      </c>
      <c r="AR723" s="355" t="s">
        <v>1131</v>
      </c>
    </row>
    <row r="724" spans="1:44" ht="148.5" customHeight="1">
      <c r="A724" s="352" t="s">
        <v>3345</v>
      </c>
      <c r="B724" s="353" t="s">
        <v>3346</v>
      </c>
      <c r="C724" s="353"/>
      <c r="D724" s="353"/>
      <c r="E724" s="353" t="s">
        <v>3347</v>
      </c>
      <c r="F724" s="353" t="s">
        <v>3348</v>
      </c>
      <c r="G724" s="353"/>
      <c r="H724" s="353" t="s">
        <v>1130</v>
      </c>
      <c r="I724" s="356">
        <v>98.975999999999999</v>
      </c>
      <c r="J724" s="356">
        <v>95.872</v>
      </c>
      <c r="K724" s="356">
        <v>100.953</v>
      </c>
      <c r="L724" s="356">
        <v>104.462</v>
      </c>
      <c r="M724" s="356">
        <v>98.617000000000004</v>
      </c>
      <c r="N724" s="356">
        <v>97.123000000000005</v>
      </c>
      <c r="O724" s="356">
        <v>100.626</v>
      </c>
      <c r="P724" s="356">
        <v>102.56</v>
      </c>
      <c r="Q724" s="356" t="s">
        <v>1131</v>
      </c>
      <c r="R724" s="356" t="s">
        <v>1131</v>
      </c>
      <c r="S724" s="356" t="s">
        <v>1131</v>
      </c>
      <c r="T724" s="356" t="s">
        <v>1131</v>
      </c>
      <c r="U724" s="356" t="s">
        <v>1131</v>
      </c>
      <c r="V724" s="356" t="s">
        <v>1131</v>
      </c>
      <c r="W724" s="356" t="s">
        <v>1131</v>
      </c>
      <c r="X724" s="356" t="s">
        <v>1131</v>
      </c>
      <c r="Y724" s="356" t="s">
        <v>1131</v>
      </c>
      <c r="Z724" s="356" t="s">
        <v>1131</v>
      </c>
      <c r="AA724" s="356" t="s">
        <v>1131</v>
      </c>
      <c r="AB724" s="356" t="s">
        <v>1131</v>
      </c>
      <c r="AC724" s="356" t="s">
        <v>1131</v>
      </c>
      <c r="AD724" s="356" t="s">
        <v>1131</v>
      </c>
      <c r="AE724" s="356" t="s">
        <v>1131</v>
      </c>
      <c r="AF724" s="356" t="s">
        <v>1131</v>
      </c>
      <c r="AG724" s="356" t="s">
        <v>1131</v>
      </c>
      <c r="AH724" s="356" t="s">
        <v>1131</v>
      </c>
      <c r="AI724" s="356" t="s">
        <v>1131</v>
      </c>
      <c r="AJ724" s="356" t="s">
        <v>1131</v>
      </c>
      <c r="AK724" s="356" t="s">
        <v>1131</v>
      </c>
      <c r="AL724" s="356" t="s">
        <v>1131</v>
      </c>
      <c r="AM724" s="356" t="s">
        <v>1131</v>
      </c>
      <c r="AN724" s="356" t="s">
        <v>1131</v>
      </c>
      <c r="AO724" s="356" t="s">
        <v>1131</v>
      </c>
      <c r="AP724" s="356" t="s">
        <v>1131</v>
      </c>
      <c r="AQ724" s="356" t="s">
        <v>1131</v>
      </c>
      <c r="AR724" s="356" t="s">
        <v>1131</v>
      </c>
    </row>
    <row r="725" spans="1:44" ht="120.75" customHeight="1">
      <c r="A725" s="357" t="s">
        <v>3349</v>
      </c>
      <c r="B725" s="358" t="s">
        <v>3350</v>
      </c>
      <c r="C725" s="358"/>
      <c r="D725" s="358"/>
      <c r="E725" s="358" t="s">
        <v>3331</v>
      </c>
      <c r="F725" s="358" t="s">
        <v>3351</v>
      </c>
      <c r="G725" s="358"/>
      <c r="H725" s="358" t="s">
        <v>1130</v>
      </c>
      <c r="I725" s="355">
        <v>38943.800000000003</v>
      </c>
      <c r="J725" s="355">
        <v>39607.699999999997</v>
      </c>
      <c r="K725" s="355">
        <v>43625.599999999999</v>
      </c>
      <c r="L725" s="355">
        <v>49643.6</v>
      </c>
      <c r="M725" s="355">
        <v>48194</v>
      </c>
      <c r="N725" s="355">
        <v>48059</v>
      </c>
      <c r="O725" s="355">
        <v>54737.7</v>
      </c>
      <c r="P725" s="355">
        <v>54409.9</v>
      </c>
      <c r="Q725" s="355" t="s">
        <v>1131</v>
      </c>
      <c r="R725" s="355" t="s">
        <v>1131</v>
      </c>
      <c r="S725" s="355" t="s">
        <v>1131</v>
      </c>
      <c r="T725" s="355" t="s">
        <v>1131</v>
      </c>
      <c r="U725" s="355" t="s">
        <v>1131</v>
      </c>
      <c r="V725" s="355" t="s">
        <v>1131</v>
      </c>
      <c r="W725" s="355" t="s">
        <v>1131</v>
      </c>
      <c r="X725" s="355" t="s">
        <v>1131</v>
      </c>
      <c r="Y725" s="355" t="s">
        <v>1131</v>
      </c>
      <c r="Z725" s="355" t="s">
        <v>1131</v>
      </c>
      <c r="AA725" s="355" t="s">
        <v>1131</v>
      </c>
      <c r="AB725" s="355" t="s">
        <v>1131</v>
      </c>
      <c r="AC725" s="355" t="s">
        <v>1131</v>
      </c>
      <c r="AD725" s="355" t="s">
        <v>1131</v>
      </c>
      <c r="AE725" s="355" t="s">
        <v>1131</v>
      </c>
      <c r="AF725" s="355" t="s">
        <v>1131</v>
      </c>
      <c r="AG725" s="355" t="s">
        <v>1131</v>
      </c>
      <c r="AH725" s="355" t="s">
        <v>1131</v>
      </c>
      <c r="AI725" s="355" t="s">
        <v>1131</v>
      </c>
      <c r="AJ725" s="355" t="s">
        <v>1131</v>
      </c>
      <c r="AK725" s="355" t="s">
        <v>1131</v>
      </c>
      <c r="AL725" s="355" t="s">
        <v>1131</v>
      </c>
      <c r="AM725" s="355" t="s">
        <v>1131</v>
      </c>
      <c r="AN725" s="355" t="s">
        <v>1131</v>
      </c>
      <c r="AO725" s="355" t="s">
        <v>1131</v>
      </c>
      <c r="AP725" s="355" t="s">
        <v>1131</v>
      </c>
      <c r="AQ725" s="355" t="s">
        <v>1131</v>
      </c>
      <c r="AR725" s="355" t="s">
        <v>1131</v>
      </c>
    </row>
    <row r="726" spans="1:44" ht="120.75" customHeight="1">
      <c r="A726" s="352" t="s">
        <v>3352</v>
      </c>
      <c r="B726" s="353" t="s">
        <v>3353</v>
      </c>
      <c r="C726" s="353"/>
      <c r="D726" s="353"/>
      <c r="E726" s="353" t="s">
        <v>3331</v>
      </c>
      <c r="F726" s="353" t="s">
        <v>3354</v>
      </c>
      <c r="G726" s="353"/>
      <c r="H726" s="353" t="s">
        <v>1130</v>
      </c>
      <c r="I726" s="356">
        <v>0</v>
      </c>
      <c r="J726" s="356">
        <v>0</v>
      </c>
      <c r="K726" s="356">
        <v>0</v>
      </c>
      <c r="L726" s="356">
        <v>0</v>
      </c>
      <c r="M726" s="356">
        <v>0</v>
      </c>
      <c r="N726" s="356">
        <v>0</v>
      </c>
      <c r="O726" s="356">
        <v>0</v>
      </c>
      <c r="P726" s="356">
        <v>0</v>
      </c>
      <c r="Q726" s="356" t="s">
        <v>1131</v>
      </c>
      <c r="R726" s="356" t="s">
        <v>1131</v>
      </c>
      <c r="S726" s="356" t="s">
        <v>1131</v>
      </c>
      <c r="T726" s="356" t="s">
        <v>1131</v>
      </c>
      <c r="U726" s="356" t="s">
        <v>1131</v>
      </c>
      <c r="V726" s="356" t="s">
        <v>1131</v>
      </c>
      <c r="W726" s="356" t="s">
        <v>1131</v>
      </c>
      <c r="X726" s="356" t="s">
        <v>1131</v>
      </c>
      <c r="Y726" s="356" t="s">
        <v>1131</v>
      </c>
      <c r="Z726" s="356" t="s">
        <v>1131</v>
      </c>
      <c r="AA726" s="356" t="s">
        <v>1131</v>
      </c>
      <c r="AB726" s="356" t="s">
        <v>1131</v>
      </c>
      <c r="AC726" s="356" t="s">
        <v>1131</v>
      </c>
      <c r="AD726" s="356" t="s">
        <v>1131</v>
      </c>
      <c r="AE726" s="356" t="s">
        <v>1131</v>
      </c>
      <c r="AF726" s="356" t="s">
        <v>1131</v>
      </c>
      <c r="AG726" s="356" t="s">
        <v>1131</v>
      </c>
      <c r="AH726" s="356" t="s">
        <v>1131</v>
      </c>
      <c r="AI726" s="356" t="s">
        <v>1131</v>
      </c>
      <c r="AJ726" s="356" t="s">
        <v>1131</v>
      </c>
      <c r="AK726" s="356" t="s">
        <v>1131</v>
      </c>
      <c r="AL726" s="356" t="s">
        <v>1131</v>
      </c>
      <c r="AM726" s="356" t="s">
        <v>1131</v>
      </c>
      <c r="AN726" s="356" t="s">
        <v>1131</v>
      </c>
      <c r="AO726" s="356" t="s">
        <v>1131</v>
      </c>
      <c r="AP726" s="356" t="s">
        <v>1131</v>
      </c>
      <c r="AQ726" s="356" t="s">
        <v>1131</v>
      </c>
      <c r="AR726" s="356" t="s">
        <v>1131</v>
      </c>
    </row>
    <row r="727" spans="1:44" ht="120.75" customHeight="1">
      <c r="A727" s="357" t="s">
        <v>3355</v>
      </c>
      <c r="B727" s="358" t="s">
        <v>3356</v>
      </c>
      <c r="C727" s="358"/>
      <c r="D727" s="358"/>
      <c r="E727" s="358" t="s">
        <v>3331</v>
      </c>
      <c r="F727" s="358" t="s">
        <v>3357</v>
      </c>
      <c r="G727" s="358"/>
      <c r="H727" s="358" t="s">
        <v>1130</v>
      </c>
      <c r="I727" s="355">
        <v>38943.800000000003</v>
      </c>
      <c r="J727" s="355">
        <v>39607.699999999997</v>
      </c>
      <c r="K727" s="355">
        <v>43625.599999999999</v>
      </c>
      <c r="L727" s="355">
        <v>49643.6</v>
      </c>
      <c r="M727" s="355">
        <v>48194</v>
      </c>
      <c r="N727" s="355">
        <v>48059</v>
      </c>
      <c r="O727" s="355">
        <v>54737.7</v>
      </c>
      <c r="P727" s="359">
        <v>54410</v>
      </c>
      <c r="Q727" s="355" t="s">
        <v>1131</v>
      </c>
      <c r="R727" s="355" t="s">
        <v>1131</v>
      </c>
      <c r="S727" s="355" t="s">
        <v>1131</v>
      </c>
      <c r="T727" s="355" t="s">
        <v>1131</v>
      </c>
      <c r="U727" s="355" t="s">
        <v>1131</v>
      </c>
      <c r="V727" s="355" t="s">
        <v>1131</v>
      </c>
      <c r="W727" s="355" t="s">
        <v>1131</v>
      </c>
      <c r="X727" s="355" t="s">
        <v>1131</v>
      </c>
      <c r="Y727" s="355" t="s">
        <v>1131</v>
      </c>
      <c r="Z727" s="355" t="s">
        <v>1131</v>
      </c>
      <c r="AA727" s="355" t="s">
        <v>1131</v>
      </c>
      <c r="AB727" s="355" t="s">
        <v>1131</v>
      </c>
      <c r="AC727" s="355" t="s">
        <v>1131</v>
      </c>
      <c r="AD727" s="355" t="s">
        <v>1131</v>
      </c>
      <c r="AE727" s="355" t="s">
        <v>1131</v>
      </c>
      <c r="AF727" s="355" t="s">
        <v>1131</v>
      </c>
      <c r="AG727" s="355" t="s">
        <v>1131</v>
      </c>
      <c r="AH727" s="355" t="s">
        <v>1131</v>
      </c>
      <c r="AI727" s="355" t="s">
        <v>1131</v>
      </c>
      <c r="AJ727" s="355" t="s">
        <v>1131</v>
      </c>
      <c r="AK727" s="355" t="s">
        <v>1131</v>
      </c>
      <c r="AL727" s="355" t="s">
        <v>1131</v>
      </c>
      <c r="AM727" s="355" t="s">
        <v>1131</v>
      </c>
      <c r="AN727" s="355" t="s">
        <v>1131</v>
      </c>
      <c r="AO727" s="355" t="s">
        <v>1131</v>
      </c>
      <c r="AP727" s="355" t="s">
        <v>1131</v>
      </c>
      <c r="AQ727" s="355" t="s">
        <v>1131</v>
      </c>
      <c r="AR727" s="355" t="s">
        <v>1131</v>
      </c>
    </row>
    <row r="728" spans="1:44" ht="213" customHeight="1">
      <c r="A728" s="352" t="s">
        <v>3358</v>
      </c>
      <c r="B728" s="353" t="s">
        <v>3359</v>
      </c>
      <c r="C728" s="353"/>
      <c r="D728" s="353"/>
      <c r="E728" s="353" t="s">
        <v>1276</v>
      </c>
      <c r="F728" s="353" t="s">
        <v>3360</v>
      </c>
      <c r="G728" s="353" t="s">
        <v>1336</v>
      </c>
      <c r="H728" s="353" t="s">
        <v>1130</v>
      </c>
      <c r="I728" s="354">
        <v>2</v>
      </c>
      <c r="J728" s="354">
        <v>2</v>
      </c>
      <c r="K728" s="354">
        <v>2</v>
      </c>
      <c r="L728" s="354">
        <v>2</v>
      </c>
      <c r="M728" s="354">
        <v>2</v>
      </c>
      <c r="N728" s="354">
        <v>3</v>
      </c>
      <c r="O728" s="354">
        <v>3</v>
      </c>
      <c r="P728" s="354">
        <v>3</v>
      </c>
      <c r="Q728" s="354">
        <v>3</v>
      </c>
      <c r="R728" s="354">
        <v>3</v>
      </c>
      <c r="S728" s="355">
        <v>3</v>
      </c>
      <c r="T728" s="355">
        <v>3</v>
      </c>
      <c r="U728" s="355">
        <v>3</v>
      </c>
      <c r="V728" s="355">
        <v>3</v>
      </c>
      <c r="W728" s="355">
        <v>3</v>
      </c>
      <c r="X728" s="356" t="s">
        <v>1131</v>
      </c>
      <c r="Y728" s="356" t="s">
        <v>1131</v>
      </c>
      <c r="Z728" s="356" t="s">
        <v>1131</v>
      </c>
      <c r="AA728" s="356" t="s">
        <v>1131</v>
      </c>
      <c r="AB728" s="356" t="s">
        <v>1131</v>
      </c>
      <c r="AC728" s="356" t="s">
        <v>1131</v>
      </c>
      <c r="AD728" s="356" t="s">
        <v>1131</v>
      </c>
      <c r="AE728" s="356" t="s">
        <v>1131</v>
      </c>
      <c r="AF728" s="356" t="s">
        <v>1131</v>
      </c>
      <c r="AG728" s="356" t="s">
        <v>1131</v>
      </c>
      <c r="AH728" s="356" t="s">
        <v>1131</v>
      </c>
      <c r="AI728" s="356" t="s">
        <v>1131</v>
      </c>
      <c r="AJ728" s="356" t="s">
        <v>1131</v>
      </c>
      <c r="AK728" s="356" t="s">
        <v>1131</v>
      </c>
      <c r="AL728" s="356" t="s">
        <v>1131</v>
      </c>
      <c r="AM728" s="356" t="s">
        <v>1131</v>
      </c>
      <c r="AN728" s="356" t="s">
        <v>1131</v>
      </c>
      <c r="AO728" s="356" t="s">
        <v>1131</v>
      </c>
      <c r="AP728" s="356" t="s">
        <v>1131</v>
      </c>
      <c r="AQ728" s="356" t="s">
        <v>1131</v>
      </c>
      <c r="AR728" s="356" t="s">
        <v>1131</v>
      </c>
    </row>
    <row r="729" spans="1:44" ht="120.75" customHeight="1">
      <c r="A729" s="357" t="s">
        <v>3361</v>
      </c>
      <c r="B729" s="358" t="s">
        <v>3362</v>
      </c>
      <c r="C729" s="358" t="s">
        <v>1371</v>
      </c>
      <c r="D729" s="358" t="s">
        <v>1315</v>
      </c>
      <c r="E729" s="358" t="s">
        <v>1878</v>
      </c>
      <c r="F729" s="358" t="s">
        <v>3363</v>
      </c>
      <c r="G729" s="358" t="s">
        <v>1408</v>
      </c>
      <c r="H729" s="358" t="s">
        <v>1130</v>
      </c>
      <c r="I729" s="355">
        <v>8686</v>
      </c>
      <c r="J729" s="355">
        <v>-14397.8</v>
      </c>
      <c r="K729" s="355">
        <v>-8768.6</v>
      </c>
      <c r="L729" s="355">
        <v>1040</v>
      </c>
      <c r="M729" s="355">
        <v>23749.200000000001</v>
      </c>
      <c r="N729" s="355">
        <v>60782.6</v>
      </c>
      <c r="O729" s="355">
        <v>104798.39999999999</v>
      </c>
      <c r="P729" s="355">
        <v>183693.2</v>
      </c>
      <c r="Q729" s="359">
        <v>184670.3</v>
      </c>
      <c r="R729" s="359">
        <v>153994</v>
      </c>
      <c r="S729" s="355">
        <v>126929.3</v>
      </c>
      <c r="T729" s="355">
        <v>94234.5</v>
      </c>
      <c r="U729" s="355">
        <v>62544.4</v>
      </c>
      <c r="V729" s="355">
        <v>47524.9</v>
      </c>
      <c r="W729" s="355">
        <v>46738.400000000001</v>
      </c>
      <c r="X729" s="355" t="s">
        <v>1131</v>
      </c>
      <c r="Y729" s="355" t="s">
        <v>1131</v>
      </c>
      <c r="Z729" s="355" t="s">
        <v>1131</v>
      </c>
      <c r="AA729" s="355" t="s">
        <v>1131</v>
      </c>
      <c r="AB729" s="355" t="s">
        <v>1131</v>
      </c>
      <c r="AC729" s="355" t="s">
        <v>1131</v>
      </c>
      <c r="AD729" s="355" t="s">
        <v>1131</v>
      </c>
      <c r="AE729" s="355" t="s">
        <v>1131</v>
      </c>
      <c r="AF729" s="355" t="s">
        <v>1131</v>
      </c>
      <c r="AG729" s="355" t="s">
        <v>1131</v>
      </c>
      <c r="AH729" s="355" t="s">
        <v>1131</v>
      </c>
      <c r="AI729" s="355" t="s">
        <v>1131</v>
      </c>
      <c r="AJ729" s="355" t="s">
        <v>1131</v>
      </c>
      <c r="AK729" s="355" t="s">
        <v>1131</v>
      </c>
      <c r="AL729" s="355" t="s">
        <v>1131</v>
      </c>
      <c r="AM729" s="355" t="s">
        <v>1131</v>
      </c>
      <c r="AN729" s="355" t="s">
        <v>1131</v>
      </c>
      <c r="AO729" s="355" t="s">
        <v>1131</v>
      </c>
      <c r="AP729" s="355" t="s">
        <v>1131</v>
      </c>
      <c r="AQ729" s="355" t="s">
        <v>1131</v>
      </c>
      <c r="AR729" s="355" t="s">
        <v>1131</v>
      </c>
    </row>
    <row r="730" spans="1:44" ht="120.75" customHeight="1">
      <c r="A730" s="352" t="s">
        <v>3364</v>
      </c>
      <c r="B730" s="353" t="s">
        <v>3365</v>
      </c>
      <c r="C730" s="353"/>
      <c r="D730" s="353"/>
      <c r="E730" s="353" t="s">
        <v>1878</v>
      </c>
      <c r="F730" s="353" t="s">
        <v>3366</v>
      </c>
      <c r="G730" s="353" t="s">
        <v>1408</v>
      </c>
      <c r="H730" s="353" t="s">
        <v>1130</v>
      </c>
      <c r="I730" s="356">
        <v>1.3049999999999999</v>
      </c>
      <c r="J730" s="356">
        <v>-2.2730000000000001</v>
      </c>
      <c r="K730" s="356">
        <v>-1.2529999999999999</v>
      </c>
      <c r="L730" s="354">
        <v>0.1</v>
      </c>
      <c r="M730" s="354">
        <v>3.4</v>
      </c>
      <c r="N730" s="354">
        <v>9.4</v>
      </c>
      <c r="O730" s="354">
        <v>12.7</v>
      </c>
      <c r="P730" s="354">
        <v>20.8</v>
      </c>
      <c r="Q730" s="354">
        <v>22</v>
      </c>
      <c r="R730" s="354">
        <v>17.8</v>
      </c>
      <c r="S730" s="355">
        <v>15</v>
      </c>
      <c r="T730" s="355">
        <v>10.6</v>
      </c>
      <c r="U730" s="355">
        <v>6.7</v>
      </c>
      <c r="V730" s="355">
        <v>4.9000000000000004</v>
      </c>
      <c r="W730" s="355">
        <v>4.5999999999999996</v>
      </c>
      <c r="X730" s="356" t="s">
        <v>1131</v>
      </c>
      <c r="Y730" s="356" t="s">
        <v>1131</v>
      </c>
      <c r="Z730" s="356" t="s">
        <v>1131</v>
      </c>
      <c r="AA730" s="356" t="s">
        <v>1131</v>
      </c>
      <c r="AB730" s="356" t="s">
        <v>1131</v>
      </c>
      <c r="AC730" s="356" t="s">
        <v>1131</v>
      </c>
      <c r="AD730" s="356" t="s">
        <v>1131</v>
      </c>
      <c r="AE730" s="356" t="s">
        <v>1131</v>
      </c>
      <c r="AF730" s="356" t="s">
        <v>1131</v>
      </c>
      <c r="AG730" s="356" t="s">
        <v>1131</v>
      </c>
      <c r="AH730" s="356" t="s">
        <v>1131</v>
      </c>
      <c r="AI730" s="356" t="s">
        <v>1131</v>
      </c>
      <c r="AJ730" s="356" t="s">
        <v>1131</v>
      </c>
      <c r="AK730" s="356" t="s">
        <v>1131</v>
      </c>
      <c r="AL730" s="356" t="s">
        <v>1131</v>
      </c>
      <c r="AM730" s="356" t="s">
        <v>1131</v>
      </c>
      <c r="AN730" s="356" t="s">
        <v>1131</v>
      </c>
      <c r="AO730" s="356" t="s">
        <v>1131</v>
      </c>
      <c r="AP730" s="356" t="s">
        <v>1131</v>
      </c>
      <c r="AQ730" s="356" t="s">
        <v>1131</v>
      </c>
      <c r="AR730" s="356" t="s">
        <v>1131</v>
      </c>
    </row>
    <row r="731" spans="1:44" ht="120.75" customHeight="1">
      <c r="A731" s="357" t="s">
        <v>3367</v>
      </c>
      <c r="B731" s="358" t="s">
        <v>3368</v>
      </c>
      <c r="C731" s="358"/>
      <c r="D731" s="358"/>
      <c r="E731" s="358" t="s">
        <v>1878</v>
      </c>
      <c r="F731" s="358" t="s">
        <v>3369</v>
      </c>
      <c r="G731" s="358" t="s">
        <v>1408</v>
      </c>
      <c r="H731" s="358" t="s">
        <v>1130</v>
      </c>
      <c r="I731" s="355">
        <v>0.56399999999999995</v>
      </c>
      <c r="J731" s="355">
        <v>-0.91200000000000003</v>
      </c>
      <c r="K731" s="355">
        <v>-0.51300000000000001</v>
      </c>
      <c r="L731" s="355">
        <v>5.7000000000000002E-2</v>
      </c>
      <c r="M731" s="355">
        <v>1.3560000000000001</v>
      </c>
      <c r="N731" s="355">
        <v>3.4849999999999999</v>
      </c>
      <c r="O731" s="355">
        <v>5.3959999999999999</v>
      </c>
      <c r="P731" s="355">
        <v>10.209</v>
      </c>
      <c r="Q731" s="359">
        <v>10</v>
      </c>
      <c r="R731" s="359">
        <v>8.4</v>
      </c>
      <c r="S731" s="355">
        <v>7.2</v>
      </c>
      <c r="T731" s="355">
        <v>5.0999999999999996</v>
      </c>
      <c r="U731" s="355">
        <v>3.2</v>
      </c>
      <c r="V731" s="355">
        <v>2.2999999999999998</v>
      </c>
      <c r="W731" s="355">
        <v>2.2000000000000002</v>
      </c>
      <c r="X731" s="355" t="s">
        <v>1131</v>
      </c>
      <c r="Y731" s="355" t="s">
        <v>1131</v>
      </c>
      <c r="Z731" s="355" t="s">
        <v>1131</v>
      </c>
      <c r="AA731" s="355" t="s">
        <v>1131</v>
      </c>
      <c r="AB731" s="355" t="s">
        <v>1131</v>
      </c>
      <c r="AC731" s="355" t="s">
        <v>1131</v>
      </c>
      <c r="AD731" s="355" t="s">
        <v>1131</v>
      </c>
      <c r="AE731" s="355" t="s">
        <v>1131</v>
      </c>
      <c r="AF731" s="355" t="s">
        <v>1131</v>
      </c>
      <c r="AG731" s="355" t="s">
        <v>1131</v>
      </c>
      <c r="AH731" s="355" t="s">
        <v>1131</v>
      </c>
      <c r="AI731" s="355" t="s">
        <v>1131</v>
      </c>
      <c r="AJ731" s="355" t="s">
        <v>1131</v>
      </c>
      <c r="AK731" s="355" t="s">
        <v>1131</v>
      </c>
      <c r="AL731" s="355" t="s">
        <v>1131</v>
      </c>
      <c r="AM731" s="355" t="s">
        <v>1131</v>
      </c>
      <c r="AN731" s="355" t="s">
        <v>1131</v>
      </c>
      <c r="AO731" s="355" t="s">
        <v>1131</v>
      </c>
      <c r="AP731" s="355" t="s">
        <v>1131</v>
      </c>
      <c r="AQ731" s="355" t="s">
        <v>1131</v>
      </c>
      <c r="AR731" s="355" t="s">
        <v>1131</v>
      </c>
    </row>
    <row r="732" spans="1:44" ht="93.75" customHeight="1">
      <c r="A732" s="352" t="s">
        <v>3370</v>
      </c>
      <c r="B732" s="353" t="s">
        <v>3371</v>
      </c>
      <c r="C732" s="353" t="s">
        <v>1371</v>
      </c>
      <c r="D732" s="353" t="s">
        <v>1315</v>
      </c>
      <c r="E732" s="353" t="s">
        <v>1632</v>
      </c>
      <c r="F732" s="353" t="s">
        <v>3372</v>
      </c>
      <c r="G732" s="353" t="s">
        <v>3028</v>
      </c>
      <c r="H732" s="353" t="s">
        <v>1130</v>
      </c>
      <c r="I732" s="356">
        <v>-19583</v>
      </c>
      <c r="J732" s="356">
        <v>-17785.2</v>
      </c>
      <c r="K732" s="356">
        <v>-16156.5</v>
      </c>
      <c r="L732" s="356">
        <v>-26037.8</v>
      </c>
      <c r="M732" s="356">
        <v>-25604.7</v>
      </c>
      <c r="N732" s="356">
        <v>-26067.5</v>
      </c>
      <c r="O732" s="356">
        <v>-43940.2</v>
      </c>
      <c r="P732" s="356">
        <v>-40754.300000000003</v>
      </c>
      <c r="Q732" s="354">
        <v>-19362</v>
      </c>
      <c r="R732" s="354">
        <v>-29251</v>
      </c>
      <c r="S732" s="355">
        <v>-37876</v>
      </c>
      <c r="T732" s="355">
        <v>-42289</v>
      </c>
      <c r="U732" s="355">
        <v>-18603</v>
      </c>
      <c r="V732" s="355">
        <v>-45391</v>
      </c>
      <c r="W732" s="355">
        <v>-28675</v>
      </c>
      <c r="X732" s="356" t="s">
        <v>1131</v>
      </c>
      <c r="Y732" s="356" t="s">
        <v>1131</v>
      </c>
      <c r="Z732" s="356" t="s">
        <v>1131</v>
      </c>
      <c r="AA732" s="356" t="s">
        <v>1131</v>
      </c>
      <c r="AB732" s="356" t="s">
        <v>1131</v>
      </c>
      <c r="AC732" s="356" t="s">
        <v>1131</v>
      </c>
      <c r="AD732" s="356" t="s">
        <v>1131</v>
      </c>
      <c r="AE732" s="356" t="s">
        <v>1131</v>
      </c>
      <c r="AF732" s="356" t="s">
        <v>1131</v>
      </c>
      <c r="AG732" s="356" t="s">
        <v>1131</v>
      </c>
      <c r="AH732" s="356" t="s">
        <v>1131</v>
      </c>
      <c r="AI732" s="356" t="s">
        <v>1131</v>
      </c>
      <c r="AJ732" s="356" t="s">
        <v>1131</v>
      </c>
      <c r="AK732" s="356" t="s">
        <v>1131</v>
      </c>
      <c r="AL732" s="356" t="s">
        <v>1131</v>
      </c>
      <c r="AM732" s="356" t="s">
        <v>1131</v>
      </c>
      <c r="AN732" s="356" t="s">
        <v>1131</v>
      </c>
      <c r="AO732" s="356" t="s">
        <v>1131</v>
      </c>
      <c r="AP732" s="356" t="s">
        <v>1131</v>
      </c>
      <c r="AQ732" s="356" t="s">
        <v>1131</v>
      </c>
      <c r="AR732" s="356" t="s">
        <v>1131</v>
      </c>
    </row>
    <row r="733" spans="1:44" ht="93.75" customHeight="1">
      <c r="A733" s="357" t="s">
        <v>3373</v>
      </c>
      <c r="B733" s="358" t="s">
        <v>3374</v>
      </c>
      <c r="C733" s="358" t="s">
        <v>1371</v>
      </c>
      <c r="D733" s="358" t="s">
        <v>1315</v>
      </c>
      <c r="E733" s="358" t="s">
        <v>1632</v>
      </c>
      <c r="F733" s="358" t="s">
        <v>3375</v>
      </c>
      <c r="G733" s="358" t="s">
        <v>3028</v>
      </c>
      <c r="H733" s="358" t="s">
        <v>1130</v>
      </c>
      <c r="I733" s="355">
        <v>-49529.8</v>
      </c>
      <c r="J733" s="355">
        <v>-66970.2</v>
      </c>
      <c r="K733" s="355">
        <v>-57853</v>
      </c>
      <c r="L733" s="355">
        <v>-47420.7</v>
      </c>
      <c r="M733" s="355">
        <v>-42377</v>
      </c>
      <c r="N733" s="355">
        <v>-41744.800000000003</v>
      </c>
      <c r="O733" s="355">
        <v>-19361.2</v>
      </c>
      <c r="P733" s="355">
        <v>-25825.9</v>
      </c>
      <c r="Q733" s="359">
        <v>-7446.7</v>
      </c>
      <c r="R733" s="359">
        <v>-16446.7</v>
      </c>
      <c r="S733" s="355">
        <v>-9446.7000000000007</v>
      </c>
      <c r="T733" s="355">
        <v>-9446.7000000000007</v>
      </c>
      <c r="U733" s="355">
        <v>-8446.7000000000007</v>
      </c>
      <c r="V733" s="355">
        <v>-5446.7</v>
      </c>
      <c r="W733" s="355">
        <v>-7946.7</v>
      </c>
      <c r="X733" s="355" t="s">
        <v>1131</v>
      </c>
      <c r="Y733" s="355" t="s">
        <v>1131</v>
      </c>
      <c r="Z733" s="355" t="s">
        <v>1131</v>
      </c>
      <c r="AA733" s="355" t="s">
        <v>1131</v>
      </c>
      <c r="AB733" s="355" t="s">
        <v>1131</v>
      </c>
      <c r="AC733" s="355" t="s">
        <v>1131</v>
      </c>
      <c r="AD733" s="355" t="s">
        <v>1131</v>
      </c>
      <c r="AE733" s="355" t="s">
        <v>1131</v>
      </c>
      <c r="AF733" s="355" t="s">
        <v>1131</v>
      </c>
      <c r="AG733" s="355" t="s">
        <v>1131</v>
      </c>
      <c r="AH733" s="355" t="s">
        <v>1131</v>
      </c>
      <c r="AI733" s="355" t="s">
        <v>1131</v>
      </c>
      <c r="AJ733" s="355" t="s">
        <v>1131</v>
      </c>
      <c r="AK733" s="355" t="s">
        <v>1131</v>
      </c>
      <c r="AL733" s="355" t="s">
        <v>1131</v>
      </c>
      <c r="AM733" s="355" t="s">
        <v>1131</v>
      </c>
      <c r="AN733" s="355" t="s">
        <v>1131</v>
      </c>
      <c r="AO733" s="355" t="s">
        <v>1131</v>
      </c>
      <c r="AP733" s="355" t="s">
        <v>1131</v>
      </c>
      <c r="AQ733" s="355" t="s">
        <v>1131</v>
      </c>
      <c r="AR733" s="355" t="s">
        <v>1131</v>
      </c>
    </row>
    <row r="734" spans="1:44" ht="213" customHeight="1">
      <c r="A734" s="352" t="s">
        <v>3376</v>
      </c>
      <c r="B734" s="353" t="s">
        <v>3377</v>
      </c>
      <c r="C734" s="353" t="s">
        <v>1371</v>
      </c>
      <c r="D734" s="353" t="s">
        <v>1315</v>
      </c>
      <c r="E734" s="353" t="s">
        <v>1376</v>
      </c>
      <c r="F734" s="353" t="s">
        <v>3378</v>
      </c>
      <c r="G734" s="353" t="s">
        <v>1378</v>
      </c>
      <c r="H734" s="353" t="s">
        <v>1130</v>
      </c>
      <c r="I734" s="356">
        <v>19810.599999999999</v>
      </c>
      <c r="J734" s="356">
        <v>16312</v>
      </c>
      <c r="K734" s="356">
        <v>22702.1</v>
      </c>
      <c r="L734" s="356">
        <v>21905</v>
      </c>
      <c r="M734" s="356">
        <v>20842.099999999999</v>
      </c>
      <c r="N734" s="356">
        <v>24351.1</v>
      </c>
      <c r="O734" s="356">
        <v>24718.5</v>
      </c>
      <c r="P734" s="356">
        <v>19326.900000000001</v>
      </c>
      <c r="Q734" s="356" t="s">
        <v>1131</v>
      </c>
      <c r="R734" s="356" t="s">
        <v>1131</v>
      </c>
      <c r="S734" s="356" t="s">
        <v>1131</v>
      </c>
      <c r="T734" s="356" t="s">
        <v>1131</v>
      </c>
      <c r="U734" s="356" t="s">
        <v>1131</v>
      </c>
      <c r="V734" s="356" t="s">
        <v>1131</v>
      </c>
      <c r="W734" s="356" t="s">
        <v>1131</v>
      </c>
      <c r="X734" s="356" t="s">
        <v>1131</v>
      </c>
      <c r="Y734" s="356" t="s">
        <v>1131</v>
      </c>
      <c r="Z734" s="356" t="s">
        <v>1131</v>
      </c>
      <c r="AA734" s="356" t="s">
        <v>1131</v>
      </c>
      <c r="AB734" s="356" t="s">
        <v>1131</v>
      </c>
      <c r="AC734" s="356" t="s">
        <v>1131</v>
      </c>
      <c r="AD734" s="356" t="s">
        <v>1131</v>
      </c>
      <c r="AE734" s="356" t="s">
        <v>1131</v>
      </c>
      <c r="AF734" s="356" t="s">
        <v>1131</v>
      </c>
      <c r="AG734" s="356" t="s">
        <v>1131</v>
      </c>
      <c r="AH734" s="356" t="s">
        <v>1131</v>
      </c>
      <c r="AI734" s="356" t="s">
        <v>1131</v>
      </c>
      <c r="AJ734" s="356" t="s">
        <v>1131</v>
      </c>
      <c r="AK734" s="356" t="s">
        <v>1131</v>
      </c>
      <c r="AL734" s="356" t="s">
        <v>1131</v>
      </c>
      <c r="AM734" s="356" t="s">
        <v>1131</v>
      </c>
      <c r="AN734" s="356" t="s">
        <v>1131</v>
      </c>
      <c r="AO734" s="356" t="s">
        <v>1131</v>
      </c>
      <c r="AP734" s="356" t="s">
        <v>1131</v>
      </c>
      <c r="AQ734" s="356" t="s">
        <v>1131</v>
      </c>
      <c r="AR734" s="356" t="s">
        <v>1131</v>
      </c>
    </row>
    <row r="735" spans="1:44" ht="213" customHeight="1">
      <c r="A735" s="357" t="s">
        <v>3379</v>
      </c>
      <c r="B735" s="358" t="s">
        <v>3380</v>
      </c>
      <c r="C735" s="358" t="s">
        <v>1371</v>
      </c>
      <c r="D735" s="358" t="s">
        <v>1315</v>
      </c>
      <c r="E735" s="358" t="s">
        <v>1376</v>
      </c>
      <c r="F735" s="358" t="s">
        <v>3381</v>
      </c>
      <c r="G735" s="358" t="s">
        <v>1378</v>
      </c>
      <c r="H735" s="358" t="s">
        <v>1130</v>
      </c>
      <c r="I735" s="355">
        <v>30813.1</v>
      </c>
      <c r="J735" s="355">
        <v>30586.7</v>
      </c>
      <c r="K735" s="355">
        <v>38696.1</v>
      </c>
      <c r="L735" s="355">
        <v>38737.1</v>
      </c>
      <c r="M735" s="355">
        <v>37549.699999999997</v>
      </c>
      <c r="N735" s="355">
        <v>40227</v>
      </c>
      <c r="O735" s="355">
        <v>41642.5</v>
      </c>
      <c r="P735" s="359">
        <v>47398</v>
      </c>
      <c r="Q735" s="359">
        <v>66014</v>
      </c>
      <c r="R735" s="355">
        <v>68130</v>
      </c>
      <c r="S735" s="355">
        <v>73943</v>
      </c>
      <c r="T735" s="355">
        <v>77474</v>
      </c>
      <c r="U735" s="355">
        <v>78799</v>
      </c>
      <c r="V735" s="355">
        <v>78817</v>
      </c>
      <c r="W735" s="355" t="s">
        <v>1131</v>
      </c>
      <c r="X735" s="355" t="s">
        <v>1131</v>
      </c>
      <c r="Y735" s="355" t="s">
        <v>1131</v>
      </c>
      <c r="Z735" s="355" t="s">
        <v>1131</v>
      </c>
      <c r="AA735" s="355" t="s">
        <v>1131</v>
      </c>
      <c r="AB735" s="355" t="s">
        <v>1131</v>
      </c>
      <c r="AC735" s="355" t="s">
        <v>1131</v>
      </c>
      <c r="AD735" s="355" t="s">
        <v>1131</v>
      </c>
      <c r="AE735" s="355" t="s">
        <v>1131</v>
      </c>
      <c r="AF735" s="355" t="s">
        <v>1131</v>
      </c>
      <c r="AG735" s="355" t="s">
        <v>1131</v>
      </c>
      <c r="AH735" s="355" t="s">
        <v>1131</v>
      </c>
      <c r="AI735" s="355" t="s">
        <v>1131</v>
      </c>
      <c r="AJ735" s="355" t="s">
        <v>1131</v>
      </c>
      <c r="AK735" s="355" t="s">
        <v>1131</v>
      </c>
      <c r="AL735" s="355" t="s">
        <v>1131</v>
      </c>
      <c r="AM735" s="355" t="s">
        <v>1131</v>
      </c>
      <c r="AN735" s="355" t="s">
        <v>1131</v>
      </c>
      <c r="AO735" s="355" t="s">
        <v>1131</v>
      </c>
      <c r="AP735" s="355" t="s">
        <v>1131</v>
      </c>
      <c r="AQ735" s="355" t="s">
        <v>1131</v>
      </c>
      <c r="AR735" s="355" t="s">
        <v>1131</v>
      </c>
    </row>
    <row r="736" spans="1:44" ht="213" customHeight="1">
      <c r="A736" s="352" t="s">
        <v>3382</v>
      </c>
      <c r="B736" s="353" t="s">
        <v>3383</v>
      </c>
      <c r="C736" s="353"/>
      <c r="D736" s="353"/>
      <c r="E736" s="353" t="s">
        <v>3114</v>
      </c>
      <c r="F736" s="353" t="s">
        <v>3384</v>
      </c>
      <c r="G736" s="353" t="s">
        <v>1378</v>
      </c>
      <c r="H736" s="353" t="s">
        <v>1130</v>
      </c>
      <c r="I736" s="356">
        <v>1.5720000000000001</v>
      </c>
      <c r="J736" s="356">
        <v>1.5489999999999999</v>
      </c>
      <c r="K736" s="356">
        <v>1.6719999999999999</v>
      </c>
      <c r="L736" s="356">
        <v>1.6439999999999999</v>
      </c>
      <c r="M736" s="356">
        <v>1.5389999999999999</v>
      </c>
      <c r="N736" s="356">
        <v>1.3979999999999999</v>
      </c>
      <c r="O736" s="356">
        <v>1.4339999999999999</v>
      </c>
      <c r="P736" s="354">
        <v>1.6</v>
      </c>
      <c r="Q736" s="354">
        <v>2.2000000000000002</v>
      </c>
      <c r="R736" s="355">
        <v>2.2000000000000002</v>
      </c>
      <c r="S736" s="355">
        <v>2.2999999999999998</v>
      </c>
      <c r="T736" s="355">
        <v>2.4</v>
      </c>
      <c r="U736" s="355">
        <v>2.2999999999999998</v>
      </c>
      <c r="V736" s="355">
        <v>2.2999999999999998</v>
      </c>
      <c r="W736" s="356" t="s">
        <v>1131</v>
      </c>
      <c r="X736" s="356" t="s">
        <v>1131</v>
      </c>
      <c r="Y736" s="356" t="s">
        <v>1131</v>
      </c>
      <c r="Z736" s="356" t="s">
        <v>1131</v>
      </c>
      <c r="AA736" s="356" t="s">
        <v>1131</v>
      </c>
      <c r="AB736" s="356" t="s">
        <v>1131</v>
      </c>
      <c r="AC736" s="356" t="s">
        <v>1131</v>
      </c>
      <c r="AD736" s="356" t="s">
        <v>1131</v>
      </c>
      <c r="AE736" s="356" t="s">
        <v>1131</v>
      </c>
      <c r="AF736" s="356" t="s">
        <v>1131</v>
      </c>
      <c r="AG736" s="356" t="s">
        <v>1131</v>
      </c>
      <c r="AH736" s="356" t="s">
        <v>1131</v>
      </c>
      <c r="AI736" s="356" t="s">
        <v>1131</v>
      </c>
      <c r="AJ736" s="356" t="s">
        <v>1131</v>
      </c>
      <c r="AK736" s="356" t="s">
        <v>1131</v>
      </c>
      <c r="AL736" s="356" t="s">
        <v>1131</v>
      </c>
      <c r="AM736" s="356" t="s">
        <v>1131</v>
      </c>
      <c r="AN736" s="356" t="s">
        <v>1131</v>
      </c>
      <c r="AO736" s="356" t="s">
        <v>1131</v>
      </c>
      <c r="AP736" s="356" t="s">
        <v>1131</v>
      </c>
      <c r="AQ736" s="356" t="s">
        <v>1131</v>
      </c>
      <c r="AR736" s="356" t="s">
        <v>1131</v>
      </c>
    </row>
    <row r="737" spans="1:44" ht="120.75" customHeight="1">
      <c r="A737" s="357" t="s">
        <v>3385</v>
      </c>
      <c r="B737" s="358" t="s">
        <v>3386</v>
      </c>
      <c r="C737" s="358"/>
      <c r="D737" s="358"/>
      <c r="E737" s="358" t="s">
        <v>1984</v>
      </c>
      <c r="F737" s="358" t="s">
        <v>3387</v>
      </c>
      <c r="G737" s="358"/>
      <c r="H737" s="358" t="s">
        <v>1130</v>
      </c>
      <c r="I737" s="355">
        <v>103421</v>
      </c>
      <c r="J737" s="355">
        <v>111583</v>
      </c>
      <c r="K737" s="355">
        <v>123550</v>
      </c>
      <c r="L737" s="355">
        <v>128298.5</v>
      </c>
      <c r="M737" s="355">
        <v>132870</v>
      </c>
      <c r="N737" s="355">
        <v>139144.9</v>
      </c>
      <c r="O737" s="355">
        <v>143885.79999999999</v>
      </c>
      <c r="P737" s="359">
        <v>148525</v>
      </c>
      <c r="Q737" s="359">
        <v>156325</v>
      </c>
      <c r="R737" s="355">
        <v>165135</v>
      </c>
      <c r="S737" s="355">
        <v>170829</v>
      </c>
      <c r="T737" s="355">
        <v>175641</v>
      </c>
      <c r="U737" s="355">
        <v>179351</v>
      </c>
      <c r="V737" s="355">
        <v>183261</v>
      </c>
      <c r="W737" s="355">
        <v>187271</v>
      </c>
      <c r="X737" s="355">
        <v>192271</v>
      </c>
      <c r="Y737" s="355">
        <v>196931</v>
      </c>
      <c r="Z737" s="355">
        <v>203131</v>
      </c>
      <c r="AA737" s="355">
        <v>210381</v>
      </c>
      <c r="AB737" s="355" t="s">
        <v>1131</v>
      </c>
      <c r="AC737" s="355" t="s">
        <v>1131</v>
      </c>
      <c r="AD737" s="355" t="s">
        <v>1131</v>
      </c>
      <c r="AE737" s="355" t="s">
        <v>1131</v>
      </c>
      <c r="AF737" s="355" t="s">
        <v>1131</v>
      </c>
      <c r="AG737" s="355" t="s">
        <v>1131</v>
      </c>
      <c r="AH737" s="355" t="s">
        <v>1131</v>
      </c>
      <c r="AI737" s="355" t="s">
        <v>1131</v>
      </c>
      <c r="AJ737" s="355" t="s">
        <v>1131</v>
      </c>
      <c r="AK737" s="355" t="s">
        <v>1131</v>
      </c>
      <c r="AL737" s="355" t="s">
        <v>1131</v>
      </c>
      <c r="AM737" s="355" t="s">
        <v>1131</v>
      </c>
      <c r="AN737" s="355" t="s">
        <v>1131</v>
      </c>
      <c r="AO737" s="355" t="s">
        <v>1131</v>
      </c>
      <c r="AP737" s="355" t="s">
        <v>1131</v>
      </c>
      <c r="AQ737" s="355" t="s">
        <v>1131</v>
      </c>
      <c r="AR737" s="355" t="s">
        <v>1131</v>
      </c>
    </row>
    <row r="738" spans="1:44" ht="20.25" customHeight="1">
      <c r="A738" s="352" t="s">
        <v>3388</v>
      </c>
      <c r="B738" s="353" t="s">
        <v>3389</v>
      </c>
      <c r="C738" s="353"/>
      <c r="D738" s="353" t="s">
        <v>1322</v>
      </c>
      <c r="E738" s="353" t="s">
        <v>3390</v>
      </c>
      <c r="F738" s="353" t="s">
        <v>3391</v>
      </c>
      <c r="G738" s="353"/>
      <c r="H738" s="353" t="s">
        <v>1130</v>
      </c>
      <c r="I738" s="354">
        <v>385.1</v>
      </c>
      <c r="J738" s="354">
        <v>368.6</v>
      </c>
      <c r="K738" s="354">
        <v>352.7</v>
      </c>
      <c r="L738" s="354">
        <v>337.6</v>
      </c>
      <c r="M738" s="354">
        <v>323.10000000000002</v>
      </c>
      <c r="N738" s="354">
        <v>309.2</v>
      </c>
      <c r="O738" s="354">
        <v>295.89999999999998</v>
      </c>
      <c r="P738" s="354">
        <v>283.2</v>
      </c>
      <c r="Q738" s="356" t="s">
        <v>1131</v>
      </c>
      <c r="R738" s="356" t="s">
        <v>1131</v>
      </c>
      <c r="S738" s="356" t="s">
        <v>1131</v>
      </c>
      <c r="T738" s="356" t="s">
        <v>1131</v>
      </c>
      <c r="U738" s="356" t="s">
        <v>1131</v>
      </c>
      <c r="V738" s="356" t="s">
        <v>1131</v>
      </c>
      <c r="W738" s="356" t="s">
        <v>1131</v>
      </c>
      <c r="X738" s="356" t="s">
        <v>1131</v>
      </c>
      <c r="Y738" s="356" t="s">
        <v>1131</v>
      </c>
      <c r="Z738" s="356" t="s">
        <v>1131</v>
      </c>
      <c r="AA738" s="356" t="s">
        <v>1131</v>
      </c>
      <c r="AB738" s="356" t="s">
        <v>1131</v>
      </c>
      <c r="AC738" s="356" t="s">
        <v>1131</v>
      </c>
      <c r="AD738" s="356" t="s">
        <v>1131</v>
      </c>
      <c r="AE738" s="356" t="s">
        <v>1131</v>
      </c>
      <c r="AF738" s="356" t="s">
        <v>1131</v>
      </c>
      <c r="AG738" s="356" t="s">
        <v>1131</v>
      </c>
      <c r="AH738" s="356" t="s">
        <v>1131</v>
      </c>
      <c r="AI738" s="356" t="s">
        <v>1131</v>
      </c>
      <c r="AJ738" s="356" t="s">
        <v>1131</v>
      </c>
      <c r="AK738" s="356" t="s">
        <v>1131</v>
      </c>
      <c r="AL738" s="356" t="s">
        <v>1131</v>
      </c>
      <c r="AM738" s="356" t="s">
        <v>1131</v>
      </c>
      <c r="AN738" s="356" t="s">
        <v>1131</v>
      </c>
      <c r="AO738" s="356" t="s">
        <v>1131</v>
      </c>
      <c r="AP738" s="356" t="s">
        <v>1131</v>
      </c>
      <c r="AQ738" s="356" t="s">
        <v>1131</v>
      </c>
      <c r="AR738" s="356" t="s">
        <v>1131</v>
      </c>
    </row>
    <row r="739" spans="1:44" ht="38.25" customHeight="1">
      <c r="A739" s="357" t="s">
        <v>3392</v>
      </c>
      <c r="B739" s="358" t="s">
        <v>3393</v>
      </c>
      <c r="C739" s="358"/>
      <c r="D739" s="358"/>
      <c r="E739" s="358" t="s">
        <v>3394</v>
      </c>
      <c r="F739" s="358" t="s">
        <v>3395</v>
      </c>
      <c r="G739" s="358"/>
      <c r="H739" s="358" t="s">
        <v>1130</v>
      </c>
      <c r="I739" s="355">
        <v>165.07557677008799</v>
      </c>
      <c r="J739" s="355">
        <v>52.280912364945998</v>
      </c>
      <c r="K739" s="355">
        <v>190.00788332676399</v>
      </c>
      <c r="L739" s="355">
        <v>312.90519877675803</v>
      </c>
      <c r="M739" s="355">
        <v>-33.619710660149103</v>
      </c>
      <c r="N739" s="355">
        <v>13.1136566498066</v>
      </c>
      <c r="O739" s="359">
        <v>119.635694088249</v>
      </c>
      <c r="P739" s="359">
        <v>40.718562874251496</v>
      </c>
      <c r="Q739" s="359">
        <v>-3.3333333333333299</v>
      </c>
      <c r="R739" s="355">
        <v>-15.4423335766666</v>
      </c>
      <c r="S739" s="355">
        <v>19.880131858349301</v>
      </c>
      <c r="T739" s="355">
        <v>17.817779128082101</v>
      </c>
      <c r="U739" s="355">
        <v>17.704106430943199</v>
      </c>
      <c r="V739" s="355">
        <v>34.238156149583297</v>
      </c>
      <c r="W739" s="355">
        <v>30.827599933003398</v>
      </c>
      <c r="X739" s="355">
        <v>31.5416913446569</v>
      </c>
      <c r="Y739" s="355">
        <v>29.8887627759362</v>
      </c>
      <c r="Z739" s="355">
        <v>28.4614126341326</v>
      </c>
      <c r="AA739" s="355">
        <v>27.175603029244598</v>
      </c>
      <c r="AB739" s="355" t="s">
        <v>1131</v>
      </c>
      <c r="AC739" s="355" t="s">
        <v>1131</v>
      </c>
      <c r="AD739" s="355" t="s">
        <v>1131</v>
      </c>
      <c r="AE739" s="355" t="s">
        <v>1131</v>
      </c>
      <c r="AF739" s="355" t="s">
        <v>1131</v>
      </c>
      <c r="AG739" s="355" t="s">
        <v>1131</v>
      </c>
      <c r="AH739" s="355" t="s">
        <v>1131</v>
      </c>
      <c r="AI739" s="355" t="s">
        <v>1131</v>
      </c>
      <c r="AJ739" s="355" t="s">
        <v>1131</v>
      </c>
      <c r="AK739" s="355" t="s">
        <v>1131</v>
      </c>
      <c r="AL739" s="355" t="s">
        <v>1131</v>
      </c>
      <c r="AM739" s="355" t="s">
        <v>1131</v>
      </c>
      <c r="AN739" s="355" t="s">
        <v>1131</v>
      </c>
      <c r="AO739" s="355" t="s">
        <v>1131</v>
      </c>
      <c r="AP739" s="355" t="s">
        <v>1131</v>
      </c>
      <c r="AQ739" s="355" t="s">
        <v>1131</v>
      </c>
      <c r="AR739" s="355" t="s">
        <v>1131</v>
      </c>
    </row>
    <row r="740" spans="1:44" ht="38.25" customHeight="1">
      <c r="A740" s="352" t="s">
        <v>3396</v>
      </c>
      <c r="B740" s="353" t="s">
        <v>3397</v>
      </c>
      <c r="C740" s="353"/>
      <c r="D740" s="353" t="s">
        <v>1322</v>
      </c>
      <c r="E740" s="353" t="s">
        <v>3394</v>
      </c>
      <c r="F740" s="353" t="s">
        <v>3398</v>
      </c>
      <c r="G740" s="353"/>
      <c r="H740" s="353" t="s">
        <v>1130</v>
      </c>
      <c r="I740" s="356">
        <v>3.3319999999999999</v>
      </c>
      <c r="J740" s="356">
        <v>5.0739999999999998</v>
      </c>
      <c r="K740" s="356">
        <v>14.715</v>
      </c>
      <c r="L740" s="356">
        <v>60.759</v>
      </c>
      <c r="M740" s="356">
        <v>40.332000000000001</v>
      </c>
      <c r="N740" s="356">
        <v>45.621000000000002</v>
      </c>
      <c r="O740" s="354">
        <v>100.2</v>
      </c>
      <c r="P740" s="354">
        <v>141</v>
      </c>
      <c r="Q740" s="354">
        <v>136.30000000000001</v>
      </c>
      <c r="R740" s="355">
        <v>115.252099335003</v>
      </c>
      <c r="S740" s="355">
        <v>138.16436865231799</v>
      </c>
      <c r="T740" s="355">
        <v>162.78219069249701</v>
      </c>
      <c r="U740" s="355">
        <v>191.601322983317</v>
      </c>
      <c r="V740" s="355">
        <v>257.20208313101301</v>
      </c>
      <c r="W740" s="355">
        <v>336.49131233799199</v>
      </c>
      <c r="X740" s="355">
        <v>442.62636347722798</v>
      </c>
      <c r="Y740" s="355">
        <v>574.92190724068905</v>
      </c>
      <c r="Z740" s="355">
        <v>738.55280358448601</v>
      </c>
      <c r="AA740" s="355">
        <v>939.25898164796297</v>
      </c>
      <c r="AB740" s="356" t="s">
        <v>1131</v>
      </c>
      <c r="AC740" s="356" t="s">
        <v>1131</v>
      </c>
      <c r="AD740" s="356" t="s">
        <v>1131</v>
      </c>
      <c r="AE740" s="356" t="s">
        <v>1131</v>
      </c>
      <c r="AF740" s="356" t="s">
        <v>1131</v>
      </c>
      <c r="AG740" s="356" t="s">
        <v>1131</v>
      </c>
      <c r="AH740" s="356" t="s">
        <v>1131</v>
      </c>
      <c r="AI740" s="356" t="s">
        <v>1131</v>
      </c>
      <c r="AJ740" s="356" t="s">
        <v>1131</v>
      </c>
      <c r="AK740" s="356" t="s">
        <v>1131</v>
      </c>
      <c r="AL740" s="356" t="s">
        <v>1131</v>
      </c>
      <c r="AM740" s="356" t="s">
        <v>1131</v>
      </c>
      <c r="AN740" s="356" t="s">
        <v>1131</v>
      </c>
      <c r="AO740" s="356" t="s">
        <v>1131</v>
      </c>
      <c r="AP740" s="356" t="s">
        <v>1131</v>
      </c>
      <c r="AQ740" s="356" t="s">
        <v>1131</v>
      </c>
      <c r="AR740" s="356" t="s">
        <v>1131</v>
      </c>
    </row>
    <row r="741" spans="1:44" ht="148.5" customHeight="1">
      <c r="A741" s="357" t="s">
        <v>3399</v>
      </c>
      <c r="B741" s="358" t="s">
        <v>3400</v>
      </c>
      <c r="C741" s="358"/>
      <c r="D741" s="358"/>
      <c r="E741" s="358" t="s">
        <v>3401</v>
      </c>
      <c r="F741" s="358" t="s">
        <v>3402</v>
      </c>
      <c r="G741" s="358"/>
      <c r="H741" s="358" t="s">
        <v>1130</v>
      </c>
      <c r="I741" s="355">
        <v>0.201689787547774</v>
      </c>
      <c r="J741" s="355">
        <v>0.30997768942605902</v>
      </c>
      <c r="K741" s="355">
        <v>0.96239372138652701</v>
      </c>
      <c r="L741" s="355">
        <v>3.8982011263651302</v>
      </c>
      <c r="M741" s="355">
        <v>2.6205606019258498</v>
      </c>
      <c r="N741" s="355">
        <v>2.7663155346443</v>
      </c>
      <c r="O741" s="359">
        <v>6.7697716857339598</v>
      </c>
      <c r="P741" s="359">
        <v>9.8232853664398991</v>
      </c>
      <c r="Q741" s="359">
        <v>9.1170568561872898</v>
      </c>
      <c r="R741" s="355">
        <v>8.3233238501750701</v>
      </c>
      <c r="S741" s="355">
        <v>9.4901928201625498</v>
      </c>
      <c r="T741" s="355">
        <v>10.680422347692501</v>
      </c>
      <c r="U741" s="355">
        <v>11.894473095155901</v>
      </c>
      <c r="V741" s="355">
        <v>15.2738207055007</v>
      </c>
      <c r="W741" s="355">
        <v>19.329018376244498</v>
      </c>
      <c r="X741" s="355">
        <v>24.1952121377639</v>
      </c>
      <c r="Y741" s="355">
        <v>30.034592287877299</v>
      </c>
      <c r="Z741" s="355">
        <v>37.041798012957301</v>
      </c>
      <c r="AA741" s="355">
        <v>45.450400707841197</v>
      </c>
      <c r="AB741" s="355" t="s">
        <v>1131</v>
      </c>
      <c r="AC741" s="355" t="s">
        <v>1131</v>
      </c>
      <c r="AD741" s="355" t="s">
        <v>1131</v>
      </c>
      <c r="AE741" s="355" t="s">
        <v>1131</v>
      </c>
      <c r="AF741" s="355" t="s">
        <v>1131</v>
      </c>
      <c r="AG741" s="355" t="s">
        <v>1131</v>
      </c>
      <c r="AH741" s="355" t="s">
        <v>1131</v>
      </c>
      <c r="AI741" s="355" t="s">
        <v>1131</v>
      </c>
      <c r="AJ741" s="355" t="s">
        <v>1131</v>
      </c>
      <c r="AK741" s="355" t="s">
        <v>1131</v>
      </c>
      <c r="AL741" s="355" t="s">
        <v>1131</v>
      </c>
      <c r="AM741" s="355" t="s">
        <v>1131</v>
      </c>
      <c r="AN741" s="355" t="s">
        <v>1131</v>
      </c>
      <c r="AO741" s="355" t="s">
        <v>1131</v>
      </c>
      <c r="AP741" s="355" t="s">
        <v>1131</v>
      </c>
      <c r="AQ741" s="355" t="s">
        <v>1131</v>
      </c>
      <c r="AR741" s="355" t="s">
        <v>1131</v>
      </c>
    </row>
    <row r="742" spans="1:44" ht="120.75" customHeight="1">
      <c r="A742" s="352" t="s">
        <v>3403</v>
      </c>
      <c r="B742" s="353" t="s">
        <v>3404</v>
      </c>
      <c r="C742" s="353"/>
      <c r="D742" s="353" t="s">
        <v>1322</v>
      </c>
      <c r="E742" s="353" t="s">
        <v>1801</v>
      </c>
      <c r="F742" s="353" t="s">
        <v>3405</v>
      </c>
      <c r="G742" s="353"/>
      <c r="H742" s="353" t="s">
        <v>1130</v>
      </c>
      <c r="I742" s="356">
        <v>2.75135970052375</v>
      </c>
      <c r="J742" s="356">
        <v>3.0014833096622699</v>
      </c>
      <c r="K742" s="356">
        <v>3.19282787065324</v>
      </c>
      <c r="L742" s="356">
        <v>3.62991887762281</v>
      </c>
      <c r="M742" s="356">
        <v>3.6006544153536</v>
      </c>
      <c r="N742" s="356">
        <v>4.0329930737495303</v>
      </c>
      <c r="O742" s="354">
        <v>4.45607715860735</v>
      </c>
      <c r="P742" s="354">
        <v>4.8026234190687704</v>
      </c>
      <c r="Q742" s="354">
        <v>-8.9110195612205801E-5</v>
      </c>
      <c r="R742" s="355">
        <v>-8.9110195612205801E-5</v>
      </c>
      <c r="S742" s="355">
        <v>-8.9110195612205801E-5</v>
      </c>
      <c r="T742" s="355">
        <v>-8.9110195612205801E-5</v>
      </c>
      <c r="U742" s="355">
        <v>-8.9110195612205801E-5</v>
      </c>
      <c r="V742" s="355">
        <v>-8.9110195612205801E-5</v>
      </c>
      <c r="W742" s="355">
        <v>-8.9110195612205801E-5</v>
      </c>
      <c r="X742" s="355">
        <v>-8.9110195612205801E-5</v>
      </c>
      <c r="Y742" s="355">
        <v>-8.9110195612205801E-5</v>
      </c>
      <c r="Z742" s="355">
        <v>-8.9110195612205801E-5</v>
      </c>
      <c r="AA742" s="355">
        <v>-8.9110195612205801E-5</v>
      </c>
      <c r="AB742" s="356" t="s">
        <v>1131</v>
      </c>
      <c r="AC742" s="356" t="s">
        <v>1131</v>
      </c>
      <c r="AD742" s="356" t="s">
        <v>1131</v>
      </c>
      <c r="AE742" s="356" t="s">
        <v>1131</v>
      </c>
      <c r="AF742" s="356" t="s">
        <v>1131</v>
      </c>
      <c r="AG742" s="356" t="s">
        <v>1131</v>
      </c>
      <c r="AH742" s="356" t="s">
        <v>1131</v>
      </c>
      <c r="AI742" s="356" t="s">
        <v>1131</v>
      </c>
      <c r="AJ742" s="356" t="s">
        <v>1131</v>
      </c>
      <c r="AK742" s="356" t="s">
        <v>1131</v>
      </c>
      <c r="AL742" s="356" t="s">
        <v>1131</v>
      </c>
      <c r="AM742" s="356" t="s">
        <v>1131</v>
      </c>
      <c r="AN742" s="356" t="s">
        <v>1131</v>
      </c>
      <c r="AO742" s="356" t="s">
        <v>1131</v>
      </c>
      <c r="AP742" s="356" t="s">
        <v>1131</v>
      </c>
      <c r="AQ742" s="356" t="s">
        <v>1131</v>
      </c>
      <c r="AR742" s="356" t="s">
        <v>1131</v>
      </c>
    </row>
    <row r="743" spans="1:44" ht="29.25" customHeight="1">
      <c r="A743" s="357" t="s">
        <v>3406</v>
      </c>
      <c r="B743" s="358" t="s">
        <v>3407</v>
      </c>
      <c r="C743" s="358" t="s">
        <v>1290</v>
      </c>
      <c r="D743" s="358" t="s">
        <v>1291</v>
      </c>
      <c r="E743" s="358" t="s">
        <v>1435</v>
      </c>
      <c r="F743" s="358" t="s">
        <v>3408</v>
      </c>
      <c r="G743" s="358" t="s">
        <v>1770</v>
      </c>
      <c r="H743" s="358" t="s">
        <v>1130</v>
      </c>
      <c r="I743" s="355">
        <v>1626788.3</v>
      </c>
      <c r="J743" s="355">
        <v>1717064.6</v>
      </c>
      <c r="K743" s="355">
        <v>1847084.1</v>
      </c>
      <c r="L743" s="355">
        <v>1922738</v>
      </c>
      <c r="M743" s="355">
        <v>1986812.4</v>
      </c>
      <c r="N743" s="355">
        <v>1982602.9</v>
      </c>
      <c r="O743" s="355">
        <v>2147004.9</v>
      </c>
      <c r="P743" s="355">
        <v>2323675.4</v>
      </c>
      <c r="Q743" s="355">
        <v>2395263.7000000002</v>
      </c>
      <c r="R743" s="359">
        <v>2464833.7000000002</v>
      </c>
      <c r="S743" s="355">
        <v>2568150.6</v>
      </c>
      <c r="T743" s="355">
        <v>2646038</v>
      </c>
      <c r="U743" s="355">
        <v>2745177.7</v>
      </c>
      <c r="V743" s="355">
        <v>2845588.7</v>
      </c>
      <c r="W743" s="355">
        <v>2955939.1</v>
      </c>
      <c r="X743" s="355">
        <v>3047471.9</v>
      </c>
      <c r="Y743" s="355">
        <v>3137049.8</v>
      </c>
      <c r="Z743" s="355">
        <v>3228954.3</v>
      </c>
      <c r="AA743" s="355">
        <v>3321657.7</v>
      </c>
      <c r="AB743" s="355">
        <v>3413034.5</v>
      </c>
      <c r="AC743" s="355">
        <v>3503722.2</v>
      </c>
      <c r="AD743" s="355">
        <v>3597541.1</v>
      </c>
      <c r="AE743" s="355">
        <v>3693261.3</v>
      </c>
      <c r="AF743" s="355">
        <v>3790869</v>
      </c>
      <c r="AG743" s="355">
        <v>3889933.4</v>
      </c>
      <c r="AH743" s="355">
        <v>3988203.4</v>
      </c>
      <c r="AI743" s="355">
        <v>4086791.8</v>
      </c>
      <c r="AJ743" s="355">
        <v>4185201.8</v>
      </c>
      <c r="AK743" s="355">
        <v>4281732.2</v>
      </c>
      <c r="AL743" s="355">
        <v>4374073.4000000004</v>
      </c>
      <c r="AM743" s="355">
        <v>4460257.0999999996</v>
      </c>
      <c r="AN743" s="355">
        <v>4537248.9000000004</v>
      </c>
      <c r="AO743" s="355">
        <v>4601594.3</v>
      </c>
      <c r="AP743" s="355">
        <v>4649411.5</v>
      </c>
      <c r="AQ743" s="355">
        <v>4676237.4000000004</v>
      </c>
      <c r="AR743" s="355">
        <v>4676755.3</v>
      </c>
    </row>
    <row r="744" spans="1:44" ht="57" customHeight="1">
      <c r="A744" s="352" t="s">
        <v>3409</v>
      </c>
      <c r="B744" s="353" t="s">
        <v>3410</v>
      </c>
      <c r="C744" s="353" t="s">
        <v>1371</v>
      </c>
      <c r="D744" s="353" t="s">
        <v>1315</v>
      </c>
      <c r="E744" s="353" t="s">
        <v>3411</v>
      </c>
      <c r="F744" s="353" t="s">
        <v>3412</v>
      </c>
      <c r="G744" s="353"/>
      <c r="H744" s="353" t="s">
        <v>1130</v>
      </c>
      <c r="I744" s="356">
        <v>1438423</v>
      </c>
      <c r="J744" s="356">
        <v>1479249</v>
      </c>
      <c r="K744" s="356">
        <v>1633141</v>
      </c>
      <c r="L744" s="356">
        <v>1747684</v>
      </c>
      <c r="M744" s="356">
        <v>1704895</v>
      </c>
      <c r="N744" s="356">
        <v>1679794</v>
      </c>
      <c r="O744" s="356">
        <v>1876821</v>
      </c>
      <c r="P744" s="356">
        <v>1799281</v>
      </c>
      <c r="Q744" s="356">
        <v>1834520</v>
      </c>
      <c r="R744" s="354">
        <v>1807500</v>
      </c>
      <c r="S744" s="355">
        <v>1758200</v>
      </c>
      <c r="T744" s="355">
        <v>1820100</v>
      </c>
      <c r="U744" s="355">
        <v>1916700</v>
      </c>
      <c r="V744" s="355">
        <v>2019200</v>
      </c>
      <c r="W744" s="355">
        <v>2121200</v>
      </c>
      <c r="X744" s="355">
        <v>2187600</v>
      </c>
      <c r="Y744" s="355">
        <v>2243800</v>
      </c>
      <c r="Z744" s="355">
        <v>2305800</v>
      </c>
      <c r="AA744" s="355">
        <v>2376100</v>
      </c>
      <c r="AB744" s="355">
        <v>2458100</v>
      </c>
      <c r="AC744" s="355">
        <v>2555600</v>
      </c>
      <c r="AD744" s="355">
        <v>2674800</v>
      </c>
      <c r="AE744" s="355">
        <v>2824300</v>
      </c>
      <c r="AF744" s="355">
        <v>3008500</v>
      </c>
      <c r="AG744" s="355">
        <v>3229800</v>
      </c>
      <c r="AH744" s="355">
        <v>3492700</v>
      </c>
      <c r="AI744" s="355">
        <v>3799800</v>
      </c>
      <c r="AJ744" s="355">
        <v>4149500</v>
      </c>
      <c r="AK744" s="355">
        <v>4534100</v>
      </c>
      <c r="AL744" s="355">
        <v>4934900</v>
      </c>
      <c r="AM744" s="355">
        <v>5316900</v>
      </c>
      <c r="AN744" s="355">
        <v>5628000</v>
      </c>
      <c r="AO744" s="355">
        <v>5802200</v>
      </c>
      <c r="AP744" s="355">
        <v>5775500</v>
      </c>
      <c r="AQ744" s="355">
        <v>5513200</v>
      </c>
      <c r="AR744" s="355">
        <v>5150400</v>
      </c>
    </row>
    <row r="745" spans="1:44" ht="20.25" customHeight="1">
      <c r="A745" s="357" t="s">
        <v>3413</v>
      </c>
      <c r="B745" s="358" t="s">
        <v>3414</v>
      </c>
      <c r="C745" s="358" t="s">
        <v>1290</v>
      </c>
      <c r="D745" s="358" t="s">
        <v>1291</v>
      </c>
      <c r="E745" s="358" t="s">
        <v>1921</v>
      </c>
      <c r="F745" s="358" t="s">
        <v>3415</v>
      </c>
      <c r="G745" s="358" t="s">
        <v>1770</v>
      </c>
      <c r="H745" s="358" t="s">
        <v>1130</v>
      </c>
      <c r="I745" s="355">
        <v>713163.5</v>
      </c>
      <c r="J745" s="355">
        <v>698621.2</v>
      </c>
      <c r="K745" s="355">
        <v>751428.5</v>
      </c>
      <c r="L745" s="355">
        <v>791798.6</v>
      </c>
      <c r="M745" s="355">
        <v>755863.3</v>
      </c>
      <c r="N745" s="355">
        <v>712542.3</v>
      </c>
      <c r="O745" s="355">
        <v>874074.3</v>
      </c>
      <c r="P745" s="355">
        <v>1052553.6000000001</v>
      </c>
      <c r="Q745" s="355">
        <v>996865.6</v>
      </c>
      <c r="R745" s="359">
        <v>1115382.3</v>
      </c>
      <c r="S745" s="355">
        <v>1196546.7</v>
      </c>
      <c r="T745" s="355">
        <v>1253744.3</v>
      </c>
      <c r="U745" s="355">
        <v>1315108.8999999999</v>
      </c>
      <c r="V745" s="355">
        <v>1378027.2</v>
      </c>
      <c r="W745" s="355">
        <v>1453905</v>
      </c>
      <c r="X745" s="355">
        <v>1528930.2</v>
      </c>
      <c r="Y745" s="355">
        <v>1613712.4</v>
      </c>
      <c r="Z745" s="355">
        <v>1710439</v>
      </c>
      <c r="AA745" s="355">
        <v>1815430</v>
      </c>
      <c r="AB745" s="355">
        <v>1927789.3</v>
      </c>
      <c r="AC745" s="355">
        <v>2046936</v>
      </c>
      <c r="AD745" s="355">
        <v>2171067.7999999998</v>
      </c>
      <c r="AE745" s="355">
        <v>2302774.4</v>
      </c>
      <c r="AF745" s="355">
        <v>2441704.9</v>
      </c>
      <c r="AG745" s="355">
        <v>2588324.4</v>
      </c>
      <c r="AH745" s="355">
        <v>2743443.4</v>
      </c>
      <c r="AI745" s="355">
        <v>2907237.1</v>
      </c>
      <c r="AJ745" s="355">
        <v>3082666.1</v>
      </c>
      <c r="AK745" s="355">
        <v>3269763.2</v>
      </c>
      <c r="AL745" s="355">
        <v>3470303.8</v>
      </c>
      <c r="AM745" s="355">
        <v>3684746</v>
      </c>
      <c r="AN745" s="355">
        <v>3913573.7</v>
      </c>
      <c r="AO745" s="355">
        <v>4155290.8</v>
      </c>
      <c r="AP745" s="355">
        <v>4406832.5</v>
      </c>
      <c r="AQ745" s="355">
        <v>4662383.5999999996</v>
      </c>
      <c r="AR745" s="355">
        <v>4962770</v>
      </c>
    </row>
    <row r="746" spans="1:44" ht="57" customHeight="1">
      <c r="A746" s="352" t="s">
        <v>3416</v>
      </c>
      <c r="B746" s="353" t="s">
        <v>3417</v>
      </c>
      <c r="C746" s="353" t="s">
        <v>1371</v>
      </c>
      <c r="D746" s="353" t="s">
        <v>1315</v>
      </c>
      <c r="E746" s="353" t="s">
        <v>3411</v>
      </c>
      <c r="F746" s="353" t="s">
        <v>3418</v>
      </c>
      <c r="G746" s="353"/>
      <c r="H746" s="353" t="s">
        <v>1130</v>
      </c>
      <c r="I746" s="356">
        <v>630587</v>
      </c>
      <c r="J746" s="356">
        <v>601861</v>
      </c>
      <c r="K746" s="356">
        <v>664393</v>
      </c>
      <c r="L746" s="356">
        <v>719710</v>
      </c>
      <c r="M746" s="356">
        <v>648611</v>
      </c>
      <c r="N746" s="356">
        <v>603713</v>
      </c>
      <c r="O746" s="356">
        <v>764079</v>
      </c>
      <c r="P746" s="356">
        <v>815019</v>
      </c>
      <c r="Q746" s="356">
        <v>763494</v>
      </c>
      <c r="R746" s="354">
        <v>817900</v>
      </c>
      <c r="S746" s="355">
        <v>819200</v>
      </c>
      <c r="T746" s="355">
        <v>862400</v>
      </c>
      <c r="U746" s="355">
        <v>918200</v>
      </c>
      <c r="V746" s="355">
        <v>977800</v>
      </c>
      <c r="W746" s="355">
        <v>1043300</v>
      </c>
      <c r="X746" s="355">
        <v>1097500</v>
      </c>
      <c r="Y746" s="355">
        <v>1154200</v>
      </c>
      <c r="Z746" s="355">
        <v>1221400</v>
      </c>
      <c r="AA746" s="355">
        <v>1298600</v>
      </c>
      <c r="AB746" s="355">
        <v>1388400</v>
      </c>
      <c r="AC746" s="355">
        <v>1493000</v>
      </c>
      <c r="AD746" s="355">
        <v>1614200</v>
      </c>
      <c r="AE746" s="355">
        <v>1761000</v>
      </c>
      <c r="AF746" s="355">
        <v>1937800</v>
      </c>
      <c r="AG746" s="355">
        <v>2149100</v>
      </c>
      <c r="AH746" s="355">
        <v>2402600</v>
      </c>
      <c r="AI746" s="355">
        <v>2703100</v>
      </c>
      <c r="AJ746" s="355">
        <v>3056300</v>
      </c>
      <c r="AK746" s="355">
        <v>3462500</v>
      </c>
      <c r="AL746" s="355">
        <v>3915200</v>
      </c>
      <c r="AM746" s="355">
        <v>4392400</v>
      </c>
      <c r="AN746" s="355">
        <v>4854400</v>
      </c>
      <c r="AO746" s="355">
        <v>5239400</v>
      </c>
      <c r="AP746" s="355">
        <v>5474200</v>
      </c>
      <c r="AQ746" s="355">
        <v>5496900</v>
      </c>
      <c r="AR746" s="355">
        <v>5465400</v>
      </c>
    </row>
    <row r="747" spans="1:44" ht="47.25" customHeight="1">
      <c r="A747" s="357" t="s">
        <v>3419</v>
      </c>
      <c r="B747" s="358" t="s">
        <v>3420</v>
      </c>
      <c r="C747" s="358" t="s">
        <v>1290</v>
      </c>
      <c r="D747" s="358" t="s">
        <v>1291</v>
      </c>
      <c r="E747" s="358" t="s">
        <v>1921</v>
      </c>
      <c r="F747" s="358" t="s">
        <v>3421</v>
      </c>
      <c r="G747" s="358" t="s">
        <v>3422</v>
      </c>
      <c r="H747" s="358" t="s">
        <v>1130</v>
      </c>
      <c r="I747" s="355">
        <v>1740775.9</v>
      </c>
      <c r="J747" s="355">
        <v>1833026.7</v>
      </c>
      <c r="K747" s="355">
        <v>1934233.8</v>
      </c>
      <c r="L747" s="355">
        <v>2006974.4</v>
      </c>
      <c r="M747" s="355">
        <v>2040594.3</v>
      </c>
      <c r="N747" s="355">
        <v>2058466.5</v>
      </c>
      <c r="O747" s="355">
        <v>2221912.9</v>
      </c>
      <c r="P747" s="355">
        <v>2323781.5</v>
      </c>
      <c r="Q747" s="355">
        <v>2401189.4</v>
      </c>
      <c r="R747" s="359">
        <v>2511775.9</v>
      </c>
      <c r="S747" s="355">
        <v>2589260.2000000002</v>
      </c>
      <c r="T747" s="355">
        <v>2677133.4</v>
      </c>
      <c r="U747" s="355">
        <v>2784479.3</v>
      </c>
      <c r="V747" s="355">
        <v>2896968.3</v>
      </c>
      <c r="W747" s="355">
        <v>3019325.8</v>
      </c>
      <c r="X747" s="355">
        <v>3122155.4</v>
      </c>
      <c r="Y747" s="355">
        <v>3225826.7</v>
      </c>
      <c r="Z747" s="355">
        <v>3334326</v>
      </c>
      <c r="AA747" s="355">
        <v>3445660.2</v>
      </c>
      <c r="AB747" s="355">
        <v>3557257.3</v>
      </c>
      <c r="AC747" s="355">
        <v>3669478.3</v>
      </c>
      <c r="AD747" s="355">
        <v>3786129.8</v>
      </c>
      <c r="AE747" s="355">
        <v>3905791</v>
      </c>
      <c r="AF747" s="355">
        <v>4028453.7</v>
      </c>
      <c r="AG747" s="355">
        <v>4153774.1</v>
      </c>
      <c r="AH747" s="355">
        <v>4279570.3</v>
      </c>
      <c r="AI747" s="355">
        <v>4407443.8</v>
      </c>
      <c r="AJ747" s="355">
        <v>4537400.7</v>
      </c>
      <c r="AK747" s="355">
        <v>4668315.7</v>
      </c>
      <c r="AL747" s="355">
        <v>4798572.2</v>
      </c>
      <c r="AM747" s="355">
        <v>4927118.2</v>
      </c>
      <c r="AN747" s="355">
        <v>5051907.0999999996</v>
      </c>
      <c r="AO747" s="355">
        <v>5170631.5999999996</v>
      </c>
      <c r="AP747" s="355">
        <v>5280715.5999999996</v>
      </c>
      <c r="AQ747" s="355">
        <v>5379146.2999999998</v>
      </c>
      <c r="AR747" s="355">
        <v>5462152.5</v>
      </c>
    </row>
    <row r="748" spans="1:44" ht="75" customHeight="1">
      <c r="A748" s="352" t="s">
        <v>3423</v>
      </c>
      <c r="B748" s="353" t="s">
        <v>3424</v>
      </c>
      <c r="C748" s="353" t="s">
        <v>2426</v>
      </c>
      <c r="D748" s="353" t="s">
        <v>1315</v>
      </c>
      <c r="E748" s="353" t="s">
        <v>3425</v>
      </c>
      <c r="F748" s="353" t="s">
        <v>3426</v>
      </c>
      <c r="G748" s="353"/>
      <c r="H748" s="353" t="s">
        <v>1130</v>
      </c>
      <c r="I748" s="356">
        <v>2030100</v>
      </c>
      <c r="J748" s="356">
        <v>2134400</v>
      </c>
      <c r="K748" s="356">
        <v>2216600</v>
      </c>
      <c r="L748" s="356">
        <v>2347700</v>
      </c>
      <c r="M748" s="356">
        <v>2407600</v>
      </c>
      <c r="N748" s="354">
        <v>2482000</v>
      </c>
      <c r="O748" s="354">
        <v>2686000</v>
      </c>
      <c r="P748" s="354">
        <v>2867000</v>
      </c>
      <c r="Q748" s="354">
        <v>3000000</v>
      </c>
      <c r="R748" s="354">
        <v>3132000</v>
      </c>
      <c r="S748" s="355">
        <v>3219000</v>
      </c>
      <c r="T748" s="355">
        <v>3366000</v>
      </c>
      <c r="U748" s="355">
        <v>3526000</v>
      </c>
      <c r="V748" s="355">
        <v>3689000</v>
      </c>
      <c r="W748" s="355">
        <v>3859000</v>
      </c>
      <c r="X748" s="355">
        <v>4025000</v>
      </c>
      <c r="Y748" s="355">
        <v>4205000</v>
      </c>
      <c r="Z748" s="355">
        <v>4400000</v>
      </c>
      <c r="AA748" s="355">
        <v>4606000</v>
      </c>
      <c r="AB748" s="355">
        <v>4820000</v>
      </c>
      <c r="AC748" s="355">
        <v>5042000</v>
      </c>
      <c r="AD748" s="355">
        <v>5273000</v>
      </c>
      <c r="AE748" s="355">
        <v>5512000</v>
      </c>
      <c r="AF748" s="355">
        <v>5761000</v>
      </c>
      <c r="AG748" s="355">
        <v>6019000</v>
      </c>
      <c r="AH748" s="355">
        <v>6285000</v>
      </c>
      <c r="AI748" s="355">
        <v>6560000</v>
      </c>
      <c r="AJ748" s="355">
        <v>6844000</v>
      </c>
      <c r="AK748" s="355">
        <v>7134000</v>
      </c>
      <c r="AL748" s="355">
        <v>7431000</v>
      </c>
      <c r="AM748" s="355">
        <v>7732000</v>
      </c>
      <c r="AN748" s="355">
        <v>8034000</v>
      </c>
      <c r="AO748" s="355">
        <v>8332000</v>
      </c>
      <c r="AP748" s="355">
        <v>8623000</v>
      </c>
      <c r="AQ748" s="355">
        <v>8902000</v>
      </c>
      <c r="AR748" s="355">
        <v>9162000</v>
      </c>
    </row>
    <row r="749" spans="1:44" ht="57" customHeight="1">
      <c r="A749" s="357" t="s">
        <v>3427</v>
      </c>
      <c r="B749" s="358" t="s">
        <v>3428</v>
      </c>
      <c r="C749" s="358" t="s">
        <v>1371</v>
      </c>
      <c r="D749" s="358" t="s">
        <v>1315</v>
      </c>
      <c r="E749" s="358" t="s">
        <v>3411</v>
      </c>
      <c r="F749" s="358" t="s">
        <v>3429</v>
      </c>
      <c r="G749" s="358" t="s">
        <v>3422</v>
      </c>
      <c r="H749" s="358" t="s">
        <v>1130</v>
      </c>
      <c r="I749" s="355">
        <v>1539200</v>
      </c>
      <c r="J749" s="355">
        <v>1579200</v>
      </c>
      <c r="K749" s="355">
        <v>1710200</v>
      </c>
      <c r="L749" s="355">
        <v>1824300</v>
      </c>
      <c r="M749" s="355">
        <v>1751000</v>
      </c>
      <c r="N749" s="355">
        <v>1744100</v>
      </c>
      <c r="O749" s="355">
        <v>1942300</v>
      </c>
      <c r="P749" s="355">
        <v>1799400</v>
      </c>
      <c r="Q749" s="355">
        <v>1839100</v>
      </c>
      <c r="R749" s="359">
        <v>1842000</v>
      </c>
      <c r="S749" s="355">
        <v>1773000</v>
      </c>
      <c r="T749" s="355">
        <v>1842000</v>
      </c>
      <c r="U749" s="355">
        <v>1944000</v>
      </c>
      <c r="V749" s="355">
        <v>2056000</v>
      </c>
      <c r="W749" s="355">
        <v>2167000</v>
      </c>
      <c r="X749" s="355">
        <v>2241000</v>
      </c>
      <c r="Y749" s="355">
        <v>2307000</v>
      </c>
      <c r="Z749" s="355">
        <v>2381000</v>
      </c>
      <c r="AA749" s="355">
        <v>2465000</v>
      </c>
      <c r="AB749" s="355">
        <v>2562000</v>
      </c>
      <c r="AC749" s="355">
        <v>2676000</v>
      </c>
      <c r="AD749" s="355">
        <v>2815000</v>
      </c>
      <c r="AE749" s="355">
        <v>2987000</v>
      </c>
      <c r="AF749" s="355">
        <v>3197000</v>
      </c>
      <c r="AG749" s="355">
        <v>3449000</v>
      </c>
      <c r="AH749" s="355">
        <v>3748000</v>
      </c>
      <c r="AI749" s="355">
        <v>4098000</v>
      </c>
      <c r="AJ749" s="355">
        <v>4499000</v>
      </c>
      <c r="AK749" s="355">
        <v>4943000</v>
      </c>
      <c r="AL749" s="355">
        <v>5414000</v>
      </c>
      <c r="AM749" s="355">
        <v>5873000</v>
      </c>
      <c r="AN749" s="355">
        <v>6266000</v>
      </c>
      <c r="AO749" s="355">
        <v>6520000</v>
      </c>
      <c r="AP749" s="355">
        <v>6560000</v>
      </c>
      <c r="AQ749" s="355">
        <v>6342000</v>
      </c>
      <c r="AR749" s="355">
        <v>6015000</v>
      </c>
    </row>
    <row r="750" spans="1:44" ht="20.25" customHeight="1">
      <c r="A750" s="352" t="s">
        <v>3430</v>
      </c>
      <c r="B750" s="353" t="s">
        <v>3431</v>
      </c>
      <c r="C750" s="353" t="s">
        <v>1290</v>
      </c>
      <c r="D750" s="353" t="s">
        <v>1291</v>
      </c>
      <c r="E750" s="353" t="s">
        <v>1921</v>
      </c>
      <c r="F750" s="353" t="s">
        <v>3432</v>
      </c>
      <c r="G750" s="353" t="s">
        <v>1770</v>
      </c>
      <c r="H750" s="353" t="s">
        <v>1130</v>
      </c>
      <c r="I750" s="356">
        <v>249739.8</v>
      </c>
      <c r="J750" s="356">
        <v>264717</v>
      </c>
      <c r="K750" s="356">
        <v>281899.2</v>
      </c>
      <c r="L750" s="356">
        <v>303861.2</v>
      </c>
      <c r="M750" s="356">
        <v>327780.3</v>
      </c>
      <c r="N750" s="356">
        <v>349586.1</v>
      </c>
      <c r="O750" s="356">
        <v>378268.3</v>
      </c>
      <c r="P750" s="356">
        <v>409866.5</v>
      </c>
      <c r="Q750" s="356">
        <v>423133.2</v>
      </c>
      <c r="R750" s="354">
        <v>444760.9</v>
      </c>
      <c r="S750" s="355">
        <v>469551.7</v>
      </c>
      <c r="T750" s="355">
        <v>484276.8</v>
      </c>
      <c r="U750" s="355">
        <v>496272.5</v>
      </c>
      <c r="V750" s="355">
        <v>507309.1</v>
      </c>
      <c r="W750" s="355">
        <v>521142</v>
      </c>
      <c r="X750" s="355">
        <v>528174.19999999995</v>
      </c>
      <c r="Y750" s="355">
        <v>528777.19999999995</v>
      </c>
      <c r="Z750" s="355">
        <v>527406.9</v>
      </c>
      <c r="AA750" s="355">
        <v>527087.30000000005</v>
      </c>
      <c r="AB750" s="355">
        <v>530347.30000000005</v>
      </c>
      <c r="AC750" s="355">
        <v>539670.30000000005</v>
      </c>
      <c r="AD750" s="355">
        <v>557451.80000000005</v>
      </c>
      <c r="AE750" s="355">
        <v>584682.69999999995</v>
      </c>
      <c r="AF750" s="355">
        <v>621878.9</v>
      </c>
      <c r="AG750" s="355">
        <v>668766.30000000005</v>
      </c>
      <c r="AH750" s="355">
        <v>723973.7</v>
      </c>
      <c r="AI750" s="355">
        <v>785918</v>
      </c>
      <c r="AJ750" s="355">
        <v>851942.7</v>
      </c>
      <c r="AK750" s="355">
        <v>918322.2</v>
      </c>
      <c r="AL750" s="355">
        <v>980320.7</v>
      </c>
      <c r="AM750" s="355">
        <v>1032374.5</v>
      </c>
      <c r="AN750" s="355">
        <v>1067748.6000000001</v>
      </c>
      <c r="AO750" s="355">
        <v>1078644.7</v>
      </c>
      <c r="AP750" s="355">
        <v>1056170.3999999999</v>
      </c>
      <c r="AQ750" s="355">
        <v>990274.5</v>
      </c>
      <c r="AR750" s="355">
        <v>869676.1</v>
      </c>
    </row>
    <row r="751" spans="1:44" ht="57" customHeight="1">
      <c r="A751" s="357" t="s">
        <v>3433</v>
      </c>
      <c r="B751" s="358" t="s">
        <v>3434</v>
      </c>
      <c r="C751" s="358" t="s">
        <v>1371</v>
      </c>
      <c r="D751" s="358" t="s">
        <v>1315</v>
      </c>
      <c r="E751" s="358" t="s">
        <v>3411</v>
      </c>
      <c r="F751" s="358" t="s">
        <v>3435</v>
      </c>
      <c r="G751" s="358"/>
      <c r="H751" s="358" t="s">
        <v>1130</v>
      </c>
      <c r="I751" s="355">
        <v>220823</v>
      </c>
      <c r="J751" s="355">
        <v>228053</v>
      </c>
      <c r="K751" s="355">
        <v>249248</v>
      </c>
      <c r="L751" s="355">
        <v>276196</v>
      </c>
      <c r="M751" s="355">
        <v>281270</v>
      </c>
      <c r="N751" s="355">
        <v>296193</v>
      </c>
      <c r="O751" s="355">
        <v>330666</v>
      </c>
      <c r="P751" s="355">
        <v>317370</v>
      </c>
      <c r="Q751" s="355">
        <v>324075</v>
      </c>
      <c r="R751" s="359">
        <v>326200</v>
      </c>
      <c r="S751" s="355">
        <v>321500</v>
      </c>
      <c r="T751" s="355">
        <v>333100</v>
      </c>
      <c r="U751" s="355">
        <v>346500</v>
      </c>
      <c r="V751" s="355">
        <v>360000</v>
      </c>
      <c r="W751" s="355">
        <v>374000</v>
      </c>
      <c r="X751" s="355">
        <v>379200</v>
      </c>
      <c r="Y751" s="355">
        <v>378200</v>
      </c>
      <c r="Z751" s="355">
        <v>376600</v>
      </c>
      <c r="AA751" s="355">
        <v>377000</v>
      </c>
      <c r="AB751" s="355">
        <v>382000</v>
      </c>
      <c r="AC751" s="355">
        <v>393600</v>
      </c>
      <c r="AD751" s="355">
        <v>414500</v>
      </c>
      <c r="AE751" s="355">
        <v>447100</v>
      </c>
      <c r="AF751" s="355">
        <v>493500</v>
      </c>
      <c r="AG751" s="355">
        <v>555300</v>
      </c>
      <c r="AH751" s="355">
        <v>634000</v>
      </c>
      <c r="AI751" s="355">
        <v>730700</v>
      </c>
      <c r="AJ751" s="355">
        <v>844700</v>
      </c>
      <c r="AK751" s="355">
        <v>972400</v>
      </c>
      <c r="AL751" s="355">
        <v>1106000</v>
      </c>
      <c r="AM751" s="355">
        <v>1230700</v>
      </c>
      <c r="AN751" s="355">
        <v>1324400</v>
      </c>
      <c r="AO751" s="355">
        <v>1360100</v>
      </c>
      <c r="AP751" s="355">
        <v>1312000</v>
      </c>
      <c r="AQ751" s="355">
        <v>1167500</v>
      </c>
      <c r="AR751" s="355">
        <v>957800</v>
      </c>
    </row>
    <row r="752" spans="1:44" ht="20.25" customHeight="1">
      <c r="A752" s="352" t="s">
        <v>3436</v>
      </c>
      <c r="B752" s="353" t="s">
        <v>3437</v>
      </c>
      <c r="C752" s="353" t="s">
        <v>1290</v>
      </c>
      <c r="D752" s="353" t="s">
        <v>1291</v>
      </c>
      <c r="E752" s="353" t="s">
        <v>1921</v>
      </c>
      <c r="F752" s="353" t="s">
        <v>3438</v>
      </c>
      <c r="G752" s="353" t="s">
        <v>1770</v>
      </c>
      <c r="H752" s="353" t="s">
        <v>1130</v>
      </c>
      <c r="I752" s="356">
        <v>507959.9</v>
      </c>
      <c r="J752" s="356">
        <v>547455.69999999995</v>
      </c>
      <c r="K752" s="356">
        <v>613123.4</v>
      </c>
      <c r="L752" s="356">
        <v>612026.6</v>
      </c>
      <c r="M752" s="356">
        <v>614474.4</v>
      </c>
      <c r="N752" s="356">
        <v>638966.6</v>
      </c>
      <c r="O752" s="356">
        <v>699630.7</v>
      </c>
      <c r="P752" s="356">
        <v>742074</v>
      </c>
      <c r="Q752" s="356">
        <v>770727.2</v>
      </c>
      <c r="R752" s="354">
        <v>776688.4</v>
      </c>
      <c r="S752" s="355">
        <v>808329.8</v>
      </c>
      <c r="T752" s="355">
        <v>833300.9</v>
      </c>
      <c r="U752" s="355">
        <v>863665.9</v>
      </c>
      <c r="V752" s="355">
        <v>903085.3</v>
      </c>
      <c r="W752" s="355">
        <v>945548.5</v>
      </c>
      <c r="X752" s="355">
        <v>988653.2</v>
      </c>
      <c r="Y752" s="355">
        <v>1039252.4</v>
      </c>
      <c r="Z752" s="355">
        <v>1095104.2</v>
      </c>
      <c r="AA752" s="355">
        <v>1152421.2</v>
      </c>
      <c r="AB752" s="355">
        <v>1207541.2</v>
      </c>
      <c r="AC752" s="355">
        <v>1258180.3</v>
      </c>
      <c r="AD752" s="355">
        <v>1303736.3</v>
      </c>
      <c r="AE752" s="355">
        <v>1342353</v>
      </c>
      <c r="AF752" s="355">
        <v>1373229.7</v>
      </c>
      <c r="AG752" s="355">
        <v>1396074.8</v>
      </c>
      <c r="AH752" s="355">
        <v>1410658.4</v>
      </c>
      <c r="AI752" s="355">
        <v>1418724.3</v>
      </c>
      <c r="AJ752" s="355">
        <v>1422179.4</v>
      </c>
      <c r="AK752" s="355">
        <v>1423307.7</v>
      </c>
      <c r="AL752" s="355">
        <v>1425025.1</v>
      </c>
      <c r="AM752" s="355">
        <v>1431222.1</v>
      </c>
      <c r="AN752" s="355">
        <v>1446321.2</v>
      </c>
      <c r="AO752" s="355">
        <v>1475532.8</v>
      </c>
      <c r="AP752" s="355">
        <v>1524878.4</v>
      </c>
      <c r="AQ752" s="355">
        <v>1601168.3</v>
      </c>
      <c r="AR752" s="355">
        <v>1711920.9</v>
      </c>
    </row>
    <row r="753" spans="1:44" ht="57" customHeight="1">
      <c r="A753" s="357" t="s">
        <v>3439</v>
      </c>
      <c r="B753" s="358" t="s">
        <v>3440</v>
      </c>
      <c r="C753" s="358" t="s">
        <v>1371</v>
      </c>
      <c r="D753" s="358" t="s">
        <v>1315</v>
      </c>
      <c r="E753" s="358" t="s">
        <v>3411</v>
      </c>
      <c r="F753" s="358" t="s">
        <v>3441</v>
      </c>
      <c r="G753" s="358"/>
      <c r="H753" s="358" t="s">
        <v>1130</v>
      </c>
      <c r="I753" s="355">
        <v>449140</v>
      </c>
      <c r="J753" s="355">
        <v>471630</v>
      </c>
      <c r="K753" s="355">
        <v>542110</v>
      </c>
      <c r="L753" s="355">
        <v>556310</v>
      </c>
      <c r="M753" s="355">
        <v>527280</v>
      </c>
      <c r="N753" s="355">
        <v>541380</v>
      </c>
      <c r="O753" s="355">
        <v>611590</v>
      </c>
      <c r="P753" s="355">
        <v>574610</v>
      </c>
      <c r="Q753" s="355">
        <v>590300</v>
      </c>
      <c r="R753" s="359">
        <v>569600</v>
      </c>
      <c r="S753" s="355">
        <v>553400</v>
      </c>
      <c r="T753" s="355">
        <v>573200</v>
      </c>
      <c r="U753" s="355">
        <v>603000</v>
      </c>
      <c r="V753" s="355">
        <v>640800</v>
      </c>
      <c r="W753" s="355">
        <v>678500</v>
      </c>
      <c r="X753" s="355">
        <v>709700</v>
      </c>
      <c r="Y753" s="355">
        <v>743300</v>
      </c>
      <c r="Z753" s="355">
        <v>782000</v>
      </c>
      <c r="AA753" s="355">
        <v>824400</v>
      </c>
      <c r="AB753" s="355">
        <v>869700</v>
      </c>
      <c r="AC753" s="355">
        <v>917700</v>
      </c>
      <c r="AD753" s="355">
        <v>969300</v>
      </c>
      <c r="AE753" s="355">
        <v>1027000</v>
      </c>
      <c r="AF753" s="355">
        <v>1090000</v>
      </c>
      <c r="AG753" s="355">
        <v>1159000</v>
      </c>
      <c r="AH753" s="355">
        <v>1235000</v>
      </c>
      <c r="AI753" s="355">
        <v>1319000</v>
      </c>
      <c r="AJ753" s="355">
        <v>1410000</v>
      </c>
      <c r="AK753" s="355">
        <v>1507000</v>
      </c>
      <c r="AL753" s="355">
        <v>1608000</v>
      </c>
      <c r="AM753" s="355">
        <v>1706000</v>
      </c>
      <c r="AN753" s="355">
        <v>1794000</v>
      </c>
      <c r="AO753" s="355">
        <v>1861000</v>
      </c>
      <c r="AP753" s="355">
        <v>1894000</v>
      </c>
      <c r="AQ753" s="355">
        <v>1888000</v>
      </c>
      <c r="AR753" s="355">
        <v>1885000</v>
      </c>
    </row>
    <row r="754" spans="1:44" ht="20.25" customHeight="1">
      <c r="A754" s="352" t="s">
        <v>3442</v>
      </c>
      <c r="B754" s="353" t="s">
        <v>3443</v>
      </c>
      <c r="C754" s="353" t="s">
        <v>1290</v>
      </c>
      <c r="D754" s="353" t="s">
        <v>1291</v>
      </c>
      <c r="E754" s="353" t="s">
        <v>1921</v>
      </c>
      <c r="F754" s="353" t="s">
        <v>3444</v>
      </c>
      <c r="G754" s="353" t="s">
        <v>1770</v>
      </c>
      <c r="H754" s="353" t="s">
        <v>1130</v>
      </c>
      <c r="I754" s="356">
        <v>599175.80000000005</v>
      </c>
      <c r="J754" s="356">
        <v>582659.30000000005</v>
      </c>
      <c r="K754" s="356">
        <v>664278.80000000005</v>
      </c>
      <c r="L754" s="356">
        <v>707562.2</v>
      </c>
      <c r="M754" s="356">
        <v>702081.5</v>
      </c>
      <c r="N754" s="356">
        <v>636678.80000000005</v>
      </c>
      <c r="O754" s="356">
        <v>799166.2</v>
      </c>
      <c r="P754" s="356">
        <v>1052447.3</v>
      </c>
      <c r="Q754" s="356">
        <v>990452.9</v>
      </c>
      <c r="R754" s="354">
        <v>1068940.1000000001</v>
      </c>
      <c r="S754" s="355">
        <v>1175937.1000000001</v>
      </c>
      <c r="T754" s="355">
        <v>1223148.8999999999</v>
      </c>
      <c r="U754" s="355">
        <v>1276307.3</v>
      </c>
      <c r="V754" s="355">
        <v>1327147.6000000001</v>
      </c>
      <c r="W754" s="355">
        <v>1391018.3</v>
      </c>
      <c r="X754" s="355">
        <v>1454746.8</v>
      </c>
      <c r="Y754" s="355">
        <v>1525435.5</v>
      </c>
      <c r="Z754" s="355">
        <v>1605567.3</v>
      </c>
      <c r="AA754" s="355">
        <v>1691927.6</v>
      </c>
      <c r="AB754" s="355">
        <v>1784066.5</v>
      </c>
      <c r="AC754" s="355">
        <v>1881679.9</v>
      </c>
      <c r="AD754" s="355">
        <v>1982979.1</v>
      </c>
      <c r="AE754" s="355">
        <v>2090744.7</v>
      </c>
      <c r="AF754" s="355">
        <v>2204620.2000000002</v>
      </c>
      <c r="AG754" s="355">
        <v>2324983.7999999998</v>
      </c>
      <c r="AH754" s="355">
        <v>2452576.5</v>
      </c>
      <c r="AI754" s="355">
        <v>2587085</v>
      </c>
      <c r="AJ754" s="355">
        <v>2730967.2</v>
      </c>
      <c r="AK754" s="355">
        <v>2883679.8</v>
      </c>
      <c r="AL754" s="355">
        <v>3046305</v>
      </c>
      <c r="AM754" s="355">
        <v>3218384.8</v>
      </c>
      <c r="AN754" s="355">
        <v>3399415.4</v>
      </c>
      <c r="AO754" s="355">
        <v>3586753.5</v>
      </c>
      <c r="AP754" s="355">
        <v>3776028.4</v>
      </c>
      <c r="AQ754" s="355">
        <v>3959974.8</v>
      </c>
      <c r="AR754" s="355">
        <v>4177872.8</v>
      </c>
    </row>
    <row r="755" spans="1:44" ht="57" customHeight="1">
      <c r="A755" s="357" t="s">
        <v>3445</v>
      </c>
      <c r="B755" s="358" t="s">
        <v>3446</v>
      </c>
      <c r="C755" s="358" t="s">
        <v>1371</v>
      </c>
      <c r="D755" s="358" t="s">
        <v>1315</v>
      </c>
      <c r="E755" s="358" t="s">
        <v>3411</v>
      </c>
      <c r="F755" s="358" t="s">
        <v>3447</v>
      </c>
      <c r="G755" s="358"/>
      <c r="H755" s="358" t="s">
        <v>1130</v>
      </c>
      <c r="I755" s="355">
        <v>529797</v>
      </c>
      <c r="J755" s="355">
        <v>501960</v>
      </c>
      <c r="K755" s="355">
        <v>587337</v>
      </c>
      <c r="L755" s="355">
        <v>643143</v>
      </c>
      <c r="M755" s="355">
        <v>602460</v>
      </c>
      <c r="N755" s="355">
        <v>539437</v>
      </c>
      <c r="O755" s="355">
        <v>698597</v>
      </c>
      <c r="P755" s="355">
        <v>814937</v>
      </c>
      <c r="Q755" s="355">
        <v>758583</v>
      </c>
      <c r="R755" s="359">
        <v>783900</v>
      </c>
      <c r="S755" s="355">
        <v>805100</v>
      </c>
      <c r="T755" s="355">
        <v>841400</v>
      </c>
      <c r="U755" s="355">
        <v>891100</v>
      </c>
      <c r="V755" s="355">
        <v>941700</v>
      </c>
      <c r="W755" s="355">
        <v>998200</v>
      </c>
      <c r="X755" s="355">
        <v>1044300</v>
      </c>
      <c r="Y755" s="355">
        <v>1091100</v>
      </c>
      <c r="Z755" s="355">
        <v>1146600</v>
      </c>
      <c r="AA755" s="355">
        <v>1210300</v>
      </c>
      <c r="AB755" s="355">
        <v>1284900</v>
      </c>
      <c r="AC755" s="355">
        <v>1372500</v>
      </c>
      <c r="AD755" s="355">
        <v>1474400</v>
      </c>
      <c r="AE755" s="355">
        <v>1598800</v>
      </c>
      <c r="AF755" s="355">
        <v>1749600</v>
      </c>
      <c r="AG755" s="355">
        <v>1930500</v>
      </c>
      <c r="AH755" s="355">
        <v>2147900</v>
      </c>
      <c r="AI755" s="355">
        <v>2405400</v>
      </c>
      <c r="AJ755" s="355">
        <v>2707600</v>
      </c>
      <c r="AK755" s="355">
        <v>3053600</v>
      </c>
      <c r="AL755" s="355">
        <v>3436900</v>
      </c>
      <c r="AM755" s="355">
        <v>3836500</v>
      </c>
      <c r="AN755" s="355">
        <v>4216700</v>
      </c>
      <c r="AO755" s="355">
        <v>4522500</v>
      </c>
      <c r="AP755" s="355">
        <v>4690600</v>
      </c>
      <c r="AQ755" s="355">
        <v>4668800</v>
      </c>
      <c r="AR755" s="355">
        <v>4601000</v>
      </c>
    </row>
    <row r="756" spans="1:44" ht="20.25" customHeight="1">
      <c r="A756" s="352" t="s">
        <v>3448</v>
      </c>
      <c r="B756" s="353" t="s">
        <v>3449</v>
      </c>
      <c r="C756" s="353" t="s">
        <v>1290</v>
      </c>
      <c r="D756" s="353" t="s">
        <v>1291</v>
      </c>
      <c r="E756" s="353" t="s">
        <v>1921</v>
      </c>
      <c r="F756" s="353" t="s">
        <v>3450</v>
      </c>
      <c r="G756" s="353" t="s">
        <v>1770</v>
      </c>
      <c r="H756" s="353" t="s">
        <v>1130</v>
      </c>
      <c r="I756" s="356">
        <v>866788.8</v>
      </c>
      <c r="J756" s="356">
        <v>902762.4</v>
      </c>
      <c r="K756" s="356">
        <v>946901.5</v>
      </c>
      <c r="L756" s="356">
        <v>991724.3</v>
      </c>
      <c r="M756" s="356">
        <v>1022456.8</v>
      </c>
      <c r="N756" s="356">
        <v>984088</v>
      </c>
      <c r="O756" s="356">
        <v>1046772.2</v>
      </c>
      <c r="P756" s="356">
        <v>1139397.3</v>
      </c>
      <c r="Q756" s="356">
        <v>1197566.8999999999</v>
      </c>
      <c r="R756" s="354">
        <v>1238384.3999999999</v>
      </c>
      <c r="S756" s="355">
        <v>1277269</v>
      </c>
      <c r="T756" s="355">
        <v>1320460.2</v>
      </c>
      <c r="U756" s="355">
        <v>1377239.3</v>
      </c>
      <c r="V756" s="355">
        <v>1427194.2</v>
      </c>
      <c r="W756" s="355">
        <v>1481248.6</v>
      </c>
      <c r="X756" s="355">
        <v>1521053.8</v>
      </c>
      <c r="Y756" s="355">
        <v>1557458.2</v>
      </c>
      <c r="Z756" s="355">
        <v>1592797.7</v>
      </c>
      <c r="AA756" s="355">
        <v>1626288.2</v>
      </c>
      <c r="AB756" s="355">
        <v>1656940</v>
      </c>
      <c r="AC756" s="355">
        <v>1685201.9</v>
      </c>
      <c r="AD756" s="355">
        <v>1713098.1</v>
      </c>
      <c r="AE756" s="355">
        <v>1740236.7</v>
      </c>
      <c r="AF756" s="355">
        <v>1766892.5</v>
      </c>
      <c r="AG756" s="355">
        <v>1793195.6</v>
      </c>
      <c r="AH756" s="355">
        <v>1818493.8</v>
      </c>
      <c r="AI756" s="355">
        <v>1843755.2</v>
      </c>
      <c r="AJ756" s="355">
        <v>1869216.2</v>
      </c>
      <c r="AK756" s="355">
        <v>1894614</v>
      </c>
      <c r="AL756" s="355">
        <v>1919467.5</v>
      </c>
      <c r="AM756" s="355">
        <v>1943497.9</v>
      </c>
      <c r="AN756" s="355">
        <v>1965996.6</v>
      </c>
      <c r="AO756" s="355">
        <v>1986124.6</v>
      </c>
      <c r="AP756" s="355">
        <v>2002906</v>
      </c>
      <c r="AQ756" s="355">
        <v>2015162.3</v>
      </c>
      <c r="AR756" s="355">
        <v>2021394.3</v>
      </c>
    </row>
    <row r="757" spans="1:44" ht="57" customHeight="1">
      <c r="A757" s="357" t="s">
        <v>3451</v>
      </c>
      <c r="B757" s="358" t="s">
        <v>3452</v>
      </c>
      <c r="C757" s="358" t="s">
        <v>1371</v>
      </c>
      <c r="D757" s="358" t="s">
        <v>1315</v>
      </c>
      <c r="E757" s="358" t="s">
        <v>3411</v>
      </c>
      <c r="F757" s="358" t="s">
        <v>3453</v>
      </c>
      <c r="G757" s="358"/>
      <c r="H757" s="358" t="s">
        <v>1130</v>
      </c>
      <c r="I757" s="355">
        <v>766420</v>
      </c>
      <c r="J757" s="355">
        <v>777730</v>
      </c>
      <c r="K757" s="355">
        <v>837220</v>
      </c>
      <c r="L757" s="355">
        <v>901430</v>
      </c>
      <c r="M757" s="355">
        <v>877380</v>
      </c>
      <c r="N757" s="355">
        <v>833790</v>
      </c>
      <c r="O757" s="355">
        <v>915040</v>
      </c>
      <c r="P757" s="355">
        <v>882260</v>
      </c>
      <c r="Q757" s="355">
        <v>917210</v>
      </c>
      <c r="R757" s="359">
        <v>908100</v>
      </c>
      <c r="S757" s="355">
        <v>874400</v>
      </c>
      <c r="T757" s="355">
        <v>908300</v>
      </c>
      <c r="U757" s="355">
        <v>961600</v>
      </c>
      <c r="V757" s="355">
        <v>1013000</v>
      </c>
      <c r="W757" s="355">
        <v>1063000</v>
      </c>
      <c r="X757" s="355">
        <v>1092000</v>
      </c>
      <c r="Y757" s="355">
        <v>1114000</v>
      </c>
      <c r="Z757" s="355">
        <v>1137000</v>
      </c>
      <c r="AA757" s="355">
        <v>1163000</v>
      </c>
      <c r="AB757" s="355">
        <v>1193000</v>
      </c>
      <c r="AC757" s="355">
        <v>1229000</v>
      </c>
      <c r="AD757" s="355">
        <v>1274000</v>
      </c>
      <c r="AE757" s="355">
        <v>1331000</v>
      </c>
      <c r="AF757" s="355">
        <v>1402000</v>
      </c>
      <c r="AG757" s="355">
        <v>1489000</v>
      </c>
      <c r="AH757" s="355">
        <v>1593000</v>
      </c>
      <c r="AI757" s="355">
        <v>1714000</v>
      </c>
      <c r="AJ757" s="355">
        <v>1853000</v>
      </c>
      <c r="AK757" s="355">
        <v>2006000</v>
      </c>
      <c r="AL757" s="355">
        <v>2166000</v>
      </c>
      <c r="AM757" s="355">
        <v>2317000</v>
      </c>
      <c r="AN757" s="355">
        <v>2439000</v>
      </c>
      <c r="AO757" s="355">
        <v>2504000</v>
      </c>
      <c r="AP757" s="355">
        <v>2488000</v>
      </c>
      <c r="AQ757" s="355">
        <v>2376000</v>
      </c>
      <c r="AR757" s="355">
        <v>2226000</v>
      </c>
    </row>
    <row r="758" spans="1:44" ht="20.25" customHeight="1">
      <c r="A758" s="352" t="s">
        <v>3454</v>
      </c>
      <c r="B758" s="353" t="s">
        <v>3455</v>
      </c>
      <c r="C758" s="353" t="s">
        <v>1290</v>
      </c>
      <c r="D758" s="353" t="s">
        <v>1291</v>
      </c>
      <c r="E758" s="353" t="s">
        <v>1921</v>
      </c>
      <c r="F758" s="353" t="s">
        <v>3456</v>
      </c>
      <c r="G758" s="353" t="s">
        <v>1770</v>
      </c>
      <c r="H758" s="353" t="s">
        <v>1130</v>
      </c>
      <c r="I758" s="356">
        <v>2299.8000000000002</v>
      </c>
      <c r="J758" s="356">
        <v>2129.5</v>
      </c>
      <c r="K758" s="356">
        <v>5160</v>
      </c>
      <c r="L758" s="356">
        <v>15125.9</v>
      </c>
      <c r="M758" s="356">
        <v>22100.9</v>
      </c>
      <c r="N758" s="356">
        <v>9962.2000000000007</v>
      </c>
      <c r="O758" s="356">
        <v>22333.7</v>
      </c>
      <c r="P758" s="356">
        <v>32337.599999999999</v>
      </c>
      <c r="Q758" s="356">
        <v>3836.4</v>
      </c>
      <c r="R758" s="354">
        <v>5000</v>
      </c>
      <c r="S758" s="355">
        <v>13000</v>
      </c>
      <c r="T758" s="355">
        <v>8000</v>
      </c>
      <c r="U758" s="355">
        <v>8000</v>
      </c>
      <c r="V758" s="355">
        <v>8000</v>
      </c>
      <c r="W758" s="355">
        <v>8000</v>
      </c>
      <c r="X758" s="355">
        <v>9590.7000000000007</v>
      </c>
      <c r="Y758" s="355">
        <v>11562.1</v>
      </c>
      <c r="Z758" s="355">
        <v>13645.5</v>
      </c>
      <c r="AA758" s="355">
        <v>15861.1</v>
      </c>
      <c r="AB758" s="355">
        <v>18206</v>
      </c>
      <c r="AC758" s="355">
        <v>20669.7</v>
      </c>
      <c r="AD758" s="355">
        <v>23254.9</v>
      </c>
      <c r="AE758" s="355">
        <v>25988.799999999999</v>
      </c>
      <c r="AF758" s="355">
        <v>28867.9</v>
      </c>
      <c r="AG758" s="355">
        <v>31896.799999999999</v>
      </c>
      <c r="AH758" s="355">
        <v>35077.4</v>
      </c>
      <c r="AI758" s="355">
        <v>38394.300000000003</v>
      </c>
      <c r="AJ758" s="355">
        <v>41863.5</v>
      </c>
      <c r="AK758" s="355">
        <v>45488.3</v>
      </c>
      <c r="AL758" s="355">
        <v>49260.1</v>
      </c>
      <c r="AM758" s="355">
        <v>53162.6</v>
      </c>
      <c r="AN758" s="355">
        <v>57182.5</v>
      </c>
      <c r="AO758" s="355">
        <v>61292.2</v>
      </c>
      <c r="AP758" s="355">
        <v>65456.7</v>
      </c>
      <c r="AQ758" s="355">
        <v>69632.3</v>
      </c>
      <c r="AR758" s="355">
        <v>73764.100000000006</v>
      </c>
    </row>
    <row r="759" spans="1:44" ht="57" customHeight="1">
      <c r="A759" s="357" t="s">
        <v>3457</v>
      </c>
      <c r="B759" s="358" t="s">
        <v>3458</v>
      </c>
      <c r="C759" s="358" t="s">
        <v>1371</v>
      </c>
      <c r="D759" s="358" t="s">
        <v>1315</v>
      </c>
      <c r="E759" s="358" t="s">
        <v>3411</v>
      </c>
      <c r="F759" s="358" t="s">
        <v>3459</v>
      </c>
      <c r="G759" s="358"/>
      <c r="H759" s="358" t="s">
        <v>1130</v>
      </c>
      <c r="I759" s="355">
        <v>2034</v>
      </c>
      <c r="J759" s="355">
        <v>1835</v>
      </c>
      <c r="K759" s="355">
        <v>4562</v>
      </c>
      <c r="L759" s="355">
        <v>13749</v>
      </c>
      <c r="M759" s="355">
        <v>18965</v>
      </c>
      <c r="N759" s="355">
        <v>8441</v>
      </c>
      <c r="O759" s="355">
        <v>19523</v>
      </c>
      <c r="P759" s="355">
        <v>25040</v>
      </c>
      <c r="Q759" s="355">
        <v>2938</v>
      </c>
      <c r="R759" s="359">
        <v>3700</v>
      </c>
      <c r="S759" s="355">
        <v>8900</v>
      </c>
      <c r="T759" s="355">
        <v>5500</v>
      </c>
      <c r="U759" s="355">
        <v>5600</v>
      </c>
      <c r="V759" s="355">
        <v>5700</v>
      </c>
      <c r="W759" s="355">
        <v>5700</v>
      </c>
      <c r="X759" s="355">
        <v>6900</v>
      </c>
      <c r="Y759" s="355">
        <v>8300</v>
      </c>
      <c r="Z759" s="355">
        <v>9700</v>
      </c>
      <c r="AA759" s="355">
        <v>11300</v>
      </c>
      <c r="AB759" s="355">
        <v>13100</v>
      </c>
      <c r="AC759" s="355">
        <v>15100</v>
      </c>
      <c r="AD759" s="355">
        <v>17300</v>
      </c>
      <c r="AE759" s="355">
        <v>19900</v>
      </c>
      <c r="AF759" s="355">
        <v>22900</v>
      </c>
      <c r="AG759" s="355">
        <v>26500</v>
      </c>
      <c r="AH759" s="355">
        <v>30700</v>
      </c>
      <c r="AI759" s="355">
        <v>35700</v>
      </c>
      <c r="AJ759" s="355">
        <v>41500</v>
      </c>
      <c r="AK759" s="355">
        <v>48200</v>
      </c>
      <c r="AL759" s="355">
        <v>55600</v>
      </c>
      <c r="AM759" s="355">
        <v>63400</v>
      </c>
      <c r="AN759" s="355">
        <v>70900</v>
      </c>
      <c r="AO759" s="355">
        <v>77300</v>
      </c>
      <c r="AP759" s="355">
        <v>81300</v>
      </c>
      <c r="AQ759" s="355">
        <v>82100</v>
      </c>
      <c r="AR759" s="355">
        <v>81200</v>
      </c>
    </row>
    <row r="760" spans="1:44" ht="213" customHeight="1">
      <c r="A760" s="352" t="s">
        <v>3460</v>
      </c>
      <c r="B760" s="353" t="s">
        <v>3461</v>
      </c>
      <c r="C760" s="353" t="s">
        <v>1371</v>
      </c>
      <c r="D760" s="353" t="s">
        <v>1315</v>
      </c>
      <c r="E760" s="353" t="s">
        <v>1376</v>
      </c>
      <c r="F760" s="353" t="s">
        <v>3462</v>
      </c>
      <c r="G760" s="353" t="s">
        <v>1378</v>
      </c>
      <c r="H760" s="353" t="s">
        <v>1130</v>
      </c>
      <c r="I760" s="356">
        <v>18197.099999999999</v>
      </c>
      <c r="J760" s="356">
        <v>16494</v>
      </c>
      <c r="K760" s="356">
        <v>27207.4</v>
      </c>
      <c r="L760" s="356">
        <v>20724.400000000001</v>
      </c>
      <c r="M760" s="356">
        <v>22624.799999999999</v>
      </c>
      <c r="N760" s="356">
        <v>26363.1</v>
      </c>
      <c r="O760" s="356">
        <v>17742.3</v>
      </c>
      <c r="P760" s="356">
        <v>8394.2000000000007</v>
      </c>
      <c r="Q760" s="356" t="s">
        <v>1131</v>
      </c>
      <c r="R760" s="356" t="s">
        <v>1131</v>
      </c>
      <c r="S760" s="356" t="s">
        <v>1131</v>
      </c>
      <c r="T760" s="356" t="s">
        <v>1131</v>
      </c>
      <c r="U760" s="356" t="s">
        <v>1131</v>
      </c>
      <c r="V760" s="356" t="s">
        <v>1131</v>
      </c>
      <c r="W760" s="356" t="s">
        <v>1131</v>
      </c>
      <c r="X760" s="356" t="s">
        <v>1131</v>
      </c>
      <c r="Y760" s="356" t="s">
        <v>1131</v>
      </c>
      <c r="Z760" s="356" t="s">
        <v>1131</v>
      </c>
      <c r="AA760" s="356" t="s">
        <v>1131</v>
      </c>
      <c r="AB760" s="356" t="s">
        <v>1131</v>
      </c>
      <c r="AC760" s="356" t="s">
        <v>1131</v>
      </c>
      <c r="AD760" s="356" t="s">
        <v>1131</v>
      </c>
      <c r="AE760" s="356" t="s">
        <v>1131</v>
      </c>
      <c r="AF760" s="356" t="s">
        <v>1131</v>
      </c>
      <c r="AG760" s="356" t="s">
        <v>1131</v>
      </c>
      <c r="AH760" s="356" t="s">
        <v>1131</v>
      </c>
      <c r="AI760" s="356" t="s">
        <v>1131</v>
      </c>
      <c r="AJ760" s="356" t="s">
        <v>1131</v>
      </c>
      <c r="AK760" s="356" t="s">
        <v>1131</v>
      </c>
      <c r="AL760" s="356" t="s">
        <v>1131</v>
      </c>
      <c r="AM760" s="356" t="s">
        <v>1131</v>
      </c>
      <c r="AN760" s="356" t="s">
        <v>1131</v>
      </c>
      <c r="AO760" s="356" t="s">
        <v>1131</v>
      </c>
      <c r="AP760" s="356" t="s">
        <v>1131</v>
      </c>
      <c r="AQ760" s="356" t="s">
        <v>1131</v>
      </c>
      <c r="AR760" s="356" t="s">
        <v>1131</v>
      </c>
    </row>
    <row r="761" spans="1:44" ht="213" customHeight="1">
      <c r="A761" s="357" t="s">
        <v>3463</v>
      </c>
      <c r="B761" s="358" t="s">
        <v>3464</v>
      </c>
      <c r="C761" s="358"/>
      <c r="D761" s="358"/>
      <c r="E761" s="358"/>
      <c r="F761" s="358" t="s">
        <v>3465</v>
      </c>
      <c r="G761" s="358" t="s">
        <v>1378</v>
      </c>
      <c r="H761" s="358" t="s">
        <v>1130</v>
      </c>
      <c r="I761" s="355">
        <v>37.128999999999998</v>
      </c>
      <c r="J761" s="355">
        <v>35.033000000000001</v>
      </c>
      <c r="K761" s="355">
        <v>41.283999999999999</v>
      </c>
      <c r="L761" s="355">
        <v>34.853000000000002</v>
      </c>
      <c r="M761" s="355">
        <v>37.598999999999997</v>
      </c>
      <c r="N761" s="355">
        <v>39.590000000000003</v>
      </c>
      <c r="O761" s="355">
        <v>29.876999999999999</v>
      </c>
      <c r="P761" s="355">
        <v>15.045</v>
      </c>
      <c r="Q761" s="355" t="s">
        <v>1131</v>
      </c>
      <c r="R761" s="355" t="s">
        <v>1131</v>
      </c>
      <c r="S761" s="355" t="s">
        <v>1131</v>
      </c>
      <c r="T761" s="355" t="s">
        <v>1131</v>
      </c>
      <c r="U761" s="355" t="s">
        <v>1131</v>
      </c>
      <c r="V761" s="355" t="s">
        <v>1131</v>
      </c>
      <c r="W761" s="355" t="s">
        <v>1131</v>
      </c>
      <c r="X761" s="355" t="s">
        <v>1131</v>
      </c>
      <c r="Y761" s="355" t="s">
        <v>1131</v>
      </c>
      <c r="Z761" s="355" t="s">
        <v>1131</v>
      </c>
      <c r="AA761" s="355" t="s">
        <v>1131</v>
      </c>
      <c r="AB761" s="355" t="s">
        <v>1131</v>
      </c>
      <c r="AC761" s="355" t="s">
        <v>1131</v>
      </c>
      <c r="AD761" s="355" t="s">
        <v>1131</v>
      </c>
      <c r="AE761" s="355" t="s">
        <v>1131</v>
      </c>
      <c r="AF761" s="355" t="s">
        <v>1131</v>
      </c>
      <c r="AG761" s="355" t="s">
        <v>1131</v>
      </c>
      <c r="AH761" s="355" t="s">
        <v>1131</v>
      </c>
      <c r="AI761" s="355" t="s">
        <v>1131</v>
      </c>
      <c r="AJ761" s="355" t="s">
        <v>1131</v>
      </c>
      <c r="AK761" s="355" t="s">
        <v>1131</v>
      </c>
      <c r="AL761" s="355" t="s">
        <v>1131</v>
      </c>
      <c r="AM761" s="355" t="s">
        <v>1131</v>
      </c>
      <c r="AN761" s="355" t="s">
        <v>1131</v>
      </c>
      <c r="AO761" s="355" t="s">
        <v>1131</v>
      </c>
      <c r="AP761" s="355" t="s">
        <v>1131</v>
      </c>
      <c r="AQ761" s="355" t="s">
        <v>1131</v>
      </c>
      <c r="AR761" s="355" t="s">
        <v>1131</v>
      </c>
    </row>
    <row r="762" spans="1:44" ht="213" customHeight="1">
      <c r="A762" s="352" t="s">
        <v>3466</v>
      </c>
      <c r="B762" s="353" t="s">
        <v>3467</v>
      </c>
      <c r="C762" s="353"/>
      <c r="D762" s="353"/>
      <c r="E762" s="353"/>
      <c r="F762" s="353" t="s">
        <v>3468</v>
      </c>
      <c r="G762" s="353" t="s">
        <v>1378</v>
      </c>
      <c r="H762" s="353" t="s">
        <v>1130</v>
      </c>
      <c r="I762" s="356">
        <v>0.92800000000000005</v>
      </c>
      <c r="J762" s="356">
        <v>0.83599999999999997</v>
      </c>
      <c r="K762" s="356">
        <v>1.1759999999999999</v>
      </c>
      <c r="L762" s="356">
        <v>0.879</v>
      </c>
      <c r="M762" s="356">
        <v>0.92800000000000005</v>
      </c>
      <c r="N762" s="356">
        <v>0.91600000000000004</v>
      </c>
      <c r="O762" s="356">
        <v>0.61099999999999999</v>
      </c>
      <c r="P762" s="354">
        <v>0.3</v>
      </c>
      <c r="Q762" s="356" t="s">
        <v>1131</v>
      </c>
      <c r="R762" s="356" t="s">
        <v>1131</v>
      </c>
      <c r="S762" s="356" t="s">
        <v>1131</v>
      </c>
      <c r="T762" s="356" t="s">
        <v>1131</v>
      </c>
      <c r="U762" s="356" t="s">
        <v>1131</v>
      </c>
      <c r="V762" s="356" t="s">
        <v>1131</v>
      </c>
      <c r="W762" s="356" t="s">
        <v>1131</v>
      </c>
      <c r="X762" s="356" t="s">
        <v>1131</v>
      </c>
      <c r="Y762" s="356" t="s">
        <v>1131</v>
      </c>
      <c r="Z762" s="356" t="s">
        <v>1131</v>
      </c>
      <c r="AA762" s="356" t="s">
        <v>1131</v>
      </c>
      <c r="AB762" s="356" t="s">
        <v>1131</v>
      </c>
      <c r="AC762" s="356" t="s">
        <v>1131</v>
      </c>
      <c r="AD762" s="356" t="s">
        <v>1131</v>
      </c>
      <c r="AE762" s="356" t="s">
        <v>1131</v>
      </c>
      <c r="AF762" s="356" t="s">
        <v>1131</v>
      </c>
      <c r="AG762" s="356" t="s">
        <v>1131</v>
      </c>
      <c r="AH762" s="356" t="s">
        <v>1131</v>
      </c>
      <c r="AI762" s="356" t="s">
        <v>1131</v>
      </c>
      <c r="AJ762" s="356" t="s">
        <v>1131</v>
      </c>
      <c r="AK762" s="356" t="s">
        <v>1131</v>
      </c>
      <c r="AL762" s="356" t="s">
        <v>1131</v>
      </c>
      <c r="AM762" s="356" t="s">
        <v>1131</v>
      </c>
      <c r="AN762" s="356" t="s">
        <v>1131</v>
      </c>
      <c r="AO762" s="356" t="s">
        <v>1131</v>
      </c>
      <c r="AP762" s="356" t="s">
        <v>1131</v>
      </c>
      <c r="AQ762" s="356" t="s">
        <v>1131</v>
      </c>
      <c r="AR762" s="356" t="s">
        <v>1131</v>
      </c>
    </row>
    <row r="763" spans="1:44" ht="213" customHeight="1">
      <c r="A763" s="357" t="s">
        <v>3469</v>
      </c>
      <c r="B763" s="358" t="s">
        <v>3470</v>
      </c>
      <c r="C763" s="358"/>
      <c r="D763" s="358"/>
      <c r="E763" s="358"/>
      <c r="F763" s="358" t="s">
        <v>3471</v>
      </c>
      <c r="G763" s="358" t="s">
        <v>1378</v>
      </c>
      <c r="H763" s="358" t="s">
        <v>1130</v>
      </c>
      <c r="I763" s="355">
        <v>-62.32</v>
      </c>
      <c r="J763" s="355">
        <v>-53.606000000000002</v>
      </c>
      <c r="K763" s="355">
        <v>-62.978000000000002</v>
      </c>
      <c r="L763" s="355">
        <v>-55.182000000000002</v>
      </c>
      <c r="M763" s="355">
        <v>-57.521999999999998</v>
      </c>
      <c r="N763" s="355">
        <v>-62.414000000000001</v>
      </c>
      <c r="O763" s="355">
        <v>-51.18</v>
      </c>
      <c r="P763" s="355">
        <v>-23.018999999999998</v>
      </c>
      <c r="Q763" s="355" t="s">
        <v>1131</v>
      </c>
      <c r="R763" s="355" t="s">
        <v>1131</v>
      </c>
      <c r="S763" s="355" t="s">
        <v>1131</v>
      </c>
      <c r="T763" s="355" t="s">
        <v>1131</v>
      </c>
      <c r="U763" s="355" t="s">
        <v>1131</v>
      </c>
      <c r="V763" s="355" t="s">
        <v>1131</v>
      </c>
      <c r="W763" s="355" t="s">
        <v>1131</v>
      </c>
      <c r="X763" s="355" t="s">
        <v>1131</v>
      </c>
      <c r="Y763" s="355" t="s">
        <v>1131</v>
      </c>
      <c r="Z763" s="355" t="s">
        <v>1131</v>
      </c>
      <c r="AA763" s="355" t="s">
        <v>1131</v>
      </c>
      <c r="AB763" s="355" t="s">
        <v>1131</v>
      </c>
      <c r="AC763" s="355" t="s">
        <v>1131</v>
      </c>
      <c r="AD763" s="355" t="s">
        <v>1131</v>
      </c>
      <c r="AE763" s="355" t="s">
        <v>1131</v>
      </c>
      <c r="AF763" s="355" t="s">
        <v>1131</v>
      </c>
      <c r="AG763" s="355" t="s">
        <v>1131</v>
      </c>
      <c r="AH763" s="355" t="s">
        <v>1131</v>
      </c>
      <c r="AI763" s="355" t="s">
        <v>1131</v>
      </c>
      <c r="AJ763" s="355" t="s">
        <v>1131</v>
      </c>
      <c r="AK763" s="355" t="s">
        <v>1131</v>
      </c>
      <c r="AL763" s="355" t="s">
        <v>1131</v>
      </c>
      <c r="AM763" s="355" t="s">
        <v>1131</v>
      </c>
      <c r="AN763" s="355" t="s">
        <v>1131</v>
      </c>
      <c r="AO763" s="355" t="s">
        <v>1131</v>
      </c>
      <c r="AP763" s="355" t="s">
        <v>1131</v>
      </c>
      <c r="AQ763" s="355" t="s">
        <v>1131</v>
      </c>
      <c r="AR763" s="355" t="s">
        <v>1131</v>
      </c>
    </row>
    <row r="764" spans="1:44" ht="204" customHeight="1">
      <c r="A764" s="352" t="s">
        <v>3472</v>
      </c>
      <c r="B764" s="353" t="s">
        <v>3473</v>
      </c>
      <c r="C764" s="353" t="s">
        <v>1371</v>
      </c>
      <c r="D764" s="353" t="s">
        <v>1315</v>
      </c>
      <c r="E764" s="353" t="s">
        <v>1500</v>
      </c>
      <c r="F764" s="353" t="s">
        <v>3474</v>
      </c>
      <c r="G764" s="353" t="s">
        <v>1502</v>
      </c>
      <c r="H764" s="353" t="s">
        <v>1130</v>
      </c>
      <c r="I764" s="356">
        <v>15166.1</v>
      </c>
      <c r="J764" s="356">
        <v>15057.5</v>
      </c>
      <c r="K764" s="356">
        <v>18207.3</v>
      </c>
      <c r="L764" s="356">
        <v>19665.7</v>
      </c>
      <c r="M764" s="356">
        <v>23357.5</v>
      </c>
      <c r="N764" s="356">
        <v>30475.200000000001</v>
      </c>
      <c r="O764" s="356">
        <v>32069.5</v>
      </c>
      <c r="P764" s="356">
        <v>31324.400000000001</v>
      </c>
      <c r="Q764" s="354">
        <v>31798</v>
      </c>
      <c r="R764" s="355">
        <v>33109</v>
      </c>
      <c r="S764" s="355">
        <v>34854</v>
      </c>
      <c r="T764" s="355">
        <v>35927</v>
      </c>
      <c r="U764" s="355">
        <v>37844</v>
      </c>
      <c r="V764" s="355">
        <v>39144</v>
      </c>
      <c r="W764" s="356" t="s">
        <v>1131</v>
      </c>
      <c r="X764" s="356" t="s">
        <v>1131</v>
      </c>
      <c r="Y764" s="356" t="s">
        <v>1131</v>
      </c>
      <c r="Z764" s="356" t="s">
        <v>1131</v>
      </c>
      <c r="AA764" s="356" t="s">
        <v>1131</v>
      </c>
      <c r="AB764" s="356" t="s">
        <v>1131</v>
      </c>
      <c r="AC764" s="356" t="s">
        <v>1131</v>
      </c>
      <c r="AD764" s="356" t="s">
        <v>1131</v>
      </c>
      <c r="AE764" s="356" t="s">
        <v>1131</v>
      </c>
      <c r="AF764" s="356" t="s">
        <v>1131</v>
      </c>
      <c r="AG764" s="356" t="s">
        <v>1131</v>
      </c>
      <c r="AH764" s="356" t="s">
        <v>1131</v>
      </c>
      <c r="AI764" s="356" t="s">
        <v>1131</v>
      </c>
      <c r="AJ764" s="356" t="s">
        <v>1131</v>
      </c>
      <c r="AK764" s="356" t="s">
        <v>1131</v>
      </c>
      <c r="AL764" s="356" t="s">
        <v>1131</v>
      </c>
      <c r="AM764" s="356" t="s">
        <v>1131</v>
      </c>
      <c r="AN764" s="356" t="s">
        <v>1131</v>
      </c>
      <c r="AO764" s="356" t="s">
        <v>1131</v>
      </c>
      <c r="AP764" s="356" t="s">
        <v>1131</v>
      </c>
      <c r="AQ764" s="356" t="s">
        <v>1131</v>
      </c>
      <c r="AR764" s="356" t="s">
        <v>1131</v>
      </c>
    </row>
    <row r="765" spans="1:44" ht="204" customHeight="1">
      <c r="A765" s="357" t="s">
        <v>3475</v>
      </c>
      <c r="B765" s="358" t="s">
        <v>3476</v>
      </c>
      <c r="C765" s="358" t="s">
        <v>1371</v>
      </c>
      <c r="D765" s="358" t="s">
        <v>1315</v>
      </c>
      <c r="E765" s="358" t="s">
        <v>1500</v>
      </c>
      <c r="F765" s="358" t="s">
        <v>3477</v>
      </c>
      <c r="G765" s="358" t="s">
        <v>1502</v>
      </c>
      <c r="H765" s="358" t="s">
        <v>1130</v>
      </c>
      <c r="I765" s="355">
        <v>439998.9</v>
      </c>
      <c r="J765" s="355">
        <v>452143.8</v>
      </c>
      <c r="K765" s="355">
        <v>530767.69999999995</v>
      </c>
      <c r="L765" s="355">
        <v>552225.80000000005</v>
      </c>
      <c r="M765" s="355">
        <v>571053.80000000005</v>
      </c>
      <c r="N765" s="355">
        <v>730025.9</v>
      </c>
      <c r="O765" s="355">
        <v>779735.1</v>
      </c>
      <c r="P765" s="355">
        <v>739781.3</v>
      </c>
      <c r="Q765" s="359">
        <v>750976</v>
      </c>
      <c r="R765" s="355">
        <v>781934</v>
      </c>
      <c r="S765" s="355">
        <v>823140</v>
      </c>
      <c r="T765" s="355">
        <v>848478</v>
      </c>
      <c r="U765" s="355">
        <v>893743</v>
      </c>
      <c r="V765" s="355">
        <v>924462</v>
      </c>
      <c r="W765" s="355" t="s">
        <v>1131</v>
      </c>
      <c r="X765" s="355" t="s">
        <v>1131</v>
      </c>
      <c r="Y765" s="355" t="s">
        <v>1131</v>
      </c>
      <c r="Z765" s="355" t="s">
        <v>1131</v>
      </c>
      <c r="AA765" s="355" t="s">
        <v>1131</v>
      </c>
      <c r="AB765" s="355" t="s">
        <v>1131</v>
      </c>
      <c r="AC765" s="355" t="s">
        <v>1131</v>
      </c>
      <c r="AD765" s="355" t="s">
        <v>1131</v>
      </c>
      <c r="AE765" s="355" t="s">
        <v>1131</v>
      </c>
      <c r="AF765" s="355" t="s">
        <v>1131</v>
      </c>
      <c r="AG765" s="355" t="s">
        <v>1131</v>
      </c>
      <c r="AH765" s="355" t="s">
        <v>1131</v>
      </c>
      <c r="AI765" s="355" t="s">
        <v>1131</v>
      </c>
      <c r="AJ765" s="355" t="s">
        <v>1131</v>
      </c>
      <c r="AK765" s="355" t="s">
        <v>1131</v>
      </c>
      <c r="AL765" s="355" t="s">
        <v>1131</v>
      </c>
      <c r="AM765" s="355" t="s">
        <v>1131</v>
      </c>
      <c r="AN765" s="355" t="s">
        <v>1131</v>
      </c>
      <c r="AO765" s="355" t="s">
        <v>1131</v>
      </c>
      <c r="AP765" s="355" t="s">
        <v>1131</v>
      </c>
      <c r="AQ765" s="355" t="s">
        <v>1131</v>
      </c>
      <c r="AR765" s="355" t="s">
        <v>1131</v>
      </c>
    </row>
    <row r="766" spans="1:44" ht="204" customHeight="1">
      <c r="A766" s="352" t="s">
        <v>3478</v>
      </c>
      <c r="B766" s="353" t="s">
        <v>3479</v>
      </c>
      <c r="C766" s="353" t="s">
        <v>1371</v>
      </c>
      <c r="D766" s="353" t="s">
        <v>1315</v>
      </c>
      <c r="E766" s="353" t="s">
        <v>1500</v>
      </c>
      <c r="F766" s="353" t="s">
        <v>3480</v>
      </c>
      <c r="G766" s="353" t="s">
        <v>1502</v>
      </c>
      <c r="H766" s="353" t="s">
        <v>1130</v>
      </c>
      <c r="I766" s="356">
        <v>424832.8</v>
      </c>
      <c r="J766" s="356">
        <v>437086.3</v>
      </c>
      <c r="K766" s="356">
        <v>512560.4</v>
      </c>
      <c r="L766" s="356">
        <v>532560.1</v>
      </c>
      <c r="M766" s="356">
        <v>547696.30000000005</v>
      </c>
      <c r="N766" s="356">
        <v>699550.7</v>
      </c>
      <c r="O766" s="356">
        <v>747665.6</v>
      </c>
      <c r="P766" s="356">
        <v>708457</v>
      </c>
      <c r="Q766" s="354">
        <v>719177</v>
      </c>
      <c r="R766" s="355">
        <v>748825</v>
      </c>
      <c r="S766" s="355">
        <v>788286</v>
      </c>
      <c r="T766" s="355">
        <v>812551</v>
      </c>
      <c r="U766" s="355">
        <v>855900</v>
      </c>
      <c r="V766" s="355">
        <v>885318</v>
      </c>
      <c r="W766" s="356" t="s">
        <v>1131</v>
      </c>
      <c r="X766" s="356" t="s">
        <v>1131</v>
      </c>
      <c r="Y766" s="356" t="s">
        <v>1131</v>
      </c>
      <c r="Z766" s="356" t="s">
        <v>1131</v>
      </c>
      <c r="AA766" s="356" t="s">
        <v>1131</v>
      </c>
      <c r="AB766" s="356" t="s">
        <v>1131</v>
      </c>
      <c r="AC766" s="356" t="s">
        <v>1131</v>
      </c>
      <c r="AD766" s="356" t="s">
        <v>1131</v>
      </c>
      <c r="AE766" s="356" t="s">
        <v>1131</v>
      </c>
      <c r="AF766" s="356" t="s">
        <v>1131</v>
      </c>
      <c r="AG766" s="356" t="s">
        <v>1131</v>
      </c>
      <c r="AH766" s="356" t="s">
        <v>1131</v>
      </c>
      <c r="AI766" s="356" t="s">
        <v>1131</v>
      </c>
      <c r="AJ766" s="356" t="s">
        <v>1131</v>
      </c>
      <c r="AK766" s="356" t="s">
        <v>1131</v>
      </c>
      <c r="AL766" s="356" t="s">
        <v>1131</v>
      </c>
      <c r="AM766" s="356" t="s">
        <v>1131</v>
      </c>
      <c r="AN766" s="356" t="s">
        <v>1131</v>
      </c>
      <c r="AO766" s="356" t="s">
        <v>1131</v>
      </c>
      <c r="AP766" s="356" t="s">
        <v>1131</v>
      </c>
      <c r="AQ766" s="356" t="s">
        <v>1131</v>
      </c>
      <c r="AR766" s="356" t="s">
        <v>1131</v>
      </c>
    </row>
    <row r="767" spans="1:44" ht="204" customHeight="1">
      <c r="A767" s="357" t="s">
        <v>3481</v>
      </c>
      <c r="B767" s="358" t="s">
        <v>3482</v>
      </c>
      <c r="C767" s="358" t="s">
        <v>1371</v>
      </c>
      <c r="D767" s="358" t="s">
        <v>1315</v>
      </c>
      <c r="E767" s="358" t="s">
        <v>1500</v>
      </c>
      <c r="F767" s="358" t="s">
        <v>3483</v>
      </c>
      <c r="G767" s="358" t="s">
        <v>1502</v>
      </c>
      <c r="H767" s="358" t="s">
        <v>1130</v>
      </c>
      <c r="I767" s="355">
        <v>577608.4</v>
      </c>
      <c r="J767" s="355">
        <v>559689.9</v>
      </c>
      <c r="K767" s="355">
        <v>693359.2</v>
      </c>
      <c r="L767" s="355">
        <v>619119.1</v>
      </c>
      <c r="M767" s="355">
        <v>580779.30000000005</v>
      </c>
      <c r="N767" s="355">
        <v>767301</v>
      </c>
      <c r="O767" s="355">
        <v>820860.8</v>
      </c>
      <c r="P767" s="355">
        <v>673930.2</v>
      </c>
      <c r="Q767" s="359">
        <v>684128</v>
      </c>
      <c r="R767" s="355">
        <v>712331</v>
      </c>
      <c r="S767" s="355">
        <v>749869</v>
      </c>
      <c r="T767" s="355">
        <v>772951</v>
      </c>
      <c r="U767" s="355">
        <v>814187</v>
      </c>
      <c r="V767" s="355">
        <v>842172</v>
      </c>
      <c r="W767" s="355" t="s">
        <v>1131</v>
      </c>
      <c r="X767" s="355" t="s">
        <v>1131</v>
      </c>
      <c r="Y767" s="355" t="s">
        <v>1131</v>
      </c>
      <c r="Z767" s="355" t="s">
        <v>1131</v>
      </c>
      <c r="AA767" s="355" t="s">
        <v>1131</v>
      </c>
      <c r="AB767" s="355" t="s">
        <v>1131</v>
      </c>
      <c r="AC767" s="355" t="s">
        <v>1131</v>
      </c>
      <c r="AD767" s="355" t="s">
        <v>1131</v>
      </c>
      <c r="AE767" s="355" t="s">
        <v>1131</v>
      </c>
      <c r="AF767" s="355" t="s">
        <v>1131</v>
      </c>
      <c r="AG767" s="355" t="s">
        <v>1131</v>
      </c>
      <c r="AH767" s="355" t="s">
        <v>1131</v>
      </c>
      <c r="AI767" s="355" t="s">
        <v>1131</v>
      </c>
      <c r="AJ767" s="355" t="s">
        <v>1131</v>
      </c>
      <c r="AK767" s="355" t="s">
        <v>1131</v>
      </c>
      <c r="AL767" s="355" t="s">
        <v>1131</v>
      </c>
      <c r="AM767" s="355" t="s">
        <v>1131</v>
      </c>
      <c r="AN767" s="355" t="s">
        <v>1131</v>
      </c>
      <c r="AO767" s="355" t="s">
        <v>1131</v>
      </c>
      <c r="AP767" s="355" t="s">
        <v>1131</v>
      </c>
      <c r="AQ767" s="355" t="s">
        <v>1131</v>
      </c>
      <c r="AR767" s="355" t="s">
        <v>1131</v>
      </c>
    </row>
    <row r="768" spans="1:44" ht="204" customHeight="1">
      <c r="A768" s="352" t="s">
        <v>3484</v>
      </c>
      <c r="B768" s="353" t="s">
        <v>3485</v>
      </c>
      <c r="C768" s="353" t="s">
        <v>1371</v>
      </c>
      <c r="D768" s="353" t="s">
        <v>1315</v>
      </c>
      <c r="E768" s="353" t="s">
        <v>1500</v>
      </c>
      <c r="F768" s="353" t="s">
        <v>3486</v>
      </c>
      <c r="G768" s="353" t="s">
        <v>1502</v>
      </c>
      <c r="H768" s="353" t="s">
        <v>1130</v>
      </c>
      <c r="I768" s="356">
        <v>598812.6</v>
      </c>
      <c r="J768" s="356">
        <v>584467.9</v>
      </c>
      <c r="K768" s="356">
        <v>726318</v>
      </c>
      <c r="L768" s="356">
        <v>654068</v>
      </c>
      <c r="M768" s="356">
        <v>634504.30000000005</v>
      </c>
      <c r="N768" s="356">
        <v>824715.5</v>
      </c>
      <c r="O768" s="356">
        <v>901680.1</v>
      </c>
      <c r="P768" s="356">
        <v>756094.9</v>
      </c>
      <c r="Q768" s="354">
        <v>767536</v>
      </c>
      <c r="R768" s="355">
        <v>799177</v>
      </c>
      <c r="S768" s="355">
        <v>841292</v>
      </c>
      <c r="T768" s="355">
        <v>867188</v>
      </c>
      <c r="U768" s="355">
        <v>913452</v>
      </c>
      <c r="V768" s="355">
        <v>944848</v>
      </c>
      <c r="W768" s="356" t="s">
        <v>1131</v>
      </c>
      <c r="X768" s="356" t="s">
        <v>1131</v>
      </c>
      <c r="Y768" s="356" t="s">
        <v>1131</v>
      </c>
      <c r="Z768" s="356" t="s">
        <v>1131</v>
      </c>
      <c r="AA768" s="356" t="s">
        <v>1131</v>
      </c>
      <c r="AB768" s="356" t="s">
        <v>1131</v>
      </c>
      <c r="AC768" s="356" t="s">
        <v>1131</v>
      </c>
      <c r="AD768" s="356" t="s">
        <v>1131</v>
      </c>
      <c r="AE768" s="356" t="s">
        <v>1131</v>
      </c>
      <c r="AF768" s="356" t="s">
        <v>1131</v>
      </c>
      <c r="AG768" s="356" t="s">
        <v>1131</v>
      </c>
      <c r="AH768" s="356" t="s">
        <v>1131</v>
      </c>
      <c r="AI768" s="356" t="s">
        <v>1131</v>
      </c>
      <c r="AJ768" s="356" t="s">
        <v>1131</v>
      </c>
      <c r="AK768" s="356" t="s">
        <v>1131</v>
      </c>
      <c r="AL768" s="356" t="s">
        <v>1131</v>
      </c>
      <c r="AM768" s="356" t="s">
        <v>1131</v>
      </c>
      <c r="AN768" s="356" t="s">
        <v>1131</v>
      </c>
      <c r="AO768" s="356" t="s">
        <v>1131</v>
      </c>
      <c r="AP768" s="356" t="s">
        <v>1131</v>
      </c>
      <c r="AQ768" s="356" t="s">
        <v>1131</v>
      </c>
      <c r="AR768" s="356" t="s">
        <v>1131</v>
      </c>
    </row>
    <row r="769" spans="1:44" ht="204" customHeight="1">
      <c r="A769" s="357" t="s">
        <v>3487</v>
      </c>
      <c r="B769" s="358" t="s">
        <v>3488</v>
      </c>
      <c r="C769" s="358" t="s">
        <v>1371</v>
      </c>
      <c r="D769" s="358" t="s">
        <v>1315</v>
      </c>
      <c r="E769" s="358" t="s">
        <v>1500</v>
      </c>
      <c r="F769" s="358" t="s">
        <v>3489</v>
      </c>
      <c r="G769" s="358" t="s">
        <v>1502</v>
      </c>
      <c r="H769" s="358" t="s">
        <v>1130</v>
      </c>
      <c r="I769" s="355">
        <v>4862.8</v>
      </c>
      <c r="J769" s="355">
        <v>5717.6</v>
      </c>
      <c r="K769" s="355">
        <v>2999.3</v>
      </c>
      <c r="L769" s="355">
        <v>1693.9</v>
      </c>
      <c r="M769" s="355">
        <v>1874.4</v>
      </c>
      <c r="N769" s="355">
        <v>5231.8</v>
      </c>
      <c r="O769" s="355">
        <v>6396.4</v>
      </c>
      <c r="P769" s="355">
        <v>11008</v>
      </c>
      <c r="Q769" s="359">
        <v>11175</v>
      </c>
      <c r="R769" s="355">
        <v>11635</v>
      </c>
      <c r="S769" s="355">
        <v>12248</v>
      </c>
      <c r="T769" s="355">
        <v>12625</v>
      </c>
      <c r="U769" s="355">
        <v>13299</v>
      </c>
      <c r="V769" s="355">
        <v>13756</v>
      </c>
      <c r="W769" s="355" t="s">
        <v>1131</v>
      </c>
      <c r="X769" s="355" t="s">
        <v>1131</v>
      </c>
      <c r="Y769" s="355" t="s">
        <v>1131</v>
      </c>
      <c r="Z769" s="355" t="s">
        <v>1131</v>
      </c>
      <c r="AA769" s="355" t="s">
        <v>1131</v>
      </c>
      <c r="AB769" s="355" t="s">
        <v>1131</v>
      </c>
      <c r="AC769" s="355" t="s">
        <v>1131</v>
      </c>
      <c r="AD769" s="355" t="s">
        <v>1131</v>
      </c>
      <c r="AE769" s="355" t="s">
        <v>1131</v>
      </c>
      <c r="AF769" s="355" t="s">
        <v>1131</v>
      </c>
      <c r="AG769" s="355" t="s">
        <v>1131</v>
      </c>
      <c r="AH769" s="355" t="s">
        <v>1131</v>
      </c>
      <c r="AI769" s="355" t="s">
        <v>1131</v>
      </c>
      <c r="AJ769" s="355" t="s">
        <v>1131</v>
      </c>
      <c r="AK769" s="355" t="s">
        <v>1131</v>
      </c>
      <c r="AL769" s="355" t="s">
        <v>1131</v>
      </c>
      <c r="AM769" s="355" t="s">
        <v>1131</v>
      </c>
      <c r="AN769" s="355" t="s">
        <v>1131</v>
      </c>
      <c r="AO769" s="355" t="s">
        <v>1131</v>
      </c>
      <c r="AP769" s="355" t="s">
        <v>1131</v>
      </c>
      <c r="AQ769" s="355" t="s">
        <v>1131</v>
      </c>
      <c r="AR769" s="355" t="s">
        <v>1131</v>
      </c>
    </row>
    <row r="770" spans="1:44" ht="204" customHeight="1">
      <c r="A770" s="352" t="s">
        <v>3490</v>
      </c>
      <c r="B770" s="353" t="s">
        <v>3491</v>
      </c>
      <c r="C770" s="353" t="s">
        <v>1371</v>
      </c>
      <c r="D770" s="353" t="s">
        <v>1315</v>
      </c>
      <c r="E770" s="353" t="s">
        <v>1500</v>
      </c>
      <c r="F770" s="353" t="s">
        <v>3492</v>
      </c>
      <c r="G770" s="353" t="s">
        <v>1502</v>
      </c>
      <c r="H770" s="353" t="s">
        <v>1130</v>
      </c>
      <c r="I770" s="356">
        <v>0</v>
      </c>
      <c r="J770" s="356">
        <v>0</v>
      </c>
      <c r="K770" s="356">
        <v>0</v>
      </c>
      <c r="L770" s="356">
        <v>0</v>
      </c>
      <c r="M770" s="356">
        <v>0</v>
      </c>
      <c r="N770" s="356">
        <v>0</v>
      </c>
      <c r="O770" s="356">
        <v>0</v>
      </c>
      <c r="P770" s="356">
        <v>0</v>
      </c>
      <c r="Q770" s="354">
        <v>0</v>
      </c>
      <c r="R770" s="355">
        <v>0</v>
      </c>
      <c r="S770" s="355">
        <v>0</v>
      </c>
      <c r="T770" s="355">
        <v>0</v>
      </c>
      <c r="U770" s="355">
        <v>0</v>
      </c>
      <c r="V770" s="355">
        <v>0</v>
      </c>
      <c r="W770" s="356" t="s">
        <v>1131</v>
      </c>
      <c r="X770" s="356" t="s">
        <v>1131</v>
      </c>
      <c r="Y770" s="356" t="s">
        <v>1131</v>
      </c>
      <c r="Z770" s="356" t="s">
        <v>1131</v>
      </c>
      <c r="AA770" s="356" t="s">
        <v>1131</v>
      </c>
      <c r="AB770" s="356" t="s">
        <v>1131</v>
      </c>
      <c r="AC770" s="356" t="s">
        <v>1131</v>
      </c>
      <c r="AD770" s="356" t="s">
        <v>1131</v>
      </c>
      <c r="AE770" s="356" t="s">
        <v>1131</v>
      </c>
      <c r="AF770" s="356" t="s">
        <v>1131</v>
      </c>
      <c r="AG770" s="356" t="s">
        <v>1131</v>
      </c>
      <c r="AH770" s="356" t="s">
        <v>1131</v>
      </c>
      <c r="AI770" s="356" t="s">
        <v>1131</v>
      </c>
      <c r="AJ770" s="356" t="s">
        <v>1131</v>
      </c>
      <c r="AK770" s="356" t="s">
        <v>1131</v>
      </c>
      <c r="AL770" s="356" t="s">
        <v>1131</v>
      </c>
      <c r="AM770" s="356" t="s">
        <v>1131</v>
      </c>
      <c r="AN770" s="356" t="s">
        <v>1131</v>
      </c>
      <c r="AO770" s="356" t="s">
        <v>1131</v>
      </c>
      <c r="AP770" s="356" t="s">
        <v>1131</v>
      </c>
      <c r="AQ770" s="356" t="s">
        <v>1131</v>
      </c>
      <c r="AR770" s="356" t="s">
        <v>1131</v>
      </c>
    </row>
    <row r="771" spans="1:44" ht="204" customHeight="1">
      <c r="A771" s="357" t="s">
        <v>3493</v>
      </c>
      <c r="B771" s="358" t="s">
        <v>3494</v>
      </c>
      <c r="C771" s="358" t="s">
        <v>1371</v>
      </c>
      <c r="D771" s="358" t="s">
        <v>1315</v>
      </c>
      <c r="E771" s="358" t="s">
        <v>1500</v>
      </c>
      <c r="F771" s="358" t="s">
        <v>3495</v>
      </c>
      <c r="G771" s="358" t="s">
        <v>1502</v>
      </c>
      <c r="H771" s="358" t="s">
        <v>1130</v>
      </c>
      <c r="I771" s="355">
        <v>36538.800000000003</v>
      </c>
      <c r="J771" s="355">
        <v>32555.200000000001</v>
      </c>
      <c r="K771" s="355">
        <v>30352.2</v>
      </c>
      <c r="L771" s="355">
        <v>46108</v>
      </c>
      <c r="M771" s="355">
        <v>51688.6</v>
      </c>
      <c r="N771" s="355">
        <v>65096.9</v>
      </c>
      <c r="O771" s="355">
        <v>58179.199999999997</v>
      </c>
      <c r="P771" s="355">
        <v>82671.399999999994</v>
      </c>
      <c r="Q771" s="359">
        <v>83922</v>
      </c>
      <c r="R771" s="355">
        <v>87382</v>
      </c>
      <c r="S771" s="355">
        <v>91987</v>
      </c>
      <c r="T771" s="355">
        <v>94818</v>
      </c>
      <c r="U771" s="355">
        <v>99877</v>
      </c>
      <c r="V771" s="355">
        <v>103310</v>
      </c>
      <c r="W771" s="355" t="s">
        <v>1131</v>
      </c>
      <c r="X771" s="355" t="s">
        <v>1131</v>
      </c>
      <c r="Y771" s="355" t="s">
        <v>1131</v>
      </c>
      <c r="Z771" s="355" t="s">
        <v>1131</v>
      </c>
      <c r="AA771" s="355" t="s">
        <v>1131</v>
      </c>
      <c r="AB771" s="355" t="s">
        <v>1131</v>
      </c>
      <c r="AC771" s="355" t="s">
        <v>1131</v>
      </c>
      <c r="AD771" s="355" t="s">
        <v>1131</v>
      </c>
      <c r="AE771" s="355" t="s">
        <v>1131</v>
      </c>
      <c r="AF771" s="355" t="s">
        <v>1131</v>
      </c>
      <c r="AG771" s="355" t="s">
        <v>1131</v>
      </c>
      <c r="AH771" s="355" t="s">
        <v>1131</v>
      </c>
      <c r="AI771" s="355" t="s">
        <v>1131</v>
      </c>
      <c r="AJ771" s="355" t="s">
        <v>1131</v>
      </c>
      <c r="AK771" s="355" t="s">
        <v>1131</v>
      </c>
      <c r="AL771" s="355" t="s">
        <v>1131</v>
      </c>
      <c r="AM771" s="355" t="s">
        <v>1131</v>
      </c>
      <c r="AN771" s="355" t="s">
        <v>1131</v>
      </c>
      <c r="AO771" s="355" t="s">
        <v>1131</v>
      </c>
      <c r="AP771" s="355" t="s">
        <v>1131</v>
      </c>
      <c r="AQ771" s="355" t="s">
        <v>1131</v>
      </c>
      <c r="AR771" s="355" t="s">
        <v>1131</v>
      </c>
    </row>
    <row r="772" spans="1:44" ht="204" customHeight="1">
      <c r="A772" s="352" t="s">
        <v>3496</v>
      </c>
      <c r="B772" s="353" t="s">
        <v>3497</v>
      </c>
      <c r="C772" s="353" t="s">
        <v>1371</v>
      </c>
      <c r="D772" s="353" t="s">
        <v>1315</v>
      </c>
      <c r="E772" s="353" t="s">
        <v>1500</v>
      </c>
      <c r="F772" s="353" t="s">
        <v>3498</v>
      </c>
      <c r="G772" s="353" t="s">
        <v>1502</v>
      </c>
      <c r="H772" s="353" t="s">
        <v>1130</v>
      </c>
      <c r="I772" s="356">
        <v>21204.3</v>
      </c>
      <c r="J772" s="356">
        <v>24777.9</v>
      </c>
      <c r="K772" s="356">
        <v>32958.800000000003</v>
      </c>
      <c r="L772" s="356">
        <v>34948.800000000003</v>
      </c>
      <c r="M772" s="356">
        <v>53725.1</v>
      </c>
      <c r="N772" s="356">
        <v>57414.5</v>
      </c>
      <c r="O772" s="356">
        <v>80819.399999999994</v>
      </c>
      <c r="P772" s="356">
        <v>82164.800000000003</v>
      </c>
      <c r="Q772" s="354">
        <v>83408</v>
      </c>
      <c r="R772" s="355">
        <v>86847</v>
      </c>
      <c r="S772" s="355">
        <v>91423</v>
      </c>
      <c r="T772" s="355">
        <v>94237</v>
      </c>
      <c r="U772" s="355">
        <v>99265</v>
      </c>
      <c r="V772" s="355">
        <v>102677</v>
      </c>
      <c r="W772" s="356" t="s">
        <v>1131</v>
      </c>
      <c r="X772" s="356" t="s">
        <v>1131</v>
      </c>
      <c r="Y772" s="356" t="s">
        <v>1131</v>
      </c>
      <c r="Z772" s="356" t="s">
        <v>1131</v>
      </c>
      <c r="AA772" s="356" t="s">
        <v>1131</v>
      </c>
      <c r="AB772" s="356" t="s">
        <v>1131</v>
      </c>
      <c r="AC772" s="356" t="s">
        <v>1131</v>
      </c>
      <c r="AD772" s="356" t="s">
        <v>1131</v>
      </c>
      <c r="AE772" s="356" t="s">
        <v>1131</v>
      </c>
      <c r="AF772" s="356" t="s">
        <v>1131</v>
      </c>
      <c r="AG772" s="356" t="s">
        <v>1131</v>
      </c>
      <c r="AH772" s="356" t="s">
        <v>1131</v>
      </c>
      <c r="AI772" s="356" t="s">
        <v>1131</v>
      </c>
      <c r="AJ772" s="356" t="s">
        <v>1131</v>
      </c>
      <c r="AK772" s="356" t="s">
        <v>1131</v>
      </c>
      <c r="AL772" s="356" t="s">
        <v>1131</v>
      </c>
      <c r="AM772" s="356" t="s">
        <v>1131</v>
      </c>
      <c r="AN772" s="356" t="s">
        <v>1131</v>
      </c>
      <c r="AO772" s="356" t="s">
        <v>1131</v>
      </c>
      <c r="AP772" s="356" t="s">
        <v>1131</v>
      </c>
      <c r="AQ772" s="356" t="s">
        <v>1131</v>
      </c>
      <c r="AR772" s="356" t="s">
        <v>1131</v>
      </c>
    </row>
    <row r="773" spans="1:44" ht="204" customHeight="1">
      <c r="A773" s="357" t="s">
        <v>3499</v>
      </c>
      <c r="B773" s="358" t="s">
        <v>3500</v>
      </c>
      <c r="C773" s="358" t="s">
        <v>1371</v>
      </c>
      <c r="D773" s="358" t="s">
        <v>1315</v>
      </c>
      <c r="E773" s="358" t="s">
        <v>2703</v>
      </c>
      <c r="F773" s="358" t="s">
        <v>3501</v>
      </c>
      <c r="G773" s="358" t="s">
        <v>1502</v>
      </c>
      <c r="H773" s="358" t="s">
        <v>1130</v>
      </c>
      <c r="I773" s="355">
        <v>900374.5</v>
      </c>
      <c r="J773" s="355">
        <v>934956.1</v>
      </c>
      <c r="K773" s="355">
        <v>1100959</v>
      </c>
      <c r="L773" s="355">
        <v>1110261.1000000001</v>
      </c>
      <c r="M773" s="355">
        <v>1114027.8999999999</v>
      </c>
      <c r="N773" s="355">
        <v>1247821.3</v>
      </c>
      <c r="O773" s="355">
        <v>1384200.8</v>
      </c>
      <c r="P773" s="355">
        <v>1425570.7</v>
      </c>
      <c r="Q773" s="359">
        <v>844041</v>
      </c>
      <c r="R773" s="355">
        <v>878836</v>
      </c>
      <c r="S773" s="355">
        <v>925148</v>
      </c>
      <c r="T773" s="355">
        <v>953626</v>
      </c>
      <c r="U773" s="355">
        <v>1004501</v>
      </c>
      <c r="V773" s="355">
        <v>1039026</v>
      </c>
      <c r="W773" s="355" t="s">
        <v>1131</v>
      </c>
      <c r="X773" s="355" t="s">
        <v>1131</v>
      </c>
      <c r="Y773" s="355" t="s">
        <v>1131</v>
      </c>
      <c r="Z773" s="355" t="s">
        <v>1131</v>
      </c>
      <c r="AA773" s="355" t="s">
        <v>1131</v>
      </c>
      <c r="AB773" s="355" t="s">
        <v>1131</v>
      </c>
      <c r="AC773" s="355" t="s">
        <v>1131</v>
      </c>
      <c r="AD773" s="355" t="s">
        <v>1131</v>
      </c>
      <c r="AE773" s="355" t="s">
        <v>1131</v>
      </c>
      <c r="AF773" s="355" t="s">
        <v>1131</v>
      </c>
      <c r="AG773" s="355" t="s">
        <v>1131</v>
      </c>
      <c r="AH773" s="355" t="s">
        <v>1131</v>
      </c>
      <c r="AI773" s="355" t="s">
        <v>1131</v>
      </c>
      <c r="AJ773" s="355" t="s">
        <v>1131</v>
      </c>
      <c r="AK773" s="355" t="s">
        <v>1131</v>
      </c>
      <c r="AL773" s="355" t="s">
        <v>1131</v>
      </c>
      <c r="AM773" s="355" t="s">
        <v>1131</v>
      </c>
      <c r="AN773" s="355" t="s">
        <v>1131</v>
      </c>
      <c r="AO773" s="355" t="s">
        <v>1131</v>
      </c>
      <c r="AP773" s="355" t="s">
        <v>1131</v>
      </c>
      <c r="AQ773" s="355" t="s">
        <v>1131</v>
      </c>
      <c r="AR773" s="355" t="s">
        <v>1131</v>
      </c>
    </row>
    <row r="774" spans="1:44" ht="204" customHeight="1">
      <c r="A774" s="352" t="s">
        <v>3502</v>
      </c>
      <c r="B774" s="353" t="s">
        <v>3503</v>
      </c>
      <c r="C774" s="353" t="s">
        <v>1371</v>
      </c>
      <c r="D774" s="353" t="s">
        <v>1315</v>
      </c>
      <c r="E774" s="353" t="s">
        <v>1500</v>
      </c>
      <c r="F774" s="353" t="s">
        <v>3504</v>
      </c>
      <c r="G774" s="353" t="s">
        <v>1502</v>
      </c>
      <c r="H774" s="353" t="s">
        <v>1130</v>
      </c>
      <c r="I774" s="356">
        <v>54881.7</v>
      </c>
      <c r="J774" s="356">
        <v>52134.5</v>
      </c>
      <c r="K774" s="356">
        <v>52599.5</v>
      </c>
      <c r="L774" s="356">
        <v>69993.7</v>
      </c>
      <c r="M774" s="356">
        <v>77127.399999999994</v>
      </c>
      <c r="N774" s="356">
        <v>83219.899999999994</v>
      </c>
      <c r="O774" s="356">
        <v>83096.399999999994</v>
      </c>
      <c r="P774" s="356">
        <v>108837.5</v>
      </c>
      <c r="Q774" s="354">
        <v>110484</v>
      </c>
      <c r="R774" s="355">
        <v>115039</v>
      </c>
      <c r="S774" s="355">
        <v>121101</v>
      </c>
      <c r="T774" s="355">
        <v>124829</v>
      </c>
      <c r="U774" s="355">
        <v>131489</v>
      </c>
      <c r="V774" s="355">
        <v>136008</v>
      </c>
      <c r="W774" s="356" t="s">
        <v>1131</v>
      </c>
      <c r="X774" s="356" t="s">
        <v>1131</v>
      </c>
      <c r="Y774" s="356" t="s">
        <v>1131</v>
      </c>
      <c r="Z774" s="356" t="s">
        <v>1131</v>
      </c>
      <c r="AA774" s="356" t="s">
        <v>1131</v>
      </c>
      <c r="AB774" s="356" t="s">
        <v>1131</v>
      </c>
      <c r="AC774" s="356" t="s">
        <v>1131</v>
      </c>
      <c r="AD774" s="356" t="s">
        <v>1131</v>
      </c>
      <c r="AE774" s="356" t="s">
        <v>1131</v>
      </c>
      <c r="AF774" s="356" t="s">
        <v>1131</v>
      </c>
      <c r="AG774" s="356" t="s">
        <v>1131</v>
      </c>
      <c r="AH774" s="356" t="s">
        <v>1131</v>
      </c>
      <c r="AI774" s="356" t="s">
        <v>1131</v>
      </c>
      <c r="AJ774" s="356" t="s">
        <v>1131</v>
      </c>
      <c r="AK774" s="356" t="s">
        <v>1131</v>
      </c>
      <c r="AL774" s="356" t="s">
        <v>1131</v>
      </c>
      <c r="AM774" s="356" t="s">
        <v>1131</v>
      </c>
      <c r="AN774" s="356" t="s">
        <v>1131</v>
      </c>
      <c r="AO774" s="356" t="s">
        <v>1131</v>
      </c>
      <c r="AP774" s="356" t="s">
        <v>1131</v>
      </c>
      <c r="AQ774" s="356" t="s">
        <v>1131</v>
      </c>
      <c r="AR774" s="356" t="s">
        <v>1131</v>
      </c>
    </row>
    <row r="775" spans="1:44" ht="204" customHeight="1">
      <c r="A775" s="357" t="s">
        <v>3505</v>
      </c>
      <c r="B775" s="358" t="s">
        <v>3506</v>
      </c>
      <c r="C775" s="358" t="s">
        <v>1371</v>
      </c>
      <c r="D775" s="358" t="s">
        <v>1315</v>
      </c>
      <c r="E775" s="358" t="s">
        <v>1500</v>
      </c>
      <c r="F775" s="358" t="s">
        <v>3507</v>
      </c>
      <c r="G775" s="358" t="s">
        <v>1502</v>
      </c>
      <c r="H775" s="358" t="s">
        <v>1130</v>
      </c>
      <c r="I775" s="355">
        <v>18342.900000000001</v>
      </c>
      <c r="J775" s="355">
        <v>19579.3</v>
      </c>
      <c r="K775" s="355">
        <v>22247.200000000001</v>
      </c>
      <c r="L775" s="355">
        <v>23885.7</v>
      </c>
      <c r="M775" s="355">
        <v>25438.799999999999</v>
      </c>
      <c r="N775" s="355">
        <v>18123</v>
      </c>
      <c r="O775" s="355">
        <v>24917.200000000001</v>
      </c>
      <c r="P775" s="355">
        <v>26166.1</v>
      </c>
      <c r="Q775" s="359">
        <v>26562</v>
      </c>
      <c r="R775" s="355">
        <v>27657</v>
      </c>
      <c r="S775" s="355">
        <v>29115</v>
      </c>
      <c r="T775" s="355">
        <v>30011</v>
      </c>
      <c r="U775" s="355">
        <v>31612</v>
      </c>
      <c r="V775" s="355">
        <v>32698</v>
      </c>
      <c r="W775" s="355" t="s">
        <v>1131</v>
      </c>
      <c r="X775" s="355" t="s">
        <v>1131</v>
      </c>
      <c r="Y775" s="355" t="s">
        <v>1131</v>
      </c>
      <c r="Z775" s="355" t="s">
        <v>1131</v>
      </c>
      <c r="AA775" s="355" t="s">
        <v>1131</v>
      </c>
      <c r="AB775" s="355" t="s">
        <v>1131</v>
      </c>
      <c r="AC775" s="355" t="s">
        <v>1131</v>
      </c>
      <c r="AD775" s="355" t="s">
        <v>1131</v>
      </c>
      <c r="AE775" s="355" t="s">
        <v>1131</v>
      </c>
      <c r="AF775" s="355" t="s">
        <v>1131</v>
      </c>
      <c r="AG775" s="355" t="s">
        <v>1131</v>
      </c>
      <c r="AH775" s="355" t="s">
        <v>1131</v>
      </c>
      <c r="AI775" s="355" t="s">
        <v>1131</v>
      </c>
      <c r="AJ775" s="355" t="s">
        <v>1131</v>
      </c>
      <c r="AK775" s="355" t="s">
        <v>1131</v>
      </c>
      <c r="AL775" s="355" t="s">
        <v>1131</v>
      </c>
      <c r="AM775" s="355" t="s">
        <v>1131</v>
      </c>
      <c r="AN775" s="355" t="s">
        <v>1131</v>
      </c>
      <c r="AO775" s="355" t="s">
        <v>1131</v>
      </c>
      <c r="AP775" s="355" t="s">
        <v>1131</v>
      </c>
      <c r="AQ775" s="355" t="s">
        <v>1131</v>
      </c>
      <c r="AR775" s="355" t="s">
        <v>1131</v>
      </c>
    </row>
    <row r="776" spans="1:44" ht="204" customHeight="1">
      <c r="A776" s="352" t="s">
        <v>3508</v>
      </c>
      <c r="B776" s="353" t="s">
        <v>3509</v>
      </c>
      <c r="C776" s="353" t="s">
        <v>1371</v>
      </c>
      <c r="D776" s="353" t="s">
        <v>1315</v>
      </c>
      <c r="E776" s="353" t="s">
        <v>1500</v>
      </c>
      <c r="F776" s="353" t="s">
        <v>3510</v>
      </c>
      <c r="G776" s="353" t="s">
        <v>1502</v>
      </c>
      <c r="H776" s="353" t="s">
        <v>1130</v>
      </c>
      <c r="I776" s="356">
        <v>2013277.4</v>
      </c>
      <c r="J776" s="356">
        <v>2045660.7</v>
      </c>
      <c r="K776" s="356">
        <v>2433802.7999999998</v>
      </c>
      <c r="L776" s="356">
        <v>2408669.4</v>
      </c>
      <c r="M776" s="356">
        <v>2418902.1</v>
      </c>
      <c r="N776" s="356">
        <v>2910825.5</v>
      </c>
      <c r="O776" s="356">
        <v>3173314.8</v>
      </c>
      <c r="P776" s="356">
        <v>3065140.9</v>
      </c>
      <c r="Q776" s="354">
        <v>3111523</v>
      </c>
      <c r="R776" s="355">
        <v>3239793</v>
      </c>
      <c r="S776" s="355">
        <v>3410523</v>
      </c>
      <c r="T776" s="355">
        <v>3515503</v>
      </c>
      <c r="U776" s="355">
        <v>3703053</v>
      </c>
      <c r="V776" s="355">
        <v>3830330</v>
      </c>
      <c r="W776" s="356" t="s">
        <v>1131</v>
      </c>
      <c r="X776" s="356" t="s">
        <v>1131</v>
      </c>
      <c r="Y776" s="356" t="s">
        <v>1131</v>
      </c>
      <c r="Z776" s="356" t="s">
        <v>1131</v>
      </c>
      <c r="AA776" s="356" t="s">
        <v>1131</v>
      </c>
      <c r="AB776" s="356" t="s">
        <v>1131</v>
      </c>
      <c r="AC776" s="356" t="s">
        <v>1131</v>
      </c>
      <c r="AD776" s="356" t="s">
        <v>1131</v>
      </c>
      <c r="AE776" s="356" t="s">
        <v>1131</v>
      </c>
      <c r="AF776" s="356" t="s">
        <v>1131</v>
      </c>
      <c r="AG776" s="356" t="s">
        <v>1131</v>
      </c>
      <c r="AH776" s="356" t="s">
        <v>1131</v>
      </c>
      <c r="AI776" s="356" t="s">
        <v>1131</v>
      </c>
      <c r="AJ776" s="356" t="s">
        <v>1131</v>
      </c>
      <c r="AK776" s="356" t="s">
        <v>1131</v>
      </c>
      <c r="AL776" s="356" t="s">
        <v>1131</v>
      </c>
      <c r="AM776" s="356" t="s">
        <v>1131</v>
      </c>
      <c r="AN776" s="356" t="s">
        <v>1131</v>
      </c>
      <c r="AO776" s="356" t="s">
        <v>1131</v>
      </c>
      <c r="AP776" s="356" t="s">
        <v>1131</v>
      </c>
      <c r="AQ776" s="356" t="s">
        <v>1131</v>
      </c>
      <c r="AR776" s="356" t="s">
        <v>1131</v>
      </c>
    </row>
    <row r="777" spans="1:44" ht="204" customHeight="1">
      <c r="A777" s="357" t="s">
        <v>3511</v>
      </c>
      <c r="B777" s="358" t="s">
        <v>3512</v>
      </c>
      <c r="C777" s="358" t="s">
        <v>1371</v>
      </c>
      <c r="D777" s="358" t="s">
        <v>1315</v>
      </c>
      <c r="E777" s="358" t="s">
        <v>1500</v>
      </c>
      <c r="F777" s="358" t="s">
        <v>3513</v>
      </c>
      <c r="G777" s="358" t="s">
        <v>1502</v>
      </c>
      <c r="H777" s="358" t="s">
        <v>1130</v>
      </c>
      <c r="I777" s="355">
        <v>487425.8</v>
      </c>
      <c r="J777" s="355">
        <v>508690.8</v>
      </c>
      <c r="K777" s="355">
        <v>598412.1</v>
      </c>
      <c r="L777" s="355">
        <v>573430.6</v>
      </c>
      <c r="M777" s="355">
        <v>556571.4</v>
      </c>
      <c r="N777" s="355">
        <v>589404</v>
      </c>
      <c r="O777" s="355">
        <v>629756</v>
      </c>
      <c r="P777" s="355">
        <v>628968.1</v>
      </c>
      <c r="Q777" s="359">
        <v>638486</v>
      </c>
      <c r="R777" s="355">
        <v>664807</v>
      </c>
      <c r="S777" s="355">
        <v>699841</v>
      </c>
      <c r="T777" s="355">
        <v>721383</v>
      </c>
      <c r="U777" s="355">
        <v>759868</v>
      </c>
      <c r="V777" s="355">
        <v>785985</v>
      </c>
      <c r="W777" s="355" t="s">
        <v>1131</v>
      </c>
      <c r="X777" s="355" t="s">
        <v>1131</v>
      </c>
      <c r="Y777" s="355" t="s">
        <v>1131</v>
      </c>
      <c r="Z777" s="355" t="s">
        <v>1131</v>
      </c>
      <c r="AA777" s="355" t="s">
        <v>1131</v>
      </c>
      <c r="AB777" s="355" t="s">
        <v>1131</v>
      </c>
      <c r="AC777" s="355" t="s">
        <v>1131</v>
      </c>
      <c r="AD777" s="355" t="s">
        <v>1131</v>
      </c>
      <c r="AE777" s="355" t="s">
        <v>1131</v>
      </c>
      <c r="AF777" s="355" t="s">
        <v>1131</v>
      </c>
      <c r="AG777" s="355" t="s">
        <v>1131</v>
      </c>
      <c r="AH777" s="355" t="s">
        <v>1131</v>
      </c>
      <c r="AI777" s="355" t="s">
        <v>1131</v>
      </c>
      <c r="AJ777" s="355" t="s">
        <v>1131</v>
      </c>
      <c r="AK777" s="355" t="s">
        <v>1131</v>
      </c>
      <c r="AL777" s="355" t="s">
        <v>1131</v>
      </c>
      <c r="AM777" s="355" t="s">
        <v>1131</v>
      </c>
      <c r="AN777" s="355" t="s">
        <v>1131</v>
      </c>
      <c r="AO777" s="355" t="s">
        <v>1131</v>
      </c>
      <c r="AP777" s="355" t="s">
        <v>1131</v>
      </c>
      <c r="AQ777" s="355" t="s">
        <v>1131</v>
      </c>
      <c r="AR777" s="355" t="s">
        <v>1131</v>
      </c>
    </row>
    <row r="778" spans="1:44" ht="204" customHeight="1">
      <c r="A778" s="352" t="s">
        <v>3514</v>
      </c>
      <c r="B778" s="353" t="s">
        <v>3515</v>
      </c>
      <c r="C778" s="353" t="s">
        <v>1371</v>
      </c>
      <c r="D778" s="353" t="s">
        <v>1315</v>
      </c>
      <c r="E778" s="353" t="s">
        <v>2703</v>
      </c>
      <c r="F778" s="353" t="s">
        <v>3516</v>
      </c>
      <c r="G778" s="353" t="s">
        <v>1502</v>
      </c>
      <c r="H778" s="353" t="s">
        <v>1130</v>
      </c>
      <c r="I778" s="356">
        <v>1608935.9</v>
      </c>
      <c r="J778" s="356">
        <v>1623122.9</v>
      </c>
      <c r="K778" s="356">
        <v>2160411.2000000002</v>
      </c>
      <c r="L778" s="356">
        <v>1852373.7</v>
      </c>
      <c r="M778" s="356">
        <v>1946283.1</v>
      </c>
      <c r="N778" s="356">
        <v>2700111.5</v>
      </c>
      <c r="O778" s="356">
        <v>2698747.9</v>
      </c>
      <c r="P778" s="356">
        <v>2140838.6</v>
      </c>
      <c r="Q778" s="354">
        <v>2260866</v>
      </c>
      <c r="R778" s="355">
        <v>2385556</v>
      </c>
      <c r="S778" s="355">
        <v>2516424</v>
      </c>
      <c r="T778" s="355">
        <v>2625708</v>
      </c>
      <c r="U778" s="355">
        <v>2780369</v>
      </c>
      <c r="V778" s="355">
        <v>2900381</v>
      </c>
      <c r="W778" s="356" t="s">
        <v>1131</v>
      </c>
      <c r="X778" s="356" t="s">
        <v>1131</v>
      </c>
      <c r="Y778" s="356" t="s">
        <v>1131</v>
      </c>
      <c r="Z778" s="356" t="s">
        <v>1131</v>
      </c>
      <c r="AA778" s="356" t="s">
        <v>1131</v>
      </c>
      <c r="AB778" s="356" t="s">
        <v>1131</v>
      </c>
      <c r="AC778" s="356" t="s">
        <v>1131</v>
      </c>
      <c r="AD778" s="356" t="s">
        <v>1131</v>
      </c>
      <c r="AE778" s="356" t="s">
        <v>1131</v>
      </c>
      <c r="AF778" s="356" t="s">
        <v>1131</v>
      </c>
      <c r="AG778" s="356" t="s">
        <v>1131</v>
      </c>
      <c r="AH778" s="356" t="s">
        <v>1131</v>
      </c>
      <c r="AI778" s="356" t="s">
        <v>1131</v>
      </c>
      <c r="AJ778" s="356" t="s">
        <v>1131</v>
      </c>
      <c r="AK778" s="356" t="s">
        <v>1131</v>
      </c>
      <c r="AL778" s="356" t="s">
        <v>1131</v>
      </c>
      <c r="AM778" s="356" t="s">
        <v>1131</v>
      </c>
      <c r="AN778" s="356" t="s">
        <v>1131</v>
      </c>
      <c r="AO778" s="356" t="s">
        <v>1131</v>
      </c>
      <c r="AP778" s="356" t="s">
        <v>1131</v>
      </c>
      <c r="AQ778" s="356" t="s">
        <v>1131</v>
      </c>
      <c r="AR778" s="356" t="s">
        <v>1131</v>
      </c>
    </row>
    <row r="779" spans="1:44" ht="204" customHeight="1">
      <c r="A779" s="357" t="s">
        <v>3517</v>
      </c>
      <c r="B779" s="358" t="s">
        <v>3518</v>
      </c>
      <c r="C779" s="358" t="s">
        <v>1371</v>
      </c>
      <c r="D779" s="358" t="s">
        <v>1315</v>
      </c>
      <c r="E779" s="358" t="s">
        <v>1500</v>
      </c>
      <c r="F779" s="358" t="s">
        <v>3519</v>
      </c>
      <c r="G779" s="358" t="s">
        <v>1502</v>
      </c>
      <c r="H779" s="358" t="s">
        <v>1130</v>
      </c>
      <c r="I779" s="355">
        <v>1608935.9</v>
      </c>
      <c r="J779" s="355">
        <v>1623122.9</v>
      </c>
      <c r="K779" s="355">
        <v>2160411.2000000002</v>
      </c>
      <c r="L779" s="355">
        <v>1852373.7</v>
      </c>
      <c r="M779" s="355">
        <v>1946283.1</v>
      </c>
      <c r="N779" s="355">
        <v>2700111.5</v>
      </c>
      <c r="O779" s="355">
        <v>2698747.9</v>
      </c>
      <c r="P779" s="355">
        <v>2140838.6</v>
      </c>
      <c r="Q779" s="359">
        <v>2260866</v>
      </c>
      <c r="R779" s="355">
        <v>2385556</v>
      </c>
      <c r="S779" s="355">
        <v>2516424</v>
      </c>
      <c r="T779" s="355">
        <v>2625708</v>
      </c>
      <c r="U779" s="355">
        <v>2780369</v>
      </c>
      <c r="V779" s="355">
        <v>2900381</v>
      </c>
      <c r="W779" s="355" t="s">
        <v>1131</v>
      </c>
      <c r="X779" s="355" t="s">
        <v>1131</v>
      </c>
      <c r="Y779" s="355" t="s">
        <v>1131</v>
      </c>
      <c r="Z779" s="355" t="s">
        <v>1131</v>
      </c>
      <c r="AA779" s="355" t="s">
        <v>1131</v>
      </c>
      <c r="AB779" s="355" t="s">
        <v>1131</v>
      </c>
      <c r="AC779" s="355" t="s">
        <v>1131</v>
      </c>
      <c r="AD779" s="355" t="s">
        <v>1131</v>
      </c>
      <c r="AE779" s="355" t="s">
        <v>1131</v>
      </c>
      <c r="AF779" s="355" t="s">
        <v>1131</v>
      </c>
      <c r="AG779" s="355" t="s">
        <v>1131</v>
      </c>
      <c r="AH779" s="355" t="s">
        <v>1131</v>
      </c>
      <c r="AI779" s="355" t="s">
        <v>1131</v>
      </c>
      <c r="AJ779" s="355" t="s">
        <v>1131</v>
      </c>
      <c r="AK779" s="355" t="s">
        <v>1131</v>
      </c>
      <c r="AL779" s="355" t="s">
        <v>1131</v>
      </c>
      <c r="AM779" s="355" t="s">
        <v>1131</v>
      </c>
      <c r="AN779" s="355" t="s">
        <v>1131</v>
      </c>
      <c r="AO779" s="355" t="s">
        <v>1131</v>
      </c>
      <c r="AP779" s="355" t="s">
        <v>1131</v>
      </c>
      <c r="AQ779" s="355" t="s">
        <v>1131</v>
      </c>
      <c r="AR779" s="355" t="s">
        <v>1131</v>
      </c>
    </row>
    <row r="780" spans="1:44" ht="204" customHeight="1">
      <c r="A780" s="352" t="s">
        <v>3520</v>
      </c>
      <c r="B780" s="353" t="s">
        <v>3521</v>
      </c>
      <c r="C780" s="353" t="s">
        <v>1371</v>
      </c>
      <c r="D780" s="353" t="s">
        <v>1315</v>
      </c>
      <c r="E780" s="353" t="s">
        <v>1500</v>
      </c>
      <c r="F780" s="353" t="s">
        <v>3522</v>
      </c>
      <c r="G780" s="353" t="s">
        <v>1502</v>
      </c>
      <c r="H780" s="353" t="s">
        <v>1130</v>
      </c>
      <c r="I780" s="356">
        <v>5439.3</v>
      </c>
      <c r="J780" s="356">
        <v>8035.3</v>
      </c>
      <c r="K780" s="356">
        <v>12644.2</v>
      </c>
      <c r="L780" s="356">
        <v>4494.5</v>
      </c>
      <c r="M780" s="356">
        <v>1460.4</v>
      </c>
      <c r="N780" s="356">
        <v>13928.7</v>
      </c>
      <c r="O780" s="356">
        <v>19634</v>
      </c>
      <c r="P780" s="356">
        <v>34286</v>
      </c>
      <c r="Q780" s="354">
        <v>36208</v>
      </c>
      <c r="R780" s="355">
        <v>38205</v>
      </c>
      <c r="S780" s="355">
        <v>40301</v>
      </c>
      <c r="T780" s="355">
        <v>42051</v>
      </c>
      <c r="U780" s="355">
        <v>44528</v>
      </c>
      <c r="V780" s="355">
        <v>46450</v>
      </c>
      <c r="W780" s="356" t="s">
        <v>1131</v>
      </c>
      <c r="X780" s="356" t="s">
        <v>1131</v>
      </c>
      <c r="Y780" s="356" t="s">
        <v>1131</v>
      </c>
      <c r="Z780" s="356" t="s">
        <v>1131</v>
      </c>
      <c r="AA780" s="356" t="s">
        <v>1131</v>
      </c>
      <c r="AB780" s="356" t="s">
        <v>1131</v>
      </c>
      <c r="AC780" s="356" t="s">
        <v>1131</v>
      </c>
      <c r="AD780" s="356" t="s">
        <v>1131</v>
      </c>
      <c r="AE780" s="356" t="s">
        <v>1131</v>
      </c>
      <c r="AF780" s="356" t="s">
        <v>1131</v>
      </c>
      <c r="AG780" s="356" t="s">
        <v>1131</v>
      </c>
      <c r="AH780" s="356" t="s">
        <v>1131</v>
      </c>
      <c r="AI780" s="356" t="s">
        <v>1131</v>
      </c>
      <c r="AJ780" s="356" t="s">
        <v>1131</v>
      </c>
      <c r="AK780" s="356" t="s">
        <v>1131</v>
      </c>
      <c r="AL780" s="356" t="s">
        <v>1131</v>
      </c>
      <c r="AM780" s="356" t="s">
        <v>1131</v>
      </c>
      <c r="AN780" s="356" t="s">
        <v>1131</v>
      </c>
      <c r="AO780" s="356" t="s">
        <v>1131</v>
      </c>
      <c r="AP780" s="356" t="s">
        <v>1131</v>
      </c>
      <c r="AQ780" s="356" t="s">
        <v>1131</v>
      </c>
      <c r="AR780" s="356" t="s">
        <v>1131</v>
      </c>
    </row>
    <row r="781" spans="1:44" ht="204" customHeight="1">
      <c r="A781" s="357" t="s">
        <v>3523</v>
      </c>
      <c r="B781" s="358" t="s">
        <v>3524</v>
      </c>
      <c r="C781" s="358" t="s">
        <v>1371</v>
      </c>
      <c r="D781" s="358" t="s">
        <v>1315</v>
      </c>
      <c r="E781" s="358" t="s">
        <v>1500</v>
      </c>
      <c r="F781" s="358" t="s">
        <v>3525</v>
      </c>
      <c r="G781" s="358" t="s">
        <v>1502</v>
      </c>
      <c r="H781" s="358" t="s">
        <v>1130</v>
      </c>
      <c r="I781" s="355">
        <v>850894.4</v>
      </c>
      <c r="J781" s="355">
        <v>867081.4</v>
      </c>
      <c r="K781" s="355">
        <v>1046956.9</v>
      </c>
      <c r="L781" s="355">
        <v>1082599.1000000001</v>
      </c>
      <c r="M781" s="355">
        <v>1135482.3999999999</v>
      </c>
      <c r="N781" s="355">
        <v>1346637.9</v>
      </c>
      <c r="O781" s="355">
        <v>1399493</v>
      </c>
      <c r="P781" s="355">
        <v>1474596.8</v>
      </c>
      <c r="Q781" s="359">
        <v>1557271</v>
      </c>
      <c r="R781" s="355">
        <v>1643157</v>
      </c>
      <c r="S781" s="355">
        <v>1733298</v>
      </c>
      <c r="T781" s="355">
        <v>1808572</v>
      </c>
      <c r="U781" s="355">
        <v>1915101</v>
      </c>
      <c r="V781" s="355">
        <v>1997765</v>
      </c>
      <c r="W781" s="355" t="s">
        <v>1131</v>
      </c>
      <c r="X781" s="355" t="s">
        <v>1131</v>
      </c>
      <c r="Y781" s="355" t="s">
        <v>1131</v>
      </c>
      <c r="Z781" s="355" t="s">
        <v>1131</v>
      </c>
      <c r="AA781" s="355" t="s">
        <v>1131</v>
      </c>
      <c r="AB781" s="355" t="s">
        <v>1131</v>
      </c>
      <c r="AC781" s="355" t="s">
        <v>1131</v>
      </c>
      <c r="AD781" s="355" t="s">
        <v>1131</v>
      </c>
      <c r="AE781" s="355" t="s">
        <v>1131</v>
      </c>
      <c r="AF781" s="355" t="s">
        <v>1131</v>
      </c>
      <c r="AG781" s="355" t="s">
        <v>1131</v>
      </c>
      <c r="AH781" s="355" t="s">
        <v>1131</v>
      </c>
      <c r="AI781" s="355" t="s">
        <v>1131</v>
      </c>
      <c r="AJ781" s="355" t="s">
        <v>1131</v>
      </c>
      <c r="AK781" s="355" t="s">
        <v>1131</v>
      </c>
      <c r="AL781" s="355" t="s">
        <v>1131</v>
      </c>
      <c r="AM781" s="355" t="s">
        <v>1131</v>
      </c>
      <c r="AN781" s="355" t="s">
        <v>1131</v>
      </c>
      <c r="AO781" s="355" t="s">
        <v>1131</v>
      </c>
      <c r="AP781" s="355" t="s">
        <v>1131</v>
      </c>
      <c r="AQ781" s="355" t="s">
        <v>1131</v>
      </c>
      <c r="AR781" s="355" t="s">
        <v>1131</v>
      </c>
    </row>
    <row r="782" spans="1:44" ht="204" customHeight="1">
      <c r="A782" s="352" t="s">
        <v>3526</v>
      </c>
      <c r="B782" s="353" t="s">
        <v>3527</v>
      </c>
      <c r="C782" s="353" t="s">
        <v>1371</v>
      </c>
      <c r="D782" s="353" t="s">
        <v>1315</v>
      </c>
      <c r="E782" s="353" t="s">
        <v>1500</v>
      </c>
      <c r="F782" s="353" t="s">
        <v>3528</v>
      </c>
      <c r="G782" s="353" t="s">
        <v>1502</v>
      </c>
      <c r="H782" s="353" t="s">
        <v>1130</v>
      </c>
      <c r="I782" s="356">
        <v>438678.8</v>
      </c>
      <c r="J782" s="356">
        <v>403947.4</v>
      </c>
      <c r="K782" s="356">
        <v>433554.9</v>
      </c>
      <c r="L782" s="356">
        <v>427467</v>
      </c>
      <c r="M782" s="356">
        <v>437664.3</v>
      </c>
      <c r="N782" s="356">
        <v>485924.5</v>
      </c>
      <c r="O782" s="356">
        <v>470388.6</v>
      </c>
      <c r="P782" s="356">
        <v>438511.2</v>
      </c>
      <c r="Q782" s="354">
        <v>463097</v>
      </c>
      <c r="R782" s="355">
        <v>488637</v>
      </c>
      <c r="S782" s="355">
        <v>515443</v>
      </c>
      <c r="T782" s="355">
        <v>537828</v>
      </c>
      <c r="U782" s="355">
        <v>569507</v>
      </c>
      <c r="V782" s="355">
        <v>594089</v>
      </c>
      <c r="W782" s="356" t="s">
        <v>1131</v>
      </c>
      <c r="X782" s="356" t="s">
        <v>1131</v>
      </c>
      <c r="Y782" s="356" t="s">
        <v>1131</v>
      </c>
      <c r="Z782" s="356" t="s">
        <v>1131</v>
      </c>
      <c r="AA782" s="356" t="s">
        <v>1131</v>
      </c>
      <c r="AB782" s="356" t="s">
        <v>1131</v>
      </c>
      <c r="AC782" s="356" t="s">
        <v>1131</v>
      </c>
      <c r="AD782" s="356" t="s">
        <v>1131</v>
      </c>
      <c r="AE782" s="356" t="s">
        <v>1131</v>
      </c>
      <c r="AF782" s="356" t="s">
        <v>1131</v>
      </c>
      <c r="AG782" s="356" t="s">
        <v>1131</v>
      </c>
      <c r="AH782" s="356" t="s">
        <v>1131</v>
      </c>
      <c r="AI782" s="356" t="s">
        <v>1131</v>
      </c>
      <c r="AJ782" s="356" t="s">
        <v>1131</v>
      </c>
      <c r="AK782" s="356" t="s">
        <v>1131</v>
      </c>
      <c r="AL782" s="356" t="s">
        <v>1131</v>
      </c>
      <c r="AM782" s="356" t="s">
        <v>1131</v>
      </c>
      <c r="AN782" s="356" t="s">
        <v>1131</v>
      </c>
      <c r="AO782" s="356" t="s">
        <v>1131</v>
      </c>
      <c r="AP782" s="356" t="s">
        <v>1131</v>
      </c>
      <c r="AQ782" s="356" t="s">
        <v>1131</v>
      </c>
      <c r="AR782" s="356" t="s">
        <v>1131</v>
      </c>
    </row>
    <row r="783" spans="1:44" ht="204" customHeight="1">
      <c r="A783" s="357" t="s">
        <v>3529</v>
      </c>
      <c r="B783" s="358" t="s">
        <v>3530</v>
      </c>
      <c r="C783" s="358" t="s">
        <v>1371</v>
      </c>
      <c r="D783" s="358" t="s">
        <v>1315</v>
      </c>
      <c r="E783" s="358" t="s">
        <v>1500</v>
      </c>
      <c r="F783" s="358" t="s">
        <v>3531</v>
      </c>
      <c r="G783" s="358" t="s">
        <v>1502</v>
      </c>
      <c r="H783" s="358" t="s">
        <v>1130</v>
      </c>
      <c r="I783" s="355">
        <v>618334.30000000005</v>
      </c>
      <c r="J783" s="355">
        <v>626699.6</v>
      </c>
      <c r="K783" s="355">
        <v>757593.59999999998</v>
      </c>
      <c r="L783" s="355">
        <v>776507.9</v>
      </c>
      <c r="M783" s="355">
        <v>826700.2</v>
      </c>
      <c r="N783" s="355">
        <v>974266.4</v>
      </c>
      <c r="O783" s="355">
        <v>1025630.3</v>
      </c>
      <c r="P783" s="355">
        <v>1073875.5</v>
      </c>
      <c r="Q783" s="359">
        <v>1134083</v>
      </c>
      <c r="R783" s="355">
        <v>1196629</v>
      </c>
      <c r="S783" s="355">
        <v>1262274</v>
      </c>
      <c r="T783" s="355">
        <v>1317093</v>
      </c>
      <c r="U783" s="355">
        <v>1394673</v>
      </c>
      <c r="V783" s="355">
        <v>1454873</v>
      </c>
      <c r="W783" s="355" t="s">
        <v>1131</v>
      </c>
      <c r="X783" s="355" t="s">
        <v>1131</v>
      </c>
      <c r="Y783" s="355" t="s">
        <v>1131</v>
      </c>
      <c r="Z783" s="355" t="s">
        <v>1131</v>
      </c>
      <c r="AA783" s="355" t="s">
        <v>1131</v>
      </c>
      <c r="AB783" s="355" t="s">
        <v>1131</v>
      </c>
      <c r="AC783" s="355" t="s">
        <v>1131</v>
      </c>
      <c r="AD783" s="355" t="s">
        <v>1131</v>
      </c>
      <c r="AE783" s="355" t="s">
        <v>1131</v>
      </c>
      <c r="AF783" s="355" t="s">
        <v>1131</v>
      </c>
      <c r="AG783" s="355" t="s">
        <v>1131</v>
      </c>
      <c r="AH783" s="355" t="s">
        <v>1131</v>
      </c>
      <c r="AI783" s="355" t="s">
        <v>1131</v>
      </c>
      <c r="AJ783" s="355" t="s">
        <v>1131</v>
      </c>
      <c r="AK783" s="355" t="s">
        <v>1131</v>
      </c>
      <c r="AL783" s="355" t="s">
        <v>1131</v>
      </c>
      <c r="AM783" s="355" t="s">
        <v>1131</v>
      </c>
      <c r="AN783" s="355" t="s">
        <v>1131</v>
      </c>
      <c r="AO783" s="355" t="s">
        <v>1131</v>
      </c>
      <c r="AP783" s="355" t="s">
        <v>1131</v>
      </c>
      <c r="AQ783" s="355" t="s">
        <v>1131</v>
      </c>
      <c r="AR783" s="355" t="s">
        <v>1131</v>
      </c>
    </row>
    <row r="784" spans="1:44" ht="204" customHeight="1">
      <c r="A784" s="352" t="s">
        <v>3532</v>
      </c>
      <c r="B784" s="353" t="s">
        <v>3533</v>
      </c>
      <c r="C784" s="353" t="s">
        <v>1371</v>
      </c>
      <c r="D784" s="353" t="s">
        <v>1315</v>
      </c>
      <c r="E784" s="353" t="s">
        <v>2703</v>
      </c>
      <c r="F784" s="353" t="s">
        <v>3534</v>
      </c>
      <c r="G784" s="353" t="s">
        <v>1502</v>
      </c>
      <c r="H784" s="353" t="s">
        <v>1130</v>
      </c>
      <c r="I784" s="356">
        <v>0</v>
      </c>
      <c r="J784" s="356">
        <v>0</v>
      </c>
      <c r="K784" s="356">
        <v>0</v>
      </c>
      <c r="L784" s="356">
        <v>0</v>
      </c>
      <c r="M784" s="356">
        <v>0</v>
      </c>
      <c r="N784" s="356">
        <v>0</v>
      </c>
      <c r="O784" s="356">
        <v>0</v>
      </c>
      <c r="P784" s="356">
        <v>0</v>
      </c>
      <c r="Q784" s="354">
        <v>0</v>
      </c>
      <c r="R784" s="355">
        <v>0</v>
      </c>
      <c r="S784" s="355">
        <v>0</v>
      </c>
      <c r="T784" s="355">
        <v>0</v>
      </c>
      <c r="U784" s="355">
        <v>0</v>
      </c>
      <c r="V784" s="355">
        <v>0</v>
      </c>
      <c r="W784" s="356" t="s">
        <v>1131</v>
      </c>
      <c r="X784" s="356" t="s">
        <v>1131</v>
      </c>
      <c r="Y784" s="356" t="s">
        <v>1131</v>
      </c>
      <c r="Z784" s="356" t="s">
        <v>1131</v>
      </c>
      <c r="AA784" s="356" t="s">
        <v>1131</v>
      </c>
      <c r="AB784" s="356" t="s">
        <v>1131</v>
      </c>
      <c r="AC784" s="356" t="s">
        <v>1131</v>
      </c>
      <c r="AD784" s="356" t="s">
        <v>1131</v>
      </c>
      <c r="AE784" s="356" t="s">
        <v>1131</v>
      </c>
      <c r="AF784" s="356" t="s">
        <v>1131</v>
      </c>
      <c r="AG784" s="356" t="s">
        <v>1131</v>
      </c>
      <c r="AH784" s="356" t="s">
        <v>1131</v>
      </c>
      <c r="AI784" s="356" t="s">
        <v>1131</v>
      </c>
      <c r="AJ784" s="356" t="s">
        <v>1131</v>
      </c>
      <c r="AK784" s="356" t="s">
        <v>1131</v>
      </c>
      <c r="AL784" s="356" t="s">
        <v>1131</v>
      </c>
      <c r="AM784" s="356" t="s">
        <v>1131</v>
      </c>
      <c r="AN784" s="356" t="s">
        <v>1131</v>
      </c>
      <c r="AO784" s="356" t="s">
        <v>1131</v>
      </c>
      <c r="AP784" s="356" t="s">
        <v>1131</v>
      </c>
      <c r="AQ784" s="356" t="s">
        <v>1131</v>
      </c>
      <c r="AR784" s="356" t="s">
        <v>1131</v>
      </c>
    </row>
    <row r="785" spans="1:44" ht="204" customHeight="1">
      <c r="A785" s="357" t="s">
        <v>3535</v>
      </c>
      <c r="B785" s="358" t="s">
        <v>3536</v>
      </c>
      <c r="C785" s="358" t="s">
        <v>1371</v>
      </c>
      <c r="D785" s="358" t="s">
        <v>1315</v>
      </c>
      <c r="E785" s="358" t="s">
        <v>1500</v>
      </c>
      <c r="F785" s="358" t="s">
        <v>3537</v>
      </c>
      <c r="G785" s="358" t="s">
        <v>1502</v>
      </c>
      <c r="H785" s="358" t="s">
        <v>1130</v>
      </c>
      <c r="I785" s="355">
        <v>845807.4</v>
      </c>
      <c r="J785" s="355">
        <v>865869.7</v>
      </c>
      <c r="K785" s="355">
        <v>1008495.8</v>
      </c>
      <c r="L785" s="355">
        <v>1003300.7</v>
      </c>
      <c r="M785" s="355">
        <v>973391.3</v>
      </c>
      <c r="N785" s="355">
        <v>1065631.7</v>
      </c>
      <c r="O785" s="355">
        <v>1136131.8999999999</v>
      </c>
      <c r="P785" s="355">
        <v>1173875.8999999999</v>
      </c>
      <c r="Q785" s="359">
        <v>1275898</v>
      </c>
      <c r="R785" s="355">
        <v>1346266</v>
      </c>
      <c r="S785" s="355">
        <v>1420120</v>
      </c>
      <c r="T785" s="355">
        <v>1481793</v>
      </c>
      <c r="U785" s="355">
        <v>1569075</v>
      </c>
      <c r="V785" s="355">
        <v>1636803</v>
      </c>
      <c r="W785" s="355" t="s">
        <v>1131</v>
      </c>
      <c r="X785" s="355" t="s">
        <v>1131</v>
      </c>
      <c r="Y785" s="355" t="s">
        <v>1131</v>
      </c>
      <c r="Z785" s="355" t="s">
        <v>1131</v>
      </c>
      <c r="AA785" s="355" t="s">
        <v>1131</v>
      </c>
      <c r="AB785" s="355" t="s">
        <v>1131</v>
      </c>
      <c r="AC785" s="355" t="s">
        <v>1131</v>
      </c>
      <c r="AD785" s="355" t="s">
        <v>1131</v>
      </c>
      <c r="AE785" s="355" t="s">
        <v>1131</v>
      </c>
      <c r="AF785" s="355" t="s">
        <v>1131</v>
      </c>
      <c r="AG785" s="355" t="s">
        <v>1131</v>
      </c>
      <c r="AH785" s="355" t="s">
        <v>1131</v>
      </c>
      <c r="AI785" s="355" t="s">
        <v>1131</v>
      </c>
      <c r="AJ785" s="355" t="s">
        <v>1131</v>
      </c>
      <c r="AK785" s="355" t="s">
        <v>1131</v>
      </c>
      <c r="AL785" s="355" t="s">
        <v>1131</v>
      </c>
      <c r="AM785" s="355" t="s">
        <v>1131</v>
      </c>
      <c r="AN785" s="355" t="s">
        <v>1131</v>
      </c>
      <c r="AO785" s="355" t="s">
        <v>1131</v>
      </c>
      <c r="AP785" s="355" t="s">
        <v>1131</v>
      </c>
      <c r="AQ785" s="355" t="s">
        <v>1131</v>
      </c>
      <c r="AR785" s="355" t="s">
        <v>1131</v>
      </c>
    </row>
    <row r="786" spans="1:44" ht="204" customHeight="1">
      <c r="A786" s="352" t="s">
        <v>3538</v>
      </c>
      <c r="B786" s="353" t="s">
        <v>3539</v>
      </c>
      <c r="C786" s="353" t="s">
        <v>1371</v>
      </c>
      <c r="D786" s="353" t="s">
        <v>1315</v>
      </c>
      <c r="E786" s="353" t="s">
        <v>1500</v>
      </c>
      <c r="F786" s="353" t="s">
        <v>3540</v>
      </c>
      <c r="G786" s="353" t="s">
        <v>1502</v>
      </c>
      <c r="H786" s="353" t="s">
        <v>1130</v>
      </c>
      <c r="I786" s="356">
        <v>467842</v>
      </c>
      <c r="J786" s="356">
        <v>430900.5</v>
      </c>
      <c r="K786" s="356">
        <v>462743.6</v>
      </c>
      <c r="L786" s="356">
        <v>457904.3</v>
      </c>
      <c r="M786" s="356">
        <v>465668.9</v>
      </c>
      <c r="N786" s="356">
        <v>511413.4</v>
      </c>
      <c r="O786" s="356">
        <v>499834.9</v>
      </c>
      <c r="P786" s="356">
        <v>483010.3</v>
      </c>
      <c r="Q786" s="354">
        <v>510091</v>
      </c>
      <c r="R786" s="355">
        <v>538223</v>
      </c>
      <c r="S786" s="355">
        <v>567749</v>
      </c>
      <c r="T786" s="355">
        <v>592405</v>
      </c>
      <c r="U786" s="355">
        <v>627299</v>
      </c>
      <c r="V786" s="355">
        <v>654376</v>
      </c>
      <c r="W786" s="356" t="s">
        <v>1131</v>
      </c>
      <c r="X786" s="356" t="s">
        <v>1131</v>
      </c>
      <c r="Y786" s="356" t="s">
        <v>1131</v>
      </c>
      <c r="Z786" s="356" t="s">
        <v>1131</v>
      </c>
      <c r="AA786" s="356" t="s">
        <v>1131</v>
      </c>
      <c r="AB786" s="356" t="s">
        <v>1131</v>
      </c>
      <c r="AC786" s="356" t="s">
        <v>1131</v>
      </c>
      <c r="AD786" s="356" t="s">
        <v>1131</v>
      </c>
      <c r="AE786" s="356" t="s">
        <v>1131</v>
      </c>
      <c r="AF786" s="356" t="s">
        <v>1131</v>
      </c>
      <c r="AG786" s="356" t="s">
        <v>1131</v>
      </c>
      <c r="AH786" s="356" t="s">
        <v>1131</v>
      </c>
      <c r="AI786" s="356" t="s">
        <v>1131</v>
      </c>
      <c r="AJ786" s="356" t="s">
        <v>1131</v>
      </c>
      <c r="AK786" s="356" t="s">
        <v>1131</v>
      </c>
      <c r="AL786" s="356" t="s">
        <v>1131</v>
      </c>
      <c r="AM786" s="356" t="s">
        <v>1131</v>
      </c>
      <c r="AN786" s="356" t="s">
        <v>1131</v>
      </c>
      <c r="AO786" s="356" t="s">
        <v>1131</v>
      </c>
      <c r="AP786" s="356" t="s">
        <v>1131</v>
      </c>
      <c r="AQ786" s="356" t="s">
        <v>1131</v>
      </c>
      <c r="AR786" s="356" t="s">
        <v>1131</v>
      </c>
    </row>
    <row r="787" spans="1:44" ht="204" customHeight="1">
      <c r="A787" s="357" t="s">
        <v>3541</v>
      </c>
      <c r="B787" s="358" t="s">
        <v>3542</v>
      </c>
      <c r="C787" s="358" t="s">
        <v>1371</v>
      </c>
      <c r="D787" s="358" t="s">
        <v>1315</v>
      </c>
      <c r="E787" s="358" t="s">
        <v>1500</v>
      </c>
      <c r="F787" s="358" t="s">
        <v>3543</v>
      </c>
      <c r="G787" s="358" t="s">
        <v>1502</v>
      </c>
      <c r="H787" s="358" t="s">
        <v>1130</v>
      </c>
      <c r="I787" s="355">
        <v>29163.1</v>
      </c>
      <c r="J787" s="355">
        <v>26953.200000000001</v>
      </c>
      <c r="K787" s="355">
        <v>29188.7</v>
      </c>
      <c r="L787" s="355">
        <v>30437.3</v>
      </c>
      <c r="M787" s="355">
        <v>28004.6</v>
      </c>
      <c r="N787" s="355">
        <v>25488.9</v>
      </c>
      <c r="O787" s="355">
        <v>29446.3</v>
      </c>
      <c r="P787" s="355">
        <v>44499.1</v>
      </c>
      <c r="Q787" s="359">
        <v>46994</v>
      </c>
      <c r="R787" s="355">
        <v>49586</v>
      </c>
      <c r="S787" s="355">
        <v>52306</v>
      </c>
      <c r="T787" s="355">
        <v>54577</v>
      </c>
      <c r="U787" s="355">
        <v>57792</v>
      </c>
      <c r="V787" s="355">
        <v>60287</v>
      </c>
      <c r="W787" s="355" t="s">
        <v>1131</v>
      </c>
      <c r="X787" s="355" t="s">
        <v>1131</v>
      </c>
      <c r="Y787" s="355" t="s">
        <v>1131</v>
      </c>
      <c r="Z787" s="355" t="s">
        <v>1131</v>
      </c>
      <c r="AA787" s="355" t="s">
        <v>1131</v>
      </c>
      <c r="AB787" s="355" t="s">
        <v>1131</v>
      </c>
      <c r="AC787" s="355" t="s">
        <v>1131</v>
      </c>
      <c r="AD787" s="355" t="s">
        <v>1131</v>
      </c>
      <c r="AE787" s="355" t="s">
        <v>1131</v>
      </c>
      <c r="AF787" s="355" t="s">
        <v>1131</v>
      </c>
      <c r="AG787" s="355" t="s">
        <v>1131</v>
      </c>
      <c r="AH787" s="355" t="s">
        <v>1131</v>
      </c>
      <c r="AI787" s="355" t="s">
        <v>1131</v>
      </c>
      <c r="AJ787" s="355" t="s">
        <v>1131</v>
      </c>
      <c r="AK787" s="355" t="s">
        <v>1131</v>
      </c>
      <c r="AL787" s="355" t="s">
        <v>1131</v>
      </c>
      <c r="AM787" s="355" t="s">
        <v>1131</v>
      </c>
      <c r="AN787" s="355" t="s">
        <v>1131</v>
      </c>
      <c r="AO787" s="355" t="s">
        <v>1131</v>
      </c>
      <c r="AP787" s="355" t="s">
        <v>1131</v>
      </c>
      <c r="AQ787" s="355" t="s">
        <v>1131</v>
      </c>
      <c r="AR787" s="355" t="s">
        <v>1131</v>
      </c>
    </row>
    <row r="788" spans="1:44" ht="204" customHeight="1">
      <c r="A788" s="352" t="s">
        <v>3544</v>
      </c>
      <c r="B788" s="353" t="s">
        <v>3545</v>
      </c>
      <c r="C788" s="353" t="s">
        <v>1371</v>
      </c>
      <c r="D788" s="353" t="s">
        <v>1315</v>
      </c>
      <c r="E788" s="353" t="s">
        <v>1500</v>
      </c>
      <c r="F788" s="353" t="s">
        <v>3546</v>
      </c>
      <c r="G788" s="353" t="s">
        <v>1502</v>
      </c>
      <c r="H788" s="353" t="s">
        <v>1130</v>
      </c>
      <c r="I788" s="356">
        <v>232560.1</v>
      </c>
      <c r="J788" s="356">
        <v>240381.8</v>
      </c>
      <c r="K788" s="356">
        <v>289363.20000000001</v>
      </c>
      <c r="L788" s="356">
        <v>306091.2</v>
      </c>
      <c r="M788" s="356">
        <v>308782.2</v>
      </c>
      <c r="N788" s="356">
        <v>372371.5</v>
      </c>
      <c r="O788" s="356">
        <v>373862.7</v>
      </c>
      <c r="P788" s="356">
        <v>400721.4</v>
      </c>
      <c r="Q788" s="354">
        <v>423188</v>
      </c>
      <c r="R788" s="355">
        <v>446528</v>
      </c>
      <c r="S788" s="355">
        <v>471023</v>
      </c>
      <c r="T788" s="355">
        <v>491479</v>
      </c>
      <c r="U788" s="355">
        <v>520428</v>
      </c>
      <c r="V788" s="355">
        <v>542892</v>
      </c>
      <c r="W788" s="356" t="s">
        <v>1131</v>
      </c>
      <c r="X788" s="356" t="s">
        <v>1131</v>
      </c>
      <c r="Y788" s="356" t="s">
        <v>1131</v>
      </c>
      <c r="Z788" s="356" t="s">
        <v>1131</v>
      </c>
      <c r="AA788" s="356" t="s">
        <v>1131</v>
      </c>
      <c r="AB788" s="356" t="s">
        <v>1131</v>
      </c>
      <c r="AC788" s="356" t="s">
        <v>1131</v>
      </c>
      <c r="AD788" s="356" t="s">
        <v>1131</v>
      </c>
      <c r="AE788" s="356" t="s">
        <v>1131</v>
      </c>
      <c r="AF788" s="356" t="s">
        <v>1131</v>
      </c>
      <c r="AG788" s="356" t="s">
        <v>1131</v>
      </c>
      <c r="AH788" s="356" t="s">
        <v>1131</v>
      </c>
      <c r="AI788" s="356" t="s">
        <v>1131</v>
      </c>
      <c r="AJ788" s="356" t="s">
        <v>1131</v>
      </c>
      <c r="AK788" s="356" t="s">
        <v>1131</v>
      </c>
      <c r="AL788" s="356" t="s">
        <v>1131</v>
      </c>
      <c r="AM788" s="356" t="s">
        <v>1131</v>
      </c>
      <c r="AN788" s="356" t="s">
        <v>1131</v>
      </c>
      <c r="AO788" s="356" t="s">
        <v>1131</v>
      </c>
      <c r="AP788" s="356" t="s">
        <v>1131</v>
      </c>
      <c r="AQ788" s="356" t="s">
        <v>1131</v>
      </c>
      <c r="AR788" s="356" t="s">
        <v>1131</v>
      </c>
    </row>
    <row r="789" spans="1:44" ht="204" customHeight="1">
      <c r="A789" s="357" t="s">
        <v>3547</v>
      </c>
      <c r="B789" s="358" t="s">
        <v>3548</v>
      </c>
      <c r="C789" s="358" t="s">
        <v>1371</v>
      </c>
      <c r="D789" s="358" t="s">
        <v>1315</v>
      </c>
      <c r="E789" s="358" t="s">
        <v>1500</v>
      </c>
      <c r="F789" s="358" t="s">
        <v>3549</v>
      </c>
      <c r="G789" s="358" t="s">
        <v>1502</v>
      </c>
      <c r="H789" s="358" t="s">
        <v>1130</v>
      </c>
      <c r="I789" s="355">
        <v>3778918.9</v>
      </c>
      <c r="J789" s="355">
        <v>3795009.8</v>
      </c>
      <c r="K789" s="355">
        <v>4691251.9000000004</v>
      </c>
      <c r="L789" s="355">
        <v>4400672.5</v>
      </c>
      <c r="M789" s="355">
        <v>4522286</v>
      </c>
      <c r="N789" s="355">
        <v>5637723.0999999996</v>
      </c>
      <c r="O789" s="355">
        <v>5753841.7999999998</v>
      </c>
      <c r="P789" s="355">
        <v>5306607.5</v>
      </c>
      <c r="Q789" s="359">
        <v>5604126</v>
      </c>
      <c r="R789" s="355">
        <v>5913202</v>
      </c>
      <c r="S789" s="355">
        <v>6237590</v>
      </c>
      <c r="T789" s="355">
        <v>6508478</v>
      </c>
      <c r="U789" s="355">
        <v>6891844</v>
      </c>
      <c r="V789" s="355">
        <v>7189326</v>
      </c>
      <c r="W789" s="355" t="s">
        <v>1131</v>
      </c>
      <c r="X789" s="355" t="s">
        <v>1131</v>
      </c>
      <c r="Y789" s="355" t="s">
        <v>1131</v>
      </c>
      <c r="Z789" s="355" t="s">
        <v>1131</v>
      </c>
      <c r="AA789" s="355" t="s">
        <v>1131</v>
      </c>
      <c r="AB789" s="355" t="s">
        <v>1131</v>
      </c>
      <c r="AC789" s="355" t="s">
        <v>1131</v>
      </c>
      <c r="AD789" s="355" t="s">
        <v>1131</v>
      </c>
      <c r="AE789" s="355" t="s">
        <v>1131</v>
      </c>
      <c r="AF789" s="355" t="s">
        <v>1131</v>
      </c>
      <c r="AG789" s="355" t="s">
        <v>1131</v>
      </c>
      <c r="AH789" s="355" t="s">
        <v>1131</v>
      </c>
      <c r="AI789" s="355" t="s">
        <v>1131</v>
      </c>
      <c r="AJ789" s="355" t="s">
        <v>1131</v>
      </c>
      <c r="AK789" s="355" t="s">
        <v>1131</v>
      </c>
      <c r="AL789" s="355" t="s">
        <v>1131</v>
      </c>
      <c r="AM789" s="355" t="s">
        <v>1131</v>
      </c>
      <c r="AN789" s="355" t="s">
        <v>1131</v>
      </c>
      <c r="AO789" s="355" t="s">
        <v>1131</v>
      </c>
      <c r="AP789" s="355" t="s">
        <v>1131</v>
      </c>
      <c r="AQ789" s="355" t="s">
        <v>1131</v>
      </c>
      <c r="AR789" s="355" t="s">
        <v>1131</v>
      </c>
    </row>
    <row r="790" spans="1:44" ht="120.75" customHeight="1">
      <c r="A790" s="352" t="s">
        <v>3550</v>
      </c>
      <c r="B790" s="353" t="s">
        <v>3551</v>
      </c>
      <c r="C790" s="353"/>
      <c r="D790" s="353"/>
      <c r="E790" s="353" t="s">
        <v>1643</v>
      </c>
      <c r="F790" s="353" t="s">
        <v>3552</v>
      </c>
      <c r="G790" s="353"/>
      <c r="H790" s="353" t="s">
        <v>1130</v>
      </c>
      <c r="I790" s="356">
        <v>5.3419999999999996</v>
      </c>
      <c r="J790" s="356">
        <v>-1.679</v>
      </c>
      <c r="K790" s="356">
        <v>-8.3759999999999994</v>
      </c>
      <c r="L790" s="356">
        <v>-10.053000000000001</v>
      </c>
      <c r="M790" s="356">
        <v>9.2910000000000004</v>
      </c>
      <c r="N790" s="356">
        <v>9.7829999999999995</v>
      </c>
      <c r="O790" s="354">
        <v>-1.4</v>
      </c>
      <c r="P790" s="354">
        <v>11.4</v>
      </c>
      <c r="Q790" s="354">
        <v>0</v>
      </c>
      <c r="R790" s="355">
        <v>9.8000000000000007</v>
      </c>
      <c r="S790" s="355">
        <v>4.9000000000000004</v>
      </c>
      <c r="T790" s="355">
        <v>0</v>
      </c>
      <c r="U790" s="355">
        <v>0</v>
      </c>
      <c r="V790" s="355">
        <v>0</v>
      </c>
      <c r="W790" s="355">
        <v>0</v>
      </c>
      <c r="X790" s="355">
        <v>0</v>
      </c>
      <c r="Y790" s="355">
        <v>0</v>
      </c>
      <c r="Z790" s="355">
        <v>0</v>
      </c>
      <c r="AA790" s="355">
        <v>1.7</v>
      </c>
      <c r="AB790" s="356" t="s">
        <v>1131</v>
      </c>
      <c r="AC790" s="356" t="s">
        <v>1131</v>
      </c>
      <c r="AD790" s="356" t="s">
        <v>1131</v>
      </c>
      <c r="AE790" s="356" t="s">
        <v>1131</v>
      </c>
      <c r="AF790" s="356" t="s">
        <v>1131</v>
      </c>
      <c r="AG790" s="356" t="s">
        <v>1131</v>
      </c>
      <c r="AH790" s="356" t="s">
        <v>1131</v>
      </c>
      <c r="AI790" s="356" t="s">
        <v>1131</v>
      </c>
      <c r="AJ790" s="356" t="s">
        <v>1131</v>
      </c>
      <c r="AK790" s="356" t="s">
        <v>1131</v>
      </c>
      <c r="AL790" s="356" t="s">
        <v>1131</v>
      </c>
      <c r="AM790" s="356" t="s">
        <v>1131</v>
      </c>
      <c r="AN790" s="356" t="s">
        <v>1131</v>
      </c>
      <c r="AO790" s="356" t="s">
        <v>1131</v>
      </c>
      <c r="AP790" s="356" t="s">
        <v>1131</v>
      </c>
      <c r="AQ790" s="356" t="s">
        <v>1131</v>
      </c>
      <c r="AR790" s="356" t="s">
        <v>1131</v>
      </c>
    </row>
    <row r="791" spans="1:44" ht="120.75" customHeight="1">
      <c r="A791" s="357" t="s">
        <v>3553</v>
      </c>
      <c r="B791" s="358" t="s">
        <v>3554</v>
      </c>
      <c r="C791" s="358"/>
      <c r="D791" s="358"/>
      <c r="E791" s="358" t="s">
        <v>1643</v>
      </c>
      <c r="F791" s="358" t="s">
        <v>3555</v>
      </c>
      <c r="G791" s="358"/>
      <c r="H791" s="358" t="s">
        <v>1130</v>
      </c>
      <c r="I791" s="355">
        <v>15.747</v>
      </c>
      <c r="J791" s="355">
        <v>14.951000000000001</v>
      </c>
      <c r="K791" s="355">
        <v>13.706</v>
      </c>
      <c r="L791" s="355">
        <v>12.337</v>
      </c>
      <c r="M791" s="355">
        <v>13.574</v>
      </c>
      <c r="N791" s="355">
        <v>15.117000000000001</v>
      </c>
      <c r="O791" s="355">
        <v>14.112</v>
      </c>
      <c r="P791" s="359">
        <v>16</v>
      </c>
      <c r="Q791" s="359">
        <v>16.399999999999999</v>
      </c>
      <c r="R791" s="355">
        <v>17.8</v>
      </c>
      <c r="S791" s="355">
        <v>18.5</v>
      </c>
      <c r="T791" s="355">
        <v>18.5</v>
      </c>
      <c r="U791" s="355">
        <v>18.3</v>
      </c>
      <c r="V791" s="355">
        <v>18.2</v>
      </c>
      <c r="W791" s="355">
        <v>18.399999999999999</v>
      </c>
      <c r="X791" s="355">
        <v>18.5</v>
      </c>
      <c r="Y791" s="355">
        <v>18.5</v>
      </c>
      <c r="Z791" s="355">
        <v>18.5</v>
      </c>
      <c r="AA791" s="355">
        <v>18.7</v>
      </c>
      <c r="AB791" s="355" t="s">
        <v>1131</v>
      </c>
      <c r="AC791" s="355" t="s">
        <v>1131</v>
      </c>
      <c r="AD791" s="355" t="s">
        <v>1131</v>
      </c>
      <c r="AE791" s="355" t="s">
        <v>1131</v>
      </c>
      <c r="AF791" s="355" t="s">
        <v>1131</v>
      </c>
      <c r="AG791" s="355" t="s">
        <v>1131</v>
      </c>
      <c r="AH791" s="355" t="s">
        <v>1131</v>
      </c>
      <c r="AI791" s="355" t="s">
        <v>1131</v>
      </c>
      <c r="AJ791" s="355" t="s">
        <v>1131</v>
      </c>
      <c r="AK791" s="355" t="s">
        <v>1131</v>
      </c>
      <c r="AL791" s="355" t="s">
        <v>1131</v>
      </c>
      <c r="AM791" s="355" t="s">
        <v>1131</v>
      </c>
      <c r="AN791" s="355" t="s">
        <v>1131</v>
      </c>
      <c r="AO791" s="355" t="s">
        <v>1131</v>
      </c>
      <c r="AP791" s="355" t="s">
        <v>1131</v>
      </c>
      <c r="AQ791" s="355" t="s">
        <v>1131</v>
      </c>
      <c r="AR791" s="355" t="s">
        <v>1131</v>
      </c>
    </row>
    <row r="792" spans="1:44" ht="120.75" customHeight="1">
      <c r="A792" s="352" t="s">
        <v>3556</v>
      </c>
      <c r="B792" s="353" t="s">
        <v>3557</v>
      </c>
      <c r="C792" s="353"/>
      <c r="D792" s="353"/>
      <c r="E792" s="353" t="s">
        <v>1643</v>
      </c>
      <c r="F792" s="353" t="s">
        <v>3558</v>
      </c>
      <c r="G792" s="353"/>
      <c r="H792" s="353" t="s">
        <v>1130</v>
      </c>
      <c r="I792" s="356">
        <v>6.4269999999999996</v>
      </c>
      <c r="J792" s="356">
        <v>6.2249999999999996</v>
      </c>
      <c r="K792" s="356">
        <v>5.6449999999999996</v>
      </c>
      <c r="L792" s="356">
        <v>4.9379999999999997</v>
      </c>
      <c r="M792" s="356">
        <v>5.24</v>
      </c>
      <c r="N792" s="356">
        <v>5.9539999999999997</v>
      </c>
      <c r="O792" s="356">
        <v>5.819</v>
      </c>
      <c r="P792" s="354">
        <v>6.5</v>
      </c>
      <c r="Q792" s="354">
        <v>6.5</v>
      </c>
      <c r="R792" s="355">
        <v>7</v>
      </c>
      <c r="S792" s="355">
        <v>7.3</v>
      </c>
      <c r="T792" s="355">
        <v>7.1</v>
      </c>
      <c r="U792" s="355">
        <v>6.9</v>
      </c>
      <c r="V792" s="355">
        <v>6.8</v>
      </c>
      <c r="W792" s="355">
        <v>6.7</v>
      </c>
      <c r="X792" s="355">
        <v>6.6</v>
      </c>
      <c r="Y792" s="355">
        <v>6.9</v>
      </c>
      <c r="Z792" s="355">
        <v>6.9</v>
      </c>
      <c r="AA792" s="355">
        <v>7</v>
      </c>
      <c r="AB792" s="356" t="s">
        <v>1131</v>
      </c>
      <c r="AC792" s="356" t="s">
        <v>1131</v>
      </c>
      <c r="AD792" s="356" t="s">
        <v>1131</v>
      </c>
      <c r="AE792" s="356" t="s">
        <v>1131</v>
      </c>
      <c r="AF792" s="356" t="s">
        <v>1131</v>
      </c>
      <c r="AG792" s="356" t="s">
        <v>1131</v>
      </c>
      <c r="AH792" s="356" t="s">
        <v>1131</v>
      </c>
      <c r="AI792" s="356" t="s">
        <v>1131</v>
      </c>
      <c r="AJ792" s="356" t="s">
        <v>1131</v>
      </c>
      <c r="AK792" s="356" t="s">
        <v>1131</v>
      </c>
      <c r="AL792" s="356" t="s">
        <v>1131</v>
      </c>
      <c r="AM792" s="356" t="s">
        <v>1131</v>
      </c>
      <c r="AN792" s="356" t="s">
        <v>1131</v>
      </c>
      <c r="AO792" s="356" t="s">
        <v>1131</v>
      </c>
      <c r="AP792" s="356" t="s">
        <v>1131</v>
      </c>
      <c r="AQ792" s="356" t="s">
        <v>1131</v>
      </c>
      <c r="AR792" s="356" t="s">
        <v>1131</v>
      </c>
    </row>
    <row r="793" spans="1:44" ht="120.75" customHeight="1">
      <c r="A793" s="357" t="s">
        <v>3559</v>
      </c>
      <c r="B793" s="358" t="s">
        <v>3560</v>
      </c>
      <c r="C793" s="358"/>
      <c r="D793" s="358"/>
      <c r="E793" s="358" t="s">
        <v>1643</v>
      </c>
      <c r="F793" s="358" t="s">
        <v>3561</v>
      </c>
      <c r="G793" s="358"/>
      <c r="H793" s="358" t="s">
        <v>1130</v>
      </c>
      <c r="I793" s="355">
        <v>42930.3</v>
      </c>
      <c r="J793" s="355">
        <v>42209.3</v>
      </c>
      <c r="K793" s="355">
        <v>38673.9</v>
      </c>
      <c r="L793" s="355">
        <v>34786</v>
      </c>
      <c r="M793" s="355">
        <v>38018.1</v>
      </c>
      <c r="N793" s="355">
        <v>41737.300000000003</v>
      </c>
      <c r="O793" s="355">
        <v>41172.300000000003</v>
      </c>
      <c r="P793" s="359">
        <v>45872</v>
      </c>
      <c r="Q793" s="359">
        <v>45872</v>
      </c>
      <c r="R793" s="355">
        <v>50367</v>
      </c>
      <c r="S793" s="355">
        <v>52842</v>
      </c>
      <c r="T793" s="355">
        <v>52842</v>
      </c>
      <c r="U793" s="355">
        <v>52842</v>
      </c>
      <c r="V793" s="355">
        <v>52842</v>
      </c>
      <c r="W793" s="355">
        <v>52842</v>
      </c>
      <c r="X793" s="355">
        <v>52842</v>
      </c>
      <c r="Y793" s="355">
        <v>52842</v>
      </c>
      <c r="Z793" s="355">
        <v>52842</v>
      </c>
      <c r="AA793" s="355">
        <v>53732</v>
      </c>
      <c r="AB793" s="355" t="s">
        <v>1131</v>
      </c>
      <c r="AC793" s="355" t="s">
        <v>1131</v>
      </c>
      <c r="AD793" s="355" t="s">
        <v>1131</v>
      </c>
      <c r="AE793" s="355" t="s">
        <v>1131</v>
      </c>
      <c r="AF793" s="355" t="s">
        <v>1131</v>
      </c>
      <c r="AG793" s="355" t="s">
        <v>1131</v>
      </c>
      <c r="AH793" s="355" t="s">
        <v>1131</v>
      </c>
      <c r="AI793" s="355" t="s">
        <v>1131</v>
      </c>
      <c r="AJ793" s="355" t="s">
        <v>1131</v>
      </c>
      <c r="AK793" s="355" t="s">
        <v>1131</v>
      </c>
      <c r="AL793" s="355" t="s">
        <v>1131</v>
      </c>
      <c r="AM793" s="355" t="s">
        <v>1131</v>
      </c>
      <c r="AN793" s="355" t="s">
        <v>1131</v>
      </c>
      <c r="AO793" s="355" t="s">
        <v>1131</v>
      </c>
      <c r="AP793" s="355" t="s">
        <v>1131</v>
      </c>
      <c r="AQ793" s="355" t="s">
        <v>1131</v>
      </c>
      <c r="AR793" s="355" t="s">
        <v>1131</v>
      </c>
    </row>
    <row r="794" spans="1:44" ht="38.25" customHeight="1">
      <c r="A794" s="352" t="s">
        <v>3562</v>
      </c>
      <c r="B794" s="353" t="s">
        <v>3563</v>
      </c>
      <c r="C794" s="353"/>
      <c r="D794" s="353"/>
      <c r="E794" s="353" t="s">
        <v>1632</v>
      </c>
      <c r="F794" s="353" t="s">
        <v>3564</v>
      </c>
      <c r="G794" s="353"/>
      <c r="H794" s="353" t="s">
        <v>1130</v>
      </c>
      <c r="I794" s="356">
        <v>121344</v>
      </c>
      <c r="J794" s="356">
        <v>120314</v>
      </c>
      <c r="K794" s="356">
        <v>121492</v>
      </c>
      <c r="L794" s="356">
        <v>119899</v>
      </c>
      <c r="M794" s="356">
        <v>119392</v>
      </c>
      <c r="N794" s="356">
        <v>117623</v>
      </c>
      <c r="O794" s="354">
        <v>117282</v>
      </c>
      <c r="P794" s="354">
        <v>115168</v>
      </c>
      <c r="Q794" s="354">
        <v>112954</v>
      </c>
      <c r="R794" s="355">
        <v>111844</v>
      </c>
      <c r="S794" s="355">
        <v>110459</v>
      </c>
      <c r="T794" s="355">
        <v>109336</v>
      </c>
      <c r="U794" s="355">
        <v>107941</v>
      </c>
      <c r="V794" s="355">
        <v>106358</v>
      </c>
      <c r="W794" s="356" t="s">
        <v>1131</v>
      </c>
      <c r="X794" s="356" t="s">
        <v>1131</v>
      </c>
      <c r="Y794" s="356" t="s">
        <v>1131</v>
      </c>
      <c r="Z794" s="356" t="s">
        <v>1131</v>
      </c>
      <c r="AA794" s="356" t="s">
        <v>1131</v>
      </c>
      <c r="AB794" s="356" t="s">
        <v>1131</v>
      </c>
      <c r="AC794" s="356" t="s">
        <v>1131</v>
      </c>
      <c r="AD794" s="356" t="s">
        <v>1131</v>
      </c>
      <c r="AE794" s="356" t="s">
        <v>1131</v>
      </c>
      <c r="AF794" s="356" t="s">
        <v>1131</v>
      </c>
      <c r="AG794" s="356" t="s">
        <v>1131</v>
      </c>
      <c r="AH794" s="356" t="s">
        <v>1131</v>
      </c>
      <c r="AI794" s="356" t="s">
        <v>1131</v>
      </c>
      <c r="AJ794" s="356" t="s">
        <v>1131</v>
      </c>
      <c r="AK794" s="356" t="s">
        <v>1131</v>
      </c>
      <c r="AL794" s="356" t="s">
        <v>1131</v>
      </c>
      <c r="AM794" s="356" t="s">
        <v>1131</v>
      </c>
      <c r="AN794" s="356" t="s">
        <v>1131</v>
      </c>
      <c r="AO794" s="356" t="s">
        <v>1131</v>
      </c>
      <c r="AP794" s="356" t="s">
        <v>1131</v>
      </c>
      <c r="AQ794" s="356" t="s">
        <v>1131</v>
      </c>
      <c r="AR794" s="356" t="s">
        <v>1131</v>
      </c>
    </row>
    <row r="795" spans="1:44" ht="84" customHeight="1">
      <c r="A795" s="357" t="s">
        <v>3565</v>
      </c>
      <c r="B795" s="358" t="s">
        <v>3566</v>
      </c>
      <c r="C795" s="358"/>
      <c r="D795" s="358" t="s">
        <v>1322</v>
      </c>
      <c r="E795" s="358" t="s">
        <v>1143</v>
      </c>
      <c r="F795" s="358" t="s">
        <v>3567</v>
      </c>
      <c r="G795" s="358" t="s">
        <v>1145</v>
      </c>
      <c r="H795" s="358" t="s">
        <v>1130</v>
      </c>
      <c r="I795" s="359">
        <v>19450</v>
      </c>
      <c r="J795" s="359">
        <v>19790</v>
      </c>
      <c r="K795" s="359">
        <v>20120</v>
      </c>
      <c r="L795" s="359">
        <v>20450</v>
      </c>
      <c r="M795" s="359">
        <v>20750</v>
      </c>
      <c r="N795" s="359">
        <v>21030</v>
      </c>
      <c r="O795" s="359">
        <v>21290</v>
      </c>
      <c r="P795" s="359">
        <v>21540</v>
      </c>
      <c r="Q795" s="359">
        <v>21800</v>
      </c>
      <c r="R795" s="355">
        <v>22060</v>
      </c>
      <c r="S795" s="355">
        <v>22330</v>
      </c>
      <c r="T795" s="355">
        <v>22580</v>
      </c>
      <c r="U795" s="355">
        <v>22840</v>
      </c>
      <c r="V795" s="355">
        <v>23090</v>
      </c>
      <c r="W795" s="355" t="s">
        <v>1131</v>
      </c>
      <c r="X795" s="355" t="s">
        <v>1131</v>
      </c>
      <c r="Y795" s="355" t="s">
        <v>1131</v>
      </c>
      <c r="Z795" s="355" t="s">
        <v>1131</v>
      </c>
      <c r="AA795" s="355" t="s">
        <v>1131</v>
      </c>
      <c r="AB795" s="355" t="s">
        <v>1131</v>
      </c>
      <c r="AC795" s="355" t="s">
        <v>1131</v>
      </c>
      <c r="AD795" s="355" t="s">
        <v>1131</v>
      </c>
      <c r="AE795" s="355" t="s">
        <v>1131</v>
      </c>
      <c r="AF795" s="355" t="s">
        <v>1131</v>
      </c>
      <c r="AG795" s="355" t="s">
        <v>1131</v>
      </c>
      <c r="AH795" s="355" t="s">
        <v>1131</v>
      </c>
      <c r="AI795" s="355" t="s">
        <v>1131</v>
      </c>
      <c r="AJ795" s="355" t="s">
        <v>1131</v>
      </c>
      <c r="AK795" s="355" t="s">
        <v>1131</v>
      </c>
      <c r="AL795" s="355" t="s">
        <v>1131</v>
      </c>
      <c r="AM795" s="355" t="s">
        <v>1131</v>
      </c>
      <c r="AN795" s="355" t="s">
        <v>1131</v>
      </c>
      <c r="AO795" s="355" t="s">
        <v>1131</v>
      </c>
      <c r="AP795" s="355" t="s">
        <v>1131</v>
      </c>
      <c r="AQ795" s="355" t="s">
        <v>1131</v>
      </c>
      <c r="AR795" s="355" t="s">
        <v>1131</v>
      </c>
    </row>
    <row r="796" spans="1:44" ht="84" customHeight="1">
      <c r="A796" s="352" t="s">
        <v>3568</v>
      </c>
      <c r="B796" s="353" t="s">
        <v>3569</v>
      </c>
      <c r="C796" s="353"/>
      <c r="D796" s="353" t="s">
        <v>1322</v>
      </c>
      <c r="E796" s="353" t="s">
        <v>1143</v>
      </c>
      <c r="F796" s="353" t="s">
        <v>3570</v>
      </c>
      <c r="G796" s="353" t="s">
        <v>1145</v>
      </c>
      <c r="H796" s="353" t="s">
        <v>1130</v>
      </c>
      <c r="I796" s="354">
        <v>19450</v>
      </c>
      <c r="J796" s="354">
        <v>19800</v>
      </c>
      <c r="K796" s="354">
        <v>20120</v>
      </c>
      <c r="L796" s="354">
        <v>20440</v>
      </c>
      <c r="M796" s="354">
        <v>20750</v>
      </c>
      <c r="N796" s="354">
        <v>21030</v>
      </c>
      <c r="O796" s="354">
        <v>21280</v>
      </c>
      <c r="P796" s="354">
        <v>21540</v>
      </c>
      <c r="Q796" s="354">
        <v>21800</v>
      </c>
      <c r="R796" s="355">
        <v>22050</v>
      </c>
      <c r="S796" s="355">
        <v>22310</v>
      </c>
      <c r="T796" s="355">
        <v>22560</v>
      </c>
      <c r="U796" s="355">
        <v>22810</v>
      </c>
      <c r="V796" s="355">
        <v>23060</v>
      </c>
      <c r="W796" s="356" t="s">
        <v>1131</v>
      </c>
      <c r="X796" s="356" t="s">
        <v>1131</v>
      </c>
      <c r="Y796" s="356" t="s">
        <v>1131</v>
      </c>
      <c r="Z796" s="356" t="s">
        <v>1131</v>
      </c>
      <c r="AA796" s="356" t="s">
        <v>1131</v>
      </c>
      <c r="AB796" s="356" t="s">
        <v>1131</v>
      </c>
      <c r="AC796" s="356" t="s">
        <v>1131</v>
      </c>
      <c r="AD796" s="356" t="s">
        <v>1131</v>
      </c>
      <c r="AE796" s="356" t="s">
        <v>1131</v>
      </c>
      <c r="AF796" s="356" t="s">
        <v>1131</v>
      </c>
      <c r="AG796" s="356" t="s">
        <v>1131</v>
      </c>
      <c r="AH796" s="356" t="s">
        <v>1131</v>
      </c>
      <c r="AI796" s="356" t="s">
        <v>1131</v>
      </c>
      <c r="AJ796" s="356" t="s">
        <v>1131</v>
      </c>
      <c r="AK796" s="356" t="s">
        <v>1131</v>
      </c>
      <c r="AL796" s="356" t="s">
        <v>1131</v>
      </c>
      <c r="AM796" s="356" t="s">
        <v>1131</v>
      </c>
      <c r="AN796" s="356" t="s">
        <v>1131</v>
      </c>
      <c r="AO796" s="356" t="s">
        <v>1131</v>
      </c>
      <c r="AP796" s="356" t="s">
        <v>1131</v>
      </c>
      <c r="AQ796" s="356" t="s">
        <v>1131</v>
      </c>
      <c r="AR796" s="356" t="s">
        <v>1131</v>
      </c>
    </row>
    <row r="797" spans="1:44" ht="84" customHeight="1">
      <c r="A797" s="357" t="s">
        <v>3571</v>
      </c>
      <c r="B797" s="358" t="s">
        <v>3572</v>
      </c>
      <c r="C797" s="358"/>
      <c r="D797" s="358" t="s">
        <v>1322</v>
      </c>
      <c r="E797" s="358" t="s">
        <v>1143</v>
      </c>
      <c r="F797" s="358" t="s">
        <v>3573</v>
      </c>
      <c r="G797" s="358" t="s">
        <v>1145</v>
      </c>
      <c r="H797" s="358" t="s">
        <v>1130</v>
      </c>
      <c r="I797" s="359">
        <v>17310</v>
      </c>
      <c r="J797" s="359">
        <v>17450</v>
      </c>
      <c r="K797" s="359">
        <v>17870</v>
      </c>
      <c r="L797" s="359">
        <v>18300</v>
      </c>
      <c r="M797" s="359">
        <v>18460</v>
      </c>
      <c r="N797" s="359">
        <v>18740</v>
      </c>
      <c r="O797" s="359">
        <v>19120</v>
      </c>
      <c r="P797" s="359">
        <v>19140</v>
      </c>
      <c r="Q797" s="359">
        <v>19420</v>
      </c>
      <c r="R797" s="355">
        <v>19830</v>
      </c>
      <c r="S797" s="355">
        <v>20260</v>
      </c>
      <c r="T797" s="355">
        <v>20580</v>
      </c>
      <c r="U797" s="355">
        <v>20870</v>
      </c>
      <c r="V797" s="355">
        <v>21140</v>
      </c>
      <c r="W797" s="355" t="s">
        <v>1131</v>
      </c>
      <c r="X797" s="355" t="s">
        <v>1131</v>
      </c>
      <c r="Y797" s="355" t="s">
        <v>1131</v>
      </c>
      <c r="Z797" s="355" t="s">
        <v>1131</v>
      </c>
      <c r="AA797" s="355" t="s">
        <v>1131</v>
      </c>
      <c r="AB797" s="355" t="s">
        <v>1131</v>
      </c>
      <c r="AC797" s="355" t="s">
        <v>1131</v>
      </c>
      <c r="AD797" s="355" t="s">
        <v>1131</v>
      </c>
      <c r="AE797" s="355" t="s">
        <v>1131</v>
      </c>
      <c r="AF797" s="355" t="s">
        <v>1131</v>
      </c>
      <c r="AG797" s="355" t="s">
        <v>1131</v>
      </c>
      <c r="AH797" s="355" t="s">
        <v>1131</v>
      </c>
      <c r="AI797" s="355" t="s">
        <v>1131</v>
      </c>
      <c r="AJ797" s="355" t="s">
        <v>1131</v>
      </c>
      <c r="AK797" s="355" t="s">
        <v>1131</v>
      </c>
      <c r="AL797" s="355" t="s">
        <v>1131</v>
      </c>
      <c r="AM797" s="355" t="s">
        <v>1131</v>
      </c>
      <c r="AN797" s="355" t="s">
        <v>1131</v>
      </c>
      <c r="AO797" s="355" t="s">
        <v>1131</v>
      </c>
      <c r="AP797" s="355" t="s">
        <v>1131</v>
      </c>
      <c r="AQ797" s="355" t="s">
        <v>1131</v>
      </c>
      <c r="AR797" s="355" t="s">
        <v>1131</v>
      </c>
    </row>
    <row r="798" spans="1:44" ht="84" customHeight="1">
      <c r="A798" s="352" t="s">
        <v>3574</v>
      </c>
      <c r="B798" s="353" t="s">
        <v>3575</v>
      </c>
      <c r="C798" s="353"/>
      <c r="D798" s="353" t="s">
        <v>1322</v>
      </c>
      <c r="E798" s="353" t="s">
        <v>1143</v>
      </c>
      <c r="F798" s="353" t="s">
        <v>3576</v>
      </c>
      <c r="G798" s="353" t="s">
        <v>1145</v>
      </c>
      <c r="H798" s="353" t="s">
        <v>1130</v>
      </c>
      <c r="I798" s="354">
        <v>17350</v>
      </c>
      <c r="J798" s="354">
        <v>17540</v>
      </c>
      <c r="K798" s="354">
        <v>17830</v>
      </c>
      <c r="L798" s="354">
        <v>18150</v>
      </c>
      <c r="M798" s="354">
        <v>18460</v>
      </c>
      <c r="N798" s="354">
        <v>18740</v>
      </c>
      <c r="O798" s="354">
        <v>18960</v>
      </c>
      <c r="P798" s="354">
        <v>19220</v>
      </c>
      <c r="Q798" s="354">
        <v>19420</v>
      </c>
      <c r="R798" s="355">
        <v>19680</v>
      </c>
      <c r="S798" s="355">
        <v>19930</v>
      </c>
      <c r="T798" s="355">
        <v>20180</v>
      </c>
      <c r="U798" s="355">
        <v>20420</v>
      </c>
      <c r="V798" s="355">
        <v>20670</v>
      </c>
      <c r="W798" s="356" t="s">
        <v>1131</v>
      </c>
      <c r="X798" s="356" t="s">
        <v>1131</v>
      </c>
      <c r="Y798" s="356" t="s">
        <v>1131</v>
      </c>
      <c r="Z798" s="356" t="s">
        <v>1131</v>
      </c>
      <c r="AA798" s="356" t="s">
        <v>1131</v>
      </c>
      <c r="AB798" s="356" t="s">
        <v>1131</v>
      </c>
      <c r="AC798" s="356" t="s">
        <v>1131</v>
      </c>
      <c r="AD798" s="356" t="s">
        <v>1131</v>
      </c>
      <c r="AE798" s="356" t="s">
        <v>1131</v>
      </c>
      <c r="AF798" s="356" t="s">
        <v>1131</v>
      </c>
      <c r="AG798" s="356" t="s">
        <v>1131</v>
      </c>
      <c r="AH798" s="356" t="s">
        <v>1131</v>
      </c>
      <c r="AI798" s="356" t="s">
        <v>1131</v>
      </c>
      <c r="AJ798" s="356" t="s">
        <v>1131</v>
      </c>
      <c r="AK798" s="356" t="s">
        <v>1131</v>
      </c>
      <c r="AL798" s="356" t="s">
        <v>1131</v>
      </c>
      <c r="AM798" s="356" t="s">
        <v>1131</v>
      </c>
      <c r="AN798" s="356" t="s">
        <v>1131</v>
      </c>
      <c r="AO798" s="356" t="s">
        <v>1131</v>
      </c>
      <c r="AP798" s="356" t="s">
        <v>1131</v>
      </c>
      <c r="AQ798" s="356" t="s">
        <v>1131</v>
      </c>
      <c r="AR798" s="356" t="s">
        <v>1131</v>
      </c>
    </row>
    <row r="799" spans="1:44" ht="84" customHeight="1">
      <c r="A799" s="357" t="s">
        <v>3577</v>
      </c>
      <c r="B799" s="358" t="s">
        <v>3578</v>
      </c>
      <c r="C799" s="358"/>
      <c r="D799" s="358" t="s">
        <v>1322</v>
      </c>
      <c r="E799" s="358" t="s">
        <v>1143</v>
      </c>
      <c r="F799" s="358" t="s">
        <v>3579</v>
      </c>
      <c r="G799" s="358" t="s">
        <v>1145</v>
      </c>
      <c r="H799" s="358" t="s">
        <v>1130</v>
      </c>
      <c r="I799" s="359">
        <v>15820</v>
      </c>
      <c r="J799" s="359">
        <v>15880</v>
      </c>
      <c r="K799" s="359">
        <v>16350</v>
      </c>
      <c r="L799" s="359">
        <v>16850</v>
      </c>
      <c r="M799" s="359">
        <v>16920</v>
      </c>
      <c r="N799" s="359">
        <v>17200</v>
      </c>
      <c r="O799" s="359">
        <v>17650</v>
      </c>
      <c r="P799" s="359">
        <v>17530</v>
      </c>
      <c r="Q799" s="359">
        <v>17820</v>
      </c>
      <c r="R799" s="355">
        <v>18320</v>
      </c>
      <c r="S799" s="355">
        <v>18860</v>
      </c>
      <c r="T799" s="355">
        <v>19210</v>
      </c>
      <c r="U799" s="355">
        <v>19520</v>
      </c>
      <c r="V799" s="355">
        <v>19810</v>
      </c>
      <c r="W799" s="355" t="s">
        <v>1131</v>
      </c>
      <c r="X799" s="355" t="s">
        <v>1131</v>
      </c>
      <c r="Y799" s="355" t="s">
        <v>1131</v>
      </c>
      <c r="Z799" s="355" t="s">
        <v>1131</v>
      </c>
      <c r="AA799" s="355" t="s">
        <v>1131</v>
      </c>
      <c r="AB799" s="355" t="s">
        <v>1131</v>
      </c>
      <c r="AC799" s="355" t="s">
        <v>1131</v>
      </c>
      <c r="AD799" s="355" t="s">
        <v>1131</v>
      </c>
      <c r="AE799" s="355" t="s">
        <v>1131</v>
      </c>
      <c r="AF799" s="355" t="s">
        <v>1131</v>
      </c>
      <c r="AG799" s="355" t="s">
        <v>1131</v>
      </c>
      <c r="AH799" s="355" t="s">
        <v>1131</v>
      </c>
      <c r="AI799" s="355" t="s">
        <v>1131</v>
      </c>
      <c r="AJ799" s="355" t="s">
        <v>1131</v>
      </c>
      <c r="AK799" s="355" t="s">
        <v>1131</v>
      </c>
      <c r="AL799" s="355" t="s">
        <v>1131</v>
      </c>
      <c r="AM799" s="355" t="s">
        <v>1131</v>
      </c>
      <c r="AN799" s="355" t="s">
        <v>1131</v>
      </c>
      <c r="AO799" s="355" t="s">
        <v>1131</v>
      </c>
      <c r="AP799" s="355" t="s">
        <v>1131</v>
      </c>
      <c r="AQ799" s="355" t="s">
        <v>1131</v>
      </c>
      <c r="AR799" s="355" t="s">
        <v>1131</v>
      </c>
    </row>
    <row r="800" spans="1:44" ht="84" customHeight="1">
      <c r="A800" s="352" t="s">
        <v>3580</v>
      </c>
      <c r="B800" s="353" t="s">
        <v>3581</v>
      </c>
      <c r="C800" s="353"/>
      <c r="D800" s="353" t="s">
        <v>1322</v>
      </c>
      <c r="E800" s="353" t="s">
        <v>1143</v>
      </c>
      <c r="F800" s="353" t="s">
        <v>3582</v>
      </c>
      <c r="G800" s="353" t="s">
        <v>1145</v>
      </c>
      <c r="H800" s="353" t="s">
        <v>1130</v>
      </c>
      <c r="I800" s="354">
        <v>15900</v>
      </c>
      <c r="J800" s="354">
        <v>16030</v>
      </c>
      <c r="K800" s="354">
        <v>16290</v>
      </c>
      <c r="L800" s="354">
        <v>16610</v>
      </c>
      <c r="M800" s="354">
        <v>16920</v>
      </c>
      <c r="N800" s="354">
        <v>17210</v>
      </c>
      <c r="O800" s="354">
        <v>17400</v>
      </c>
      <c r="P800" s="354">
        <v>17650</v>
      </c>
      <c r="Q800" s="354">
        <v>17810</v>
      </c>
      <c r="R800" s="355">
        <v>18070</v>
      </c>
      <c r="S800" s="355">
        <v>18330</v>
      </c>
      <c r="T800" s="355">
        <v>18570</v>
      </c>
      <c r="U800" s="355">
        <v>18800</v>
      </c>
      <c r="V800" s="355">
        <v>19050</v>
      </c>
      <c r="W800" s="356" t="s">
        <v>1131</v>
      </c>
      <c r="X800" s="356" t="s">
        <v>1131</v>
      </c>
      <c r="Y800" s="356" t="s">
        <v>1131</v>
      </c>
      <c r="Z800" s="356" t="s">
        <v>1131</v>
      </c>
      <c r="AA800" s="356" t="s">
        <v>1131</v>
      </c>
      <c r="AB800" s="356" t="s">
        <v>1131</v>
      </c>
      <c r="AC800" s="356" t="s">
        <v>1131</v>
      </c>
      <c r="AD800" s="356" t="s">
        <v>1131</v>
      </c>
      <c r="AE800" s="356" t="s">
        <v>1131</v>
      </c>
      <c r="AF800" s="356" t="s">
        <v>1131</v>
      </c>
      <c r="AG800" s="356" t="s">
        <v>1131</v>
      </c>
      <c r="AH800" s="356" t="s">
        <v>1131</v>
      </c>
      <c r="AI800" s="356" t="s">
        <v>1131</v>
      </c>
      <c r="AJ800" s="356" t="s">
        <v>1131</v>
      </c>
      <c r="AK800" s="356" t="s">
        <v>1131</v>
      </c>
      <c r="AL800" s="356" t="s">
        <v>1131</v>
      </c>
      <c r="AM800" s="356" t="s">
        <v>1131</v>
      </c>
      <c r="AN800" s="356" t="s">
        <v>1131</v>
      </c>
      <c r="AO800" s="356" t="s">
        <v>1131</v>
      </c>
      <c r="AP800" s="356" t="s">
        <v>1131</v>
      </c>
      <c r="AQ800" s="356" t="s">
        <v>1131</v>
      </c>
      <c r="AR800" s="356" t="s">
        <v>1131</v>
      </c>
    </row>
    <row r="801" spans="1:44" ht="84" customHeight="1">
      <c r="A801" s="357" t="s">
        <v>3583</v>
      </c>
      <c r="B801" s="358" t="s">
        <v>3584</v>
      </c>
      <c r="C801" s="358"/>
      <c r="D801" s="358" t="s">
        <v>1322</v>
      </c>
      <c r="E801" s="358" t="s">
        <v>1143</v>
      </c>
      <c r="F801" s="358" t="s">
        <v>3585</v>
      </c>
      <c r="G801" s="358" t="s">
        <v>1145</v>
      </c>
      <c r="H801" s="358" t="s">
        <v>1130</v>
      </c>
      <c r="I801" s="359">
        <v>12710</v>
      </c>
      <c r="J801" s="359">
        <v>12660</v>
      </c>
      <c r="K801" s="359">
        <v>13220</v>
      </c>
      <c r="L801" s="359">
        <v>13840</v>
      </c>
      <c r="M801" s="359">
        <v>13720</v>
      </c>
      <c r="N801" s="359">
        <v>14000</v>
      </c>
      <c r="O801" s="359">
        <v>14590</v>
      </c>
      <c r="P801" s="359">
        <v>14200</v>
      </c>
      <c r="Q801" s="359">
        <v>14490</v>
      </c>
      <c r="R801" s="355">
        <v>15160</v>
      </c>
      <c r="S801" s="355">
        <v>15890</v>
      </c>
      <c r="T801" s="355">
        <v>16310</v>
      </c>
      <c r="U801" s="355">
        <v>16670</v>
      </c>
      <c r="V801" s="355">
        <v>16980</v>
      </c>
      <c r="W801" s="355" t="s">
        <v>1131</v>
      </c>
      <c r="X801" s="355" t="s">
        <v>1131</v>
      </c>
      <c r="Y801" s="355" t="s">
        <v>1131</v>
      </c>
      <c r="Z801" s="355" t="s">
        <v>1131</v>
      </c>
      <c r="AA801" s="355" t="s">
        <v>1131</v>
      </c>
      <c r="AB801" s="355" t="s">
        <v>1131</v>
      </c>
      <c r="AC801" s="355" t="s">
        <v>1131</v>
      </c>
      <c r="AD801" s="355" t="s">
        <v>1131</v>
      </c>
      <c r="AE801" s="355" t="s">
        <v>1131</v>
      </c>
      <c r="AF801" s="355" t="s">
        <v>1131</v>
      </c>
      <c r="AG801" s="355" t="s">
        <v>1131</v>
      </c>
      <c r="AH801" s="355" t="s">
        <v>1131</v>
      </c>
      <c r="AI801" s="355" t="s">
        <v>1131</v>
      </c>
      <c r="AJ801" s="355" t="s">
        <v>1131</v>
      </c>
      <c r="AK801" s="355" t="s">
        <v>1131</v>
      </c>
      <c r="AL801" s="355" t="s">
        <v>1131</v>
      </c>
      <c r="AM801" s="355" t="s">
        <v>1131</v>
      </c>
      <c r="AN801" s="355" t="s">
        <v>1131</v>
      </c>
      <c r="AO801" s="355" t="s">
        <v>1131</v>
      </c>
      <c r="AP801" s="355" t="s">
        <v>1131</v>
      </c>
      <c r="AQ801" s="355" t="s">
        <v>1131</v>
      </c>
      <c r="AR801" s="355" t="s">
        <v>1131</v>
      </c>
    </row>
    <row r="802" spans="1:44" ht="84" customHeight="1">
      <c r="A802" s="352" t="s">
        <v>3586</v>
      </c>
      <c r="B802" s="353" t="s">
        <v>3587</v>
      </c>
      <c r="C802" s="353"/>
      <c r="D802" s="353" t="s">
        <v>1322</v>
      </c>
      <c r="E802" s="353" t="s">
        <v>1143</v>
      </c>
      <c r="F802" s="353" t="s">
        <v>3588</v>
      </c>
      <c r="G802" s="353" t="s">
        <v>1145</v>
      </c>
      <c r="H802" s="353" t="s">
        <v>1130</v>
      </c>
      <c r="I802" s="354">
        <v>12830</v>
      </c>
      <c r="J802" s="354">
        <v>12910</v>
      </c>
      <c r="K802" s="354">
        <v>13120</v>
      </c>
      <c r="L802" s="354">
        <v>13430</v>
      </c>
      <c r="M802" s="354">
        <v>13720</v>
      </c>
      <c r="N802" s="354">
        <v>14010</v>
      </c>
      <c r="O802" s="354">
        <v>14160</v>
      </c>
      <c r="P802" s="354">
        <v>14390</v>
      </c>
      <c r="Q802" s="354">
        <v>14490</v>
      </c>
      <c r="R802" s="355">
        <v>14750</v>
      </c>
      <c r="S802" s="355">
        <v>14990</v>
      </c>
      <c r="T802" s="355">
        <v>15220</v>
      </c>
      <c r="U802" s="355">
        <v>15440</v>
      </c>
      <c r="V802" s="355">
        <v>15670</v>
      </c>
      <c r="W802" s="356" t="s">
        <v>1131</v>
      </c>
      <c r="X802" s="356" t="s">
        <v>1131</v>
      </c>
      <c r="Y802" s="356" t="s">
        <v>1131</v>
      </c>
      <c r="Z802" s="356" t="s">
        <v>1131</v>
      </c>
      <c r="AA802" s="356" t="s">
        <v>1131</v>
      </c>
      <c r="AB802" s="356" t="s">
        <v>1131</v>
      </c>
      <c r="AC802" s="356" t="s">
        <v>1131</v>
      </c>
      <c r="AD802" s="356" t="s">
        <v>1131</v>
      </c>
      <c r="AE802" s="356" t="s">
        <v>1131</v>
      </c>
      <c r="AF802" s="356" t="s">
        <v>1131</v>
      </c>
      <c r="AG802" s="356" t="s">
        <v>1131</v>
      </c>
      <c r="AH802" s="356" t="s">
        <v>1131</v>
      </c>
      <c r="AI802" s="356" t="s">
        <v>1131</v>
      </c>
      <c r="AJ802" s="356" t="s">
        <v>1131</v>
      </c>
      <c r="AK802" s="356" t="s">
        <v>1131</v>
      </c>
      <c r="AL802" s="356" t="s">
        <v>1131</v>
      </c>
      <c r="AM802" s="356" t="s">
        <v>1131</v>
      </c>
      <c r="AN802" s="356" t="s">
        <v>1131</v>
      </c>
      <c r="AO802" s="356" t="s">
        <v>1131</v>
      </c>
      <c r="AP802" s="356" t="s">
        <v>1131</v>
      </c>
      <c r="AQ802" s="356" t="s">
        <v>1131</v>
      </c>
      <c r="AR802" s="356" t="s">
        <v>1131</v>
      </c>
    </row>
    <row r="803" spans="1:44" ht="84" customHeight="1">
      <c r="A803" s="357" t="s">
        <v>3589</v>
      </c>
      <c r="B803" s="358" t="s">
        <v>3590</v>
      </c>
      <c r="C803" s="358"/>
      <c r="D803" s="358" t="s">
        <v>1322</v>
      </c>
      <c r="E803" s="358" t="s">
        <v>1143</v>
      </c>
      <c r="F803" s="358" t="s">
        <v>3591</v>
      </c>
      <c r="G803" s="358" t="s">
        <v>1145</v>
      </c>
      <c r="H803" s="358" t="s">
        <v>1130</v>
      </c>
      <c r="I803" s="359">
        <v>19080</v>
      </c>
      <c r="J803" s="359">
        <v>19380</v>
      </c>
      <c r="K803" s="359">
        <v>19730</v>
      </c>
      <c r="L803" s="359">
        <v>20070</v>
      </c>
      <c r="M803" s="359">
        <v>20340</v>
      </c>
      <c r="N803" s="359">
        <v>20620</v>
      </c>
      <c r="O803" s="359">
        <v>20910</v>
      </c>
      <c r="P803" s="359">
        <v>21120</v>
      </c>
      <c r="Q803" s="359">
        <v>21380</v>
      </c>
      <c r="R803" s="355">
        <v>21670</v>
      </c>
      <c r="S803" s="355">
        <v>21960</v>
      </c>
      <c r="T803" s="355">
        <v>22230</v>
      </c>
      <c r="U803" s="355">
        <v>22490</v>
      </c>
      <c r="V803" s="355">
        <v>22750</v>
      </c>
      <c r="W803" s="355" t="s">
        <v>1131</v>
      </c>
      <c r="X803" s="355" t="s">
        <v>1131</v>
      </c>
      <c r="Y803" s="355" t="s">
        <v>1131</v>
      </c>
      <c r="Z803" s="355" t="s">
        <v>1131</v>
      </c>
      <c r="AA803" s="355" t="s">
        <v>1131</v>
      </c>
      <c r="AB803" s="355" t="s">
        <v>1131</v>
      </c>
      <c r="AC803" s="355" t="s">
        <v>1131</v>
      </c>
      <c r="AD803" s="355" t="s">
        <v>1131</v>
      </c>
      <c r="AE803" s="355" t="s">
        <v>1131</v>
      </c>
      <c r="AF803" s="355" t="s">
        <v>1131</v>
      </c>
      <c r="AG803" s="355" t="s">
        <v>1131</v>
      </c>
      <c r="AH803" s="355" t="s">
        <v>1131</v>
      </c>
      <c r="AI803" s="355" t="s">
        <v>1131</v>
      </c>
      <c r="AJ803" s="355" t="s">
        <v>1131</v>
      </c>
      <c r="AK803" s="355" t="s">
        <v>1131</v>
      </c>
      <c r="AL803" s="355" t="s">
        <v>1131</v>
      </c>
      <c r="AM803" s="355" t="s">
        <v>1131</v>
      </c>
      <c r="AN803" s="355" t="s">
        <v>1131</v>
      </c>
      <c r="AO803" s="355" t="s">
        <v>1131</v>
      </c>
      <c r="AP803" s="355" t="s">
        <v>1131</v>
      </c>
      <c r="AQ803" s="355" t="s">
        <v>1131</v>
      </c>
      <c r="AR803" s="355" t="s">
        <v>1131</v>
      </c>
    </row>
    <row r="804" spans="1:44" ht="84" customHeight="1">
      <c r="A804" s="352" t="s">
        <v>3592</v>
      </c>
      <c r="B804" s="353" t="s">
        <v>3593</v>
      </c>
      <c r="C804" s="353"/>
      <c r="D804" s="353" t="s">
        <v>1322</v>
      </c>
      <c r="E804" s="353" t="s">
        <v>1143</v>
      </c>
      <c r="F804" s="353" t="s">
        <v>3594</v>
      </c>
      <c r="G804" s="353" t="s">
        <v>1145</v>
      </c>
      <c r="H804" s="353" t="s">
        <v>1130</v>
      </c>
      <c r="I804" s="354">
        <v>19090</v>
      </c>
      <c r="J804" s="354">
        <v>19400</v>
      </c>
      <c r="K804" s="354">
        <v>19720</v>
      </c>
      <c r="L804" s="354">
        <v>20040</v>
      </c>
      <c r="M804" s="354">
        <v>20340</v>
      </c>
      <c r="N804" s="354">
        <v>20620</v>
      </c>
      <c r="O804" s="354">
        <v>20870</v>
      </c>
      <c r="P804" s="354">
        <v>21130</v>
      </c>
      <c r="Q804" s="354">
        <v>21380</v>
      </c>
      <c r="R804" s="355">
        <v>21630</v>
      </c>
      <c r="S804" s="355">
        <v>21890</v>
      </c>
      <c r="T804" s="355">
        <v>22140</v>
      </c>
      <c r="U804" s="355">
        <v>22390</v>
      </c>
      <c r="V804" s="355">
        <v>22640</v>
      </c>
      <c r="W804" s="356" t="s">
        <v>1131</v>
      </c>
      <c r="X804" s="356" t="s">
        <v>1131</v>
      </c>
      <c r="Y804" s="356" t="s">
        <v>1131</v>
      </c>
      <c r="Z804" s="356" t="s">
        <v>1131</v>
      </c>
      <c r="AA804" s="356" t="s">
        <v>1131</v>
      </c>
      <c r="AB804" s="356" t="s">
        <v>1131</v>
      </c>
      <c r="AC804" s="356" t="s">
        <v>1131</v>
      </c>
      <c r="AD804" s="356" t="s">
        <v>1131</v>
      </c>
      <c r="AE804" s="356" t="s">
        <v>1131</v>
      </c>
      <c r="AF804" s="356" t="s">
        <v>1131</v>
      </c>
      <c r="AG804" s="356" t="s">
        <v>1131</v>
      </c>
      <c r="AH804" s="356" t="s">
        <v>1131</v>
      </c>
      <c r="AI804" s="356" t="s">
        <v>1131</v>
      </c>
      <c r="AJ804" s="356" t="s">
        <v>1131</v>
      </c>
      <c r="AK804" s="356" t="s">
        <v>1131</v>
      </c>
      <c r="AL804" s="356" t="s">
        <v>1131</v>
      </c>
      <c r="AM804" s="356" t="s">
        <v>1131</v>
      </c>
      <c r="AN804" s="356" t="s">
        <v>1131</v>
      </c>
      <c r="AO804" s="356" t="s">
        <v>1131</v>
      </c>
      <c r="AP804" s="356" t="s">
        <v>1131</v>
      </c>
      <c r="AQ804" s="356" t="s">
        <v>1131</v>
      </c>
      <c r="AR804" s="356" t="s">
        <v>1131</v>
      </c>
    </row>
    <row r="805" spans="1:44" ht="84" customHeight="1">
      <c r="A805" s="357" t="s">
        <v>3595</v>
      </c>
      <c r="B805" s="358" t="s">
        <v>3596</v>
      </c>
      <c r="C805" s="358"/>
      <c r="D805" s="358" t="s">
        <v>1322</v>
      </c>
      <c r="E805" s="358" t="s">
        <v>1143</v>
      </c>
      <c r="F805" s="358" t="s">
        <v>3597</v>
      </c>
      <c r="G805" s="358" t="s">
        <v>1145</v>
      </c>
      <c r="H805" s="358" t="s">
        <v>1130</v>
      </c>
      <c r="I805" s="359">
        <v>9710</v>
      </c>
      <c r="J805" s="359">
        <v>9614</v>
      </c>
      <c r="K805" s="359">
        <v>10210</v>
      </c>
      <c r="L805" s="359">
        <v>10910</v>
      </c>
      <c r="M805" s="359">
        <v>10650</v>
      </c>
      <c r="N805" s="359">
        <v>10910</v>
      </c>
      <c r="O805" s="359">
        <v>11600</v>
      </c>
      <c r="P805" s="359">
        <v>11000</v>
      </c>
      <c r="Q805" s="359">
        <v>11290</v>
      </c>
      <c r="R805" s="355">
        <v>12080</v>
      </c>
      <c r="S805" s="355">
        <v>12960</v>
      </c>
      <c r="T805" s="355">
        <v>13420</v>
      </c>
      <c r="U805" s="355">
        <v>13810</v>
      </c>
      <c r="V805" s="355">
        <v>14130</v>
      </c>
      <c r="W805" s="355" t="s">
        <v>1131</v>
      </c>
      <c r="X805" s="355" t="s">
        <v>1131</v>
      </c>
      <c r="Y805" s="355" t="s">
        <v>1131</v>
      </c>
      <c r="Z805" s="355" t="s">
        <v>1131</v>
      </c>
      <c r="AA805" s="355" t="s">
        <v>1131</v>
      </c>
      <c r="AB805" s="355" t="s">
        <v>1131</v>
      </c>
      <c r="AC805" s="355" t="s">
        <v>1131</v>
      </c>
      <c r="AD805" s="355" t="s">
        <v>1131</v>
      </c>
      <c r="AE805" s="355" t="s">
        <v>1131</v>
      </c>
      <c r="AF805" s="355" t="s">
        <v>1131</v>
      </c>
      <c r="AG805" s="355" t="s">
        <v>1131</v>
      </c>
      <c r="AH805" s="355" t="s">
        <v>1131</v>
      </c>
      <c r="AI805" s="355" t="s">
        <v>1131</v>
      </c>
      <c r="AJ805" s="355" t="s">
        <v>1131</v>
      </c>
      <c r="AK805" s="355" t="s">
        <v>1131</v>
      </c>
      <c r="AL805" s="355" t="s">
        <v>1131</v>
      </c>
      <c r="AM805" s="355" t="s">
        <v>1131</v>
      </c>
      <c r="AN805" s="355" t="s">
        <v>1131</v>
      </c>
      <c r="AO805" s="355" t="s">
        <v>1131</v>
      </c>
      <c r="AP805" s="355" t="s">
        <v>1131</v>
      </c>
      <c r="AQ805" s="355" t="s">
        <v>1131</v>
      </c>
      <c r="AR805" s="355" t="s">
        <v>1131</v>
      </c>
    </row>
    <row r="806" spans="1:44" ht="84" customHeight="1">
      <c r="A806" s="352" t="s">
        <v>3598</v>
      </c>
      <c r="B806" s="353" t="s">
        <v>3599</v>
      </c>
      <c r="C806" s="353"/>
      <c r="D806" s="353" t="s">
        <v>1322</v>
      </c>
      <c r="E806" s="353" t="s">
        <v>1143</v>
      </c>
      <c r="F806" s="353" t="s">
        <v>3600</v>
      </c>
      <c r="G806" s="353" t="s">
        <v>1145</v>
      </c>
      <c r="H806" s="353" t="s">
        <v>1130</v>
      </c>
      <c r="I806" s="354">
        <v>9867</v>
      </c>
      <c r="J806" s="354">
        <v>9923</v>
      </c>
      <c r="K806" s="354">
        <v>10090</v>
      </c>
      <c r="L806" s="354">
        <v>10390</v>
      </c>
      <c r="M806" s="354">
        <v>10650</v>
      </c>
      <c r="N806" s="354">
        <v>10930</v>
      </c>
      <c r="O806" s="354">
        <v>11040</v>
      </c>
      <c r="P806" s="354">
        <v>11250</v>
      </c>
      <c r="Q806" s="354">
        <v>11290</v>
      </c>
      <c r="R806" s="355">
        <v>11530</v>
      </c>
      <c r="S806" s="355">
        <v>11760</v>
      </c>
      <c r="T806" s="355">
        <v>11980</v>
      </c>
      <c r="U806" s="355">
        <v>12170</v>
      </c>
      <c r="V806" s="355">
        <v>12390</v>
      </c>
      <c r="W806" s="356" t="s">
        <v>1131</v>
      </c>
      <c r="X806" s="356" t="s">
        <v>1131</v>
      </c>
      <c r="Y806" s="356" t="s">
        <v>1131</v>
      </c>
      <c r="Z806" s="356" t="s">
        <v>1131</v>
      </c>
      <c r="AA806" s="356" t="s">
        <v>1131</v>
      </c>
      <c r="AB806" s="356" t="s">
        <v>1131</v>
      </c>
      <c r="AC806" s="356" t="s">
        <v>1131</v>
      </c>
      <c r="AD806" s="356" t="s">
        <v>1131</v>
      </c>
      <c r="AE806" s="356" t="s">
        <v>1131</v>
      </c>
      <c r="AF806" s="356" t="s">
        <v>1131</v>
      </c>
      <c r="AG806" s="356" t="s">
        <v>1131</v>
      </c>
      <c r="AH806" s="356" t="s">
        <v>1131</v>
      </c>
      <c r="AI806" s="356" t="s">
        <v>1131</v>
      </c>
      <c r="AJ806" s="356" t="s">
        <v>1131</v>
      </c>
      <c r="AK806" s="356" t="s">
        <v>1131</v>
      </c>
      <c r="AL806" s="356" t="s">
        <v>1131</v>
      </c>
      <c r="AM806" s="356" t="s">
        <v>1131</v>
      </c>
      <c r="AN806" s="356" t="s">
        <v>1131</v>
      </c>
      <c r="AO806" s="356" t="s">
        <v>1131</v>
      </c>
      <c r="AP806" s="356" t="s">
        <v>1131</v>
      </c>
      <c r="AQ806" s="356" t="s">
        <v>1131</v>
      </c>
      <c r="AR806" s="356" t="s">
        <v>1131</v>
      </c>
    </row>
    <row r="807" spans="1:44" ht="84" customHeight="1">
      <c r="A807" s="357" t="s">
        <v>3601</v>
      </c>
      <c r="B807" s="358" t="s">
        <v>3602</v>
      </c>
      <c r="C807" s="358"/>
      <c r="D807" s="358" t="s">
        <v>1322</v>
      </c>
      <c r="E807" s="358" t="s">
        <v>1143</v>
      </c>
      <c r="F807" s="358" t="s">
        <v>3603</v>
      </c>
      <c r="G807" s="358" t="s">
        <v>1145</v>
      </c>
      <c r="H807" s="358" t="s">
        <v>1130</v>
      </c>
      <c r="I807" s="359">
        <v>18630</v>
      </c>
      <c r="J807" s="359">
        <v>18880</v>
      </c>
      <c r="K807" s="359">
        <v>19250</v>
      </c>
      <c r="L807" s="359">
        <v>19620</v>
      </c>
      <c r="M807" s="359">
        <v>19860</v>
      </c>
      <c r="N807" s="359">
        <v>20140</v>
      </c>
      <c r="O807" s="359">
        <v>20450</v>
      </c>
      <c r="P807" s="359">
        <v>20610</v>
      </c>
      <c r="Q807" s="359">
        <v>20870</v>
      </c>
      <c r="R807" s="355">
        <v>21200</v>
      </c>
      <c r="S807" s="355">
        <v>21530</v>
      </c>
      <c r="T807" s="355">
        <v>21810</v>
      </c>
      <c r="U807" s="355">
        <v>22080</v>
      </c>
      <c r="V807" s="355">
        <v>22340</v>
      </c>
      <c r="W807" s="355" t="s">
        <v>1131</v>
      </c>
      <c r="X807" s="355" t="s">
        <v>1131</v>
      </c>
      <c r="Y807" s="355" t="s">
        <v>1131</v>
      </c>
      <c r="Z807" s="355" t="s">
        <v>1131</v>
      </c>
      <c r="AA807" s="355" t="s">
        <v>1131</v>
      </c>
      <c r="AB807" s="355" t="s">
        <v>1131</v>
      </c>
      <c r="AC807" s="355" t="s">
        <v>1131</v>
      </c>
      <c r="AD807" s="355" t="s">
        <v>1131</v>
      </c>
      <c r="AE807" s="355" t="s">
        <v>1131</v>
      </c>
      <c r="AF807" s="355" t="s">
        <v>1131</v>
      </c>
      <c r="AG807" s="355" t="s">
        <v>1131</v>
      </c>
      <c r="AH807" s="355" t="s">
        <v>1131</v>
      </c>
      <c r="AI807" s="355" t="s">
        <v>1131</v>
      </c>
      <c r="AJ807" s="355" t="s">
        <v>1131</v>
      </c>
      <c r="AK807" s="355" t="s">
        <v>1131</v>
      </c>
      <c r="AL807" s="355" t="s">
        <v>1131</v>
      </c>
      <c r="AM807" s="355" t="s">
        <v>1131</v>
      </c>
      <c r="AN807" s="355" t="s">
        <v>1131</v>
      </c>
      <c r="AO807" s="355" t="s">
        <v>1131</v>
      </c>
      <c r="AP807" s="355" t="s">
        <v>1131</v>
      </c>
      <c r="AQ807" s="355" t="s">
        <v>1131</v>
      </c>
      <c r="AR807" s="355" t="s">
        <v>1131</v>
      </c>
    </row>
    <row r="808" spans="1:44" ht="84" customHeight="1">
      <c r="A808" s="352" t="s">
        <v>3604</v>
      </c>
      <c r="B808" s="353" t="s">
        <v>3605</v>
      </c>
      <c r="C808" s="353"/>
      <c r="D808" s="353" t="s">
        <v>1322</v>
      </c>
      <c r="E808" s="353" t="s">
        <v>1143</v>
      </c>
      <c r="F808" s="353" t="s">
        <v>3606</v>
      </c>
      <c r="G808" s="353" t="s">
        <v>1145</v>
      </c>
      <c r="H808" s="353" t="s">
        <v>1130</v>
      </c>
      <c r="I808" s="354">
        <v>18650</v>
      </c>
      <c r="J808" s="354">
        <v>18920</v>
      </c>
      <c r="K808" s="354">
        <v>19230</v>
      </c>
      <c r="L808" s="354">
        <v>19550</v>
      </c>
      <c r="M808" s="354">
        <v>19860</v>
      </c>
      <c r="N808" s="354">
        <v>20140</v>
      </c>
      <c r="O808" s="354">
        <v>20380</v>
      </c>
      <c r="P808" s="354">
        <v>20640</v>
      </c>
      <c r="Q808" s="354">
        <v>20870</v>
      </c>
      <c r="R808" s="355">
        <v>21130</v>
      </c>
      <c r="S808" s="355">
        <v>21390</v>
      </c>
      <c r="T808" s="355">
        <v>21640</v>
      </c>
      <c r="U808" s="355">
        <v>21880</v>
      </c>
      <c r="V808" s="355">
        <v>22130</v>
      </c>
      <c r="W808" s="356" t="s">
        <v>1131</v>
      </c>
      <c r="X808" s="356" t="s">
        <v>1131</v>
      </c>
      <c r="Y808" s="356" t="s">
        <v>1131</v>
      </c>
      <c r="Z808" s="356" t="s">
        <v>1131</v>
      </c>
      <c r="AA808" s="356" t="s">
        <v>1131</v>
      </c>
      <c r="AB808" s="356" t="s">
        <v>1131</v>
      </c>
      <c r="AC808" s="356" t="s">
        <v>1131</v>
      </c>
      <c r="AD808" s="356" t="s">
        <v>1131</v>
      </c>
      <c r="AE808" s="356" t="s">
        <v>1131</v>
      </c>
      <c r="AF808" s="356" t="s">
        <v>1131</v>
      </c>
      <c r="AG808" s="356" t="s">
        <v>1131</v>
      </c>
      <c r="AH808" s="356" t="s">
        <v>1131</v>
      </c>
      <c r="AI808" s="356" t="s">
        <v>1131</v>
      </c>
      <c r="AJ808" s="356" t="s">
        <v>1131</v>
      </c>
      <c r="AK808" s="356" t="s">
        <v>1131</v>
      </c>
      <c r="AL808" s="356" t="s">
        <v>1131</v>
      </c>
      <c r="AM808" s="356" t="s">
        <v>1131</v>
      </c>
      <c r="AN808" s="356" t="s">
        <v>1131</v>
      </c>
      <c r="AO808" s="356" t="s">
        <v>1131</v>
      </c>
      <c r="AP808" s="356" t="s">
        <v>1131</v>
      </c>
      <c r="AQ808" s="356" t="s">
        <v>1131</v>
      </c>
      <c r="AR808" s="356" t="s">
        <v>1131</v>
      </c>
    </row>
    <row r="809" spans="1:44" ht="84" customHeight="1">
      <c r="A809" s="357" t="s">
        <v>3607</v>
      </c>
      <c r="B809" s="358" t="s">
        <v>3608</v>
      </c>
      <c r="C809" s="358"/>
      <c r="D809" s="358" t="s">
        <v>1322</v>
      </c>
      <c r="E809" s="358" t="s">
        <v>1143</v>
      </c>
      <c r="F809" s="358" t="s">
        <v>3609</v>
      </c>
      <c r="G809" s="358" t="s">
        <v>1145</v>
      </c>
      <c r="H809" s="358" t="s">
        <v>1130</v>
      </c>
      <c r="I809" s="359">
        <v>5897</v>
      </c>
      <c r="J809" s="359">
        <v>5798</v>
      </c>
      <c r="K809" s="359">
        <v>6373</v>
      </c>
      <c r="L809" s="359">
        <v>7077</v>
      </c>
      <c r="M809" s="359">
        <v>6710</v>
      </c>
      <c r="N809" s="359">
        <v>6932</v>
      </c>
      <c r="O809" s="359">
        <v>7647</v>
      </c>
      <c r="P809" s="359">
        <v>6897</v>
      </c>
      <c r="Q809" s="359">
        <v>7165</v>
      </c>
      <c r="R809" s="355">
        <v>7999</v>
      </c>
      <c r="S809" s="355">
        <v>8970</v>
      </c>
      <c r="T809" s="355">
        <v>9456</v>
      </c>
      <c r="U809" s="355">
        <v>9859</v>
      </c>
      <c r="V809" s="355">
        <v>10180</v>
      </c>
      <c r="W809" s="355" t="s">
        <v>1131</v>
      </c>
      <c r="X809" s="355" t="s">
        <v>1131</v>
      </c>
      <c r="Y809" s="355" t="s">
        <v>1131</v>
      </c>
      <c r="Z809" s="355" t="s">
        <v>1131</v>
      </c>
      <c r="AA809" s="355" t="s">
        <v>1131</v>
      </c>
      <c r="AB809" s="355" t="s">
        <v>1131</v>
      </c>
      <c r="AC809" s="355" t="s">
        <v>1131</v>
      </c>
      <c r="AD809" s="355" t="s">
        <v>1131</v>
      </c>
      <c r="AE809" s="355" t="s">
        <v>1131</v>
      </c>
      <c r="AF809" s="355" t="s">
        <v>1131</v>
      </c>
      <c r="AG809" s="355" t="s">
        <v>1131</v>
      </c>
      <c r="AH809" s="355" t="s">
        <v>1131</v>
      </c>
      <c r="AI809" s="355" t="s">
        <v>1131</v>
      </c>
      <c r="AJ809" s="355" t="s">
        <v>1131</v>
      </c>
      <c r="AK809" s="355" t="s">
        <v>1131</v>
      </c>
      <c r="AL809" s="355" t="s">
        <v>1131</v>
      </c>
      <c r="AM809" s="355" t="s">
        <v>1131</v>
      </c>
      <c r="AN809" s="355" t="s">
        <v>1131</v>
      </c>
      <c r="AO809" s="355" t="s">
        <v>1131</v>
      </c>
      <c r="AP809" s="355" t="s">
        <v>1131</v>
      </c>
      <c r="AQ809" s="355" t="s">
        <v>1131</v>
      </c>
      <c r="AR809" s="355" t="s">
        <v>1131</v>
      </c>
    </row>
    <row r="810" spans="1:44" ht="84" customHeight="1">
      <c r="A810" s="352" t="s">
        <v>3610</v>
      </c>
      <c r="B810" s="353" t="s">
        <v>3611</v>
      </c>
      <c r="C810" s="353"/>
      <c r="D810" s="353" t="s">
        <v>1322</v>
      </c>
      <c r="E810" s="353" t="s">
        <v>1143</v>
      </c>
      <c r="F810" s="353" t="s">
        <v>3612</v>
      </c>
      <c r="G810" s="353" t="s">
        <v>1145</v>
      </c>
      <c r="H810" s="353" t="s">
        <v>1130</v>
      </c>
      <c r="I810" s="354">
        <v>6069</v>
      </c>
      <c r="J810" s="354">
        <v>6133</v>
      </c>
      <c r="K810" s="354">
        <v>6237</v>
      </c>
      <c r="L810" s="354">
        <v>6488</v>
      </c>
      <c r="M810" s="354">
        <v>6710</v>
      </c>
      <c r="N810" s="354">
        <v>6956</v>
      </c>
      <c r="O810" s="354">
        <v>7012</v>
      </c>
      <c r="P810" s="354">
        <v>7183</v>
      </c>
      <c r="Q810" s="354">
        <v>7160</v>
      </c>
      <c r="R810" s="355">
        <v>7369</v>
      </c>
      <c r="S810" s="355">
        <v>7565</v>
      </c>
      <c r="T810" s="355">
        <v>7742</v>
      </c>
      <c r="U810" s="355">
        <v>7899</v>
      </c>
      <c r="V810" s="355">
        <v>8081</v>
      </c>
      <c r="W810" s="356" t="s">
        <v>1131</v>
      </c>
      <c r="X810" s="356" t="s">
        <v>1131</v>
      </c>
      <c r="Y810" s="356" t="s">
        <v>1131</v>
      </c>
      <c r="Z810" s="356" t="s">
        <v>1131</v>
      </c>
      <c r="AA810" s="356" t="s">
        <v>1131</v>
      </c>
      <c r="AB810" s="356" t="s">
        <v>1131</v>
      </c>
      <c r="AC810" s="356" t="s">
        <v>1131</v>
      </c>
      <c r="AD810" s="356" t="s">
        <v>1131</v>
      </c>
      <c r="AE810" s="356" t="s">
        <v>1131</v>
      </c>
      <c r="AF810" s="356" t="s">
        <v>1131</v>
      </c>
      <c r="AG810" s="356" t="s">
        <v>1131</v>
      </c>
      <c r="AH810" s="356" t="s">
        <v>1131</v>
      </c>
      <c r="AI810" s="356" t="s">
        <v>1131</v>
      </c>
      <c r="AJ810" s="356" t="s">
        <v>1131</v>
      </c>
      <c r="AK810" s="356" t="s">
        <v>1131</v>
      </c>
      <c r="AL810" s="356" t="s">
        <v>1131</v>
      </c>
      <c r="AM810" s="356" t="s">
        <v>1131</v>
      </c>
      <c r="AN810" s="356" t="s">
        <v>1131</v>
      </c>
      <c r="AO810" s="356" t="s">
        <v>1131</v>
      </c>
      <c r="AP810" s="356" t="s">
        <v>1131</v>
      </c>
      <c r="AQ810" s="356" t="s">
        <v>1131</v>
      </c>
      <c r="AR810" s="356" t="s">
        <v>1131</v>
      </c>
    </row>
    <row r="811" spans="1:44" ht="84" customHeight="1">
      <c r="A811" s="357" t="s">
        <v>3613</v>
      </c>
      <c r="B811" s="358" t="s">
        <v>3614</v>
      </c>
      <c r="C811" s="358"/>
      <c r="D811" s="358" t="s">
        <v>1322</v>
      </c>
      <c r="E811" s="358" t="s">
        <v>1143</v>
      </c>
      <c r="F811" s="358" t="s">
        <v>3615</v>
      </c>
      <c r="G811" s="358" t="s">
        <v>1145</v>
      </c>
      <c r="H811" s="358" t="s">
        <v>1130</v>
      </c>
      <c r="I811" s="359">
        <v>2035</v>
      </c>
      <c r="J811" s="359">
        <v>1991</v>
      </c>
      <c r="K811" s="359">
        <v>2347</v>
      </c>
      <c r="L811" s="359">
        <v>2828</v>
      </c>
      <c r="M811" s="359">
        <v>2519</v>
      </c>
      <c r="N811" s="359">
        <v>2649</v>
      </c>
      <c r="O811" s="359">
        <v>3163</v>
      </c>
      <c r="P811" s="359">
        <v>2566</v>
      </c>
      <c r="Q811" s="359">
        <v>2731</v>
      </c>
      <c r="R811" s="355">
        <v>3339</v>
      </c>
      <c r="S811" s="355">
        <v>4123</v>
      </c>
      <c r="T811" s="355">
        <v>4519</v>
      </c>
      <c r="U811" s="355">
        <v>4850</v>
      </c>
      <c r="V811" s="355">
        <v>5109</v>
      </c>
      <c r="W811" s="355" t="s">
        <v>1131</v>
      </c>
      <c r="X811" s="355" t="s">
        <v>1131</v>
      </c>
      <c r="Y811" s="355" t="s">
        <v>1131</v>
      </c>
      <c r="Z811" s="355" t="s">
        <v>1131</v>
      </c>
      <c r="AA811" s="355" t="s">
        <v>1131</v>
      </c>
      <c r="AB811" s="355" t="s">
        <v>1131</v>
      </c>
      <c r="AC811" s="355" t="s">
        <v>1131</v>
      </c>
      <c r="AD811" s="355" t="s">
        <v>1131</v>
      </c>
      <c r="AE811" s="355" t="s">
        <v>1131</v>
      </c>
      <c r="AF811" s="355" t="s">
        <v>1131</v>
      </c>
      <c r="AG811" s="355" t="s">
        <v>1131</v>
      </c>
      <c r="AH811" s="355" t="s">
        <v>1131</v>
      </c>
      <c r="AI811" s="355" t="s">
        <v>1131</v>
      </c>
      <c r="AJ811" s="355" t="s">
        <v>1131</v>
      </c>
      <c r="AK811" s="355" t="s">
        <v>1131</v>
      </c>
      <c r="AL811" s="355" t="s">
        <v>1131</v>
      </c>
      <c r="AM811" s="355" t="s">
        <v>1131</v>
      </c>
      <c r="AN811" s="355" t="s">
        <v>1131</v>
      </c>
      <c r="AO811" s="355" t="s">
        <v>1131</v>
      </c>
      <c r="AP811" s="355" t="s">
        <v>1131</v>
      </c>
      <c r="AQ811" s="355" t="s">
        <v>1131</v>
      </c>
      <c r="AR811" s="355" t="s">
        <v>1131</v>
      </c>
    </row>
    <row r="812" spans="1:44" ht="84" customHeight="1">
      <c r="A812" s="352" t="s">
        <v>3616</v>
      </c>
      <c r="B812" s="353" t="s">
        <v>3617</v>
      </c>
      <c r="C812" s="353"/>
      <c r="D812" s="353" t="s">
        <v>1322</v>
      </c>
      <c r="E812" s="353" t="s">
        <v>1143</v>
      </c>
      <c r="F812" s="353" t="s">
        <v>3618</v>
      </c>
      <c r="G812" s="353" t="s">
        <v>1145</v>
      </c>
      <c r="H812" s="353" t="s">
        <v>1130</v>
      </c>
      <c r="I812" s="354">
        <v>2150</v>
      </c>
      <c r="J812" s="354">
        <v>2214</v>
      </c>
      <c r="K812" s="354">
        <v>2253</v>
      </c>
      <c r="L812" s="354">
        <v>2395</v>
      </c>
      <c r="M812" s="354">
        <v>2519</v>
      </c>
      <c r="N812" s="354">
        <v>2667</v>
      </c>
      <c r="O812" s="354">
        <v>2678</v>
      </c>
      <c r="P812" s="354">
        <v>2773</v>
      </c>
      <c r="Q812" s="354">
        <v>2727</v>
      </c>
      <c r="R812" s="355">
        <v>2851</v>
      </c>
      <c r="S812" s="355">
        <v>2967</v>
      </c>
      <c r="T812" s="355">
        <v>3069</v>
      </c>
      <c r="U812" s="355">
        <v>3158</v>
      </c>
      <c r="V812" s="355">
        <v>3267</v>
      </c>
      <c r="W812" s="356" t="s">
        <v>1131</v>
      </c>
      <c r="X812" s="356" t="s">
        <v>1131</v>
      </c>
      <c r="Y812" s="356" t="s">
        <v>1131</v>
      </c>
      <c r="Z812" s="356" t="s">
        <v>1131</v>
      </c>
      <c r="AA812" s="356" t="s">
        <v>1131</v>
      </c>
      <c r="AB812" s="356" t="s">
        <v>1131</v>
      </c>
      <c r="AC812" s="356" t="s">
        <v>1131</v>
      </c>
      <c r="AD812" s="356" t="s">
        <v>1131</v>
      </c>
      <c r="AE812" s="356" t="s">
        <v>1131</v>
      </c>
      <c r="AF812" s="356" t="s">
        <v>1131</v>
      </c>
      <c r="AG812" s="356" t="s">
        <v>1131</v>
      </c>
      <c r="AH812" s="356" t="s">
        <v>1131</v>
      </c>
      <c r="AI812" s="356" t="s">
        <v>1131</v>
      </c>
      <c r="AJ812" s="356" t="s">
        <v>1131</v>
      </c>
      <c r="AK812" s="356" t="s">
        <v>1131</v>
      </c>
      <c r="AL812" s="356" t="s">
        <v>1131</v>
      </c>
      <c r="AM812" s="356" t="s">
        <v>1131</v>
      </c>
      <c r="AN812" s="356" t="s">
        <v>1131</v>
      </c>
      <c r="AO812" s="356" t="s">
        <v>1131</v>
      </c>
      <c r="AP812" s="356" t="s">
        <v>1131</v>
      </c>
      <c r="AQ812" s="356" t="s">
        <v>1131</v>
      </c>
      <c r="AR812" s="356" t="s">
        <v>1131</v>
      </c>
    </row>
    <row r="813" spans="1:44" ht="102.75" customHeight="1">
      <c r="A813" s="357" t="s">
        <v>3619</v>
      </c>
      <c r="B813" s="358" t="s">
        <v>3620</v>
      </c>
      <c r="C813" s="358"/>
      <c r="D813" s="358" t="s">
        <v>1322</v>
      </c>
      <c r="E813" s="358" t="s">
        <v>1127</v>
      </c>
      <c r="F813" s="358" t="s">
        <v>3621</v>
      </c>
      <c r="G813" s="358" t="s">
        <v>1129</v>
      </c>
      <c r="H813" s="358" t="s">
        <v>1130</v>
      </c>
      <c r="I813" s="359">
        <v>124</v>
      </c>
      <c r="J813" s="359">
        <v>123.4</v>
      </c>
      <c r="K813" s="359">
        <v>173.3</v>
      </c>
      <c r="L813" s="359">
        <v>154.19999999999999</v>
      </c>
      <c r="M813" s="359">
        <v>164.4</v>
      </c>
      <c r="N813" s="359">
        <v>239.3</v>
      </c>
      <c r="O813" s="359">
        <v>232.5</v>
      </c>
      <c r="P813" s="359">
        <v>204.8</v>
      </c>
      <c r="Q813" s="359">
        <v>218.5</v>
      </c>
      <c r="R813" s="355">
        <v>265.8</v>
      </c>
      <c r="S813" s="355">
        <v>302.5</v>
      </c>
      <c r="T813" s="355">
        <v>316.7</v>
      </c>
      <c r="U813" s="355">
        <v>353.9</v>
      </c>
      <c r="V813" s="355">
        <v>384.6</v>
      </c>
      <c r="W813" s="355" t="s">
        <v>1131</v>
      </c>
      <c r="X813" s="355" t="s">
        <v>1131</v>
      </c>
      <c r="Y813" s="355" t="s">
        <v>1131</v>
      </c>
      <c r="Z813" s="355" t="s">
        <v>1131</v>
      </c>
      <c r="AA813" s="355" t="s">
        <v>1131</v>
      </c>
      <c r="AB813" s="355" t="s">
        <v>1131</v>
      </c>
      <c r="AC813" s="355" t="s">
        <v>1131</v>
      </c>
      <c r="AD813" s="355" t="s">
        <v>1131</v>
      </c>
      <c r="AE813" s="355" t="s">
        <v>1131</v>
      </c>
      <c r="AF813" s="355" t="s">
        <v>1131</v>
      </c>
      <c r="AG813" s="355" t="s">
        <v>1131</v>
      </c>
      <c r="AH813" s="355" t="s">
        <v>1131</v>
      </c>
      <c r="AI813" s="355" t="s">
        <v>1131</v>
      </c>
      <c r="AJ813" s="355" t="s">
        <v>1131</v>
      </c>
      <c r="AK813" s="355" t="s">
        <v>1131</v>
      </c>
      <c r="AL813" s="355" t="s">
        <v>1131</v>
      </c>
      <c r="AM813" s="355" t="s">
        <v>1131</v>
      </c>
      <c r="AN813" s="355" t="s">
        <v>1131</v>
      </c>
      <c r="AO813" s="355" t="s">
        <v>1131</v>
      </c>
      <c r="AP813" s="355" t="s">
        <v>1131</v>
      </c>
      <c r="AQ813" s="355" t="s">
        <v>1131</v>
      </c>
      <c r="AR813" s="355" t="s">
        <v>1131</v>
      </c>
    </row>
    <row r="814" spans="1:44" ht="102.75" customHeight="1">
      <c r="A814" s="352" t="s">
        <v>3622</v>
      </c>
      <c r="B814" s="353" t="s">
        <v>3623</v>
      </c>
      <c r="C814" s="353"/>
      <c r="D814" s="353" t="s">
        <v>1322</v>
      </c>
      <c r="E814" s="353" t="s">
        <v>1127</v>
      </c>
      <c r="F814" s="353" t="s">
        <v>3624</v>
      </c>
      <c r="G814" s="353" t="s">
        <v>1129</v>
      </c>
      <c r="H814" s="353" t="s">
        <v>1130</v>
      </c>
      <c r="I814" s="354">
        <v>3618</v>
      </c>
      <c r="J814" s="354">
        <v>3635</v>
      </c>
      <c r="K814" s="354">
        <v>4461</v>
      </c>
      <c r="L814" s="354">
        <v>4201</v>
      </c>
      <c r="M814" s="354">
        <v>4386</v>
      </c>
      <c r="N814" s="354">
        <v>5471</v>
      </c>
      <c r="O814" s="354">
        <v>5420</v>
      </c>
      <c r="P814" s="354">
        <v>5070</v>
      </c>
      <c r="Q814" s="354">
        <v>5280</v>
      </c>
      <c r="R814" s="355">
        <v>5886</v>
      </c>
      <c r="S814" s="355">
        <v>6320</v>
      </c>
      <c r="T814" s="355">
        <v>6503</v>
      </c>
      <c r="U814" s="355">
        <v>6904</v>
      </c>
      <c r="V814" s="355">
        <v>7224</v>
      </c>
      <c r="W814" s="356" t="s">
        <v>1131</v>
      </c>
      <c r="X814" s="356" t="s">
        <v>1131</v>
      </c>
      <c r="Y814" s="356" t="s">
        <v>1131</v>
      </c>
      <c r="Z814" s="356" t="s">
        <v>1131</v>
      </c>
      <c r="AA814" s="356" t="s">
        <v>1131</v>
      </c>
      <c r="AB814" s="356" t="s">
        <v>1131</v>
      </c>
      <c r="AC814" s="356" t="s">
        <v>1131</v>
      </c>
      <c r="AD814" s="356" t="s">
        <v>1131</v>
      </c>
      <c r="AE814" s="356" t="s">
        <v>1131</v>
      </c>
      <c r="AF814" s="356" t="s">
        <v>1131</v>
      </c>
      <c r="AG814" s="356" t="s">
        <v>1131</v>
      </c>
      <c r="AH814" s="356" t="s">
        <v>1131</v>
      </c>
      <c r="AI814" s="356" t="s">
        <v>1131</v>
      </c>
      <c r="AJ814" s="356" t="s">
        <v>1131</v>
      </c>
      <c r="AK814" s="356" t="s">
        <v>1131</v>
      </c>
      <c r="AL814" s="356" t="s">
        <v>1131</v>
      </c>
      <c r="AM814" s="356" t="s">
        <v>1131</v>
      </c>
      <c r="AN814" s="356" t="s">
        <v>1131</v>
      </c>
      <c r="AO814" s="356" t="s">
        <v>1131</v>
      </c>
      <c r="AP814" s="356" t="s">
        <v>1131</v>
      </c>
      <c r="AQ814" s="356" t="s">
        <v>1131</v>
      </c>
      <c r="AR814" s="356" t="s">
        <v>1131</v>
      </c>
    </row>
    <row r="815" spans="1:44" ht="102.75" customHeight="1">
      <c r="A815" s="357" t="s">
        <v>3625</v>
      </c>
      <c r="B815" s="358" t="s">
        <v>3626</v>
      </c>
      <c r="C815" s="358"/>
      <c r="D815" s="358" t="s">
        <v>1322</v>
      </c>
      <c r="E815" s="358" t="s">
        <v>1127</v>
      </c>
      <c r="F815" s="358" t="s">
        <v>3627</v>
      </c>
      <c r="G815" s="358" t="s">
        <v>1129</v>
      </c>
      <c r="H815" s="358" t="s">
        <v>1130</v>
      </c>
      <c r="I815" s="359">
        <v>1155</v>
      </c>
      <c r="J815" s="359">
        <v>1155</v>
      </c>
      <c r="K815" s="359">
        <v>1523</v>
      </c>
      <c r="L815" s="359">
        <v>1392</v>
      </c>
      <c r="M815" s="359">
        <v>1470</v>
      </c>
      <c r="N815" s="359">
        <v>1997</v>
      </c>
      <c r="O815" s="359">
        <v>1959</v>
      </c>
      <c r="P815" s="359">
        <v>1773</v>
      </c>
      <c r="Q815" s="359">
        <v>1870</v>
      </c>
      <c r="R815" s="355">
        <v>2180</v>
      </c>
      <c r="S815" s="355">
        <v>2410</v>
      </c>
      <c r="T815" s="355">
        <v>2502</v>
      </c>
      <c r="U815" s="355">
        <v>2724</v>
      </c>
      <c r="V815" s="355">
        <v>2903</v>
      </c>
      <c r="W815" s="355" t="s">
        <v>1131</v>
      </c>
      <c r="X815" s="355" t="s">
        <v>1131</v>
      </c>
      <c r="Y815" s="355" t="s">
        <v>1131</v>
      </c>
      <c r="Z815" s="355" t="s">
        <v>1131</v>
      </c>
      <c r="AA815" s="355" t="s">
        <v>1131</v>
      </c>
      <c r="AB815" s="355" t="s">
        <v>1131</v>
      </c>
      <c r="AC815" s="355" t="s">
        <v>1131</v>
      </c>
      <c r="AD815" s="355" t="s">
        <v>1131</v>
      </c>
      <c r="AE815" s="355" t="s">
        <v>1131</v>
      </c>
      <c r="AF815" s="355" t="s">
        <v>1131</v>
      </c>
      <c r="AG815" s="355" t="s">
        <v>1131</v>
      </c>
      <c r="AH815" s="355" t="s">
        <v>1131</v>
      </c>
      <c r="AI815" s="355" t="s">
        <v>1131</v>
      </c>
      <c r="AJ815" s="355" t="s">
        <v>1131</v>
      </c>
      <c r="AK815" s="355" t="s">
        <v>1131</v>
      </c>
      <c r="AL815" s="355" t="s">
        <v>1131</v>
      </c>
      <c r="AM815" s="355" t="s">
        <v>1131</v>
      </c>
      <c r="AN815" s="355" t="s">
        <v>1131</v>
      </c>
      <c r="AO815" s="355" t="s">
        <v>1131</v>
      </c>
      <c r="AP815" s="355" t="s">
        <v>1131</v>
      </c>
      <c r="AQ815" s="355" t="s">
        <v>1131</v>
      </c>
      <c r="AR815" s="355" t="s">
        <v>1131</v>
      </c>
    </row>
    <row r="816" spans="1:44" ht="102.75" customHeight="1">
      <c r="A816" s="352" t="s">
        <v>3628</v>
      </c>
      <c r="B816" s="353" t="s">
        <v>3629</v>
      </c>
      <c r="C816" s="353"/>
      <c r="D816" s="353" t="s">
        <v>1322</v>
      </c>
      <c r="E816" s="353" t="s">
        <v>1127</v>
      </c>
      <c r="F816" s="353" t="s">
        <v>3630</v>
      </c>
      <c r="G816" s="353" t="s">
        <v>1129</v>
      </c>
      <c r="H816" s="353" t="s">
        <v>1130</v>
      </c>
      <c r="I816" s="354">
        <v>399.5</v>
      </c>
      <c r="J816" s="354">
        <v>398.3</v>
      </c>
      <c r="K816" s="354">
        <v>546.1</v>
      </c>
      <c r="L816" s="354">
        <v>491</v>
      </c>
      <c r="M816" s="354">
        <v>521.4</v>
      </c>
      <c r="N816" s="354">
        <v>740.7</v>
      </c>
      <c r="O816" s="354">
        <v>722.5</v>
      </c>
      <c r="P816" s="354">
        <v>642.5</v>
      </c>
      <c r="Q816" s="354">
        <v>682.4</v>
      </c>
      <c r="R816" s="355">
        <v>816.5</v>
      </c>
      <c r="S816" s="355">
        <v>918.4</v>
      </c>
      <c r="T816" s="355">
        <v>958.3</v>
      </c>
      <c r="U816" s="355">
        <v>1060</v>
      </c>
      <c r="V816" s="355">
        <v>1143</v>
      </c>
      <c r="W816" s="356" t="s">
        <v>1131</v>
      </c>
      <c r="X816" s="356" t="s">
        <v>1131</v>
      </c>
      <c r="Y816" s="356" t="s">
        <v>1131</v>
      </c>
      <c r="Z816" s="356" t="s">
        <v>1131</v>
      </c>
      <c r="AA816" s="356" t="s">
        <v>1131</v>
      </c>
      <c r="AB816" s="356" t="s">
        <v>1131</v>
      </c>
      <c r="AC816" s="356" t="s">
        <v>1131</v>
      </c>
      <c r="AD816" s="356" t="s">
        <v>1131</v>
      </c>
      <c r="AE816" s="356" t="s">
        <v>1131</v>
      </c>
      <c r="AF816" s="356" t="s">
        <v>1131</v>
      </c>
      <c r="AG816" s="356" t="s">
        <v>1131</v>
      </c>
      <c r="AH816" s="356" t="s">
        <v>1131</v>
      </c>
      <c r="AI816" s="356" t="s">
        <v>1131</v>
      </c>
      <c r="AJ816" s="356" t="s">
        <v>1131</v>
      </c>
      <c r="AK816" s="356" t="s">
        <v>1131</v>
      </c>
      <c r="AL816" s="356" t="s">
        <v>1131</v>
      </c>
      <c r="AM816" s="356" t="s">
        <v>1131</v>
      </c>
      <c r="AN816" s="356" t="s">
        <v>1131</v>
      </c>
      <c r="AO816" s="356" t="s">
        <v>1131</v>
      </c>
      <c r="AP816" s="356" t="s">
        <v>1131</v>
      </c>
      <c r="AQ816" s="356" t="s">
        <v>1131</v>
      </c>
      <c r="AR816" s="356" t="s">
        <v>1131</v>
      </c>
    </row>
    <row r="817" spans="1:44" ht="38.25" customHeight="1">
      <c r="A817" s="357" t="s">
        <v>3631</v>
      </c>
      <c r="B817" s="358" t="s">
        <v>3632</v>
      </c>
      <c r="C817" s="358" t="s">
        <v>1371</v>
      </c>
      <c r="D817" s="358" t="s">
        <v>1315</v>
      </c>
      <c r="E817" s="358" t="s">
        <v>1691</v>
      </c>
      <c r="F817" s="358" t="s">
        <v>3633</v>
      </c>
      <c r="G817" s="358"/>
      <c r="H817" s="358" t="s">
        <v>1130</v>
      </c>
      <c r="I817" s="359">
        <v>500</v>
      </c>
      <c r="J817" s="359">
        <v>250</v>
      </c>
      <c r="K817" s="359">
        <v>500</v>
      </c>
      <c r="L817" s="359">
        <v>250</v>
      </c>
      <c r="M817" s="359">
        <v>250</v>
      </c>
      <c r="N817" s="359">
        <v>250</v>
      </c>
      <c r="O817" s="359">
        <v>250</v>
      </c>
      <c r="P817" s="359">
        <v>0</v>
      </c>
      <c r="Q817" s="359">
        <v>0</v>
      </c>
      <c r="R817" s="359">
        <v>0</v>
      </c>
      <c r="S817" s="355">
        <v>0</v>
      </c>
      <c r="T817" s="355">
        <v>0</v>
      </c>
      <c r="U817" s="355">
        <v>0</v>
      </c>
      <c r="V817" s="355">
        <v>0</v>
      </c>
      <c r="W817" s="355">
        <v>0</v>
      </c>
      <c r="X817" s="355" t="s">
        <v>1131</v>
      </c>
      <c r="Y817" s="355" t="s">
        <v>1131</v>
      </c>
      <c r="Z817" s="355" t="s">
        <v>1131</v>
      </c>
      <c r="AA817" s="355" t="s">
        <v>1131</v>
      </c>
      <c r="AB817" s="355" t="s">
        <v>1131</v>
      </c>
      <c r="AC817" s="355" t="s">
        <v>1131</v>
      </c>
      <c r="AD817" s="355" t="s">
        <v>1131</v>
      </c>
      <c r="AE817" s="355" t="s">
        <v>1131</v>
      </c>
      <c r="AF817" s="355" t="s">
        <v>1131</v>
      </c>
      <c r="AG817" s="355" t="s">
        <v>1131</v>
      </c>
      <c r="AH817" s="355" t="s">
        <v>1131</v>
      </c>
      <c r="AI817" s="355" t="s">
        <v>1131</v>
      </c>
      <c r="AJ817" s="355" t="s">
        <v>1131</v>
      </c>
      <c r="AK817" s="355" t="s">
        <v>1131</v>
      </c>
      <c r="AL817" s="355" t="s">
        <v>1131</v>
      </c>
      <c r="AM817" s="355" t="s">
        <v>1131</v>
      </c>
      <c r="AN817" s="355" t="s">
        <v>1131</v>
      </c>
      <c r="AO817" s="355" t="s">
        <v>1131</v>
      </c>
      <c r="AP817" s="355" t="s">
        <v>1131</v>
      </c>
      <c r="AQ817" s="355" t="s">
        <v>1131</v>
      </c>
      <c r="AR817" s="355" t="s">
        <v>1131</v>
      </c>
    </row>
    <row r="818" spans="1:44" ht="47.25" customHeight="1">
      <c r="A818" s="352" t="s">
        <v>3634</v>
      </c>
      <c r="B818" s="353" t="s">
        <v>3635</v>
      </c>
      <c r="C818" s="353"/>
      <c r="D818" s="353"/>
      <c r="E818" s="353" t="s">
        <v>1551</v>
      </c>
      <c r="F818" s="353" t="s">
        <v>3636</v>
      </c>
      <c r="G818" s="353"/>
      <c r="H818" s="353" t="s">
        <v>1130</v>
      </c>
      <c r="I818" s="356">
        <v>83.323999999999998</v>
      </c>
      <c r="J818" s="356">
        <v>71.238</v>
      </c>
      <c r="K818" s="354">
        <v>84.1</v>
      </c>
      <c r="L818" s="354">
        <v>105.3</v>
      </c>
      <c r="M818" s="354">
        <v>100.1</v>
      </c>
      <c r="N818" s="354">
        <v>66.599999999999994</v>
      </c>
      <c r="O818" s="354">
        <v>104.9</v>
      </c>
      <c r="P818" s="354">
        <v>159.69999999999999</v>
      </c>
      <c r="Q818" s="354">
        <v>129</v>
      </c>
      <c r="R818" s="355">
        <v>128</v>
      </c>
      <c r="S818" s="355">
        <v>114.1</v>
      </c>
      <c r="T818" s="355">
        <v>106.8</v>
      </c>
      <c r="U818" s="355">
        <v>100.4</v>
      </c>
      <c r="V818" s="355">
        <v>95.7</v>
      </c>
      <c r="W818" s="355">
        <v>90.7</v>
      </c>
      <c r="X818" s="355">
        <v>90.2</v>
      </c>
      <c r="Y818" s="355">
        <v>89.8</v>
      </c>
      <c r="Z818" s="355">
        <v>89.4</v>
      </c>
      <c r="AA818" s="355">
        <v>82.7</v>
      </c>
      <c r="AB818" s="356" t="s">
        <v>1131</v>
      </c>
      <c r="AC818" s="356" t="s">
        <v>1131</v>
      </c>
      <c r="AD818" s="356" t="s">
        <v>1131</v>
      </c>
      <c r="AE818" s="356" t="s">
        <v>1131</v>
      </c>
      <c r="AF818" s="356" t="s">
        <v>1131</v>
      </c>
      <c r="AG818" s="356" t="s">
        <v>1131</v>
      </c>
      <c r="AH818" s="356" t="s">
        <v>1131</v>
      </c>
      <c r="AI818" s="356" t="s">
        <v>1131</v>
      </c>
      <c r="AJ818" s="356" t="s">
        <v>1131</v>
      </c>
      <c r="AK818" s="356" t="s">
        <v>1131</v>
      </c>
      <c r="AL818" s="356" t="s">
        <v>1131</v>
      </c>
      <c r="AM818" s="356" t="s">
        <v>1131</v>
      </c>
      <c r="AN818" s="356" t="s">
        <v>1131</v>
      </c>
      <c r="AO818" s="356" t="s">
        <v>1131</v>
      </c>
      <c r="AP818" s="356" t="s">
        <v>1131</v>
      </c>
      <c r="AQ818" s="356" t="s">
        <v>1131</v>
      </c>
      <c r="AR818" s="356" t="s">
        <v>1131</v>
      </c>
    </row>
    <row r="819" spans="1:44" ht="47.25" customHeight="1">
      <c r="A819" s="357" t="s">
        <v>3637</v>
      </c>
      <c r="B819" s="358" t="s">
        <v>3638</v>
      </c>
      <c r="C819" s="358"/>
      <c r="D819" s="358"/>
      <c r="E819" s="358" t="s">
        <v>1551</v>
      </c>
      <c r="F819" s="358" t="s">
        <v>3639</v>
      </c>
      <c r="G819" s="358"/>
      <c r="H819" s="358" t="s">
        <v>1130</v>
      </c>
      <c r="I819" s="355">
        <v>59227.982000000004</v>
      </c>
      <c r="J819" s="355">
        <v>51128.906000000003</v>
      </c>
      <c r="K819" s="359">
        <v>61518</v>
      </c>
      <c r="L819" s="359">
        <v>78190.399999999994</v>
      </c>
      <c r="M819" s="359">
        <v>74619.8</v>
      </c>
      <c r="N819" s="359">
        <v>49925.2</v>
      </c>
      <c r="O819" s="359">
        <v>80584.2</v>
      </c>
      <c r="P819" s="359">
        <v>128917.6</v>
      </c>
      <c r="Q819" s="359">
        <v>107868.4</v>
      </c>
      <c r="R819" s="355">
        <v>109712.9</v>
      </c>
      <c r="S819" s="355">
        <v>99584.2</v>
      </c>
      <c r="T819" s="355">
        <v>94625.600000000006</v>
      </c>
      <c r="U819" s="355">
        <v>90591.6</v>
      </c>
      <c r="V819" s="355">
        <v>87740.2</v>
      </c>
      <c r="W819" s="355">
        <v>84590.6</v>
      </c>
      <c r="X819" s="355">
        <v>85177.2</v>
      </c>
      <c r="Y819" s="355">
        <v>85908.6</v>
      </c>
      <c r="Z819" s="355">
        <v>86590</v>
      </c>
      <c r="AA819" s="355">
        <v>81195.5</v>
      </c>
      <c r="AB819" s="355" t="s">
        <v>1131</v>
      </c>
      <c r="AC819" s="355" t="s">
        <v>1131</v>
      </c>
      <c r="AD819" s="355" t="s">
        <v>1131</v>
      </c>
      <c r="AE819" s="355" t="s">
        <v>1131</v>
      </c>
      <c r="AF819" s="355" t="s">
        <v>1131</v>
      </c>
      <c r="AG819" s="355" t="s">
        <v>1131</v>
      </c>
      <c r="AH819" s="355" t="s">
        <v>1131</v>
      </c>
      <c r="AI819" s="355" t="s">
        <v>1131</v>
      </c>
      <c r="AJ819" s="355" t="s">
        <v>1131</v>
      </c>
      <c r="AK819" s="355" t="s">
        <v>1131</v>
      </c>
      <c r="AL819" s="355" t="s">
        <v>1131</v>
      </c>
      <c r="AM819" s="355" t="s">
        <v>1131</v>
      </c>
      <c r="AN819" s="355" t="s">
        <v>1131</v>
      </c>
      <c r="AO819" s="355" t="s">
        <v>1131</v>
      </c>
      <c r="AP819" s="355" t="s">
        <v>1131</v>
      </c>
      <c r="AQ819" s="355" t="s">
        <v>1131</v>
      </c>
      <c r="AR819" s="355" t="s">
        <v>1131</v>
      </c>
    </row>
    <row r="820" spans="1:44" ht="38.25" customHeight="1">
      <c r="A820" s="352" t="s">
        <v>3640</v>
      </c>
      <c r="B820" s="353" t="s">
        <v>3641</v>
      </c>
      <c r="C820" s="353"/>
      <c r="D820" s="353"/>
      <c r="E820" s="353" t="s">
        <v>1632</v>
      </c>
      <c r="F820" s="353" t="s">
        <v>3642</v>
      </c>
      <c r="G820" s="353"/>
      <c r="H820" s="353" t="s">
        <v>1130</v>
      </c>
      <c r="I820" s="356">
        <v>52.37</v>
      </c>
      <c r="J820" s="356">
        <v>44.048000000000002</v>
      </c>
      <c r="K820" s="354">
        <v>54.4</v>
      </c>
      <c r="L820" s="354">
        <v>71.099999999999994</v>
      </c>
      <c r="M820" s="354">
        <v>64</v>
      </c>
      <c r="N820" s="354">
        <v>42.3</v>
      </c>
      <c r="O820" s="354">
        <v>70.400000000000006</v>
      </c>
      <c r="P820" s="354">
        <v>99.8</v>
      </c>
      <c r="Q820" s="354">
        <v>82.6</v>
      </c>
      <c r="R820" s="355">
        <v>81.7</v>
      </c>
      <c r="S820" s="355">
        <v>77</v>
      </c>
      <c r="T820" s="355">
        <v>75</v>
      </c>
      <c r="U820" s="355">
        <v>73</v>
      </c>
      <c r="V820" s="355">
        <v>70.5</v>
      </c>
      <c r="W820" s="355">
        <v>67.900000000000006</v>
      </c>
      <c r="X820" s="355">
        <v>69.2</v>
      </c>
      <c r="Y820" s="355">
        <v>70.400000000000006</v>
      </c>
      <c r="Z820" s="355">
        <v>71.7</v>
      </c>
      <c r="AA820" s="355">
        <v>68.099999999999994</v>
      </c>
      <c r="AB820" s="356" t="s">
        <v>1131</v>
      </c>
      <c r="AC820" s="356" t="s">
        <v>1131</v>
      </c>
      <c r="AD820" s="356" t="s">
        <v>1131</v>
      </c>
      <c r="AE820" s="356" t="s">
        <v>1131</v>
      </c>
      <c r="AF820" s="356" t="s">
        <v>1131</v>
      </c>
      <c r="AG820" s="356" t="s">
        <v>1131</v>
      </c>
      <c r="AH820" s="356" t="s">
        <v>1131</v>
      </c>
      <c r="AI820" s="356" t="s">
        <v>1131</v>
      </c>
      <c r="AJ820" s="356" t="s">
        <v>1131</v>
      </c>
      <c r="AK820" s="356" t="s">
        <v>1131</v>
      </c>
      <c r="AL820" s="356" t="s">
        <v>1131</v>
      </c>
      <c r="AM820" s="356" t="s">
        <v>1131</v>
      </c>
      <c r="AN820" s="356" t="s">
        <v>1131</v>
      </c>
      <c r="AO820" s="356" t="s">
        <v>1131</v>
      </c>
      <c r="AP820" s="356" t="s">
        <v>1131</v>
      </c>
      <c r="AQ820" s="356" t="s">
        <v>1131</v>
      </c>
      <c r="AR820" s="356" t="s">
        <v>1131</v>
      </c>
    </row>
    <row r="821" spans="1:44" ht="47.25" customHeight="1">
      <c r="A821" s="357" t="s">
        <v>3643</v>
      </c>
      <c r="B821" s="358" t="s">
        <v>3644</v>
      </c>
      <c r="C821" s="358"/>
      <c r="D821" s="358"/>
      <c r="E821" s="358" t="s">
        <v>1551</v>
      </c>
      <c r="F821" s="358" t="s">
        <v>3645</v>
      </c>
      <c r="G821" s="358"/>
      <c r="H821" s="358" t="s">
        <v>1130</v>
      </c>
      <c r="I821" s="355">
        <v>46460.26</v>
      </c>
      <c r="J821" s="355">
        <v>39721.360000000001</v>
      </c>
      <c r="K821" s="359">
        <v>46880.800000000003</v>
      </c>
      <c r="L821" s="359">
        <v>58719.199999999997</v>
      </c>
      <c r="M821" s="359">
        <v>55823</v>
      </c>
      <c r="N821" s="359">
        <v>37149</v>
      </c>
      <c r="O821" s="359">
        <v>58499.8</v>
      </c>
      <c r="P821" s="359">
        <v>89055.2</v>
      </c>
      <c r="Q821" s="359">
        <v>71928.100000000006</v>
      </c>
      <c r="R821" s="355">
        <v>71354.899999999994</v>
      </c>
      <c r="S821" s="355">
        <v>63600.5</v>
      </c>
      <c r="T821" s="355">
        <v>59540.5</v>
      </c>
      <c r="U821" s="355">
        <v>55978.1</v>
      </c>
      <c r="V821" s="355">
        <v>53370.8</v>
      </c>
      <c r="W821" s="355">
        <v>50590.9</v>
      </c>
      <c r="X821" s="355">
        <v>50274.1</v>
      </c>
      <c r="Y821" s="355">
        <v>50061.4</v>
      </c>
      <c r="Z821" s="355">
        <v>49823.5</v>
      </c>
      <c r="AA821" s="355">
        <v>46133.9</v>
      </c>
      <c r="AB821" s="355" t="s">
        <v>1131</v>
      </c>
      <c r="AC821" s="355" t="s">
        <v>1131</v>
      </c>
      <c r="AD821" s="355" t="s">
        <v>1131</v>
      </c>
      <c r="AE821" s="355" t="s">
        <v>1131</v>
      </c>
      <c r="AF821" s="355" t="s">
        <v>1131</v>
      </c>
      <c r="AG821" s="355" t="s">
        <v>1131</v>
      </c>
      <c r="AH821" s="355" t="s">
        <v>1131</v>
      </c>
      <c r="AI821" s="355" t="s">
        <v>1131</v>
      </c>
      <c r="AJ821" s="355" t="s">
        <v>1131</v>
      </c>
      <c r="AK821" s="355" t="s">
        <v>1131</v>
      </c>
      <c r="AL821" s="355" t="s">
        <v>1131</v>
      </c>
      <c r="AM821" s="355" t="s">
        <v>1131</v>
      </c>
      <c r="AN821" s="355" t="s">
        <v>1131</v>
      </c>
      <c r="AO821" s="355" t="s">
        <v>1131</v>
      </c>
      <c r="AP821" s="355" t="s">
        <v>1131</v>
      </c>
      <c r="AQ821" s="355" t="s">
        <v>1131</v>
      </c>
      <c r="AR821" s="355" t="s">
        <v>1131</v>
      </c>
    </row>
    <row r="822" spans="1:44" ht="47.25" customHeight="1">
      <c r="A822" s="352" t="s">
        <v>3646</v>
      </c>
      <c r="B822" s="353" t="s">
        <v>3647</v>
      </c>
      <c r="C822" s="353"/>
      <c r="D822" s="353"/>
      <c r="E822" s="353" t="s">
        <v>1551</v>
      </c>
      <c r="F822" s="353" t="s">
        <v>3648</v>
      </c>
      <c r="G822" s="353"/>
      <c r="H822" s="353" t="s">
        <v>1130</v>
      </c>
      <c r="I822" s="354">
        <v>90.1</v>
      </c>
      <c r="J822" s="354">
        <v>73.7</v>
      </c>
      <c r="K822" s="354">
        <v>90.8</v>
      </c>
      <c r="L822" s="354">
        <v>113.4</v>
      </c>
      <c r="M822" s="354">
        <v>109.3</v>
      </c>
      <c r="N822" s="354">
        <v>73.5</v>
      </c>
      <c r="O822" s="354">
        <v>113.4</v>
      </c>
      <c r="P822" s="354">
        <v>171.8</v>
      </c>
      <c r="Q822" s="354">
        <v>141.6</v>
      </c>
      <c r="R822" s="355">
        <v>140.6</v>
      </c>
      <c r="S822" s="355">
        <v>125.5</v>
      </c>
      <c r="T822" s="355">
        <v>117.5</v>
      </c>
      <c r="U822" s="355">
        <v>110.5</v>
      </c>
      <c r="V822" s="355">
        <v>105.3</v>
      </c>
      <c r="W822" s="356" t="s">
        <v>1131</v>
      </c>
      <c r="X822" s="356" t="s">
        <v>1131</v>
      </c>
      <c r="Y822" s="356" t="s">
        <v>1131</v>
      </c>
      <c r="Z822" s="356" t="s">
        <v>1131</v>
      </c>
      <c r="AA822" s="356" t="s">
        <v>1131</v>
      </c>
      <c r="AB822" s="356" t="s">
        <v>1131</v>
      </c>
      <c r="AC822" s="356" t="s">
        <v>1131</v>
      </c>
      <c r="AD822" s="356" t="s">
        <v>1131</v>
      </c>
      <c r="AE822" s="356" t="s">
        <v>1131</v>
      </c>
      <c r="AF822" s="356" t="s">
        <v>1131</v>
      </c>
      <c r="AG822" s="356" t="s">
        <v>1131</v>
      </c>
      <c r="AH822" s="356" t="s">
        <v>1131</v>
      </c>
      <c r="AI822" s="356" t="s">
        <v>1131</v>
      </c>
      <c r="AJ822" s="356" t="s">
        <v>1131</v>
      </c>
      <c r="AK822" s="356" t="s">
        <v>1131</v>
      </c>
      <c r="AL822" s="356" t="s">
        <v>1131</v>
      </c>
      <c r="AM822" s="356" t="s">
        <v>1131</v>
      </c>
      <c r="AN822" s="356" t="s">
        <v>1131</v>
      </c>
      <c r="AO822" s="356" t="s">
        <v>1131</v>
      </c>
      <c r="AP822" s="356" t="s">
        <v>1131</v>
      </c>
      <c r="AQ822" s="356" t="s">
        <v>1131</v>
      </c>
      <c r="AR822" s="356" t="s">
        <v>1131</v>
      </c>
    </row>
    <row r="823" spans="1:44" ht="47.25" customHeight="1">
      <c r="A823" s="357" t="s">
        <v>3649</v>
      </c>
      <c r="B823" s="358" t="s">
        <v>3650</v>
      </c>
      <c r="C823" s="358"/>
      <c r="D823" s="358"/>
      <c r="E823" s="358" t="s">
        <v>1551</v>
      </c>
      <c r="F823" s="358" t="s">
        <v>3651</v>
      </c>
      <c r="G823" s="358"/>
      <c r="H823" s="358" t="s">
        <v>1130</v>
      </c>
      <c r="I823" s="359">
        <v>57881.2</v>
      </c>
      <c r="J823" s="359">
        <v>47824.6</v>
      </c>
      <c r="K823" s="359">
        <v>60074.1</v>
      </c>
      <c r="L823" s="359">
        <v>76078.100000000006</v>
      </c>
      <c r="M823" s="359">
        <v>73624.399999999994</v>
      </c>
      <c r="N823" s="359">
        <v>49765.9</v>
      </c>
      <c r="O823" s="359">
        <v>78710.100000000006</v>
      </c>
      <c r="P823" s="359">
        <v>125333.8</v>
      </c>
      <c r="Q823" s="359">
        <v>107040.4</v>
      </c>
      <c r="R823" s="355">
        <v>108935.3</v>
      </c>
      <c r="S823" s="355">
        <v>99016.4</v>
      </c>
      <c r="T823" s="355">
        <v>94097.5</v>
      </c>
      <c r="U823" s="355">
        <v>90086.1</v>
      </c>
      <c r="V823" s="355">
        <v>87250.4</v>
      </c>
      <c r="W823" s="355" t="s">
        <v>1131</v>
      </c>
      <c r="X823" s="355" t="s">
        <v>1131</v>
      </c>
      <c r="Y823" s="355" t="s">
        <v>1131</v>
      </c>
      <c r="Z823" s="355" t="s">
        <v>1131</v>
      </c>
      <c r="AA823" s="355" t="s">
        <v>1131</v>
      </c>
      <c r="AB823" s="355" t="s">
        <v>1131</v>
      </c>
      <c r="AC823" s="355" t="s">
        <v>1131</v>
      </c>
      <c r="AD823" s="355" t="s">
        <v>1131</v>
      </c>
      <c r="AE823" s="355" t="s">
        <v>1131</v>
      </c>
      <c r="AF823" s="355" t="s">
        <v>1131</v>
      </c>
      <c r="AG823" s="355" t="s">
        <v>1131</v>
      </c>
      <c r="AH823" s="355" t="s">
        <v>1131</v>
      </c>
      <c r="AI823" s="355" t="s">
        <v>1131</v>
      </c>
      <c r="AJ823" s="355" t="s">
        <v>1131</v>
      </c>
      <c r="AK823" s="355" t="s">
        <v>1131</v>
      </c>
      <c r="AL823" s="355" t="s">
        <v>1131</v>
      </c>
      <c r="AM823" s="355" t="s">
        <v>1131</v>
      </c>
      <c r="AN823" s="355" t="s">
        <v>1131</v>
      </c>
      <c r="AO823" s="355" t="s">
        <v>1131</v>
      </c>
      <c r="AP823" s="355" t="s">
        <v>1131</v>
      </c>
      <c r="AQ823" s="355" t="s">
        <v>1131</v>
      </c>
      <c r="AR823" s="355" t="s">
        <v>1131</v>
      </c>
    </row>
    <row r="824" spans="1:44" ht="38.25" customHeight="1">
      <c r="A824" s="352" t="s">
        <v>3652</v>
      </c>
      <c r="B824" s="353" t="s">
        <v>3653</v>
      </c>
      <c r="C824" s="353"/>
      <c r="D824" s="353"/>
      <c r="E824" s="353" t="s">
        <v>1632</v>
      </c>
      <c r="F824" s="353" t="s">
        <v>3654</v>
      </c>
      <c r="G824" s="353"/>
      <c r="H824" s="353" t="s">
        <v>1130</v>
      </c>
      <c r="I824" s="354">
        <v>51.2</v>
      </c>
      <c r="J824" s="354">
        <v>41.2</v>
      </c>
      <c r="K824" s="354">
        <v>53.1</v>
      </c>
      <c r="L824" s="354">
        <v>69.2</v>
      </c>
      <c r="M824" s="354">
        <v>63.2</v>
      </c>
      <c r="N824" s="354">
        <v>42.2</v>
      </c>
      <c r="O824" s="354">
        <v>68.8</v>
      </c>
      <c r="P824" s="354">
        <v>97</v>
      </c>
      <c r="Q824" s="354">
        <v>82</v>
      </c>
      <c r="R824" s="355">
        <v>81.2</v>
      </c>
      <c r="S824" s="355">
        <v>76.5</v>
      </c>
      <c r="T824" s="355">
        <v>74.5</v>
      </c>
      <c r="U824" s="355">
        <v>72.599999999999994</v>
      </c>
      <c r="V824" s="355">
        <v>70.099999999999994</v>
      </c>
      <c r="W824" s="356" t="s">
        <v>1131</v>
      </c>
      <c r="X824" s="356" t="s">
        <v>1131</v>
      </c>
      <c r="Y824" s="356" t="s">
        <v>1131</v>
      </c>
      <c r="Z824" s="356" t="s">
        <v>1131</v>
      </c>
      <c r="AA824" s="356" t="s">
        <v>1131</v>
      </c>
      <c r="AB824" s="356" t="s">
        <v>1131</v>
      </c>
      <c r="AC824" s="356" t="s">
        <v>1131</v>
      </c>
      <c r="AD824" s="356" t="s">
        <v>1131</v>
      </c>
      <c r="AE824" s="356" t="s">
        <v>1131</v>
      </c>
      <c r="AF824" s="356" t="s">
        <v>1131</v>
      </c>
      <c r="AG824" s="356" t="s">
        <v>1131</v>
      </c>
      <c r="AH824" s="356" t="s">
        <v>1131</v>
      </c>
      <c r="AI824" s="356" t="s">
        <v>1131</v>
      </c>
      <c r="AJ824" s="356" t="s">
        <v>1131</v>
      </c>
      <c r="AK824" s="356" t="s">
        <v>1131</v>
      </c>
      <c r="AL824" s="356" t="s">
        <v>1131</v>
      </c>
      <c r="AM824" s="356" t="s">
        <v>1131</v>
      </c>
      <c r="AN824" s="356" t="s">
        <v>1131</v>
      </c>
      <c r="AO824" s="356" t="s">
        <v>1131</v>
      </c>
      <c r="AP824" s="356" t="s">
        <v>1131</v>
      </c>
      <c r="AQ824" s="356" t="s">
        <v>1131</v>
      </c>
      <c r="AR824" s="356" t="s">
        <v>1131</v>
      </c>
    </row>
    <row r="825" spans="1:44" ht="47.25" customHeight="1">
      <c r="A825" s="357" t="s">
        <v>3655</v>
      </c>
      <c r="B825" s="358" t="s">
        <v>3656</v>
      </c>
      <c r="C825" s="358"/>
      <c r="D825" s="358"/>
      <c r="E825" s="358" t="s">
        <v>1551</v>
      </c>
      <c r="F825" s="358" t="s">
        <v>3657</v>
      </c>
      <c r="G825" s="358"/>
      <c r="H825" s="358" t="s">
        <v>1130</v>
      </c>
      <c r="I825" s="359">
        <v>45403.8</v>
      </c>
      <c r="J825" s="359">
        <v>37154.300000000003</v>
      </c>
      <c r="K825" s="359">
        <v>45780.5</v>
      </c>
      <c r="L825" s="359">
        <v>57132.9</v>
      </c>
      <c r="M825" s="359">
        <v>55078.400000000001</v>
      </c>
      <c r="N825" s="359">
        <v>37030.5</v>
      </c>
      <c r="O825" s="359">
        <v>57139.3</v>
      </c>
      <c r="P825" s="359">
        <v>86579.5</v>
      </c>
      <c r="Q825" s="359">
        <v>71376</v>
      </c>
      <c r="R825" s="355">
        <v>70849.2</v>
      </c>
      <c r="S825" s="355">
        <v>63237.8</v>
      </c>
      <c r="T825" s="355">
        <v>59208.2</v>
      </c>
      <c r="U825" s="355">
        <v>55665.8</v>
      </c>
      <c r="V825" s="355">
        <v>53072.9</v>
      </c>
      <c r="W825" s="355" t="s">
        <v>1131</v>
      </c>
      <c r="X825" s="355" t="s">
        <v>1131</v>
      </c>
      <c r="Y825" s="355" t="s">
        <v>1131</v>
      </c>
      <c r="Z825" s="355" t="s">
        <v>1131</v>
      </c>
      <c r="AA825" s="355" t="s">
        <v>1131</v>
      </c>
      <c r="AB825" s="355" t="s">
        <v>1131</v>
      </c>
      <c r="AC825" s="355" t="s">
        <v>1131</v>
      </c>
      <c r="AD825" s="355" t="s">
        <v>1131</v>
      </c>
      <c r="AE825" s="355" t="s">
        <v>1131</v>
      </c>
      <c r="AF825" s="355" t="s">
        <v>1131</v>
      </c>
      <c r="AG825" s="355" t="s">
        <v>1131</v>
      </c>
      <c r="AH825" s="355" t="s">
        <v>1131</v>
      </c>
      <c r="AI825" s="355" t="s">
        <v>1131</v>
      </c>
      <c r="AJ825" s="355" t="s">
        <v>1131</v>
      </c>
      <c r="AK825" s="355" t="s">
        <v>1131</v>
      </c>
      <c r="AL825" s="355" t="s">
        <v>1131</v>
      </c>
      <c r="AM825" s="355" t="s">
        <v>1131</v>
      </c>
      <c r="AN825" s="355" t="s">
        <v>1131</v>
      </c>
      <c r="AO825" s="355" t="s">
        <v>1131</v>
      </c>
      <c r="AP825" s="355" t="s">
        <v>1131</v>
      </c>
      <c r="AQ825" s="355" t="s">
        <v>1131</v>
      </c>
      <c r="AR825" s="355" t="s">
        <v>1131</v>
      </c>
    </row>
    <row r="826" spans="1:44" ht="47.25" customHeight="1">
      <c r="A826" s="352" t="s">
        <v>3658</v>
      </c>
      <c r="B826" s="353" t="s">
        <v>3659</v>
      </c>
      <c r="C826" s="353"/>
      <c r="D826" s="353"/>
      <c r="E826" s="353" t="s">
        <v>1551</v>
      </c>
      <c r="F826" s="353" t="s">
        <v>3660</v>
      </c>
      <c r="G826" s="353"/>
      <c r="H826" s="353" t="s">
        <v>1130</v>
      </c>
      <c r="I826" s="354">
        <v>74.7</v>
      </c>
      <c r="J826" s="354">
        <v>67.400000000000006</v>
      </c>
      <c r="K826" s="354">
        <v>75.900000000000006</v>
      </c>
      <c r="L826" s="354">
        <v>92.6</v>
      </c>
      <c r="M826" s="354">
        <v>86</v>
      </c>
      <c r="N826" s="354">
        <v>59.7</v>
      </c>
      <c r="O826" s="354">
        <v>97.6</v>
      </c>
      <c r="P826" s="354">
        <v>145.69999999999999</v>
      </c>
      <c r="Q826" s="354">
        <v>117</v>
      </c>
      <c r="R826" s="355">
        <v>116.2</v>
      </c>
      <c r="S826" s="355">
        <v>104.4</v>
      </c>
      <c r="T826" s="355">
        <v>97.8</v>
      </c>
      <c r="U826" s="355">
        <v>92</v>
      </c>
      <c r="V826" s="355">
        <v>87.7</v>
      </c>
      <c r="W826" s="356" t="s">
        <v>1131</v>
      </c>
      <c r="X826" s="356" t="s">
        <v>1131</v>
      </c>
      <c r="Y826" s="356" t="s">
        <v>1131</v>
      </c>
      <c r="Z826" s="356" t="s">
        <v>1131</v>
      </c>
      <c r="AA826" s="356" t="s">
        <v>1131</v>
      </c>
      <c r="AB826" s="356" t="s">
        <v>1131</v>
      </c>
      <c r="AC826" s="356" t="s">
        <v>1131</v>
      </c>
      <c r="AD826" s="356" t="s">
        <v>1131</v>
      </c>
      <c r="AE826" s="356" t="s">
        <v>1131</v>
      </c>
      <c r="AF826" s="356" t="s">
        <v>1131</v>
      </c>
      <c r="AG826" s="356" t="s">
        <v>1131</v>
      </c>
      <c r="AH826" s="356" t="s">
        <v>1131</v>
      </c>
      <c r="AI826" s="356" t="s">
        <v>1131</v>
      </c>
      <c r="AJ826" s="356" t="s">
        <v>1131</v>
      </c>
      <c r="AK826" s="356" t="s">
        <v>1131</v>
      </c>
      <c r="AL826" s="356" t="s">
        <v>1131</v>
      </c>
      <c r="AM826" s="356" t="s">
        <v>1131</v>
      </c>
      <c r="AN826" s="356" t="s">
        <v>1131</v>
      </c>
      <c r="AO826" s="356" t="s">
        <v>1131</v>
      </c>
      <c r="AP826" s="356" t="s">
        <v>1131</v>
      </c>
      <c r="AQ826" s="356" t="s">
        <v>1131</v>
      </c>
      <c r="AR826" s="356" t="s">
        <v>1131</v>
      </c>
    </row>
    <row r="827" spans="1:44" ht="47.25" customHeight="1">
      <c r="A827" s="357" t="s">
        <v>3661</v>
      </c>
      <c r="B827" s="358" t="s">
        <v>3662</v>
      </c>
      <c r="C827" s="358"/>
      <c r="D827" s="358"/>
      <c r="E827" s="358" t="s">
        <v>1551</v>
      </c>
      <c r="F827" s="358" t="s">
        <v>3663</v>
      </c>
      <c r="G827" s="358"/>
      <c r="H827" s="358" t="s">
        <v>1130</v>
      </c>
      <c r="I827" s="359">
        <v>55087.8</v>
      </c>
      <c r="J827" s="359">
        <v>50130.6</v>
      </c>
      <c r="K827" s="359">
        <v>57575.5</v>
      </c>
      <c r="L827" s="359">
        <v>71311.7</v>
      </c>
      <c r="M827" s="359">
        <v>66440.899999999994</v>
      </c>
      <c r="N827" s="359">
        <v>46394.3</v>
      </c>
      <c r="O827" s="359">
        <v>77747.199999999997</v>
      </c>
      <c r="P827" s="359">
        <v>121952.4</v>
      </c>
      <c r="Q827" s="359">
        <v>101409.7</v>
      </c>
      <c r="R827" s="355">
        <v>103273.4</v>
      </c>
      <c r="S827" s="355">
        <v>94498.1</v>
      </c>
      <c r="T827" s="355">
        <v>89858.2</v>
      </c>
      <c r="U827" s="355">
        <v>86038</v>
      </c>
      <c r="V827" s="355">
        <v>83331.600000000006</v>
      </c>
      <c r="W827" s="355" t="s">
        <v>1131</v>
      </c>
      <c r="X827" s="355" t="s">
        <v>1131</v>
      </c>
      <c r="Y827" s="355" t="s">
        <v>1131</v>
      </c>
      <c r="Z827" s="355" t="s">
        <v>1131</v>
      </c>
      <c r="AA827" s="355" t="s">
        <v>1131</v>
      </c>
      <c r="AB827" s="355" t="s">
        <v>1131</v>
      </c>
      <c r="AC827" s="355" t="s">
        <v>1131</v>
      </c>
      <c r="AD827" s="355" t="s">
        <v>1131</v>
      </c>
      <c r="AE827" s="355" t="s">
        <v>1131</v>
      </c>
      <c r="AF827" s="355" t="s">
        <v>1131</v>
      </c>
      <c r="AG827" s="355" t="s">
        <v>1131</v>
      </c>
      <c r="AH827" s="355" t="s">
        <v>1131</v>
      </c>
      <c r="AI827" s="355" t="s">
        <v>1131</v>
      </c>
      <c r="AJ827" s="355" t="s">
        <v>1131</v>
      </c>
      <c r="AK827" s="355" t="s">
        <v>1131</v>
      </c>
      <c r="AL827" s="355" t="s">
        <v>1131</v>
      </c>
      <c r="AM827" s="355" t="s">
        <v>1131</v>
      </c>
      <c r="AN827" s="355" t="s">
        <v>1131</v>
      </c>
      <c r="AO827" s="355" t="s">
        <v>1131</v>
      </c>
      <c r="AP827" s="355" t="s">
        <v>1131</v>
      </c>
      <c r="AQ827" s="355" t="s">
        <v>1131</v>
      </c>
      <c r="AR827" s="355" t="s">
        <v>1131</v>
      </c>
    </row>
    <row r="828" spans="1:44" ht="38.25" customHeight="1">
      <c r="A828" s="352" t="s">
        <v>3664</v>
      </c>
      <c r="B828" s="353" t="s">
        <v>3665</v>
      </c>
      <c r="C828" s="353"/>
      <c r="D828" s="353"/>
      <c r="E828" s="353" t="s">
        <v>1632</v>
      </c>
      <c r="F828" s="353" t="s">
        <v>3666</v>
      </c>
      <c r="G828" s="353"/>
      <c r="H828" s="353" t="s">
        <v>1130</v>
      </c>
      <c r="I828" s="354">
        <v>48.7</v>
      </c>
      <c r="J828" s="354">
        <v>43.2</v>
      </c>
      <c r="K828" s="354">
        <v>50.9</v>
      </c>
      <c r="L828" s="354">
        <v>64.8</v>
      </c>
      <c r="M828" s="354">
        <v>57</v>
      </c>
      <c r="N828" s="354">
        <v>39.299999999999997</v>
      </c>
      <c r="O828" s="354">
        <v>68</v>
      </c>
      <c r="P828" s="354">
        <v>94.4</v>
      </c>
      <c r="Q828" s="354">
        <v>77.7</v>
      </c>
      <c r="R828" s="355">
        <v>76.900000000000006</v>
      </c>
      <c r="S828" s="355">
        <v>73</v>
      </c>
      <c r="T828" s="355">
        <v>71.2</v>
      </c>
      <c r="U828" s="355">
        <v>69.3</v>
      </c>
      <c r="V828" s="355">
        <v>66.900000000000006</v>
      </c>
      <c r="W828" s="356" t="s">
        <v>1131</v>
      </c>
      <c r="X828" s="356" t="s">
        <v>1131</v>
      </c>
      <c r="Y828" s="356" t="s">
        <v>1131</v>
      </c>
      <c r="Z828" s="356" t="s">
        <v>1131</v>
      </c>
      <c r="AA828" s="356" t="s">
        <v>1131</v>
      </c>
      <c r="AB828" s="356" t="s">
        <v>1131</v>
      </c>
      <c r="AC828" s="356" t="s">
        <v>1131</v>
      </c>
      <c r="AD828" s="356" t="s">
        <v>1131</v>
      </c>
      <c r="AE828" s="356" t="s">
        <v>1131</v>
      </c>
      <c r="AF828" s="356" t="s">
        <v>1131</v>
      </c>
      <c r="AG828" s="356" t="s">
        <v>1131</v>
      </c>
      <c r="AH828" s="356" t="s">
        <v>1131</v>
      </c>
      <c r="AI828" s="356" t="s">
        <v>1131</v>
      </c>
      <c r="AJ828" s="356" t="s">
        <v>1131</v>
      </c>
      <c r="AK828" s="356" t="s">
        <v>1131</v>
      </c>
      <c r="AL828" s="356" t="s">
        <v>1131</v>
      </c>
      <c r="AM828" s="356" t="s">
        <v>1131</v>
      </c>
      <c r="AN828" s="356" t="s">
        <v>1131</v>
      </c>
      <c r="AO828" s="356" t="s">
        <v>1131</v>
      </c>
      <c r="AP828" s="356" t="s">
        <v>1131</v>
      </c>
      <c r="AQ828" s="356" t="s">
        <v>1131</v>
      </c>
      <c r="AR828" s="356" t="s">
        <v>1131</v>
      </c>
    </row>
    <row r="829" spans="1:44" ht="47.25" customHeight="1">
      <c r="A829" s="357" t="s">
        <v>3667</v>
      </c>
      <c r="B829" s="358" t="s">
        <v>3668</v>
      </c>
      <c r="C829" s="358"/>
      <c r="D829" s="358"/>
      <c r="E829" s="358" t="s">
        <v>1551</v>
      </c>
      <c r="F829" s="358" t="s">
        <v>3669</v>
      </c>
      <c r="G829" s="358"/>
      <c r="H829" s="358" t="s">
        <v>1130</v>
      </c>
      <c r="I829" s="359">
        <v>43212.5</v>
      </c>
      <c r="J829" s="359">
        <v>38945.800000000003</v>
      </c>
      <c r="K829" s="359">
        <v>43876.4</v>
      </c>
      <c r="L829" s="359">
        <v>53553.4</v>
      </c>
      <c r="M829" s="359">
        <v>49704.4</v>
      </c>
      <c r="N829" s="359">
        <v>34521.699999999997</v>
      </c>
      <c r="O829" s="359">
        <v>56440.3</v>
      </c>
      <c r="P829" s="359">
        <v>84243.7</v>
      </c>
      <c r="Q829" s="359">
        <v>67621.3</v>
      </c>
      <c r="R829" s="355">
        <v>67166.8</v>
      </c>
      <c r="S829" s="355">
        <v>60352.2</v>
      </c>
      <c r="T829" s="355">
        <v>56540.800000000003</v>
      </c>
      <c r="U829" s="355">
        <v>53164.4</v>
      </c>
      <c r="V829" s="355">
        <v>50689.1</v>
      </c>
      <c r="W829" s="355" t="s">
        <v>1131</v>
      </c>
      <c r="X829" s="355" t="s">
        <v>1131</v>
      </c>
      <c r="Y829" s="355" t="s">
        <v>1131</v>
      </c>
      <c r="Z829" s="355" t="s">
        <v>1131</v>
      </c>
      <c r="AA829" s="355" t="s">
        <v>1131</v>
      </c>
      <c r="AB829" s="355" t="s">
        <v>1131</v>
      </c>
      <c r="AC829" s="355" t="s">
        <v>1131</v>
      </c>
      <c r="AD829" s="355" t="s">
        <v>1131</v>
      </c>
      <c r="AE829" s="355" t="s">
        <v>1131</v>
      </c>
      <c r="AF829" s="355" t="s">
        <v>1131</v>
      </c>
      <c r="AG829" s="355" t="s">
        <v>1131</v>
      </c>
      <c r="AH829" s="355" t="s">
        <v>1131</v>
      </c>
      <c r="AI829" s="355" t="s">
        <v>1131</v>
      </c>
      <c r="AJ829" s="355" t="s">
        <v>1131</v>
      </c>
      <c r="AK829" s="355" t="s">
        <v>1131</v>
      </c>
      <c r="AL829" s="355" t="s">
        <v>1131</v>
      </c>
      <c r="AM829" s="355" t="s">
        <v>1131</v>
      </c>
      <c r="AN829" s="355" t="s">
        <v>1131</v>
      </c>
      <c r="AO829" s="355" t="s">
        <v>1131</v>
      </c>
      <c r="AP829" s="355" t="s">
        <v>1131</v>
      </c>
      <c r="AQ829" s="355" t="s">
        <v>1131</v>
      </c>
      <c r="AR829" s="355" t="s">
        <v>1131</v>
      </c>
    </row>
    <row r="830" spans="1:44" ht="29.25" customHeight="1">
      <c r="A830" s="352" t="s">
        <v>3670</v>
      </c>
      <c r="B830" s="353" t="s">
        <v>3671</v>
      </c>
      <c r="C830" s="353"/>
      <c r="D830" s="353"/>
      <c r="E830" s="353" t="s">
        <v>1199</v>
      </c>
      <c r="F830" s="353" t="s">
        <v>3672</v>
      </c>
      <c r="G830" s="353"/>
      <c r="H830" s="353" t="s">
        <v>1130</v>
      </c>
      <c r="I830" s="356">
        <v>17.684000000000001</v>
      </c>
      <c r="J830" s="356">
        <v>18.239999999999998</v>
      </c>
      <c r="K830" s="356">
        <v>18.984999999999999</v>
      </c>
      <c r="L830" s="356">
        <v>19.856999999999999</v>
      </c>
      <c r="M830" s="356">
        <v>20.786000000000001</v>
      </c>
      <c r="N830" s="356">
        <v>21.983000000000001</v>
      </c>
      <c r="O830" s="354">
        <v>23.3</v>
      </c>
      <c r="P830" s="354">
        <v>24.7</v>
      </c>
      <c r="Q830" s="354">
        <v>26.1</v>
      </c>
      <c r="R830" s="355">
        <v>27.7</v>
      </c>
      <c r="S830" s="355">
        <v>29.5</v>
      </c>
      <c r="T830" s="355">
        <v>31.4</v>
      </c>
      <c r="U830" s="355">
        <v>33.200000000000003</v>
      </c>
      <c r="V830" s="355">
        <v>34.799999999999997</v>
      </c>
      <c r="W830" s="355">
        <v>36.4</v>
      </c>
      <c r="X830" s="355">
        <v>38</v>
      </c>
      <c r="Y830" s="356" t="s">
        <v>1131</v>
      </c>
      <c r="Z830" s="356" t="s">
        <v>1131</v>
      </c>
      <c r="AA830" s="356" t="s">
        <v>1131</v>
      </c>
      <c r="AB830" s="356" t="s">
        <v>1131</v>
      </c>
      <c r="AC830" s="356" t="s">
        <v>1131</v>
      </c>
      <c r="AD830" s="356" t="s">
        <v>1131</v>
      </c>
      <c r="AE830" s="356" t="s">
        <v>1131</v>
      </c>
      <c r="AF830" s="356" t="s">
        <v>1131</v>
      </c>
      <c r="AG830" s="356" t="s">
        <v>1131</v>
      </c>
      <c r="AH830" s="356" t="s">
        <v>1131</v>
      </c>
      <c r="AI830" s="356" t="s">
        <v>1131</v>
      </c>
      <c r="AJ830" s="356" t="s">
        <v>1131</v>
      </c>
      <c r="AK830" s="356" t="s">
        <v>1131</v>
      </c>
      <c r="AL830" s="356" t="s">
        <v>1131</v>
      </c>
      <c r="AM830" s="356" t="s">
        <v>1131</v>
      </c>
      <c r="AN830" s="356" t="s">
        <v>1131</v>
      </c>
      <c r="AO830" s="356" t="s">
        <v>1131</v>
      </c>
      <c r="AP830" s="356" t="s">
        <v>1131</v>
      </c>
      <c r="AQ830" s="356" t="s">
        <v>1131</v>
      </c>
      <c r="AR830" s="356" t="s">
        <v>1131</v>
      </c>
    </row>
    <row r="831" spans="1:44" ht="66" customHeight="1">
      <c r="A831" s="357" t="s">
        <v>3673</v>
      </c>
      <c r="B831" s="358" t="s">
        <v>3674</v>
      </c>
      <c r="C831" s="358" t="s">
        <v>1290</v>
      </c>
      <c r="D831" s="358" t="s">
        <v>1315</v>
      </c>
      <c r="E831" s="358" t="s">
        <v>3675</v>
      </c>
      <c r="F831" s="358" t="s">
        <v>3676</v>
      </c>
      <c r="G831" s="358"/>
      <c r="H831" s="358" t="s">
        <v>1130</v>
      </c>
      <c r="I831" s="355">
        <v>30387575.264763199</v>
      </c>
      <c r="J831" s="355">
        <v>34814135.224956699</v>
      </c>
      <c r="K831" s="355">
        <v>38998055.478559002</v>
      </c>
      <c r="L831" s="355">
        <v>42375241.8603101</v>
      </c>
      <c r="M831" s="355">
        <v>51910577.579688698</v>
      </c>
      <c r="N831" s="355">
        <v>73070124.147999004</v>
      </c>
      <c r="O831" s="355">
        <v>93140504.6813142</v>
      </c>
      <c r="P831" s="359">
        <v>120338654.454429</v>
      </c>
      <c r="Q831" s="359">
        <v>127358256.501838</v>
      </c>
      <c r="R831" s="355">
        <v>139094407.654212</v>
      </c>
      <c r="S831" s="355">
        <v>148799320.33909199</v>
      </c>
      <c r="T831" s="355">
        <v>156632497.96789601</v>
      </c>
      <c r="U831" s="355">
        <v>165690803.14324901</v>
      </c>
      <c r="V831" s="355">
        <v>174996205.472242</v>
      </c>
      <c r="W831" s="355" t="s">
        <v>1131</v>
      </c>
      <c r="X831" s="355" t="s">
        <v>1131</v>
      </c>
      <c r="Y831" s="355" t="s">
        <v>1131</v>
      </c>
      <c r="Z831" s="355" t="s">
        <v>1131</v>
      </c>
      <c r="AA831" s="355" t="s">
        <v>1131</v>
      </c>
      <c r="AB831" s="355" t="s">
        <v>1131</v>
      </c>
      <c r="AC831" s="355" t="s">
        <v>1131</v>
      </c>
      <c r="AD831" s="355" t="s">
        <v>1131</v>
      </c>
      <c r="AE831" s="355" t="s">
        <v>1131</v>
      </c>
      <c r="AF831" s="355" t="s">
        <v>1131</v>
      </c>
      <c r="AG831" s="355" t="s">
        <v>1131</v>
      </c>
      <c r="AH831" s="355" t="s">
        <v>1131</v>
      </c>
      <c r="AI831" s="355" t="s">
        <v>1131</v>
      </c>
      <c r="AJ831" s="355" t="s">
        <v>1131</v>
      </c>
      <c r="AK831" s="355" t="s">
        <v>1131</v>
      </c>
      <c r="AL831" s="355" t="s">
        <v>1131</v>
      </c>
      <c r="AM831" s="355" t="s">
        <v>1131</v>
      </c>
      <c r="AN831" s="355" t="s">
        <v>1131</v>
      </c>
      <c r="AO831" s="355" t="s">
        <v>1131</v>
      </c>
      <c r="AP831" s="355" t="s">
        <v>1131</v>
      </c>
      <c r="AQ831" s="355" t="s">
        <v>1131</v>
      </c>
      <c r="AR831" s="355" t="s">
        <v>1131</v>
      </c>
    </row>
    <row r="832" spans="1:44" ht="47.25" customHeight="1">
      <c r="A832" s="352" t="s">
        <v>3677</v>
      </c>
      <c r="B832" s="353" t="s">
        <v>3678</v>
      </c>
      <c r="C832" s="353"/>
      <c r="D832" s="353"/>
      <c r="E832" s="353" t="s">
        <v>3679</v>
      </c>
      <c r="F832" s="353" t="s">
        <v>3680</v>
      </c>
      <c r="G832" s="353"/>
      <c r="H832" s="353" t="s">
        <v>1130</v>
      </c>
      <c r="I832" s="356">
        <v>17.238574684126998</v>
      </c>
      <c r="J832" s="356">
        <v>14.567006158357101</v>
      </c>
      <c r="K832" s="356">
        <v>12.017877872212701</v>
      </c>
      <c r="L832" s="356">
        <v>8.6598840385975002</v>
      </c>
      <c r="M832" s="356">
        <v>22.502138750763599</v>
      </c>
      <c r="N832" s="356">
        <v>40.761531762631499</v>
      </c>
      <c r="O832" s="356">
        <v>27.467286756847301</v>
      </c>
      <c r="P832" s="354">
        <v>29.201205067736201</v>
      </c>
      <c r="Q832" s="354">
        <v>5.8332063618570897</v>
      </c>
      <c r="R832" s="355">
        <v>9.2150689517368303</v>
      </c>
      <c r="S832" s="355">
        <v>6.9772127064992002</v>
      </c>
      <c r="T832" s="355">
        <v>5.2642563225112902</v>
      </c>
      <c r="U832" s="355">
        <v>5.7831582161252699</v>
      </c>
      <c r="V832" s="355">
        <v>5.6161248255571099</v>
      </c>
      <c r="W832" s="356" t="s">
        <v>1131</v>
      </c>
      <c r="X832" s="356" t="s">
        <v>1131</v>
      </c>
      <c r="Y832" s="356" t="s">
        <v>1131</v>
      </c>
      <c r="Z832" s="356" t="s">
        <v>1131</v>
      </c>
      <c r="AA832" s="356" t="s">
        <v>1131</v>
      </c>
      <c r="AB832" s="356" t="s">
        <v>1131</v>
      </c>
      <c r="AC832" s="356" t="s">
        <v>1131</v>
      </c>
      <c r="AD832" s="356" t="s">
        <v>1131</v>
      </c>
      <c r="AE832" s="356" t="s">
        <v>1131</v>
      </c>
      <c r="AF832" s="356" t="s">
        <v>1131</v>
      </c>
      <c r="AG832" s="356" t="s">
        <v>1131</v>
      </c>
      <c r="AH832" s="356" t="s">
        <v>1131</v>
      </c>
      <c r="AI832" s="356" t="s">
        <v>1131</v>
      </c>
      <c r="AJ832" s="356" t="s">
        <v>1131</v>
      </c>
      <c r="AK832" s="356" t="s">
        <v>1131</v>
      </c>
      <c r="AL832" s="356" t="s">
        <v>1131</v>
      </c>
      <c r="AM832" s="356" t="s">
        <v>1131</v>
      </c>
      <c r="AN832" s="356" t="s">
        <v>1131</v>
      </c>
      <c r="AO832" s="356" t="s">
        <v>1131</v>
      </c>
      <c r="AP832" s="356" t="s">
        <v>1131</v>
      </c>
      <c r="AQ832" s="356" t="s">
        <v>1131</v>
      </c>
      <c r="AR832" s="356" t="s">
        <v>1131</v>
      </c>
    </row>
    <row r="833" spans="1:44" ht="47.25" customHeight="1">
      <c r="A833" s="357" t="s">
        <v>3681</v>
      </c>
      <c r="B833" s="358" t="s">
        <v>3682</v>
      </c>
      <c r="C833" s="358" t="s">
        <v>1371</v>
      </c>
      <c r="D833" s="358" t="s">
        <v>1315</v>
      </c>
      <c r="E833" s="358" t="s">
        <v>3679</v>
      </c>
      <c r="F833" s="358" t="s">
        <v>3676</v>
      </c>
      <c r="G833" s="358"/>
      <c r="H833" s="358" t="s">
        <v>1130</v>
      </c>
      <c r="I833" s="355">
        <v>26869.01109</v>
      </c>
      <c r="J833" s="355">
        <v>29992.341467999999</v>
      </c>
      <c r="K833" s="355">
        <v>34481.013920761099</v>
      </c>
      <c r="L833" s="355">
        <v>38517.227920984602</v>
      </c>
      <c r="M833" s="355">
        <v>44544.766373999999</v>
      </c>
      <c r="N833" s="355">
        <v>61909.886810527198</v>
      </c>
      <c r="O833" s="355">
        <v>81419.490524551002</v>
      </c>
      <c r="P833" s="359">
        <v>93181.280776412706</v>
      </c>
      <c r="Q833" s="359">
        <v>97543.014754454707</v>
      </c>
      <c r="R833" s="355">
        <v>103627.627586281</v>
      </c>
      <c r="S833" s="355">
        <v>114981.873574991</v>
      </c>
      <c r="T833" s="355">
        <v>124064.413167115</v>
      </c>
      <c r="U833" s="355">
        <v>133460.17168203701</v>
      </c>
      <c r="V833" s="355">
        <v>140530.98210981101</v>
      </c>
      <c r="W833" s="355" t="s">
        <v>1131</v>
      </c>
      <c r="X833" s="355" t="s">
        <v>1131</v>
      </c>
      <c r="Y833" s="355" t="s">
        <v>1131</v>
      </c>
      <c r="Z833" s="355" t="s">
        <v>1131</v>
      </c>
      <c r="AA833" s="355" t="s">
        <v>1131</v>
      </c>
      <c r="AB833" s="355" t="s">
        <v>1131</v>
      </c>
      <c r="AC833" s="355" t="s">
        <v>1131</v>
      </c>
      <c r="AD833" s="355" t="s">
        <v>1131</v>
      </c>
      <c r="AE833" s="355" t="s">
        <v>1131</v>
      </c>
      <c r="AF833" s="355" t="s">
        <v>1131</v>
      </c>
      <c r="AG833" s="355" t="s">
        <v>1131</v>
      </c>
      <c r="AH833" s="355" t="s">
        <v>1131</v>
      </c>
      <c r="AI833" s="355" t="s">
        <v>1131</v>
      </c>
      <c r="AJ833" s="355" t="s">
        <v>1131</v>
      </c>
      <c r="AK833" s="355" t="s">
        <v>1131</v>
      </c>
      <c r="AL833" s="355" t="s">
        <v>1131</v>
      </c>
      <c r="AM833" s="355" t="s">
        <v>1131</v>
      </c>
      <c r="AN833" s="355" t="s">
        <v>1131</v>
      </c>
      <c r="AO833" s="355" t="s">
        <v>1131</v>
      </c>
      <c r="AP833" s="355" t="s">
        <v>1131</v>
      </c>
      <c r="AQ833" s="355" t="s">
        <v>1131</v>
      </c>
      <c r="AR833" s="355" t="s">
        <v>1131</v>
      </c>
    </row>
    <row r="834" spans="1:44" ht="47.25" customHeight="1">
      <c r="A834" s="352" t="s">
        <v>3683</v>
      </c>
      <c r="B834" s="353" t="s">
        <v>3684</v>
      </c>
      <c r="C834" s="353"/>
      <c r="D834" s="353"/>
      <c r="E834" s="353" t="s">
        <v>3679</v>
      </c>
      <c r="F834" s="353" t="s">
        <v>3685</v>
      </c>
      <c r="G834" s="353"/>
      <c r="H834" s="353" t="s">
        <v>1130</v>
      </c>
      <c r="I834" s="356">
        <v>16.416159720284</v>
      </c>
      <c r="J834" s="356">
        <v>13.465143462224599</v>
      </c>
      <c r="K834" s="356">
        <v>9.8811501740823307</v>
      </c>
      <c r="L834" s="356">
        <v>7.07851526595966</v>
      </c>
      <c r="M834" s="356">
        <v>22.0327905485081</v>
      </c>
      <c r="N834" s="356">
        <v>40.007637715255697</v>
      </c>
      <c r="O834" s="356">
        <v>24.358636911729501</v>
      </c>
      <c r="P834" s="354">
        <v>22.9445232084556</v>
      </c>
      <c r="Q834" s="354">
        <v>2.1596008767986499</v>
      </c>
      <c r="R834" s="355">
        <v>6.5233267173477403</v>
      </c>
      <c r="S834" s="355">
        <v>5.0496962973679302</v>
      </c>
      <c r="T834" s="355">
        <v>3.7086269187303298</v>
      </c>
      <c r="U834" s="355">
        <v>3.8826703482051799</v>
      </c>
      <c r="V834" s="355">
        <v>3.96928056391106</v>
      </c>
      <c r="W834" s="356" t="s">
        <v>1131</v>
      </c>
      <c r="X834" s="356" t="s">
        <v>1131</v>
      </c>
      <c r="Y834" s="356" t="s">
        <v>1131</v>
      </c>
      <c r="Z834" s="356" t="s">
        <v>1131</v>
      </c>
      <c r="AA834" s="356" t="s">
        <v>1131</v>
      </c>
      <c r="AB834" s="356" t="s">
        <v>1131</v>
      </c>
      <c r="AC834" s="356" t="s">
        <v>1131</v>
      </c>
      <c r="AD834" s="356" t="s">
        <v>1131</v>
      </c>
      <c r="AE834" s="356" t="s">
        <v>1131</v>
      </c>
      <c r="AF834" s="356" t="s">
        <v>1131</v>
      </c>
      <c r="AG834" s="356" t="s">
        <v>1131</v>
      </c>
      <c r="AH834" s="356" t="s">
        <v>1131</v>
      </c>
      <c r="AI834" s="356" t="s">
        <v>1131</v>
      </c>
      <c r="AJ834" s="356" t="s">
        <v>1131</v>
      </c>
      <c r="AK834" s="356" t="s">
        <v>1131</v>
      </c>
      <c r="AL834" s="356" t="s">
        <v>1131</v>
      </c>
      <c r="AM834" s="356" t="s">
        <v>1131</v>
      </c>
      <c r="AN834" s="356" t="s">
        <v>1131</v>
      </c>
      <c r="AO834" s="356" t="s">
        <v>1131</v>
      </c>
      <c r="AP834" s="356" t="s">
        <v>1131</v>
      </c>
      <c r="AQ834" s="356" t="s">
        <v>1131</v>
      </c>
      <c r="AR834" s="356" t="s">
        <v>1131</v>
      </c>
    </row>
    <row r="835" spans="1:44" ht="213" customHeight="1">
      <c r="A835" s="357" t="s">
        <v>3686</v>
      </c>
      <c r="B835" s="358" t="s">
        <v>3687</v>
      </c>
      <c r="C835" s="358"/>
      <c r="D835" s="358"/>
      <c r="E835" s="358" t="s">
        <v>1276</v>
      </c>
      <c r="F835" s="358" t="s">
        <v>3688</v>
      </c>
      <c r="G835" s="358" t="s">
        <v>1336</v>
      </c>
      <c r="H835" s="358" t="s">
        <v>1130</v>
      </c>
      <c r="I835" s="359">
        <v>3</v>
      </c>
      <c r="J835" s="359">
        <v>3</v>
      </c>
      <c r="K835" s="359">
        <v>3</v>
      </c>
      <c r="L835" s="359">
        <v>3</v>
      </c>
      <c r="M835" s="359">
        <v>3</v>
      </c>
      <c r="N835" s="359">
        <v>3</v>
      </c>
      <c r="O835" s="359">
        <v>3</v>
      </c>
      <c r="P835" s="359">
        <v>3</v>
      </c>
      <c r="Q835" s="359">
        <v>3</v>
      </c>
      <c r="R835" s="359">
        <v>3</v>
      </c>
      <c r="S835" s="355">
        <v>3</v>
      </c>
      <c r="T835" s="355">
        <v>3</v>
      </c>
      <c r="U835" s="355">
        <v>3</v>
      </c>
      <c r="V835" s="355">
        <v>3</v>
      </c>
      <c r="W835" s="355">
        <v>3</v>
      </c>
      <c r="X835" s="355" t="s">
        <v>1131</v>
      </c>
      <c r="Y835" s="355" t="s">
        <v>1131</v>
      </c>
      <c r="Z835" s="355" t="s">
        <v>1131</v>
      </c>
      <c r="AA835" s="355" t="s">
        <v>1131</v>
      </c>
      <c r="AB835" s="355" t="s">
        <v>1131</v>
      </c>
      <c r="AC835" s="355" t="s">
        <v>1131</v>
      </c>
      <c r="AD835" s="355" t="s">
        <v>1131</v>
      </c>
      <c r="AE835" s="355" t="s">
        <v>1131</v>
      </c>
      <c r="AF835" s="355" t="s">
        <v>1131</v>
      </c>
      <c r="AG835" s="355" t="s">
        <v>1131</v>
      </c>
      <c r="AH835" s="355" t="s">
        <v>1131</v>
      </c>
      <c r="AI835" s="355" t="s">
        <v>1131</v>
      </c>
      <c r="AJ835" s="355" t="s">
        <v>1131</v>
      </c>
      <c r="AK835" s="355" t="s">
        <v>1131</v>
      </c>
      <c r="AL835" s="355" t="s">
        <v>1131</v>
      </c>
      <c r="AM835" s="355" t="s">
        <v>1131</v>
      </c>
      <c r="AN835" s="355" t="s">
        <v>1131</v>
      </c>
      <c r="AO835" s="355" t="s">
        <v>1131</v>
      </c>
      <c r="AP835" s="355" t="s">
        <v>1131</v>
      </c>
      <c r="AQ835" s="355" t="s">
        <v>1131</v>
      </c>
      <c r="AR835" s="355" t="s">
        <v>1131</v>
      </c>
    </row>
    <row r="836" spans="1:44" ht="47.25" customHeight="1">
      <c r="A836" s="352" t="s">
        <v>3689</v>
      </c>
      <c r="B836" s="353" t="s">
        <v>3690</v>
      </c>
      <c r="C836" s="353"/>
      <c r="D836" s="353"/>
      <c r="E836" s="353" t="s">
        <v>1276</v>
      </c>
      <c r="F836" s="353" t="s">
        <v>3691</v>
      </c>
      <c r="G836" s="353"/>
      <c r="H836" s="353" t="s">
        <v>1130</v>
      </c>
      <c r="I836" s="354">
        <v>4</v>
      </c>
      <c r="J836" s="354">
        <v>4</v>
      </c>
      <c r="K836" s="354">
        <v>3</v>
      </c>
      <c r="L836" s="354">
        <v>3</v>
      </c>
      <c r="M836" s="354">
        <v>3</v>
      </c>
      <c r="N836" s="354">
        <v>3</v>
      </c>
      <c r="O836" s="354">
        <v>3</v>
      </c>
      <c r="P836" s="354">
        <v>3</v>
      </c>
      <c r="Q836" s="354">
        <v>3</v>
      </c>
      <c r="R836" s="354">
        <v>3</v>
      </c>
      <c r="S836" s="355">
        <v>3</v>
      </c>
      <c r="T836" s="355">
        <v>3</v>
      </c>
      <c r="U836" s="355">
        <v>3</v>
      </c>
      <c r="V836" s="355">
        <v>3</v>
      </c>
      <c r="W836" s="355">
        <v>3</v>
      </c>
      <c r="X836" s="356" t="s">
        <v>1131</v>
      </c>
      <c r="Y836" s="356" t="s">
        <v>1131</v>
      </c>
      <c r="Z836" s="356" t="s">
        <v>1131</v>
      </c>
      <c r="AA836" s="356" t="s">
        <v>1131</v>
      </c>
      <c r="AB836" s="356" t="s">
        <v>1131</v>
      </c>
      <c r="AC836" s="356" t="s">
        <v>1131</v>
      </c>
      <c r="AD836" s="356" t="s">
        <v>1131</v>
      </c>
      <c r="AE836" s="356" t="s">
        <v>1131</v>
      </c>
      <c r="AF836" s="356" t="s">
        <v>1131</v>
      </c>
      <c r="AG836" s="356" t="s">
        <v>1131</v>
      </c>
      <c r="AH836" s="356" t="s">
        <v>1131</v>
      </c>
      <c r="AI836" s="356" t="s">
        <v>1131</v>
      </c>
      <c r="AJ836" s="356" t="s">
        <v>1131</v>
      </c>
      <c r="AK836" s="356" t="s">
        <v>1131</v>
      </c>
      <c r="AL836" s="356" t="s">
        <v>1131</v>
      </c>
      <c r="AM836" s="356" t="s">
        <v>1131</v>
      </c>
      <c r="AN836" s="356" t="s">
        <v>1131</v>
      </c>
      <c r="AO836" s="356" t="s">
        <v>1131</v>
      </c>
      <c r="AP836" s="356" t="s">
        <v>1131</v>
      </c>
      <c r="AQ836" s="356" t="s">
        <v>1131</v>
      </c>
      <c r="AR836" s="356" t="s">
        <v>1131</v>
      </c>
    </row>
    <row r="837" spans="1:44" ht="213" customHeight="1">
      <c r="A837" s="357" t="s">
        <v>3692</v>
      </c>
      <c r="B837" s="358" t="s">
        <v>3693</v>
      </c>
      <c r="C837" s="358" t="s">
        <v>1371</v>
      </c>
      <c r="D837" s="358" t="s">
        <v>1315</v>
      </c>
      <c r="E837" s="358" t="s">
        <v>1376</v>
      </c>
      <c r="F837" s="358" t="s">
        <v>3694</v>
      </c>
      <c r="G837" s="358" t="s">
        <v>1378</v>
      </c>
      <c r="H837" s="358" t="s">
        <v>1130</v>
      </c>
      <c r="I837" s="355">
        <v>-29199.7</v>
      </c>
      <c r="J837" s="355">
        <v>-30768.7</v>
      </c>
      <c r="K837" s="355">
        <v>-43201.4</v>
      </c>
      <c r="L837" s="355">
        <v>-37556.6</v>
      </c>
      <c r="M837" s="355">
        <v>-39332.400000000001</v>
      </c>
      <c r="N837" s="355">
        <v>-42239</v>
      </c>
      <c r="O837" s="355">
        <v>-34666.300000000003</v>
      </c>
      <c r="P837" s="355">
        <v>-36465.699999999997</v>
      </c>
      <c r="Q837" s="355" t="s">
        <v>1131</v>
      </c>
      <c r="R837" s="355" t="s">
        <v>1131</v>
      </c>
      <c r="S837" s="355" t="s">
        <v>1131</v>
      </c>
      <c r="T837" s="355" t="s">
        <v>1131</v>
      </c>
      <c r="U837" s="355" t="s">
        <v>1131</v>
      </c>
      <c r="V837" s="355" t="s">
        <v>1131</v>
      </c>
      <c r="W837" s="355" t="s">
        <v>1131</v>
      </c>
      <c r="X837" s="355" t="s">
        <v>1131</v>
      </c>
      <c r="Y837" s="355" t="s">
        <v>1131</v>
      </c>
      <c r="Z837" s="355" t="s">
        <v>1131</v>
      </c>
      <c r="AA837" s="355" t="s">
        <v>1131</v>
      </c>
      <c r="AB837" s="355" t="s">
        <v>1131</v>
      </c>
      <c r="AC837" s="355" t="s">
        <v>1131</v>
      </c>
      <c r="AD837" s="355" t="s">
        <v>1131</v>
      </c>
      <c r="AE837" s="355" t="s">
        <v>1131</v>
      </c>
      <c r="AF837" s="355" t="s">
        <v>1131</v>
      </c>
      <c r="AG837" s="355" t="s">
        <v>1131</v>
      </c>
      <c r="AH837" s="355" t="s">
        <v>1131</v>
      </c>
      <c r="AI837" s="355" t="s">
        <v>1131</v>
      </c>
      <c r="AJ837" s="355" t="s">
        <v>1131</v>
      </c>
      <c r="AK837" s="355" t="s">
        <v>1131</v>
      </c>
      <c r="AL837" s="355" t="s">
        <v>1131</v>
      </c>
      <c r="AM837" s="355" t="s">
        <v>1131</v>
      </c>
      <c r="AN837" s="355" t="s">
        <v>1131</v>
      </c>
      <c r="AO837" s="355" t="s">
        <v>1131</v>
      </c>
      <c r="AP837" s="355" t="s">
        <v>1131</v>
      </c>
      <c r="AQ837" s="355" t="s">
        <v>1131</v>
      </c>
      <c r="AR837" s="355" t="s">
        <v>1131</v>
      </c>
    </row>
    <row r="838" spans="1:44" ht="213" customHeight="1">
      <c r="A838" s="352" t="s">
        <v>3695</v>
      </c>
      <c r="B838" s="353" t="s">
        <v>3696</v>
      </c>
      <c r="C838" s="353"/>
      <c r="D838" s="353"/>
      <c r="E838" s="353"/>
      <c r="F838" s="353" t="s">
        <v>3697</v>
      </c>
      <c r="G838" s="353" t="s">
        <v>1378</v>
      </c>
      <c r="H838" s="353" t="s">
        <v>1130</v>
      </c>
      <c r="I838" s="356">
        <v>-1.49</v>
      </c>
      <c r="J838" s="356">
        <v>-1.5589999999999999</v>
      </c>
      <c r="K838" s="356">
        <v>-1.867</v>
      </c>
      <c r="L838" s="356">
        <v>-1.5940000000000001</v>
      </c>
      <c r="M838" s="356">
        <v>-1.6120000000000001</v>
      </c>
      <c r="N838" s="356">
        <v>-1.4670000000000001</v>
      </c>
      <c r="O838" s="356">
        <v>-1.194</v>
      </c>
      <c r="P838" s="354">
        <v>-1.2</v>
      </c>
      <c r="Q838" s="356" t="s">
        <v>1131</v>
      </c>
      <c r="R838" s="356" t="s">
        <v>1131</v>
      </c>
      <c r="S838" s="356" t="s">
        <v>1131</v>
      </c>
      <c r="T838" s="356" t="s">
        <v>1131</v>
      </c>
      <c r="U838" s="356" t="s">
        <v>1131</v>
      </c>
      <c r="V838" s="356" t="s">
        <v>1131</v>
      </c>
      <c r="W838" s="356" t="s">
        <v>1131</v>
      </c>
      <c r="X838" s="356" t="s">
        <v>1131</v>
      </c>
      <c r="Y838" s="356" t="s">
        <v>1131</v>
      </c>
      <c r="Z838" s="356" t="s">
        <v>1131</v>
      </c>
      <c r="AA838" s="356" t="s">
        <v>1131</v>
      </c>
      <c r="AB838" s="356" t="s">
        <v>1131</v>
      </c>
      <c r="AC838" s="356" t="s">
        <v>1131</v>
      </c>
      <c r="AD838" s="356" t="s">
        <v>1131</v>
      </c>
      <c r="AE838" s="356" t="s">
        <v>1131</v>
      </c>
      <c r="AF838" s="356" t="s">
        <v>1131</v>
      </c>
      <c r="AG838" s="356" t="s">
        <v>1131</v>
      </c>
      <c r="AH838" s="356" t="s">
        <v>1131</v>
      </c>
      <c r="AI838" s="356" t="s">
        <v>1131</v>
      </c>
      <c r="AJ838" s="356" t="s">
        <v>1131</v>
      </c>
      <c r="AK838" s="356" t="s">
        <v>1131</v>
      </c>
      <c r="AL838" s="356" t="s">
        <v>1131</v>
      </c>
      <c r="AM838" s="356" t="s">
        <v>1131</v>
      </c>
      <c r="AN838" s="356" t="s">
        <v>1131</v>
      </c>
      <c r="AO838" s="356" t="s">
        <v>1131</v>
      </c>
      <c r="AP838" s="356" t="s">
        <v>1131</v>
      </c>
      <c r="AQ838" s="356" t="s">
        <v>1131</v>
      </c>
      <c r="AR838" s="356" t="s">
        <v>1131</v>
      </c>
    </row>
    <row r="839" spans="1:44" ht="213" customHeight="1">
      <c r="A839" s="357" t="s">
        <v>3698</v>
      </c>
      <c r="B839" s="358" t="s">
        <v>3699</v>
      </c>
      <c r="C839" s="358"/>
      <c r="D839" s="358"/>
      <c r="E839" s="358" t="s">
        <v>1276</v>
      </c>
      <c r="F839" s="358" t="s">
        <v>3700</v>
      </c>
      <c r="G839" s="358" t="s">
        <v>1336</v>
      </c>
      <c r="H839" s="358" t="s">
        <v>1130</v>
      </c>
      <c r="I839" s="359">
        <v>3</v>
      </c>
      <c r="J839" s="359">
        <v>4</v>
      </c>
      <c r="K839" s="359">
        <v>4</v>
      </c>
      <c r="L839" s="359">
        <v>4</v>
      </c>
      <c r="M839" s="359">
        <v>4</v>
      </c>
      <c r="N839" s="359">
        <v>4</v>
      </c>
      <c r="O839" s="359">
        <v>4</v>
      </c>
      <c r="P839" s="359">
        <v>4</v>
      </c>
      <c r="Q839" s="359">
        <v>4.2</v>
      </c>
      <c r="R839" s="359">
        <v>4.4000000000000004</v>
      </c>
      <c r="S839" s="355">
        <v>4.5999999999999996</v>
      </c>
      <c r="T839" s="355">
        <v>4.8</v>
      </c>
      <c r="U839" s="355">
        <v>5</v>
      </c>
      <c r="V839" s="355">
        <v>5</v>
      </c>
      <c r="W839" s="355">
        <v>5</v>
      </c>
      <c r="X839" s="355" t="s">
        <v>1131</v>
      </c>
      <c r="Y839" s="355" t="s">
        <v>1131</v>
      </c>
      <c r="Z839" s="355" t="s">
        <v>1131</v>
      </c>
      <c r="AA839" s="355" t="s">
        <v>1131</v>
      </c>
      <c r="AB839" s="355" t="s">
        <v>1131</v>
      </c>
      <c r="AC839" s="355" t="s">
        <v>1131</v>
      </c>
      <c r="AD839" s="355" t="s">
        <v>1131</v>
      </c>
      <c r="AE839" s="355" t="s">
        <v>1131</v>
      </c>
      <c r="AF839" s="355" t="s">
        <v>1131</v>
      </c>
      <c r="AG839" s="355" t="s">
        <v>1131</v>
      </c>
      <c r="AH839" s="355" t="s">
        <v>1131</v>
      </c>
      <c r="AI839" s="355" t="s">
        <v>1131</v>
      </c>
      <c r="AJ839" s="355" t="s">
        <v>1131</v>
      </c>
      <c r="AK839" s="355" t="s">
        <v>1131</v>
      </c>
      <c r="AL839" s="355" t="s">
        <v>1131</v>
      </c>
      <c r="AM839" s="355" t="s">
        <v>1131</v>
      </c>
      <c r="AN839" s="355" t="s">
        <v>1131</v>
      </c>
      <c r="AO839" s="355" t="s">
        <v>1131</v>
      </c>
      <c r="AP839" s="355" t="s">
        <v>1131</v>
      </c>
      <c r="AQ839" s="355" t="s">
        <v>1131</v>
      </c>
      <c r="AR839" s="355" t="s">
        <v>1131</v>
      </c>
    </row>
    <row r="840" spans="1:44" ht="38.25" customHeight="1">
      <c r="A840" s="352" t="s">
        <v>3701</v>
      </c>
      <c r="B840" s="353" t="s">
        <v>3702</v>
      </c>
      <c r="C840" s="353" t="s">
        <v>1371</v>
      </c>
      <c r="D840" s="353" t="s">
        <v>1315</v>
      </c>
      <c r="E840" s="353" t="s">
        <v>1127</v>
      </c>
      <c r="F840" s="353" t="s">
        <v>3703</v>
      </c>
      <c r="G840" s="353"/>
      <c r="H840" s="353" t="s">
        <v>1130</v>
      </c>
      <c r="I840" s="354">
        <v>-13380.9</v>
      </c>
      <c r="J840" s="354">
        <v>-1997.3</v>
      </c>
      <c r="K840" s="354">
        <v>17183.900000000001</v>
      </c>
      <c r="L840" s="354">
        <v>8146.8</v>
      </c>
      <c r="M840" s="354">
        <v>19988.3</v>
      </c>
      <c r="N840" s="354">
        <v>-8187.2</v>
      </c>
      <c r="O840" s="354">
        <v>-15919.1</v>
      </c>
      <c r="P840" s="354">
        <v>18536.099999999999</v>
      </c>
      <c r="Q840" s="354">
        <v>13247.7</v>
      </c>
      <c r="R840" s="354">
        <v>-12057.3</v>
      </c>
      <c r="S840" s="355">
        <v>25426.6</v>
      </c>
      <c r="T840" s="355">
        <v>27896.6</v>
      </c>
      <c r="U840" s="355">
        <v>1375.3</v>
      </c>
      <c r="V840" s="355">
        <v>9926.5</v>
      </c>
      <c r="W840" s="355">
        <v>-10988.4</v>
      </c>
      <c r="X840" s="356" t="s">
        <v>1131</v>
      </c>
      <c r="Y840" s="356" t="s">
        <v>1131</v>
      </c>
      <c r="Z840" s="356" t="s">
        <v>1131</v>
      </c>
      <c r="AA840" s="356" t="s">
        <v>1131</v>
      </c>
      <c r="AB840" s="356" t="s">
        <v>1131</v>
      </c>
      <c r="AC840" s="356" t="s">
        <v>1131</v>
      </c>
      <c r="AD840" s="356" t="s">
        <v>1131</v>
      </c>
      <c r="AE840" s="356" t="s">
        <v>1131</v>
      </c>
      <c r="AF840" s="356" t="s">
        <v>1131</v>
      </c>
      <c r="AG840" s="356" t="s">
        <v>1131</v>
      </c>
      <c r="AH840" s="356" t="s">
        <v>1131</v>
      </c>
      <c r="AI840" s="356" t="s">
        <v>1131</v>
      </c>
      <c r="AJ840" s="356" t="s">
        <v>1131</v>
      </c>
      <c r="AK840" s="356" t="s">
        <v>1131</v>
      </c>
      <c r="AL840" s="356" t="s">
        <v>1131</v>
      </c>
      <c r="AM840" s="356" t="s">
        <v>1131</v>
      </c>
      <c r="AN840" s="356" t="s">
        <v>1131</v>
      </c>
      <c r="AO840" s="356" t="s">
        <v>1131</v>
      </c>
      <c r="AP840" s="356" t="s">
        <v>1131</v>
      </c>
      <c r="AQ840" s="356" t="s">
        <v>1131</v>
      </c>
      <c r="AR840" s="356" t="s">
        <v>1131</v>
      </c>
    </row>
    <row r="841" spans="1:44" ht="38.25" customHeight="1">
      <c r="A841" s="357" t="s">
        <v>3704</v>
      </c>
      <c r="B841" s="358" t="s">
        <v>3705</v>
      </c>
      <c r="C841" s="358"/>
      <c r="D841" s="358"/>
      <c r="E841" s="358" t="s">
        <v>1283</v>
      </c>
      <c r="F841" s="358" t="s">
        <v>3706</v>
      </c>
      <c r="G841" s="358"/>
      <c r="H841" s="358" t="s">
        <v>1130</v>
      </c>
      <c r="I841" s="355">
        <v>0</v>
      </c>
      <c r="J841" s="355">
        <v>0</v>
      </c>
      <c r="K841" s="355">
        <v>0</v>
      </c>
      <c r="L841" s="355">
        <v>0</v>
      </c>
      <c r="M841" s="355">
        <v>0</v>
      </c>
      <c r="N841" s="355">
        <v>0</v>
      </c>
      <c r="O841" s="355">
        <v>0</v>
      </c>
      <c r="P841" s="355">
        <v>0</v>
      </c>
      <c r="Q841" s="355">
        <v>0</v>
      </c>
      <c r="R841" s="359">
        <v>0</v>
      </c>
      <c r="S841" s="355">
        <v>0</v>
      </c>
      <c r="T841" s="355">
        <v>0</v>
      </c>
      <c r="U841" s="355">
        <v>0</v>
      </c>
      <c r="V841" s="355">
        <v>0</v>
      </c>
      <c r="W841" s="355">
        <v>0</v>
      </c>
      <c r="X841" s="355" t="s">
        <v>1131</v>
      </c>
      <c r="Y841" s="355" t="s">
        <v>1131</v>
      </c>
      <c r="Z841" s="355" t="s">
        <v>1131</v>
      </c>
      <c r="AA841" s="355" t="s">
        <v>1131</v>
      </c>
      <c r="AB841" s="355" t="s">
        <v>1131</v>
      </c>
      <c r="AC841" s="355" t="s">
        <v>1131</v>
      </c>
      <c r="AD841" s="355" t="s">
        <v>1131</v>
      </c>
      <c r="AE841" s="355" t="s">
        <v>1131</v>
      </c>
      <c r="AF841" s="355" t="s">
        <v>1131</v>
      </c>
      <c r="AG841" s="355" t="s">
        <v>1131</v>
      </c>
      <c r="AH841" s="355" t="s">
        <v>1131</v>
      </c>
      <c r="AI841" s="355" t="s">
        <v>1131</v>
      </c>
      <c r="AJ841" s="355" t="s">
        <v>1131</v>
      </c>
      <c r="AK841" s="355" t="s">
        <v>1131</v>
      </c>
      <c r="AL841" s="355" t="s">
        <v>1131</v>
      </c>
      <c r="AM841" s="355" t="s">
        <v>1131</v>
      </c>
      <c r="AN841" s="355" t="s">
        <v>1131</v>
      </c>
      <c r="AO841" s="355" t="s">
        <v>1131</v>
      </c>
      <c r="AP841" s="355" t="s">
        <v>1131</v>
      </c>
      <c r="AQ841" s="355" t="s">
        <v>1131</v>
      </c>
      <c r="AR841" s="355" t="s">
        <v>1131</v>
      </c>
    </row>
    <row r="842" spans="1:44" ht="29.25" customHeight="1">
      <c r="A842" s="352" t="s">
        <v>3707</v>
      </c>
      <c r="B842" s="353" t="s">
        <v>3708</v>
      </c>
      <c r="C842" s="353" t="s">
        <v>1290</v>
      </c>
      <c r="D842" s="353" t="s">
        <v>1291</v>
      </c>
      <c r="E842" s="353" t="s">
        <v>1292</v>
      </c>
      <c r="F842" s="353" t="s">
        <v>3709</v>
      </c>
      <c r="G842" s="353"/>
      <c r="H842" s="353" t="s">
        <v>1130</v>
      </c>
      <c r="I842" s="356">
        <v>0</v>
      </c>
      <c r="J842" s="356">
        <v>0</v>
      </c>
      <c r="K842" s="356">
        <v>0</v>
      </c>
      <c r="L842" s="356">
        <v>0</v>
      </c>
      <c r="M842" s="356">
        <v>0</v>
      </c>
      <c r="N842" s="356">
        <v>0</v>
      </c>
      <c r="O842" s="356">
        <v>0</v>
      </c>
      <c r="P842" s="356">
        <v>0</v>
      </c>
      <c r="Q842" s="356">
        <v>0</v>
      </c>
      <c r="R842" s="354">
        <v>0</v>
      </c>
      <c r="S842" s="355">
        <v>0</v>
      </c>
      <c r="T842" s="355">
        <v>0</v>
      </c>
      <c r="U842" s="355">
        <v>0</v>
      </c>
      <c r="V842" s="355">
        <v>0</v>
      </c>
      <c r="W842" s="355">
        <v>0</v>
      </c>
      <c r="X842" s="356" t="s">
        <v>1131</v>
      </c>
      <c r="Y842" s="356" t="s">
        <v>1131</v>
      </c>
      <c r="Z842" s="356" t="s">
        <v>1131</v>
      </c>
      <c r="AA842" s="356" t="s">
        <v>1131</v>
      </c>
      <c r="AB842" s="356" t="s">
        <v>1131</v>
      </c>
      <c r="AC842" s="356" t="s">
        <v>1131</v>
      </c>
      <c r="AD842" s="356" t="s">
        <v>1131</v>
      </c>
      <c r="AE842" s="356" t="s">
        <v>1131</v>
      </c>
      <c r="AF842" s="356" t="s">
        <v>1131</v>
      </c>
      <c r="AG842" s="356" t="s">
        <v>1131</v>
      </c>
      <c r="AH842" s="356" t="s">
        <v>1131</v>
      </c>
      <c r="AI842" s="356" t="s">
        <v>1131</v>
      </c>
      <c r="AJ842" s="356" t="s">
        <v>1131</v>
      </c>
      <c r="AK842" s="356" t="s">
        <v>1131</v>
      </c>
      <c r="AL842" s="356" t="s">
        <v>1131</v>
      </c>
      <c r="AM842" s="356" t="s">
        <v>1131</v>
      </c>
      <c r="AN842" s="356" t="s">
        <v>1131</v>
      </c>
      <c r="AO842" s="356" t="s">
        <v>1131</v>
      </c>
      <c r="AP842" s="356" t="s">
        <v>1131</v>
      </c>
      <c r="AQ842" s="356" t="s">
        <v>1131</v>
      </c>
      <c r="AR842" s="356" t="s">
        <v>1131</v>
      </c>
    </row>
    <row r="843" spans="1:44" ht="29.25" customHeight="1">
      <c r="A843" s="357" t="s">
        <v>3710</v>
      </c>
      <c r="B843" s="358" t="s">
        <v>3711</v>
      </c>
      <c r="C843" s="358"/>
      <c r="D843" s="358"/>
      <c r="E843" s="358" t="s">
        <v>1283</v>
      </c>
      <c r="F843" s="358" t="s">
        <v>3187</v>
      </c>
      <c r="G843" s="358"/>
      <c r="H843" s="358" t="s">
        <v>1130</v>
      </c>
      <c r="I843" s="355">
        <v>3.1337472066503</v>
      </c>
      <c r="J843" s="355">
        <v>3.8381459475519399</v>
      </c>
      <c r="K843" s="355">
        <v>2.46681283591683</v>
      </c>
      <c r="L843" s="355">
        <v>4.8599124944044698</v>
      </c>
      <c r="M843" s="355">
        <v>4.6833900176582297</v>
      </c>
      <c r="N843" s="355">
        <v>-1.95272245241158</v>
      </c>
      <c r="O843" s="355">
        <v>3.9150644987211201</v>
      </c>
      <c r="P843" s="355">
        <v>4.4709085704801801</v>
      </c>
      <c r="Q843" s="355">
        <v>3.1946333695885398</v>
      </c>
      <c r="R843" s="359">
        <v>7.5379137627403798</v>
      </c>
      <c r="S843" s="355">
        <v>-0.38320938431162199</v>
      </c>
      <c r="T843" s="355">
        <v>2.93530266311706</v>
      </c>
      <c r="U843" s="355">
        <v>4.3888238756982796</v>
      </c>
      <c r="V843" s="355">
        <v>3.5160643225774302</v>
      </c>
      <c r="W843" s="355">
        <v>2.5223532332462999</v>
      </c>
      <c r="X843" s="355" t="s">
        <v>1131</v>
      </c>
      <c r="Y843" s="355" t="s">
        <v>1131</v>
      </c>
      <c r="Z843" s="355" t="s">
        <v>1131</v>
      </c>
      <c r="AA843" s="355" t="s">
        <v>1131</v>
      </c>
      <c r="AB843" s="355" t="s">
        <v>1131</v>
      </c>
      <c r="AC843" s="355" t="s">
        <v>1131</v>
      </c>
      <c r="AD843" s="355" t="s">
        <v>1131</v>
      </c>
      <c r="AE843" s="355" t="s">
        <v>1131</v>
      </c>
      <c r="AF843" s="355" t="s">
        <v>1131</v>
      </c>
      <c r="AG843" s="355" t="s">
        <v>1131</v>
      </c>
      <c r="AH843" s="355" t="s">
        <v>1131</v>
      </c>
      <c r="AI843" s="355" t="s">
        <v>1131</v>
      </c>
      <c r="AJ843" s="355" t="s">
        <v>1131</v>
      </c>
      <c r="AK843" s="355" t="s">
        <v>1131</v>
      </c>
      <c r="AL843" s="355" t="s">
        <v>1131</v>
      </c>
      <c r="AM843" s="355" t="s">
        <v>1131</v>
      </c>
      <c r="AN843" s="355" t="s">
        <v>1131</v>
      </c>
      <c r="AO843" s="355" t="s">
        <v>1131</v>
      </c>
      <c r="AP843" s="355" t="s">
        <v>1131</v>
      </c>
      <c r="AQ843" s="355" t="s">
        <v>1131</v>
      </c>
      <c r="AR843" s="355" t="s">
        <v>1131</v>
      </c>
    </row>
    <row r="844" spans="1:44" ht="38.25" customHeight="1">
      <c r="A844" s="352" t="s">
        <v>3712</v>
      </c>
      <c r="B844" s="353" t="s">
        <v>3713</v>
      </c>
      <c r="C844" s="353"/>
      <c r="D844" s="353"/>
      <c r="E844" s="353" t="s">
        <v>1283</v>
      </c>
      <c r="F844" s="353" t="s">
        <v>3714</v>
      </c>
      <c r="G844" s="353"/>
      <c r="H844" s="353" t="s">
        <v>1130</v>
      </c>
      <c r="I844" s="356">
        <v>20.692302462015299</v>
      </c>
      <c r="J844" s="356">
        <v>20.846840435638399</v>
      </c>
      <c r="K844" s="356">
        <v>20.6384122685593</v>
      </c>
      <c r="L844" s="356">
        <v>20.9404685484655</v>
      </c>
      <c r="M844" s="356">
        <v>21.395488165451699</v>
      </c>
      <c r="N844" s="356">
        <v>21.159442349655102</v>
      </c>
      <c r="O844" s="356">
        <v>21.0268337035047</v>
      </c>
      <c r="P844" s="356">
        <v>21.2891343010964</v>
      </c>
      <c r="Q844" s="356">
        <v>21.557408789493898</v>
      </c>
      <c r="R844" s="354">
        <v>22.692</v>
      </c>
      <c r="S844" s="355">
        <v>22.196000000000002</v>
      </c>
      <c r="T844" s="355">
        <v>22.33</v>
      </c>
      <c r="U844" s="355">
        <v>22.74</v>
      </c>
      <c r="V844" s="355">
        <v>23.02</v>
      </c>
      <c r="W844" s="355">
        <v>23.053000000000001</v>
      </c>
      <c r="X844" s="356" t="s">
        <v>1131</v>
      </c>
      <c r="Y844" s="356" t="s">
        <v>1131</v>
      </c>
      <c r="Z844" s="356" t="s">
        <v>1131</v>
      </c>
      <c r="AA844" s="356" t="s">
        <v>1131</v>
      </c>
      <c r="AB844" s="356" t="s">
        <v>1131</v>
      </c>
      <c r="AC844" s="356" t="s">
        <v>1131</v>
      </c>
      <c r="AD844" s="356" t="s">
        <v>1131</v>
      </c>
      <c r="AE844" s="356" t="s">
        <v>1131</v>
      </c>
      <c r="AF844" s="356" t="s">
        <v>1131</v>
      </c>
      <c r="AG844" s="356" t="s">
        <v>1131</v>
      </c>
      <c r="AH844" s="356" t="s">
        <v>1131</v>
      </c>
      <c r="AI844" s="356" t="s">
        <v>1131</v>
      </c>
      <c r="AJ844" s="356" t="s">
        <v>1131</v>
      </c>
      <c r="AK844" s="356" t="s">
        <v>1131</v>
      </c>
      <c r="AL844" s="356" t="s">
        <v>1131</v>
      </c>
      <c r="AM844" s="356" t="s">
        <v>1131</v>
      </c>
      <c r="AN844" s="356" t="s">
        <v>1131</v>
      </c>
      <c r="AO844" s="356" t="s">
        <v>1131</v>
      </c>
      <c r="AP844" s="356" t="s">
        <v>1131</v>
      </c>
      <c r="AQ844" s="356" t="s">
        <v>1131</v>
      </c>
      <c r="AR844" s="356" t="s">
        <v>1131</v>
      </c>
    </row>
    <row r="845" spans="1:44" ht="57" customHeight="1">
      <c r="A845" s="357" t="s">
        <v>3715</v>
      </c>
      <c r="B845" s="358" t="s">
        <v>3716</v>
      </c>
      <c r="C845" s="358" t="s">
        <v>1290</v>
      </c>
      <c r="D845" s="358" t="s">
        <v>1291</v>
      </c>
      <c r="E845" s="358" t="s">
        <v>1292</v>
      </c>
      <c r="F845" s="358" t="s">
        <v>3717</v>
      </c>
      <c r="G845" s="358"/>
      <c r="H845" s="358" t="s">
        <v>1130</v>
      </c>
      <c r="I845" s="355">
        <v>349366.6</v>
      </c>
      <c r="J845" s="355">
        <v>362775.8</v>
      </c>
      <c r="K845" s="355">
        <v>371724.79999999999</v>
      </c>
      <c r="L845" s="355">
        <v>389790.3</v>
      </c>
      <c r="M845" s="355">
        <v>408045.7</v>
      </c>
      <c r="N845" s="355">
        <v>400077.7</v>
      </c>
      <c r="O845" s="355">
        <v>415741</v>
      </c>
      <c r="P845" s="355">
        <v>434328.4</v>
      </c>
      <c r="Q845" s="355">
        <v>448203.6</v>
      </c>
      <c r="R845" s="359">
        <v>481988.80084949802</v>
      </c>
      <c r="S845" s="355">
        <v>480141.77453331201</v>
      </c>
      <c r="T845" s="355">
        <v>494235.38882792502</v>
      </c>
      <c r="U845" s="355">
        <v>515926.50957495603</v>
      </c>
      <c r="V845" s="355">
        <v>534066.81750884</v>
      </c>
      <c r="W845" s="355">
        <v>547537.86914796894</v>
      </c>
      <c r="X845" s="355" t="s">
        <v>1131</v>
      </c>
      <c r="Y845" s="355" t="s">
        <v>1131</v>
      </c>
      <c r="Z845" s="355" t="s">
        <v>1131</v>
      </c>
      <c r="AA845" s="355" t="s">
        <v>1131</v>
      </c>
      <c r="AB845" s="355" t="s">
        <v>1131</v>
      </c>
      <c r="AC845" s="355" t="s">
        <v>1131</v>
      </c>
      <c r="AD845" s="355" t="s">
        <v>1131</v>
      </c>
      <c r="AE845" s="355" t="s">
        <v>1131</v>
      </c>
      <c r="AF845" s="355" t="s">
        <v>1131</v>
      </c>
      <c r="AG845" s="355" t="s">
        <v>1131</v>
      </c>
      <c r="AH845" s="355" t="s">
        <v>1131</v>
      </c>
      <c r="AI845" s="355" t="s">
        <v>1131</v>
      </c>
      <c r="AJ845" s="355" t="s">
        <v>1131</v>
      </c>
      <c r="AK845" s="355" t="s">
        <v>1131</v>
      </c>
      <c r="AL845" s="355" t="s">
        <v>1131</v>
      </c>
      <c r="AM845" s="355" t="s">
        <v>1131</v>
      </c>
      <c r="AN845" s="355" t="s">
        <v>1131</v>
      </c>
      <c r="AO845" s="355" t="s">
        <v>1131</v>
      </c>
      <c r="AP845" s="355" t="s">
        <v>1131</v>
      </c>
      <c r="AQ845" s="355" t="s">
        <v>1131</v>
      </c>
      <c r="AR845" s="355" t="s">
        <v>1131</v>
      </c>
    </row>
    <row r="846" spans="1:44" ht="120.75" customHeight="1">
      <c r="A846" s="352" t="s">
        <v>3718</v>
      </c>
      <c r="B846" s="353" t="s">
        <v>3719</v>
      </c>
      <c r="C846" s="353"/>
      <c r="D846" s="353"/>
      <c r="E846" s="353" t="s">
        <v>1643</v>
      </c>
      <c r="F846" s="353" t="s">
        <v>3720</v>
      </c>
      <c r="G846" s="353"/>
      <c r="H846" s="353" t="s">
        <v>1130</v>
      </c>
      <c r="I846" s="356">
        <v>1.653</v>
      </c>
      <c r="J846" s="356">
        <v>1.4950000000000001</v>
      </c>
      <c r="K846" s="356">
        <v>1.577</v>
      </c>
      <c r="L846" s="356">
        <v>1.571</v>
      </c>
      <c r="M846" s="356">
        <v>1.5609999999999999</v>
      </c>
      <c r="N846" s="356">
        <v>1.6140000000000001</v>
      </c>
      <c r="O846" s="356">
        <v>1.5109999999999999</v>
      </c>
      <c r="P846" s="354">
        <v>1.5</v>
      </c>
      <c r="Q846" s="354">
        <v>1.4</v>
      </c>
      <c r="R846" s="355">
        <v>1.4</v>
      </c>
      <c r="S846" s="355">
        <v>1.3</v>
      </c>
      <c r="T846" s="355">
        <v>1.3</v>
      </c>
      <c r="U846" s="355">
        <v>1.3</v>
      </c>
      <c r="V846" s="355">
        <v>1.3</v>
      </c>
      <c r="W846" s="355">
        <v>1.3</v>
      </c>
      <c r="X846" s="355">
        <v>1.3</v>
      </c>
      <c r="Y846" s="355">
        <v>1.3</v>
      </c>
      <c r="Z846" s="355">
        <v>1.2</v>
      </c>
      <c r="AA846" s="355">
        <v>1.2</v>
      </c>
      <c r="AB846" s="356" t="s">
        <v>1131</v>
      </c>
      <c r="AC846" s="356" t="s">
        <v>1131</v>
      </c>
      <c r="AD846" s="356" t="s">
        <v>1131</v>
      </c>
      <c r="AE846" s="356" t="s">
        <v>1131</v>
      </c>
      <c r="AF846" s="356" t="s">
        <v>1131</v>
      </c>
      <c r="AG846" s="356" t="s">
        <v>1131</v>
      </c>
      <c r="AH846" s="356" t="s">
        <v>1131</v>
      </c>
      <c r="AI846" s="356" t="s">
        <v>1131</v>
      </c>
      <c r="AJ846" s="356" t="s">
        <v>1131</v>
      </c>
      <c r="AK846" s="356" t="s">
        <v>1131</v>
      </c>
      <c r="AL846" s="356" t="s">
        <v>1131</v>
      </c>
      <c r="AM846" s="356" t="s">
        <v>1131</v>
      </c>
      <c r="AN846" s="356" t="s">
        <v>1131</v>
      </c>
      <c r="AO846" s="356" t="s">
        <v>1131</v>
      </c>
      <c r="AP846" s="356" t="s">
        <v>1131</v>
      </c>
      <c r="AQ846" s="356" t="s">
        <v>1131</v>
      </c>
      <c r="AR846" s="356" t="s">
        <v>1131</v>
      </c>
    </row>
    <row r="847" spans="1:44" ht="120.75" customHeight="1">
      <c r="A847" s="357" t="s">
        <v>3721</v>
      </c>
      <c r="B847" s="358" t="s">
        <v>3722</v>
      </c>
      <c r="C847" s="358"/>
      <c r="D847" s="358"/>
      <c r="E847" s="358" t="s">
        <v>1643</v>
      </c>
      <c r="F847" s="358" t="s">
        <v>3723</v>
      </c>
      <c r="G847" s="358" t="s">
        <v>3724</v>
      </c>
      <c r="H847" s="358" t="s">
        <v>1130</v>
      </c>
      <c r="I847" s="355">
        <v>4507</v>
      </c>
      <c r="J847" s="355">
        <v>4221.5</v>
      </c>
      <c r="K847" s="355">
        <v>4448.8</v>
      </c>
      <c r="L847" s="355">
        <v>4430.6000000000004</v>
      </c>
      <c r="M847" s="355">
        <v>4371.1000000000004</v>
      </c>
      <c r="N847" s="355">
        <v>4456</v>
      </c>
      <c r="O847" s="359">
        <v>4408</v>
      </c>
      <c r="P847" s="359">
        <v>4171</v>
      </c>
      <c r="Q847" s="359">
        <v>3931</v>
      </c>
      <c r="R847" s="355">
        <v>3872</v>
      </c>
      <c r="S847" s="355">
        <v>3833</v>
      </c>
      <c r="T847" s="355">
        <v>3788</v>
      </c>
      <c r="U847" s="355">
        <v>3755</v>
      </c>
      <c r="V847" s="355">
        <v>3735</v>
      </c>
      <c r="W847" s="355">
        <v>3650</v>
      </c>
      <c r="X847" s="355">
        <v>3595</v>
      </c>
      <c r="Y847" s="355">
        <v>3575</v>
      </c>
      <c r="Z847" s="355">
        <v>3557</v>
      </c>
      <c r="AA847" s="355">
        <v>3557</v>
      </c>
      <c r="AB847" s="355" t="s">
        <v>1131</v>
      </c>
      <c r="AC847" s="355" t="s">
        <v>1131</v>
      </c>
      <c r="AD847" s="355" t="s">
        <v>1131</v>
      </c>
      <c r="AE847" s="355" t="s">
        <v>1131</v>
      </c>
      <c r="AF847" s="355" t="s">
        <v>1131</v>
      </c>
      <c r="AG847" s="355" t="s">
        <v>1131</v>
      </c>
      <c r="AH847" s="355" t="s">
        <v>1131</v>
      </c>
      <c r="AI847" s="355" t="s">
        <v>1131</v>
      </c>
      <c r="AJ847" s="355" t="s">
        <v>1131</v>
      </c>
      <c r="AK847" s="355" t="s">
        <v>1131</v>
      </c>
      <c r="AL847" s="355" t="s">
        <v>1131</v>
      </c>
      <c r="AM847" s="355" t="s">
        <v>1131</v>
      </c>
      <c r="AN847" s="355" t="s">
        <v>1131</v>
      </c>
      <c r="AO847" s="355" t="s">
        <v>1131</v>
      </c>
      <c r="AP847" s="355" t="s">
        <v>1131</v>
      </c>
      <c r="AQ847" s="355" t="s">
        <v>1131</v>
      </c>
      <c r="AR847" s="355" t="s">
        <v>1131</v>
      </c>
    </row>
    <row r="848" spans="1:44" ht="93.75" customHeight="1">
      <c r="A848" s="352" t="s">
        <v>3725</v>
      </c>
      <c r="B848" s="353" t="s">
        <v>3726</v>
      </c>
      <c r="C848" s="353" t="s">
        <v>1371</v>
      </c>
      <c r="D848" s="353" t="s">
        <v>1315</v>
      </c>
      <c r="E848" s="353" t="s">
        <v>1632</v>
      </c>
      <c r="F848" s="353" t="s">
        <v>3727</v>
      </c>
      <c r="G848" s="353" t="s">
        <v>3028</v>
      </c>
      <c r="H848" s="353" t="s">
        <v>1130</v>
      </c>
      <c r="I848" s="356">
        <v>-23687.1</v>
      </c>
      <c r="J848" s="356">
        <v>-29889.5</v>
      </c>
      <c r="K848" s="356">
        <v>-34069.4</v>
      </c>
      <c r="L848" s="356">
        <v>-38220.400000000001</v>
      </c>
      <c r="M848" s="356">
        <v>-35239</v>
      </c>
      <c r="N848" s="356">
        <v>-34832.400000000001</v>
      </c>
      <c r="O848" s="356">
        <v>-66000.600000000006</v>
      </c>
      <c r="P848" s="356">
        <v>-65799</v>
      </c>
      <c r="Q848" s="354">
        <v>-34541</v>
      </c>
      <c r="R848" s="354">
        <v>-43901</v>
      </c>
      <c r="S848" s="355">
        <v>-48509</v>
      </c>
      <c r="T848" s="355">
        <v>-52181</v>
      </c>
      <c r="U848" s="355">
        <v>-32062</v>
      </c>
      <c r="V848" s="355">
        <v>-55777</v>
      </c>
      <c r="W848" s="355">
        <v>-43550</v>
      </c>
      <c r="X848" s="356" t="s">
        <v>1131</v>
      </c>
      <c r="Y848" s="356" t="s">
        <v>1131</v>
      </c>
      <c r="Z848" s="356" t="s">
        <v>1131</v>
      </c>
      <c r="AA848" s="356" t="s">
        <v>1131</v>
      </c>
      <c r="AB848" s="356" t="s">
        <v>1131</v>
      </c>
      <c r="AC848" s="356" t="s">
        <v>1131</v>
      </c>
      <c r="AD848" s="356" t="s">
        <v>1131</v>
      </c>
      <c r="AE848" s="356" t="s">
        <v>1131</v>
      </c>
      <c r="AF848" s="356" t="s">
        <v>1131</v>
      </c>
      <c r="AG848" s="356" t="s">
        <v>1131</v>
      </c>
      <c r="AH848" s="356" t="s">
        <v>1131</v>
      </c>
      <c r="AI848" s="356" t="s">
        <v>1131</v>
      </c>
      <c r="AJ848" s="356" t="s">
        <v>1131</v>
      </c>
      <c r="AK848" s="356" t="s">
        <v>1131</v>
      </c>
      <c r="AL848" s="356" t="s">
        <v>1131</v>
      </c>
      <c r="AM848" s="356" t="s">
        <v>1131</v>
      </c>
      <c r="AN848" s="356" t="s">
        <v>1131</v>
      </c>
      <c r="AO848" s="356" t="s">
        <v>1131</v>
      </c>
      <c r="AP848" s="356" t="s">
        <v>1131</v>
      </c>
      <c r="AQ848" s="356" t="s">
        <v>1131</v>
      </c>
      <c r="AR848" s="356" t="s">
        <v>1131</v>
      </c>
    </row>
    <row r="849" spans="1:44" ht="29.25" customHeight="1">
      <c r="A849" s="357" t="s">
        <v>3728</v>
      </c>
      <c r="B849" s="358" t="s">
        <v>3729</v>
      </c>
      <c r="C849" s="358"/>
      <c r="D849" s="358"/>
      <c r="E849" s="358" t="s">
        <v>1143</v>
      </c>
      <c r="F849" s="358" t="s">
        <v>3730</v>
      </c>
      <c r="G849" s="358"/>
      <c r="H849" s="358" t="s">
        <v>1130</v>
      </c>
      <c r="I849" s="355">
        <v>-1.5389999999999999</v>
      </c>
      <c r="J849" s="355">
        <v>-1.893</v>
      </c>
      <c r="K849" s="359">
        <v>-2</v>
      </c>
      <c r="L849" s="359">
        <v>-2.1</v>
      </c>
      <c r="M849" s="359">
        <v>-2</v>
      </c>
      <c r="N849" s="359">
        <v>-2</v>
      </c>
      <c r="O849" s="359">
        <v>-3.4</v>
      </c>
      <c r="P849" s="359">
        <v>-3.7</v>
      </c>
      <c r="Q849" s="359">
        <v>-1.9</v>
      </c>
      <c r="R849" s="355">
        <v>-1.4</v>
      </c>
      <c r="S849" s="355">
        <v>-1.5</v>
      </c>
      <c r="T849" s="355">
        <v>-1.5</v>
      </c>
      <c r="U849" s="355">
        <v>-1.4</v>
      </c>
      <c r="V849" s="355">
        <v>-1.5</v>
      </c>
      <c r="W849" s="355">
        <v>-1.6</v>
      </c>
      <c r="X849" s="355" t="s">
        <v>1131</v>
      </c>
      <c r="Y849" s="355" t="s">
        <v>1131</v>
      </c>
      <c r="Z849" s="355" t="s">
        <v>1131</v>
      </c>
      <c r="AA849" s="355" t="s">
        <v>1131</v>
      </c>
      <c r="AB849" s="355" t="s">
        <v>1131</v>
      </c>
      <c r="AC849" s="355" t="s">
        <v>1131</v>
      </c>
      <c r="AD849" s="355" t="s">
        <v>1131</v>
      </c>
      <c r="AE849" s="355" t="s">
        <v>1131</v>
      </c>
      <c r="AF849" s="355" t="s">
        <v>1131</v>
      </c>
      <c r="AG849" s="355" t="s">
        <v>1131</v>
      </c>
      <c r="AH849" s="355" t="s">
        <v>1131</v>
      </c>
      <c r="AI849" s="355" t="s">
        <v>1131</v>
      </c>
      <c r="AJ849" s="355" t="s">
        <v>1131</v>
      </c>
      <c r="AK849" s="355" t="s">
        <v>1131</v>
      </c>
      <c r="AL849" s="355" t="s">
        <v>1131</v>
      </c>
      <c r="AM849" s="355" t="s">
        <v>1131</v>
      </c>
      <c r="AN849" s="355" t="s">
        <v>1131</v>
      </c>
      <c r="AO849" s="355" t="s">
        <v>1131</v>
      </c>
      <c r="AP849" s="355" t="s">
        <v>1131</v>
      </c>
      <c r="AQ849" s="355" t="s">
        <v>1131</v>
      </c>
      <c r="AR849" s="355" t="s">
        <v>1131</v>
      </c>
    </row>
    <row r="850" spans="1:44" ht="93.75" customHeight="1">
      <c r="A850" s="352" t="s">
        <v>3731</v>
      </c>
      <c r="B850" s="353" t="s">
        <v>3732</v>
      </c>
      <c r="C850" s="353" t="s">
        <v>1371</v>
      </c>
      <c r="D850" s="353" t="s">
        <v>1315</v>
      </c>
      <c r="E850" s="353" t="s">
        <v>1632</v>
      </c>
      <c r="F850" s="353" t="s">
        <v>3733</v>
      </c>
      <c r="G850" s="353" t="s">
        <v>3028</v>
      </c>
      <c r="H850" s="353" t="s">
        <v>1130</v>
      </c>
      <c r="I850" s="356">
        <v>282878.7</v>
      </c>
      <c r="J850" s="356">
        <v>312768.2</v>
      </c>
      <c r="K850" s="356">
        <v>346837.6</v>
      </c>
      <c r="L850" s="356">
        <v>385058</v>
      </c>
      <c r="M850" s="356">
        <v>420297</v>
      </c>
      <c r="N850" s="356">
        <v>455129.4</v>
      </c>
      <c r="O850" s="356">
        <v>521130</v>
      </c>
      <c r="P850" s="356">
        <v>586929</v>
      </c>
      <c r="Q850" s="354">
        <v>621470</v>
      </c>
      <c r="R850" s="354">
        <v>665370</v>
      </c>
      <c r="S850" s="355">
        <v>713880</v>
      </c>
      <c r="T850" s="355">
        <v>766061</v>
      </c>
      <c r="U850" s="355">
        <v>798122</v>
      </c>
      <c r="V850" s="355">
        <v>853899</v>
      </c>
      <c r="W850" s="355">
        <v>897449</v>
      </c>
      <c r="X850" s="356" t="s">
        <v>1131</v>
      </c>
      <c r="Y850" s="356" t="s">
        <v>1131</v>
      </c>
      <c r="Z850" s="356" t="s">
        <v>1131</v>
      </c>
      <c r="AA850" s="356" t="s">
        <v>1131</v>
      </c>
      <c r="AB850" s="356" t="s">
        <v>1131</v>
      </c>
      <c r="AC850" s="356" t="s">
        <v>1131</v>
      </c>
      <c r="AD850" s="356" t="s">
        <v>1131</v>
      </c>
      <c r="AE850" s="356" t="s">
        <v>1131</v>
      </c>
      <c r="AF850" s="356" t="s">
        <v>1131</v>
      </c>
      <c r="AG850" s="356" t="s">
        <v>1131</v>
      </c>
      <c r="AH850" s="356" t="s">
        <v>1131</v>
      </c>
      <c r="AI850" s="356" t="s">
        <v>1131</v>
      </c>
      <c r="AJ850" s="356" t="s">
        <v>1131</v>
      </c>
      <c r="AK850" s="356" t="s">
        <v>1131</v>
      </c>
      <c r="AL850" s="356" t="s">
        <v>1131</v>
      </c>
      <c r="AM850" s="356" t="s">
        <v>1131</v>
      </c>
      <c r="AN850" s="356" t="s">
        <v>1131</v>
      </c>
      <c r="AO850" s="356" t="s">
        <v>1131</v>
      </c>
      <c r="AP850" s="356" t="s">
        <v>1131</v>
      </c>
      <c r="AQ850" s="356" t="s">
        <v>1131</v>
      </c>
      <c r="AR850" s="356" t="s">
        <v>1131</v>
      </c>
    </row>
    <row r="851" spans="1:44" ht="47.25" customHeight="1">
      <c r="A851" s="357" t="s">
        <v>3734</v>
      </c>
      <c r="B851" s="358" t="s">
        <v>3735</v>
      </c>
      <c r="C851" s="358"/>
      <c r="D851" s="358"/>
      <c r="E851" s="358" t="s">
        <v>1551</v>
      </c>
      <c r="F851" s="358" t="s">
        <v>3736</v>
      </c>
      <c r="G851" s="358"/>
      <c r="H851" s="358" t="s">
        <v>1130</v>
      </c>
      <c r="I851" s="355">
        <v>18.378</v>
      </c>
      <c r="J851" s="355">
        <v>19.806000000000001</v>
      </c>
      <c r="K851" s="355">
        <v>20.280999999999999</v>
      </c>
      <c r="L851" s="355">
        <v>21.108000000000001</v>
      </c>
      <c r="M851" s="355">
        <v>24.003</v>
      </c>
      <c r="N851" s="355">
        <v>26.096</v>
      </c>
      <c r="O851" s="355">
        <v>26.831</v>
      </c>
      <c r="P851" s="355">
        <v>32.619</v>
      </c>
      <c r="Q851" s="359">
        <v>33.799999999999997</v>
      </c>
      <c r="R851" s="359">
        <v>36.1</v>
      </c>
      <c r="S851" s="355">
        <v>40.299999999999997</v>
      </c>
      <c r="T851" s="355">
        <v>41.6</v>
      </c>
      <c r="U851" s="355">
        <v>41.1</v>
      </c>
      <c r="V851" s="355">
        <v>41.5</v>
      </c>
      <c r="W851" s="355">
        <v>41.4</v>
      </c>
      <c r="X851" s="355" t="s">
        <v>1131</v>
      </c>
      <c r="Y851" s="355" t="s">
        <v>1131</v>
      </c>
      <c r="Z851" s="355" t="s">
        <v>1131</v>
      </c>
      <c r="AA851" s="355" t="s">
        <v>1131</v>
      </c>
      <c r="AB851" s="355" t="s">
        <v>1131</v>
      </c>
      <c r="AC851" s="355" t="s">
        <v>1131</v>
      </c>
      <c r="AD851" s="355" t="s">
        <v>1131</v>
      </c>
      <c r="AE851" s="355" t="s">
        <v>1131</v>
      </c>
      <c r="AF851" s="355" t="s">
        <v>1131</v>
      </c>
      <c r="AG851" s="355" t="s">
        <v>1131</v>
      </c>
      <c r="AH851" s="355" t="s">
        <v>1131</v>
      </c>
      <c r="AI851" s="355" t="s">
        <v>1131</v>
      </c>
      <c r="AJ851" s="355" t="s">
        <v>1131</v>
      </c>
      <c r="AK851" s="355" t="s">
        <v>1131</v>
      </c>
      <c r="AL851" s="355" t="s">
        <v>1131</v>
      </c>
      <c r="AM851" s="355" t="s">
        <v>1131</v>
      </c>
      <c r="AN851" s="355" t="s">
        <v>1131</v>
      </c>
      <c r="AO851" s="355" t="s">
        <v>1131</v>
      </c>
      <c r="AP851" s="355" t="s">
        <v>1131</v>
      </c>
      <c r="AQ851" s="355" t="s">
        <v>1131</v>
      </c>
      <c r="AR851" s="355" t="s">
        <v>1131</v>
      </c>
    </row>
    <row r="852" spans="1:44" ht="93.75" customHeight="1">
      <c r="A852" s="352" t="s">
        <v>3737</v>
      </c>
      <c r="B852" s="353" t="s">
        <v>3738</v>
      </c>
      <c r="C852" s="353" t="s">
        <v>1371</v>
      </c>
      <c r="D852" s="353" t="s">
        <v>1315</v>
      </c>
      <c r="E852" s="353" t="s">
        <v>1632</v>
      </c>
      <c r="F852" s="353" t="s">
        <v>3739</v>
      </c>
      <c r="G852" s="353" t="s">
        <v>3028</v>
      </c>
      <c r="H852" s="353" t="s">
        <v>1130</v>
      </c>
      <c r="I852" s="356">
        <v>-41878.9</v>
      </c>
      <c r="J852" s="356">
        <v>-63200.3</v>
      </c>
      <c r="K852" s="356">
        <v>-75325.7</v>
      </c>
      <c r="L852" s="356">
        <v>-69031.399999999994</v>
      </c>
      <c r="M852" s="356">
        <v>-59639.4</v>
      </c>
      <c r="N852" s="356">
        <v>-58906.7</v>
      </c>
      <c r="O852" s="356">
        <v>-78451.199999999997</v>
      </c>
      <c r="P852" s="356">
        <v>-45603.9</v>
      </c>
      <c r="Q852" s="354">
        <v>-45369.3</v>
      </c>
      <c r="R852" s="354">
        <v>-57369.3</v>
      </c>
      <c r="S852" s="355">
        <v>-51369.3</v>
      </c>
      <c r="T852" s="355">
        <v>-48369.3</v>
      </c>
      <c r="U852" s="355">
        <v>-46369.3</v>
      </c>
      <c r="V852" s="355">
        <v>-44369.3</v>
      </c>
      <c r="W852" s="355">
        <v>-47369.3</v>
      </c>
      <c r="X852" s="356" t="s">
        <v>1131</v>
      </c>
      <c r="Y852" s="356" t="s">
        <v>1131</v>
      </c>
      <c r="Z852" s="356" t="s">
        <v>1131</v>
      </c>
      <c r="AA852" s="356" t="s">
        <v>1131</v>
      </c>
      <c r="AB852" s="356" t="s">
        <v>1131</v>
      </c>
      <c r="AC852" s="356" t="s">
        <v>1131</v>
      </c>
      <c r="AD852" s="356" t="s">
        <v>1131</v>
      </c>
      <c r="AE852" s="356" t="s">
        <v>1131</v>
      </c>
      <c r="AF852" s="356" t="s">
        <v>1131</v>
      </c>
      <c r="AG852" s="356" t="s">
        <v>1131</v>
      </c>
      <c r="AH852" s="356" t="s">
        <v>1131</v>
      </c>
      <c r="AI852" s="356" t="s">
        <v>1131</v>
      </c>
      <c r="AJ852" s="356" t="s">
        <v>1131</v>
      </c>
      <c r="AK852" s="356" t="s">
        <v>1131</v>
      </c>
      <c r="AL852" s="356" t="s">
        <v>1131</v>
      </c>
      <c r="AM852" s="356" t="s">
        <v>1131</v>
      </c>
      <c r="AN852" s="356" t="s">
        <v>1131</v>
      </c>
      <c r="AO852" s="356" t="s">
        <v>1131</v>
      </c>
      <c r="AP852" s="356" t="s">
        <v>1131</v>
      </c>
      <c r="AQ852" s="356" t="s">
        <v>1131</v>
      </c>
      <c r="AR852" s="356" t="s">
        <v>1131</v>
      </c>
    </row>
    <row r="853" spans="1:44" ht="213" customHeight="1">
      <c r="A853" s="357" t="s">
        <v>3740</v>
      </c>
      <c r="B853" s="358" t="s">
        <v>3741</v>
      </c>
      <c r="C853" s="358"/>
      <c r="D853" s="358"/>
      <c r="E853" s="358" t="s">
        <v>1276</v>
      </c>
      <c r="F853" s="358" t="s">
        <v>3742</v>
      </c>
      <c r="G853" s="358" t="s">
        <v>1336</v>
      </c>
      <c r="H853" s="358" t="s">
        <v>1130</v>
      </c>
      <c r="I853" s="359">
        <v>7.2</v>
      </c>
      <c r="J853" s="359">
        <v>7.3</v>
      </c>
      <c r="K853" s="359">
        <v>7.3</v>
      </c>
      <c r="L853" s="359">
        <v>7.4</v>
      </c>
      <c r="M853" s="359">
        <v>7.3</v>
      </c>
      <c r="N853" s="359">
        <v>7.3</v>
      </c>
      <c r="O853" s="359">
        <v>7.3</v>
      </c>
      <c r="P853" s="359">
        <v>7.3</v>
      </c>
      <c r="Q853" s="359">
        <v>7.4</v>
      </c>
      <c r="R853" s="359">
        <v>7.5</v>
      </c>
      <c r="S853" s="355">
        <v>7.6</v>
      </c>
      <c r="T853" s="355">
        <v>7.7</v>
      </c>
      <c r="U853" s="355">
        <v>7.8</v>
      </c>
      <c r="V853" s="355">
        <v>7.8</v>
      </c>
      <c r="W853" s="355">
        <v>7.8</v>
      </c>
      <c r="X853" s="355" t="s">
        <v>1131</v>
      </c>
      <c r="Y853" s="355" t="s">
        <v>1131</v>
      </c>
      <c r="Z853" s="355" t="s">
        <v>1131</v>
      </c>
      <c r="AA853" s="355" t="s">
        <v>1131</v>
      </c>
      <c r="AB853" s="355" t="s">
        <v>1131</v>
      </c>
      <c r="AC853" s="355" t="s">
        <v>1131</v>
      </c>
      <c r="AD853" s="355" t="s">
        <v>1131</v>
      </c>
      <c r="AE853" s="355" t="s">
        <v>1131</v>
      </c>
      <c r="AF853" s="355" t="s">
        <v>1131</v>
      </c>
      <c r="AG853" s="355" t="s">
        <v>1131</v>
      </c>
      <c r="AH853" s="355" t="s">
        <v>1131</v>
      </c>
      <c r="AI853" s="355" t="s">
        <v>1131</v>
      </c>
      <c r="AJ853" s="355" t="s">
        <v>1131</v>
      </c>
      <c r="AK853" s="355" t="s">
        <v>1131</v>
      </c>
      <c r="AL853" s="355" t="s">
        <v>1131</v>
      </c>
      <c r="AM853" s="355" t="s">
        <v>1131</v>
      </c>
      <c r="AN853" s="355" t="s">
        <v>1131</v>
      </c>
      <c r="AO853" s="355" t="s">
        <v>1131</v>
      </c>
      <c r="AP853" s="355" t="s">
        <v>1131</v>
      </c>
      <c r="AQ853" s="355" t="s">
        <v>1131</v>
      </c>
      <c r="AR853" s="355" t="s">
        <v>1131</v>
      </c>
    </row>
    <row r="854" spans="1:44" ht="29.25" customHeight="1">
      <c r="A854" s="352" t="s">
        <v>3743</v>
      </c>
      <c r="B854" s="353" t="s">
        <v>3744</v>
      </c>
      <c r="C854" s="353" t="s">
        <v>2426</v>
      </c>
      <c r="D854" s="353"/>
      <c r="E854" s="353"/>
      <c r="F854" s="353" t="s">
        <v>3745</v>
      </c>
      <c r="G854" s="353"/>
      <c r="H854" s="353" t="s">
        <v>1130</v>
      </c>
      <c r="I854" s="354">
        <v>69580</v>
      </c>
      <c r="J854" s="354">
        <v>71150</v>
      </c>
      <c r="K854" s="354">
        <v>72730</v>
      </c>
      <c r="L854" s="354">
        <v>74750</v>
      </c>
      <c r="M854" s="354">
        <v>75660</v>
      </c>
      <c r="N854" s="354">
        <v>75720</v>
      </c>
      <c r="O854" s="354">
        <v>78160</v>
      </c>
      <c r="P854" s="354">
        <v>77950</v>
      </c>
      <c r="Q854" s="354">
        <v>78150</v>
      </c>
      <c r="R854" s="355">
        <v>79580</v>
      </c>
      <c r="S854" s="355">
        <v>81150</v>
      </c>
      <c r="T854" s="355">
        <v>82810</v>
      </c>
      <c r="U854" s="355">
        <v>84620</v>
      </c>
      <c r="V854" s="355">
        <v>86720</v>
      </c>
      <c r="W854" s="355">
        <v>88590</v>
      </c>
      <c r="X854" s="356" t="s">
        <v>1131</v>
      </c>
      <c r="Y854" s="356" t="s">
        <v>1131</v>
      </c>
      <c r="Z854" s="356" t="s">
        <v>1131</v>
      </c>
      <c r="AA854" s="356" t="s">
        <v>1131</v>
      </c>
      <c r="AB854" s="356" t="s">
        <v>1131</v>
      </c>
      <c r="AC854" s="356" t="s">
        <v>1131</v>
      </c>
      <c r="AD854" s="356" t="s">
        <v>1131</v>
      </c>
      <c r="AE854" s="356" t="s">
        <v>1131</v>
      </c>
      <c r="AF854" s="356" t="s">
        <v>1131</v>
      </c>
      <c r="AG854" s="356" t="s">
        <v>1131</v>
      </c>
      <c r="AH854" s="356" t="s">
        <v>1131</v>
      </c>
      <c r="AI854" s="356" t="s">
        <v>1131</v>
      </c>
      <c r="AJ854" s="356" t="s">
        <v>1131</v>
      </c>
      <c r="AK854" s="356" t="s">
        <v>1131</v>
      </c>
      <c r="AL854" s="356" t="s">
        <v>1131</v>
      </c>
      <c r="AM854" s="356" t="s">
        <v>1131</v>
      </c>
      <c r="AN854" s="356" t="s">
        <v>1131</v>
      </c>
      <c r="AO854" s="356" t="s">
        <v>1131</v>
      </c>
      <c r="AP854" s="356" t="s">
        <v>1131</v>
      </c>
      <c r="AQ854" s="356" t="s">
        <v>1131</v>
      </c>
      <c r="AR854" s="356" t="s">
        <v>1131</v>
      </c>
    </row>
    <row r="855" spans="1:44" ht="29.25" customHeight="1">
      <c r="A855" s="357" t="s">
        <v>3746</v>
      </c>
      <c r="B855" s="358" t="s">
        <v>3747</v>
      </c>
      <c r="C855" s="358"/>
      <c r="D855" s="358"/>
      <c r="E855" s="358" t="s">
        <v>1143</v>
      </c>
      <c r="F855" s="358" t="s">
        <v>3748</v>
      </c>
      <c r="G855" s="358"/>
      <c r="H855" s="358" t="s">
        <v>1130</v>
      </c>
      <c r="I855" s="359">
        <v>1.5</v>
      </c>
      <c r="J855" s="359">
        <v>1.5</v>
      </c>
      <c r="K855" s="359">
        <v>0.5</v>
      </c>
      <c r="L855" s="359">
        <v>2.2000000000000002</v>
      </c>
      <c r="M855" s="359">
        <v>2.1</v>
      </c>
      <c r="N855" s="359">
        <v>0.6</v>
      </c>
      <c r="O855" s="359">
        <v>1.8</v>
      </c>
      <c r="P855" s="359">
        <v>5.0999999999999996</v>
      </c>
      <c r="Q855" s="359">
        <v>2</v>
      </c>
      <c r="R855" s="355">
        <v>1.7</v>
      </c>
      <c r="S855" s="355">
        <v>1.1000000000000001</v>
      </c>
      <c r="T855" s="355">
        <v>1.5</v>
      </c>
      <c r="U855" s="355">
        <v>1.2</v>
      </c>
      <c r="V855" s="355">
        <v>0.9</v>
      </c>
      <c r="W855" s="355" t="s">
        <v>1131</v>
      </c>
      <c r="X855" s="355" t="s">
        <v>1131</v>
      </c>
      <c r="Y855" s="355" t="s">
        <v>1131</v>
      </c>
      <c r="Z855" s="355" t="s">
        <v>1131</v>
      </c>
      <c r="AA855" s="355" t="s">
        <v>1131</v>
      </c>
      <c r="AB855" s="355" t="s">
        <v>1131</v>
      </c>
      <c r="AC855" s="355" t="s">
        <v>1131</v>
      </c>
      <c r="AD855" s="355" t="s">
        <v>1131</v>
      </c>
      <c r="AE855" s="355" t="s">
        <v>1131</v>
      </c>
      <c r="AF855" s="355" t="s">
        <v>1131</v>
      </c>
      <c r="AG855" s="355" t="s">
        <v>1131</v>
      </c>
      <c r="AH855" s="355" t="s">
        <v>1131</v>
      </c>
      <c r="AI855" s="355" t="s">
        <v>1131</v>
      </c>
      <c r="AJ855" s="355" t="s">
        <v>1131</v>
      </c>
      <c r="AK855" s="355" t="s">
        <v>1131</v>
      </c>
      <c r="AL855" s="355" t="s">
        <v>1131</v>
      </c>
      <c r="AM855" s="355" t="s">
        <v>1131</v>
      </c>
      <c r="AN855" s="355" t="s">
        <v>1131</v>
      </c>
      <c r="AO855" s="355" t="s">
        <v>1131</v>
      </c>
      <c r="AP855" s="355" t="s">
        <v>1131</v>
      </c>
      <c r="AQ855" s="355" t="s">
        <v>1131</v>
      </c>
      <c r="AR855" s="355" t="s">
        <v>1131</v>
      </c>
    </row>
    <row r="856" spans="1:44" ht="38.25" customHeight="1">
      <c r="A856" s="352" t="s">
        <v>3749</v>
      </c>
      <c r="B856" s="353" t="s">
        <v>3750</v>
      </c>
      <c r="C856" s="353"/>
      <c r="D856" s="353"/>
      <c r="E856" s="353" t="s">
        <v>3751</v>
      </c>
      <c r="F856" s="353" t="s">
        <v>3752</v>
      </c>
      <c r="G856" s="353"/>
      <c r="H856" s="353" t="s">
        <v>1130</v>
      </c>
      <c r="I856" s="354">
        <v>-4.5</v>
      </c>
      <c r="J856" s="354">
        <v>0.9</v>
      </c>
      <c r="K856" s="354">
        <v>4.2</v>
      </c>
      <c r="L856" s="354">
        <v>6.2</v>
      </c>
      <c r="M856" s="354">
        <v>-2.7</v>
      </c>
      <c r="N856" s="354">
        <v>0.3</v>
      </c>
      <c r="O856" s="354">
        <v>6.1</v>
      </c>
      <c r="P856" s="354">
        <v>-6</v>
      </c>
      <c r="Q856" s="354">
        <v>1.9</v>
      </c>
      <c r="R856" s="354">
        <v>-0.4</v>
      </c>
      <c r="S856" s="355">
        <v>-4.8</v>
      </c>
      <c r="T856" s="355">
        <v>3</v>
      </c>
      <c r="U856" s="355">
        <v>3.8</v>
      </c>
      <c r="V856" s="355">
        <v>4.0999999999999996</v>
      </c>
      <c r="W856" s="355">
        <v>3.6</v>
      </c>
      <c r="X856" s="356" t="s">
        <v>1131</v>
      </c>
      <c r="Y856" s="356" t="s">
        <v>1131</v>
      </c>
      <c r="Z856" s="356" t="s">
        <v>1131</v>
      </c>
      <c r="AA856" s="356" t="s">
        <v>1131</v>
      </c>
      <c r="AB856" s="356" t="s">
        <v>1131</v>
      </c>
      <c r="AC856" s="356" t="s">
        <v>1131</v>
      </c>
      <c r="AD856" s="356" t="s">
        <v>1131</v>
      </c>
      <c r="AE856" s="356" t="s">
        <v>1131</v>
      </c>
      <c r="AF856" s="356" t="s">
        <v>1131</v>
      </c>
      <c r="AG856" s="356" t="s">
        <v>1131</v>
      </c>
      <c r="AH856" s="356" t="s">
        <v>1131</v>
      </c>
      <c r="AI856" s="356" t="s">
        <v>1131</v>
      </c>
      <c r="AJ856" s="356" t="s">
        <v>1131</v>
      </c>
      <c r="AK856" s="356" t="s">
        <v>1131</v>
      </c>
      <c r="AL856" s="356" t="s">
        <v>1131</v>
      </c>
      <c r="AM856" s="356" t="s">
        <v>1131</v>
      </c>
      <c r="AN856" s="356" t="s">
        <v>1131</v>
      </c>
      <c r="AO856" s="356" t="s">
        <v>1131</v>
      </c>
      <c r="AP856" s="356" t="s">
        <v>1131</v>
      </c>
      <c r="AQ856" s="356" t="s">
        <v>1131</v>
      </c>
      <c r="AR856" s="356" t="s">
        <v>1131</v>
      </c>
    </row>
    <row r="857" spans="1:44" ht="20.25" customHeight="1">
      <c r="A857" s="357" t="s">
        <v>3753</v>
      </c>
      <c r="B857" s="358" t="s">
        <v>3754</v>
      </c>
      <c r="C857" s="358"/>
      <c r="D857" s="358"/>
      <c r="E857" s="358" t="s">
        <v>1143</v>
      </c>
      <c r="F857" s="358" t="s">
        <v>3755</v>
      </c>
      <c r="G857" s="358"/>
      <c r="H857" s="358" t="s">
        <v>1130</v>
      </c>
      <c r="I857" s="359">
        <v>81.599999999999994</v>
      </c>
      <c r="J857" s="359">
        <v>79.900000000000006</v>
      </c>
      <c r="K857" s="359">
        <v>82.1</v>
      </c>
      <c r="L857" s="359">
        <v>85</v>
      </c>
      <c r="M857" s="359">
        <v>80.099999999999994</v>
      </c>
      <c r="N857" s="359">
        <v>79</v>
      </c>
      <c r="O857" s="359">
        <v>81</v>
      </c>
      <c r="P857" s="359">
        <v>69.599999999999994</v>
      </c>
      <c r="Q857" s="359">
        <v>67.3</v>
      </c>
      <c r="R857" s="355">
        <v>68.400000000000006</v>
      </c>
      <c r="S857" s="355">
        <v>72</v>
      </c>
      <c r="T857" s="355">
        <v>73.599999999999994</v>
      </c>
      <c r="U857" s="355">
        <v>72.7</v>
      </c>
      <c r="V857" s="355">
        <v>71.400000000000006</v>
      </c>
      <c r="W857" s="355" t="s">
        <v>1131</v>
      </c>
      <c r="X857" s="355" t="s">
        <v>1131</v>
      </c>
      <c r="Y857" s="355" t="s">
        <v>1131</v>
      </c>
      <c r="Z857" s="355" t="s">
        <v>1131</v>
      </c>
      <c r="AA857" s="355" t="s">
        <v>1131</v>
      </c>
      <c r="AB857" s="355" t="s">
        <v>1131</v>
      </c>
      <c r="AC857" s="355" t="s">
        <v>1131</v>
      </c>
      <c r="AD857" s="355" t="s">
        <v>1131</v>
      </c>
      <c r="AE857" s="355" t="s">
        <v>1131</v>
      </c>
      <c r="AF857" s="355" t="s">
        <v>1131</v>
      </c>
      <c r="AG857" s="355" t="s">
        <v>1131</v>
      </c>
      <c r="AH857" s="355" t="s">
        <v>1131</v>
      </c>
      <c r="AI857" s="355" t="s">
        <v>1131</v>
      </c>
      <c r="AJ857" s="355" t="s">
        <v>1131</v>
      </c>
      <c r="AK857" s="355" t="s">
        <v>1131</v>
      </c>
      <c r="AL857" s="355" t="s">
        <v>1131</v>
      </c>
      <c r="AM857" s="355" t="s">
        <v>1131</v>
      </c>
      <c r="AN857" s="355" t="s">
        <v>1131</v>
      </c>
      <c r="AO857" s="355" t="s">
        <v>1131</v>
      </c>
      <c r="AP857" s="355" t="s">
        <v>1131</v>
      </c>
      <c r="AQ857" s="355" t="s">
        <v>1131</v>
      </c>
      <c r="AR857" s="355" t="s">
        <v>1131</v>
      </c>
    </row>
    <row r="858" spans="1:44" ht="213" customHeight="1">
      <c r="A858" s="352" t="s">
        <v>3756</v>
      </c>
      <c r="B858" s="353" t="s">
        <v>3757</v>
      </c>
      <c r="C858" s="353"/>
      <c r="D858" s="353"/>
      <c r="E858" s="353"/>
      <c r="F858" s="353" t="s">
        <v>3758</v>
      </c>
      <c r="G858" s="353" t="s">
        <v>1378</v>
      </c>
      <c r="H858" s="353" t="s">
        <v>1130</v>
      </c>
      <c r="I858" s="356">
        <v>-59.579000000000001</v>
      </c>
      <c r="J858" s="356">
        <v>-65.352999999999994</v>
      </c>
      <c r="K858" s="356">
        <v>-65.552999999999997</v>
      </c>
      <c r="L858" s="356">
        <v>-63.161000000000001</v>
      </c>
      <c r="M858" s="356">
        <v>-65.364000000000004</v>
      </c>
      <c r="N858" s="356">
        <v>-63.430999999999997</v>
      </c>
      <c r="O858" s="356">
        <v>-58.375999999999998</v>
      </c>
      <c r="P858" s="356">
        <v>-65.358999999999995</v>
      </c>
      <c r="Q858" s="356" t="s">
        <v>1131</v>
      </c>
      <c r="R858" s="356" t="s">
        <v>1131</v>
      </c>
      <c r="S858" s="356" t="s">
        <v>1131</v>
      </c>
      <c r="T858" s="356" t="s">
        <v>1131</v>
      </c>
      <c r="U858" s="356" t="s">
        <v>1131</v>
      </c>
      <c r="V858" s="356" t="s">
        <v>1131</v>
      </c>
      <c r="W858" s="356" t="s">
        <v>1131</v>
      </c>
      <c r="X858" s="356" t="s">
        <v>1131</v>
      </c>
      <c r="Y858" s="356" t="s">
        <v>1131</v>
      </c>
      <c r="Z858" s="356" t="s">
        <v>1131</v>
      </c>
      <c r="AA858" s="356" t="s">
        <v>1131</v>
      </c>
      <c r="AB858" s="356" t="s">
        <v>1131</v>
      </c>
      <c r="AC858" s="356" t="s">
        <v>1131</v>
      </c>
      <c r="AD858" s="356" t="s">
        <v>1131</v>
      </c>
      <c r="AE858" s="356" t="s">
        <v>1131</v>
      </c>
      <c r="AF858" s="356" t="s">
        <v>1131</v>
      </c>
      <c r="AG858" s="356" t="s">
        <v>1131</v>
      </c>
      <c r="AH858" s="356" t="s">
        <v>1131</v>
      </c>
      <c r="AI858" s="356" t="s">
        <v>1131</v>
      </c>
      <c r="AJ858" s="356" t="s">
        <v>1131</v>
      </c>
      <c r="AK858" s="356" t="s">
        <v>1131</v>
      </c>
      <c r="AL858" s="356" t="s">
        <v>1131</v>
      </c>
      <c r="AM858" s="356" t="s">
        <v>1131</v>
      </c>
      <c r="AN858" s="356" t="s">
        <v>1131</v>
      </c>
      <c r="AO858" s="356" t="s">
        <v>1131</v>
      </c>
      <c r="AP858" s="356" t="s">
        <v>1131</v>
      </c>
      <c r="AQ858" s="356" t="s">
        <v>1131</v>
      </c>
      <c r="AR858" s="356" t="s">
        <v>1131</v>
      </c>
    </row>
    <row r="859" spans="1:44" ht="57" customHeight="1">
      <c r="A859" s="357" t="s">
        <v>3759</v>
      </c>
      <c r="B859" s="358" t="s">
        <v>3760</v>
      </c>
      <c r="C859" s="358"/>
      <c r="D859" s="358"/>
      <c r="E859" s="358" t="s">
        <v>3049</v>
      </c>
      <c r="F859" s="358" t="s">
        <v>3761</v>
      </c>
      <c r="G859" s="358"/>
      <c r="H859" s="358" t="s">
        <v>1130</v>
      </c>
      <c r="I859" s="355">
        <v>0.245</v>
      </c>
      <c r="J859" s="355">
        <v>0.248</v>
      </c>
      <c r="K859" s="355">
        <v>0.249</v>
      </c>
      <c r="L859" s="359">
        <v>0.3</v>
      </c>
      <c r="M859" s="359">
        <v>0.3</v>
      </c>
      <c r="N859" s="359">
        <v>0.3</v>
      </c>
      <c r="O859" s="359">
        <v>0.3</v>
      </c>
      <c r="P859" s="359">
        <v>0.4</v>
      </c>
      <c r="Q859" s="359">
        <v>0.4</v>
      </c>
      <c r="R859" s="355">
        <v>0.4</v>
      </c>
      <c r="S859" s="355">
        <v>0.4</v>
      </c>
      <c r="T859" s="355">
        <v>0.5</v>
      </c>
      <c r="U859" s="355">
        <v>0.5</v>
      </c>
      <c r="V859" s="355">
        <v>0.5</v>
      </c>
      <c r="W859" s="355" t="s">
        <v>1131</v>
      </c>
      <c r="X859" s="355" t="s">
        <v>1131</v>
      </c>
      <c r="Y859" s="355" t="s">
        <v>1131</v>
      </c>
      <c r="Z859" s="355" t="s">
        <v>1131</v>
      </c>
      <c r="AA859" s="355" t="s">
        <v>1131</v>
      </c>
      <c r="AB859" s="355" t="s">
        <v>1131</v>
      </c>
      <c r="AC859" s="355" t="s">
        <v>1131</v>
      </c>
      <c r="AD859" s="355" t="s">
        <v>1131</v>
      </c>
      <c r="AE859" s="355" t="s">
        <v>1131</v>
      </c>
      <c r="AF859" s="355" t="s">
        <v>1131</v>
      </c>
      <c r="AG859" s="355" t="s">
        <v>1131</v>
      </c>
      <c r="AH859" s="355" t="s">
        <v>1131</v>
      </c>
      <c r="AI859" s="355" t="s">
        <v>1131</v>
      </c>
      <c r="AJ859" s="355" t="s">
        <v>1131</v>
      </c>
      <c r="AK859" s="355" t="s">
        <v>1131</v>
      </c>
      <c r="AL859" s="355" t="s">
        <v>1131</v>
      </c>
      <c r="AM859" s="355" t="s">
        <v>1131</v>
      </c>
      <c r="AN859" s="355" t="s">
        <v>1131</v>
      </c>
      <c r="AO859" s="355" t="s">
        <v>1131</v>
      </c>
      <c r="AP859" s="355" t="s">
        <v>1131</v>
      </c>
      <c r="AQ859" s="355" t="s">
        <v>1131</v>
      </c>
      <c r="AR859" s="355" t="s">
        <v>1131</v>
      </c>
    </row>
    <row r="860" spans="1:44" ht="57" customHeight="1">
      <c r="A860" s="352" t="s">
        <v>3762</v>
      </c>
      <c r="B860" s="353" t="s">
        <v>3763</v>
      </c>
      <c r="C860" s="353"/>
      <c r="D860" s="353"/>
      <c r="E860" s="353" t="s">
        <v>3049</v>
      </c>
      <c r="F860" s="353" t="s">
        <v>3761</v>
      </c>
      <c r="G860" s="353"/>
      <c r="H860" s="353" t="s">
        <v>1130</v>
      </c>
      <c r="I860" s="356">
        <v>7.3179999999999996</v>
      </c>
      <c r="J860" s="356">
        <v>6.6470000000000002</v>
      </c>
      <c r="K860" s="356">
        <v>5.6989999999999998</v>
      </c>
      <c r="L860" s="354">
        <v>10.8</v>
      </c>
      <c r="M860" s="354">
        <v>13.8</v>
      </c>
      <c r="N860" s="354">
        <v>10</v>
      </c>
      <c r="O860" s="354">
        <v>11.4</v>
      </c>
      <c r="P860" s="354">
        <v>17.600000000000001</v>
      </c>
      <c r="Q860" s="354">
        <v>10.3</v>
      </c>
      <c r="R860" s="355">
        <v>11.5</v>
      </c>
      <c r="S860" s="355">
        <v>8</v>
      </c>
      <c r="T860" s="355">
        <v>8.3000000000000007</v>
      </c>
      <c r="U860" s="355">
        <v>8.5</v>
      </c>
      <c r="V860" s="355">
        <v>9.6999999999999993</v>
      </c>
      <c r="W860" s="356" t="s">
        <v>1131</v>
      </c>
      <c r="X860" s="356" t="s">
        <v>1131</v>
      </c>
      <c r="Y860" s="356" t="s">
        <v>1131</v>
      </c>
      <c r="Z860" s="356" t="s">
        <v>1131</v>
      </c>
      <c r="AA860" s="356" t="s">
        <v>1131</v>
      </c>
      <c r="AB860" s="356" t="s">
        <v>1131</v>
      </c>
      <c r="AC860" s="356" t="s">
        <v>1131</v>
      </c>
      <c r="AD860" s="356" t="s">
        <v>1131</v>
      </c>
      <c r="AE860" s="356" t="s">
        <v>1131</v>
      </c>
      <c r="AF860" s="356" t="s">
        <v>1131</v>
      </c>
      <c r="AG860" s="356" t="s">
        <v>1131</v>
      </c>
      <c r="AH860" s="356" t="s">
        <v>1131</v>
      </c>
      <c r="AI860" s="356" t="s">
        <v>1131</v>
      </c>
      <c r="AJ860" s="356" t="s">
        <v>1131</v>
      </c>
      <c r="AK860" s="356" t="s">
        <v>1131</v>
      </c>
      <c r="AL860" s="356" t="s">
        <v>1131</v>
      </c>
      <c r="AM860" s="356" t="s">
        <v>1131</v>
      </c>
      <c r="AN860" s="356" t="s">
        <v>1131</v>
      </c>
      <c r="AO860" s="356" t="s">
        <v>1131</v>
      </c>
      <c r="AP860" s="356" t="s">
        <v>1131</v>
      </c>
      <c r="AQ860" s="356" t="s">
        <v>1131</v>
      </c>
      <c r="AR860" s="356" t="s">
        <v>1131</v>
      </c>
    </row>
    <row r="861" spans="1:44" ht="57" customHeight="1">
      <c r="A861" s="357" t="s">
        <v>3764</v>
      </c>
      <c r="B861" s="358" t="s">
        <v>3765</v>
      </c>
      <c r="C861" s="358" t="s">
        <v>1290</v>
      </c>
      <c r="D861" s="358" t="s">
        <v>1315</v>
      </c>
      <c r="E861" s="358" t="s">
        <v>3049</v>
      </c>
      <c r="F861" s="358" t="s">
        <v>3761</v>
      </c>
      <c r="G861" s="358"/>
      <c r="H861" s="358" t="s">
        <v>1130</v>
      </c>
      <c r="I861" s="355">
        <v>4269450.4000000004</v>
      </c>
      <c r="J861" s="355">
        <v>4553245.5</v>
      </c>
      <c r="K861" s="355">
        <v>4812714.4000000004</v>
      </c>
      <c r="L861" s="359">
        <v>5332868</v>
      </c>
      <c r="M861" s="359">
        <v>6071156</v>
      </c>
      <c r="N861" s="359">
        <v>6676979</v>
      </c>
      <c r="O861" s="359">
        <v>7435233</v>
      </c>
      <c r="P861" s="359">
        <v>8745599</v>
      </c>
      <c r="Q861" s="359">
        <v>9648699</v>
      </c>
      <c r="R861" s="355">
        <v>10757805</v>
      </c>
      <c r="S861" s="355">
        <v>11614818</v>
      </c>
      <c r="T861" s="355">
        <v>12579771</v>
      </c>
      <c r="U861" s="355">
        <v>13650148</v>
      </c>
      <c r="V861" s="355">
        <v>14968769</v>
      </c>
      <c r="W861" s="355" t="s">
        <v>1131</v>
      </c>
      <c r="X861" s="355" t="s">
        <v>1131</v>
      </c>
      <c r="Y861" s="355" t="s">
        <v>1131</v>
      </c>
      <c r="Z861" s="355" t="s">
        <v>1131</v>
      </c>
      <c r="AA861" s="355" t="s">
        <v>1131</v>
      </c>
      <c r="AB861" s="355" t="s">
        <v>1131</v>
      </c>
      <c r="AC861" s="355" t="s">
        <v>1131</v>
      </c>
      <c r="AD861" s="355" t="s">
        <v>1131</v>
      </c>
      <c r="AE861" s="355" t="s">
        <v>1131</v>
      </c>
      <c r="AF861" s="355" t="s">
        <v>1131</v>
      </c>
      <c r="AG861" s="355" t="s">
        <v>1131</v>
      </c>
      <c r="AH861" s="355" t="s">
        <v>1131</v>
      </c>
      <c r="AI861" s="355" t="s">
        <v>1131</v>
      </c>
      <c r="AJ861" s="355" t="s">
        <v>1131</v>
      </c>
      <c r="AK861" s="355" t="s">
        <v>1131</v>
      </c>
      <c r="AL861" s="355" t="s">
        <v>1131</v>
      </c>
      <c r="AM861" s="355" t="s">
        <v>1131</v>
      </c>
      <c r="AN861" s="355" t="s">
        <v>1131</v>
      </c>
      <c r="AO861" s="355" t="s">
        <v>1131</v>
      </c>
      <c r="AP861" s="355" t="s">
        <v>1131</v>
      </c>
      <c r="AQ861" s="355" t="s">
        <v>1131</v>
      </c>
      <c r="AR861" s="355" t="s">
        <v>1131</v>
      </c>
    </row>
    <row r="862" spans="1:44" ht="13.5" customHeight="1">
      <c r="A862" s="352" t="s">
        <v>3766</v>
      </c>
      <c r="B862" s="353" t="s">
        <v>3767</v>
      </c>
      <c r="C862" s="353" t="s">
        <v>1371</v>
      </c>
      <c r="D862" s="353" t="s">
        <v>1315</v>
      </c>
      <c r="E862" s="353" t="s">
        <v>3057</v>
      </c>
      <c r="F862" s="353" t="s">
        <v>3766</v>
      </c>
      <c r="G862" s="353"/>
      <c r="H862" s="353" t="s">
        <v>1130</v>
      </c>
      <c r="I862" s="356">
        <v>3775.1</v>
      </c>
      <c r="J862" s="356">
        <v>3922.6</v>
      </c>
      <c r="K862" s="356">
        <v>4255.3</v>
      </c>
      <c r="L862" s="356">
        <v>4847.3</v>
      </c>
      <c r="M862" s="356">
        <v>5209.7</v>
      </c>
      <c r="N862" s="356">
        <v>5657.2</v>
      </c>
      <c r="O862" s="354">
        <v>6500</v>
      </c>
      <c r="P862" s="354">
        <v>6772</v>
      </c>
      <c r="Q862" s="354">
        <v>7390</v>
      </c>
      <c r="R862" s="355">
        <v>8015</v>
      </c>
      <c r="S862" s="355">
        <v>8975</v>
      </c>
      <c r="T862" s="355">
        <v>9964</v>
      </c>
      <c r="U862" s="355">
        <v>10995</v>
      </c>
      <c r="V862" s="355">
        <v>12021</v>
      </c>
      <c r="W862" s="356" t="s">
        <v>1131</v>
      </c>
      <c r="X862" s="356" t="s">
        <v>1131</v>
      </c>
      <c r="Y862" s="356" t="s">
        <v>1131</v>
      </c>
      <c r="Z862" s="356" t="s">
        <v>1131</v>
      </c>
      <c r="AA862" s="356" t="s">
        <v>1131</v>
      </c>
      <c r="AB862" s="356" t="s">
        <v>1131</v>
      </c>
      <c r="AC862" s="356" t="s">
        <v>1131</v>
      </c>
      <c r="AD862" s="356" t="s">
        <v>1131</v>
      </c>
      <c r="AE862" s="356" t="s">
        <v>1131</v>
      </c>
      <c r="AF862" s="356" t="s">
        <v>1131</v>
      </c>
      <c r="AG862" s="356" t="s">
        <v>1131</v>
      </c>
      <c r="AH862" s="356" t="s">
        <v>1131</v>
      </c>
      <c r="AI862" s="356" t="s">
        <v>1131</v>
      </c>
      <c r="AJ862" s="356" t="s">
        <v>1131</v>
      </c>
      <c r="AK862" s="356" t="s">
        <v>1131</v>
      </c>
      <c r="AL862" s="356" t="s">
        <v>1131</v>
      </c>
      <c r="AM862" s="356" t="s">
        <v>1131</v>
      </c>
      <c r="AN862" s="356" t="s">
        <v>1131</v>
      </c>
      <c r="AO862" s="356" t="s">
        <v>1131</v>
      </c>
      <c r="AP862" s="356" t="s">
        <v>1131</v>
      </c>
      <c r="AQ862" s="356" t="s">
        <v>1131</v>
      </c>
      <c r="AR862" s="356" t="s">
        <v>1131</v>
      </c>
    </row>
    <row r="863" spans="1:44" ht="57" customHeight="1">
      <c r="A863" s="357" t="s">
        <v>3768</v>
      </c>
      <c r="B863" s="358" t="s">
        <v>3769</v>
      </c>
      <c r="C863" s="358"/>
      <c r="D863" s="358" t="s">
        <v>1322</v>
      </c>
      <c r="E863" s="358" t="s">
        <v>3770</v>
      </c>
      <c r="F863" s="358" t="s">
        <v>3771</v>
      </c>
      <c r="G863" s="358"/>
      <c r="H863" s="358" t="s">
        <v>1130</v>
      </c>
      <c r="I863" s="355">
        <v>4135.1000000000004</v>
      </c>
      <c r="J863" s="355">
        <v>3860</v>
      </c>
      <c r="K863" s="355">
        <v>3735.4</v>
      </c>
      <c r="L863" s="355">
        <v>3661.7</v>
      </c>
      <c r="M863" s="355">
        <v>3612.6</v>
      </c>
      <c r="N863" s="355">
        <v>3211.7</v>
      </c>
      <c r="O863" s="359">
        <v>3163</v>
      </c>
      <c r="P863" s="359">
        <v>3438</v>
      </c>
      <c r="Q863" s="359">
        <v>3909</v>
      </c>
      <c r="R863" s="355" t="s">
        <v>1131</v>
      </c>
      <c r="S863" s="355" t="s">
        <v>1131</v>
      </c>
      <c r="T863" s="355" t="s">
        <v>1131</v>
      </c>
      <c r="U863" s="355" t="s">
        <v>1131</v>
      </c>
      <c r="V863" s="355" t="s">
        <v>1131</v>
      </c>
      <c r="W863" s="355" t="s">
        <v>1131</v>
      </c>
      <c r="X863" s="355" t="s">
        <v>1131</v>
      </c>
      <c r="Y863" s="355" t="s">
        <v>1131</v>
      </c>
      <c r="Z863" s="355" t="s">
        <v>1131</v>
      </c>
      <c r="AA863" s="355" t="s">
        <v>1131</v>
      </c>
      <c r="AB863" s="355" t="s">
        <v>1131</v>
      </c>
      <c r="AC863" s="355" t="s">
        <v>1131</v>
      </c>
      <c r="AD863" s="355" t="s">
        <v>1131</v>
      </c>
      <c r="AE863" s="355" t="s">
        <v>1131</v>
      </c>
      <c r="AF863" s="355" t="s">
        <v>1131</v>
      </c>
      <c r="AG863" s="355" t="s">
        <v>1131</v>
      </c>
      <c r="AH863" s="355" t="s">
        <v>1131</v>
      </c>
      <c r="AI863" s="355" t="s">
        <v>1131</v>
      </c>
      <c r="AJ863" s="355" t="s">
        <v>1131</v>
      </c>
      <c r="AK863" s="355" t="s">
        <v>1131</v>
      </c>
      <c r="AL863" s="355" t="s">
        <v>1131</v>
      </c>
      <c r="AM863" s="355" t="s">
        <v>1131</v>
      </c>
      <c r="AN863" s="355" t="s">
        <v>1131</v>
      </c>
      <c r="AO863" s="355" t="s">
        <v>1131</v>
      </c>
      <c r="AP863" s="355" t="s">
        <v>1131</v>
      </c>
      <c r="AQ863" s="355" t="s">
        <v>1131</v>
      </c>
      <c r="AR863" s="355" t="s">
        <v>1131</v>
      </c>
    </row>
    <row r="864" spans="1:44" ht="111.75" customHeight="1">
      <c r="A864" s="352" t="s">
        <v>3772</v>
      </c>
      <c r="B864" s="353" t="s">
        <v>3773</v>
      </c>
      <c r="C864" s="353"/>
      <c r="D864" s="353" t="s">
        <v>1322</v>
      </c>
      <c r="E864" s="353" t="s">
        <v>3774</v>
      </c>
      <c r="F864" s="353" t="s">
        <v>3775</v>
      </c>
      <c r="G864" s="353" t="s">
        <v>3776</v>
      </c>
      <c r="H864" s="353" t="s">
        <v>1130</v>
      </c>
      <c r="I864" s="356">
        <v>1652</v>
      </c>
      <c r="J864" s="356">
        <v>1636.9</v>
      </c>
      <c r="K864" s="356">
        <v>1529</v>
      </c>
      <c r="L864" s="356">
        <v>1558.6</v>
      </c>
      <c r="M864" s="356">
        <v>1539.1</v>
      </c>
      <c r="N864" s="356">
        <v>1649.2</v>
      </c>
      <c r="O864" s="356">
        <v>1480.1</v>
      </c>
      <c r="P864" s="356">
        <v>1435.4</v>
      </c>
      <c r="Q864" s="356">
        <v>1495</v>
      </c>
      <c r="R864" s="355">
        <v>1385</v>
      </c>
      <c r="S864" s="355">
        <v>1456</v>
      </c>
      <c r="T864" s="355">
        <v>1524</v>
      </c>
      <c r="U864" s="355">
        <v>1611</v>
      </c>
      <c r="V864" s="355">
        <v>1684</v>
      </c>
      <c r="W864" s="355">
        <v>1741</v>
      </c>
      <c r="X864" s="355">
        <v>1829</v>
      </c>
      <c r="Y864" s="355">
        <v>1914</v>
      </c>
      <c r="Z864" s="355">
        <v>1994</v>
      </c>
      <c r="AA864" s="355">
        <v>2067</v>
      </c>
      <c r="AB864" s="356" t="s">
        <v>1131</v>
      </c>
      <c r="AC864" s="356" t="s">
        <v>1131</v>
      </c>
      <c r="AD864" s="356" t="s">
        <v>1131</v>
      </c>
      <c r="AE864" s="356" t="s">
        <v>1131</v>
      </c>
      <c r="AF864" s="356" t="s">
        <v>1131</v>
      </c>
      <c r="AG864" s="356" t="s">
        <v>1131</v>
      </c>
      <c r="AH864" s="356" t="s">
        <v>1131</v>
      </c>
      <c r="AI864" s="356" t="s">
        <v>1131</v>
      </c>
      <c r="AJ864" s="356" t="s">
        <v>1131</v>
      </c>
      <c r="AK864" s="356" t="s">
        <v>1131</v>
      </c>
      <c r="AL864" s="356" t="s">
        <v>1131</v>
      </c>
      <c r="AM864" s="356" t="s">
        <v>1131</v>
      </c>
      <c r="AN864" s="356" t="s">
        <v>1131</v>
      </c>
      <c r="AO864" s="356" t="s">
        <v>1131</v>
      </c>
      <c r="AP864" s="356" t="s">
        <v>1131</v>
      </c>
      <c r="AQ864" s="356" t="s">
        <v>1131</v>
      </c>
      <c r="AR864" s="356" t="s">
        <v>1131</v>
      </c>
    </row>
    <row r="865" spans="1:44" ht="93.75" customHeight="1">
      <c r="A865" s="357" t="s">
        <v>3777</v>
      </c>
      <c r="B865" s="358" t="s">
        <v>3778</v>
      </c>
      <c r="C865" s="358"/>
      <c r="D865" s="358"/>
      <c r="E865" s="358" t="s">
        <v>3779</v>
      </c>
      <c r="F865" s="358" t="s">
        <v>3780</v>
      </c>
      <c r="G865" s="358"/>
      <c r="H865" s="358" t="s">
        <v>1130</v>
      </c>
      <c r="I865" s="355">
        <v>340</v>
      </c>
      <c r="J865" s="355">
        <v>345</v>
      </c>
      <c r="K865" s="355">
        <v>353.7</v>
      </c>
      <c r="L865" s="355">
        <v>365.5</v>
      </c>
      <c r="M865" s="355">
        <v>374.7</v>
      </c>
      <c r="N865" s="359">
        <v>388</v>
      </c>
      <c r="O865" s="359">
        <v>397</v>
      </c>
      <c r="P865" s="359">
        <v>405</v>
      </c>
      <c r="Q865" s="359">
        <v>415</v>
      </c>
      <c r="R865" s="355">
        <v>422</v>
      </c>
      <c r="S865" s="355">
        <v>429</v>
      </c>
      <c r="T865" s="355">
        <v>438</v>
      </c>
      <c r="U865" s="355">
        <v>448</v>
      </c>
      <c r="V865" s="355">
        <v>460</v>
      </c>
      <c r="W865" s="355">
        <v>472</v>
      </c>
      <c r="X865" s="355">
        <v>485</v>
      </c>
      <c r="Y865" s="355">
        <v>500</v>
      </c>
      <c r="Z865" s="355">
        <v>516</v>
      </c>
      <c r="AA865" s="355">
        <v>533</v>
      </c>
      <c r="AB865" s="355" t="s">
        <v>1131</v>
      </c>
      <c r="AC865" s="355" t="s">
        <v>1131</v>
      </c>
      <c r="AD865" s="355" t="s">
        <v>1131</v>
      </c>
      <c r="AE865" s="355" t="s">
        <v>1131</v>
      </c>
      <c r="AF865" s="355" t="s">
        <v>1131</v>
      </c>
      <c r="AG865" s="355" t="s">
        <v>1131</v>
      </c>
      <c r="AH865" s="355" t="s">
        <v>1131</v>
      </c>
      <c r="AI865" s="355" t="s">
        <v>1131</v>
      </c>
      <c r="AJ865" s="355" t="s">
        <v>1131</v>
      </c>
      <c r="AK865" s="355" t="s">
        <v>1131</v>
      </c>
      <c r="AL865" s="355" t="s">
        <v>1131</v>
      </c>
      <c r="AM865" s="355" t="s">
        <v>1131</v>
      </c>
      <c r="AN865" s="355" t="s">
        <v>1131</v>
      </c>
      <c r="AO865" s="355" t="s">
        <v>1131</v>
      </c>
      <c r="AP865" s="355" t="s">
        <v>1131</v>
      </c>
      <c r="AQ865" s="355" t="s">
        <v>1131</v>
      </c>
      <c r="AR865" s="355" t="s">
        <v>1131</v>
      </c>
    </row>
    <row r="866" spans="1:44" ht="47.25" customHeight="1">
      <c r="A866" s="352" t="s">
        <v>3781</v>
      </c>
      <c r="B866" s="353" t="s">
        <v>3782</v>
      </c>
      <c r="C866" s="353"/>
      <c r="D866" s="353" t="s">
        <v>1322</v>
      </c>
      <c r="E866" s="353" t="s">
        <v>1464</v>
      </c>
      <c r="F866" s="353" t="s">
        <v>3783</v>
      </c>
      <c r="G866" s="353" t="s">
        <v>2346</v>
      </c>
      <c r="H866" s="353" t="s">
        <v>1130</v>
      </c>
      <c r="I866" s="356">
        <v>39308.699999999997</v>
      </c>
      <c r="J866" s="356">
        <v>38627.4</v>
      </c>
      <c r="K866" s="356">
        <v>38460</v>
      </c>
      <c r="L866" s="356">
        <v>37388.1</v>
      </c>
      <c r="M866" s="356">
        <v>37117.699999999997</v>
      </c>
      <c r="N866" s="356">
        <v>37130.300000000003</v>
      </c>
      <c r="O866" s="356">
        <v>38160.1</v>
      </c>
      <c r="P866" s="356">
        <v>41944.2</v>
      </c>
      <c r="Q866" s="354">
        <v>45318</v>
      </c>
      <c r="R866" s="355">
        <v>49084</v>
      </c>
      <c r="S866" s="355">
        <v>52807</v>
      </c>
      <c r="T866" s="355">
        <v>56760</v>
      </c>
      <c r="U866" s="355">
        <v>60846</v>
      </c>
      <c r="V866" s="355">
        <v>65029</v>
      </c>
      <c r="W866" s="356" t="s">
        <v>1131</v>
      </c>
      <c r="X866" s="356" t="s">
        <v>1131</v>
      </c>
      <c r="Y866" s="356" t="s">
        <v>1131</v>
      </c>
      <c r="Z866" s="356" t="s">
        <v>1131</v>
      </c>
      <c r="AA866" s="356" t="s">
        <v>1131</v>
      </c>
      <c r="AB866" s="356" t="s">
        <v>1131</v>
      </c>
      <c r="AC866" s="356" t="s">
        <v>1131</v>
      </c>
      <c r="AD866" s="356" t="s">
        <v>1131</v>
      </c>
      <c r="AE866" s="356" t="s">
        <v>1131</v>
      </c>
      <c r="AF866" s="356" t="s">
        <v>1131</v>
      </c>
      <c r="AG866" s="356" t="s">
        <v>1131</v>
      </c>
      <c r="AH866" s="356" t="s">
        <v>1131</v>
      </c>
      <c r="AI866" s="356" t="s">
        <v>1131</v>
      </c>
      <c r="AJ866" s="356" t="s">
        <v>1131</v>
      </c>
      <c r="AK866" s="356" t="s">
        <v>1131</v>
      </c>
      <c r="AL866" s="356" t="s">
        <v>1131</v>
      </c>
      <c r="AM866" s="356" t="s">
        <v>1131</v>
      </c>
      <c r="AN866" s="356" t="s">
        <v>1131</v>
      </c>
      <c r="AO866" s="356" t="s">
        <v>1131</v>
      </c>
      <c r="AP866" s="356" t="s">
        <v>1131</v>
      </c>
      <c r="AQ866" s="356" t="s">
        <v>1131</v>
      </c>
      <c r="AR866" s="356" t="s">
        <v>1131</v>
      </c>
    </row>
    <row r="867" spans="1:44" ht="47.25" customHeight="1">
      <c r="A867" s="357" t="s">
        <v>3784</v>
      </c>
      <c r="B867" s="358" t="s">
        <v>3785</v>
      </c>
      <c r="C867" s="358"/>
      <c r="D867" s="358"/>
      <c r="E867" s="358" t="s">
        <v>1468</v>
      </c>
      <c r="F867" s="358" t="s">
        <v>3786</v>
      </c>
      <c r="G867" s="358" t="s">
        <v>2346</v>
      </c>
      <c r="H867" s="358" t="s">
        <v>1130</v>
      </c>
      <c r="I867" s="355">
        <v>-0.53900000000000003</v>
      </c>
      <c r="J867" s="355">
        <v>-1.7330000000000001</v>
      </c>
      <c r="K867" s="355">
        <v>-0.433</v>
      </c>
      <c r="L867" s="355">
        <v>-2.7869999999999999</v>
      </c>
      <c r="M867" s="355">
        <v>-0.72299999999999998</v>
      </c>
      <c r="N867" s="355">
        <v>3.4000000000000002E-2</v>
      </c>
      <c r="O867" s="355">
        <v>2.7730000000000001</v>
      </c>
      <c r="P867" s="355">
        <v>9.9160000000000004</v>
      </c>
      <c r="Q867" s="359">
        <v>8</v>
      </c>
      <c r="R867" s="355">
        <v>8.3000000000000007</v>
      </c>
      <c r="S867" s="355">
        <v>7.6</v>
      </c>
      <c r="T867" s="355">
        <v>7.5</v>
      </c>
      <c r="U867" s="355">
        <v>7.2</v>
      </c>
      <c r="V867" s="355">
        <v>6.9</v>
      </c>
      <c r="W867" s="355" t="s">
        <v>1131</v>
      </c>
      <c r="X867" s="355" t="s">
        <v>1131</v>
      </c>
      <c r="Y867" s="355" t="s">
        <v>1131</v>
      </c>
      <c r="Z867" s="355" t="s">
        <v>1131</v>
      </c>
      <c r="AA867" s="355" t="s">
        <v>1131</v>
      </c>
      <c r="AB867" s="355" t="s">
        <v>1131</v>
      </c>
      <c r="AC867" s="355" t="s">
        <v>1131</v>
      </c>
      <c r="AD867" s="355" t="s">
        <v>1131</v>
      </c>
      <c r="AE867" s="355" t="s">
        <v>1131</v>
      </c>
      <c r="AF867" s="355" t="s">
        <v>1131</v>
      </c>
      <c r="AG867" s="355" t="s">
        <v>1131</v>
      </c>
      <c r="AH867" s="355" t="s">
        <v>1131</v>
      </c>
      <c r="AI867" s="355" t="s">
        <v>1131</v>
      </c>
      <c r="AJ867" s="355" t="s">
        <v>1131</v>
      </c>
      <c r="AK867" s="355" t="s">
        <v>1131</v>
      </c>
      <c r="AL867" s="355" t="s">
        <v>1131</v>
      </c>
      <c r="AM867" s="355" t="s">
        <v>1131</v>
      </c>
      <c r="AN867" s="355" t="s">
        <v>1131</v>
      </c>
      <c r="AO867" s="355" t="s">
        <v>1131</v>
      </c>
      <c r="AP867" s="355" t="s">
        <v>1131</v>
      </c>
      <c r="AQ867" s="355" t="s">
        <v>1131</v>
      </c>
      <c r="AR867" s="355" t="s">
        <v>1131</v>
      </c>
    </row>
    <row r="868" spans="1:44" ht="47.25" customHeight="1">
      <c r="A868" s="352" t="s">
        <v>3787</v>
      </c>
      <c r="B868" s="353" t="s">
        <v>3788</v>
      </c>
      <c r="C868" s="353"/>
      <c r="D868" s="353"/>
      <c r="E868" s="353" t="s">
        <v>1468</v>
      </c>
      <c r="F868" s="353" t="s">
        <v>3789</v>
      </c>
      <c r="G868" s="353" t="s">
        <v>2346</v>
      </c>
      <c r="H868" s="353" t="s">
        <v>1130</v>
      </c>
      <c r="I868" s="356">
        <v>98.141999999999996</v>
      </c>
      <c r="J868" s="356">
        <v>92.155000000000001</v>
      </c>
      <c r="K868" s="356">
        <v>90.92</v>
      </c>
      <c r="L868" s="356">
        <v>87.638000000000005</v>
      </c>
      <c r="M868" s="356">
        <v>86.316000000000003</v>
      </c>
      <c r="N868" s="356">
        <v>85.850999999999999</v>
      </c>
      <c r="O868" s="356">
        <v>87.932000000000002</v>
      </c>
      <c r="P868" s="356">
        <v>96.543999999999997</v>
      </c>
      <c r="Q868" s="354">
        <v>103.5</v>
      </c>
      <c r="R868" s="355">
        <v>112.2</v>
      </c>
      <c r="S868" s="355">
        <v>120.4</v>
      </c>
      <c r="T868" s="355">
        <v>129</v>
      </c>
      <c r="U868" s="355">
        <v>137.80000000000001</v>
      </c>
      <c r="V868" s="356" t="s">
        <v>1131</v>
      </c>
      <c r="W868" s="356" t="s">
        <v>1131</v>
      </c>
      <c r="X868" s="356" t="s">
        <v>1131</v>
      </c>
      <c r="Y868" s="356" t="s">
        <v>1131</v>
      </c>
      <c r="Z868" s="356" t="s">
        <v>1131</v>
      </c>
      <c r="AA868" s="356" t="s">
        <v>1131</v>
      </c>
      <c r="AB868" s="356" t="s">
        <v>1131</v>
      </c>
      <c r="AC868" s="356" t="s">
        <v>1131</v>
      </c>
      <c r="AD868" s="356" t="s">
        <v>1131</v>
      </c>
      <c r="AE868" s="356" t="s">
        <v>1131</v>
      </c>
      <c r="AF868" s="356" t="s">
        <v>1131</v>
      </c>
      <c r="AG868" s="356" t="s">
        <v>1131</v>
      </c>
      <c r="AH868" s="356" t="s">
        <v>1131</v>
      </c>
      <c r="AI868" s="356" t="s">
        <v>1131</v>
      </c>
      <c r="AJ868" s="356" t="s">
        <v>1131</v>
      </c>
      <c r="AK868" s="356" t="s">
        <v>1131</v>
      </c>
      <c r="AL868" s="356" t="s">
        <v>1131</v>
      </c>
      <c r="AM868" s="356" t="s">
        <v>1131</v>
      </c>
      <c r="AN868" s="356" t="s">
        <v>1131</v>
      </c>
      <c r="AO868" s="356" t="s">
        <v>1131</v>
      </c>
      <c r="AP868" s="356" t="s">
        <v>1131</v>
      </c>
      <c r="AQ868" s="356" t="s">
        <v>1131</v>
      </c>
      <c r="AR868" s="356" t="s">
        <v>1131</v>
      </c>
    </row>
    <row r="869" spans="1:44" ht="20.25" customHeight="1">
      <c r="A869" s="357" t="s">
        <v>3790</v>
      </c>
      <c r="B869" s="358" t="s">
        <v>3791</v>
      </c>
      <c r="C869" s="358"/>
      <c r="D869" s="358"/>
      <c r="E869" s="358" t="s">
        <v>1468</v>
      </c>
      <c r="F869" s="358" t="s">
        <v>3792</v>
      </c>
      <c r="G869" s="358"/>
      <c r="H869" s="358" t="s">
        <v>1130</v>
      </c>
      <c r="I869" s="355">
        <v>1.667</v>
      </c>
      <c r="J869" s="355">
        <v>1.587</v>
      </c>
      <c r="K869" s="355">
        <v>1.54</v>
      </c>
      <c r="L869" s="355">
        <v>1.4990000000000001</v>
      </c>
      <c r="M869" s="355">
        <v>1.468</v>
      </c>
      <c r="N869" s="355">
        <v>1.4330000000000001</v>
      </c>
      <c r="O869" s="355">
        <v>1.43</v>
      </c>
      <c r="P869" s="355">
        <v>1.383</v>
      </c>
      <c r="Q869" s="359">
        <v>1.4</v>
      </c>
      <c r="R869" s="355">
        <v>1.3</v>
      </c>
      <c r="S869" s="355">
        <v>1.1000000000000001</v>
      </c>
      <c r="T869" s="355">
        <v>0.9</v>
      </c>
      <c r="U869" s="355" t="s">
        <v>1131</v>
      </c>
      <c r="V869" s="355" t="s">
        <v>1131</v>
      </c>
      <c r="W869" s="355" t="s">
        <v>1131</v>
      </c>
      <c r="X869" s="355" t="s">
        <v>1131</v>
      </c>
      <c r="Y869" s="355" t="s">
        <v>1131</v>
      </c>
      <c r="Z869" s="355" t="s">
        <v>1131</v>
      </c>
      <c r="AA869" s="355" t="s">
        <v>1131</v>
      </c>
      <c r="AB869" s="355" t="s">
        <v>1131</v>
      </c>
      <c r="AC869" s="355" t="s">
        <v>1131</v>
      </c>
      <c r="AD869" s="355" t="s">
        <v>1131</v>
      </c>
      <c r="AE869" s="355" t="s">
        <v>1131</v>
      </c>
      <c r="AF869" s="355" t="s">
        <v>1131</v>
      </c>
      <c r="AG869" s="355" t="s">
        <v>1131</v>
      </c>
      <c r="AH869" s="355" t="s">
        <v>1131</v>
      </c>
      <c r="AI869" s="355" t="s">
        <v>1131</v>
      </c>
      <c r="AJ869" s="355" t="s">
        <v>1131</v>
      </c>
      <c r="AK869" s="355" t="s">
        <v>1131</v>
      </c>
      <c r="AL869" s="355" t="s">
        <v>1131</v>
      </c>
      <c r="AM869" s="355" t="s">
        <v>1131</v>
      </c>
      <c r="AN869" s="355" t="s">
        <v>1131</v>
      </c>
      <c r="AO869" s="355" t="s">
        <v>1131</v>
      </c>
      <c r="AP869" s="355" t="s">
        <v>1131</v>
      </c>
      <c r="AQ869" s="355" t="s">
        <v>1131</v>
      </c>
      <c r="AR869" s="355" t="s">
        <v>1131</v>
      </c>
    </row>
    <row r="870" spans="1:44" ht="47.25" customHeight="1">
      <c r="A870" s="352" t="s">
        <v>3793</v>
      </c>
      <c r="B870" s="353" t="s">
        <v>3794</v>
      </c>
      <c r="C870" s="353"/>
      <c r="D870" s="353"/>
      <c r="E870" s="353" t="s">
        <v>1468</v>
      </c>
      <c r="F870" s="353" t="s">
        <v>3783</v>
      </c>
      <c r="G870" s="353" t="s">
        <v>2346</v>
      </c>
      <c r="H870" s="353" t="s">
        <v>1130</v>
      </c>
      <c r="I870" s="356">
        <v>77.099999999999994</v>
      </c>
      <c r="J870" s="356">
        <v>75.3</v>
      </c>
      <c r="K870" s="356">
        <v>74.7</v>
      </c>
      <c r="L870" s="356">
        <v>72.400000000000006</v>
      </c>
      <c r="M870" s="356">
        <v>71.7</v>
      </c>
      <c r="N870" s="356">
        <v>71.599999999999994</v>
      </c>
      <c r="O870" s="356">
        <v>73.599999999999994</v>
      </c>
      <c r="P870" s="356">
        <v>81</v>
      </c>
      <c r="Q870" s="354">
        <v>87.6</v>
      </c>
      <c r="R870" s="355">
        <v>94.9</v>
      </c>
      <c r="S870" s="355">
        <v>102</v>
      </c>
      <c r="T870" s="355">
        <v>110</v>
      </c>
      <c r="U870" s="355">
        <v>118</v>
      </c>
      <c r="V870" s="355">
        <v>126</v>
      </c>
      <c r="W870" s="356" t="s">
        <v>1131</v>
      </c>
      <c r="X870" s="356" t="s">
        <v>1131</v>
      </c>
      <c r="Y870" s="356" t="s">
        <v>1131</v>
      </c>
      <c r="Z870" s="356" t="s">
        <v>1131</v>
      </c>
      <c r="AA870" s="356" t="s">
        <v>1131</v>
      </c>
      <c r="AB870" s="356" t="s">
        <v>1131</v>
      </c>
      <c r="AC870" s="356" t="s">
        <v>1131</v>
      </c>
      <c r="AD870" s="356" t="s">
        <v>1131</v>
      </c>
      <c r="AE870" s="356" t="s">
        <v>1131</v>
      </c>
      <c r="AF870" s="356" t="s">
        <v>1131</v>
      </c>
      <c r="AG870" s="356" t="s">
        <v>1131</v>
      </c>
      <c r="AH870" s="356" t="s">
        <v>1131</v>
      </c>
      <c r="AI870" s="356" t="s">
        <v>1131</v>
      </c>
      <c r="AJ870" s="356" t="s">
        <v>1131</v>
      </c>
      <c r="AK870" s="356" t="s">
        <v>1131</v>
      </c>
      <c r="AL870" s="356" t="s">
        <v>1131</v>
      </c>
      <c r="AM870" s="356" t="s">
        <v>1131</v>
      </c>
      <c r="AN870" s="356" t="s">
        <v>1131</v>
      </c>
      <c r="AO870" s="356" t="s">
        <v>1131</v>
      </c>
      <c r="AP870" s="356" t="s">
        <v>1131</v>
      </c>
      <c r="AQ870" s="356" t="s">
        <v>1131</v>
      </c>
      <c r="AR870" s="356" t="s">
        <v>1131</v>
      </c>
    </row>
    <row r="871" spans="1:44" ht="47.25" customHeight="1">
      <c r="A871" s="357" t="s">
        <v>3795</v>
      </c>
      <c r="B871" s="358" t="s">
        <v>3796</v>
      </c>
      <c r="C871" s="358"/>
      <c r="D871" s="358" t="s">
        <v>1322</v>
      </c>
      <c r="E871" s="358" t="s">
        <v>3797</v>
      </c>
      <c r="F871" s="358" t="s">
        <v>3798</v>
      </c>
      <c r="G871" s="358" t="s">
        <v>2346</v>
      </c>
      <c r="H871" s="358" t="s">
        <v>1130</v>
      </c>
      <c r="I871" s="359">
        <v>100232</v>
      </c>
      <c r="J871" s="359">
        <v>110666</v>
      </c>
      <c r="K871" s="359">
        <v>121022</v>
      </c>
      <c r="L871" s="359">
        <v>132324</v>
      </c>
      <c r="M871" s="359">
        <v>142152</v>
      </c>
      <c r="N871" s="359">
        <v>148403</v>
      </c>
      <c r="O871" s="359">
        <v>159616</v>
      </c>
      <c r="P871" s="359">
        <v>166081</v>
      </c>
      <c r="Q871" s="359">
        <v>171447</v>
      </c>
      <c r="R871" s="355">
        <v>178096</v>
      </c>
      <c r="S871" s="355">
        <v>184970</v>
      </c>
      <c r="T871" s="355">
        <v>190963</v>
      </c>
      <c r="U871" s="355">
        <v>197400</v>
      </c>
      <c r="V871" s="355">
        <v>204117</v>
      </c>
      <c r="W871" s="355" t="s">
        <v>1131</v>
      </c>
      <c r="X871" s="355" t="s">
        <v>1131</v>
      </c>
      <c r="Y871" s="355" t="s">
        <v>1131</v>
      </c>
      <c r="Z871" s="355" t="s">
        <v>1131</v>
      </c>
      <c r="AA871" s="355" t="s">
        <v>1131</v>
      </c>
      <c r="AB871" s="355" t="s">
        <v>1131</v>
      </c>
      <c r="AC871" s="355" t="s">
        <v>1131</v>
      </c>
      <c r="AD871" s="355" t="s">
        <v>1131</v>
      </c>
      <c r="AE871" s="355" t="s">
        <v>1131</v>
      </c>
      <c r="AF871" s="355" t="s">
        <v>1131</v>
      </c>
      <c r="AG871" s="355" t="s">
        <v>1131</v>
      </c>
      <c r="AH871" s="355" t="s">
        <v>1131</v>
      </c>
      <c r="AI871" s="355" t="s">
        <v>1131</v>
      </c>
      <c r="AJ871" s="355" t="s">
        <v>1131</v>
      </c>
      <c r="AK871" s="355" t="s">
        <v>1131</v>
      </c>
      <c r="AL871" s="355" t="s">
        <v>1131</v>
      </c>
      <c r="AM871" s="355" t="s">
        <v>1131</v>
      </c>
      <c r="AN871" s="355" t="s">
        <v>1131</v>
      </c>
      <c r="AO871" s="355" t="s">
        <v>1131</v>
      </c>
      <c r="AP871" s="355" t="s">
        <v>1131</v>
      </c>
      <c r="AQ871" s="355" t="s">
        <v>1131</v>
      </c>
      <c r="AR871" s="355" t="s">
        <v>1131</v>
      </c>
    </row>
    <row r="872" spans="1:44" ht="47.25" customHeight="1">
      <c r="A872" s="352" t="s">
        <v>3799</v>
      </c>
      <c r="B872" s="353" t="s">
        <v>3800</v>
      </c>
      <c r="C872" s="353"/>
      <c r="D872" s="353"/>
      <c r="E872" s="353" t="s">
        <v>3797</v>
      </c>
      <c r="F872" s="353" t="s">
        <v>3801</v>
      </c>
      <c r="G872" s="353" t="s">
        <v>2346</v>
      </c>
      <c r="H872" s="353" t="s">
        <v>1130</v>
      </c>
      <c r="I872" s="354">
        <v>7.2</v>
      </c>
      <c r="J872" s="354">
        <v>7</v>
      </c>
      <c r="K872" s="354">
        <v>6.8</v>
      </c>
      <c r="L872" s="354">
        <v>6.4</v>
      </c>
      <c r="M872" s="354">
        <v>5.6</v>
      </c>
      <c r="N872" s="354">
        <v>3.5</v>
      </c>
      <c r="O872" s="354">
        <v>6.6</v>
      </c>
      <c r="P872" s="354">
        <v>5.2</v>
      </c>
      <c r="Q872" s="354">
        <v>4.2</v>
      </c>
      <c r="R872" s="355">
        <v>4.8</v>
      </c>
      <c r="S872" s="355">
        <v>4.7</v>
      </c>
      <c r="T872" s="355">
        <v>4.2</v>
      </c>
      <c r="U872" s="355">
        <v>4.2</v>
      </c>
      <c r="V872" s="355">
        <v>4.2</v>
      </c>
      <c r="W872" s="356" t="s">
        <v>1131</v>
      </c>
      <c r="X872" s="356" t="s">
        <v>1131</v>
      </c>
      <c r="Y872" s="356" t="s">
        <v>1131</v>
      </c>
      <c r="Z872" s="356" t="s">
        <v>1131</v>
      </c>
      <c r="AA872" s="356" t="s">
        <v>1131</v>
      </c>
      <c r="AB872" s="356" t="s">
        <v>1131</v>
      </c>
      <c r="AC872" s="356" t="s">
        <v>1131</v>
      </c>
      <c r="AD872" s="356" t="s">
        <v>1131</v>
      </c>
      <c r="AE872" s="356" t="s">
        <v>1131</v>
      </c>
      <c r="AF872" s="356" t="s">
        <v>1131</v>
      </c>
      <c r="AG872" s="356" t="s">
        <v>1131</v>
      </c>
      <c r="AH872" s="356" t="s">
        <v>1131</v>
      </c>
      <c r="AI872" s="356" t="s">
        <v>1131</v>
      </c>
      <c r="AJ872" s="356" t="s">
        <v>1131</v>
      </c>
      <c r="AK872" s="356" t="s">
        <v>1131</v>
      </c>
      <c r="AL872" s="356" t="s">
        <v>1131</v>
      </c>
      <c r="AM872" s="356" t="s">
        <v>1131</v>
      </c>
      <c r="AN872" s="356" t="s">
        <v>1131</v>
      </c>
      <c r="AO872" s="356" t="s">
        <v>1131</v>
      </c>
      <c r="AP872" s="356" t="s">
        <v>1131</v>
      </c>
      <c r="AQ872" s="356" t="s">
        <v>1131</v>
      </c>
      <c r="AR872" s="356" t="s">
        <v>1131</v>
      </c>
    </row>
    <row r="873" spans="1:44" ht="102.75" customHeight="1">
      <c r="A873" s="357" t="s">
        <v>3802</v>
      </c>
      <c r="B873" s="358" t="s">
        <v>3803</v>
      </c>
      <c r="C873" s="358" t="s">
        <v>1290</v>
      </c>
      <c r="D873" s="358" t="s">
        <v>1291</v>
      </c>
      <c r="E873" s="358" t="s">
        <v>3804</v>
      </c>
      <c r="F873" s="358" t="s">
        <v>3805</v>
      </c>
      <c r="G873" s="358" t="s">
        <v>3806</v>
      </c>
      <c r="H873" s="358" t="s">
        <v>1130</v>
      </c>
      <c r="I873" s="355">
        <v>937752</v>
      </c>
      <c r="J873" s="355">
        <v>963621</v>
      </c>
      <c r="K873" s="355">
        <v>991287</v>
      </c>
      <c r="L873" s="355">
        <v>1034916</v>
      </c>
      <c r="M873" s="355">
        <v>1081501</v>
      </c>
      <c r="N873" s="355">
        <v>1121078</v>
      </c>
      <c r="O873" s="355">
        <v>1158478</v>
      </c>
      <c r="P873" s="355">
        <v>1217781</v>
      </c>
      <c r="Q873" s="359">
        <v>1241723</v>
      </c>
      <c r="R873" s="359">
        <v>1299474.7</v>
      </c>
      <c r="S873" s="355">
        <v>1337431.8999999999</v>
      </c>
      <c r="T873" s="355">
        <v>1372458.8</v>
      </c>
      <c r="U873" s="355">
        <v>1416547.1</v>
      </c>
      <c r="V873" s="355">
        <v>1469460</v>
      </c>
      <c r="W873" s="355">
        <v>1526708.9</v>
      </c>
      <c r="X873" s="355">
        <v>1567735.7</v>
      </c>
      <c r="Y873" s="355">
        <v>1605257.3</v>
      </c>
      <c r="Z873" s="355">
        <v>1641681.4</v>
      </c>
      <c r="AA873" s="355">
        <v>1676199.8</v>
      </c>
      <c r="AB873" s="355">
        <v>1707792.3</v>
      </c>
      <c r="AC873" s="355">
        <v>1736921.6</v>
      </c>
      <c r="AD873" s="355">
        <v>1765673.9</v>
      </c>
      <c r="AE873" s="355">
        <v>1793645.4</v>
      </c>
      <c r="AF873" s="355">
        <v>1821119.3</v>
      </c>
      <c r="AG873" s="355">
        <v>1848229.6</v>
      </c>
      <c r="AH873" s="355">
        <v>1874304.3</v>
      </c>
      <c r="AI873" s="355">
        <v>1900340.9</v>
      </c>
      <c r="AJ873" s="355">
        <v>1926583.3</v>
      </c>
      <c r="AK873" s="355">
        <v>1952760.6</v>
      </c>
      <c r="AL873" s="355">
        <v>1978376.9</v>
      </c>
      <c r="AM873" s="355">
        <v>2003144.8</v>
      </c>
      <c r="AN873" s="355">
        <v>2026334</v>
      </c>
      <c r="AO873" s="355">
        <v>2047079.7</v>
      </c>
      <c r="AP873" s="355">
        <v>2064376.2</v>
      </c>
      <c r="AQ873" s="355">
        <v>2077008.6</v>
      </c>
      <c r="AR873" s="355">
        <v>2083431.8</v>
      </c>
    </row>
    <row r="874" spans="1:44" ht="38.25" customHeight="1">
      <c r="A874" s="352" t="s">
        <v>3807</v>
      </c>
      <c r="B874" s="353" t="s">
        <v>3808</v>
      </c>
      <c r="C874" s="353" t="s">
        <v>1371</v>
      </c>
      <c r="D874" s="353"/>
      <c r="E874" s="353" t="s">
        <v>1864</v>
      </c>
      <c r="F874" s="353" t="s">
        <v>3809</v>
      </c>
      <c r="G874" s="353"/>
      <c r="H874" s="353" t="s">
        <v>1130</v>
      </c>
      <c r="I874" s="356">
        <v>15207.5</v>
      </c>
      <c r="J874" s="356">
        <v>15077</v>
      </c>
      <c r="K874" s="356">
        <v>15944.7</v>
      </c>
      <c r="L874" s="356">
        <v>17033.3</v>
      </c>
      <c r="M874" s="356">
        <v>16549.900000000001</v>
      </c>
      <c r="N874" s="356">
        <v>16933.3</v>
      </c>
      <c r="O874" s="354">
        <v>18090</v>
      </c>
      <c r="P874" s="354">
        <v>17080</v>
      </c>
      <c r="Q874" s="354">
        <v>17870</v>
      </c>
      <c r="R874" s="355">
        <v>18130</v>
      </c>
      <c r="S874" s="355">
        <v>19430</v>
      </c>
      <c r="T874" s="355">
        <v>20590</v>
      </c>
      <c r="U874" s="355">
        <v>21710</v>
      </c>
      <c r="V874" s="355">
        <v>22530</v>
      </c>
      <c r="W874" s="355">
        <v>23490</v>
      </c>
      <c r="X874" s="355">
        <v>24720</v>
      </c>
      <c r="Y874" s="355">
        <v>25960</v>
      </c>
      <c r="Z874" s="355">
        <v>27260</v>
      </c>
      <c r="AA874" s="355">
        <v>28660</v>
      </c>
      <c r="AB874" s="356" t="s">
        <v>1131</v>
      </c>
      <c r="AC874" s="356" t="s">
        <v>1131</v>
      </c>
      <c r="AD874" s="356" t="s">
        <v>1131</v>
      </c>
      <c r="AE874" s="356" t="s">
        <v>1131</v>
      </c>
      <c r="AF874" s="356" t="s">
        <v>1131</v>
      </c>
      <c r="AG874" s="356" t="s">
        <v>1131</v>
      </c>
      <c r="AH874" s="356" t="s">
        <v>1131</v>
      </c>
      <c r="AI874" s="356" t="s">
        <v>1131</v>
      </c>
      <c r="AJ874" s="356" t="s">
        <v>1131</v>
      </c>
      <c r="AK874" s="356" t="s">
        <v>1131</v>
      </c>
      <c r="AL874" s="356" t="s">
        <v>1131</v>
      </c>
      <c r="AM874" s="356" t="s">
        <v>1131</v>
      </c>
      <c r="AN874" s="356" t="s">
        <v>1131</v>
      </c>
      <c r="AO874" s="356" t="s">
        <v>1131</v>
      </c>
      <c r="AP874" s="356" t="s">
        <v>1131</v>
      </c>
      <c r="AQ874" s="356" t="s">
        <v>1131</v>
      </c>
      <c r="AR874" s="356" t="s">
        <v>1131</v>
      </c>
    </row>
    <row r="875" spans="1:44" ht="29.25" customHeight="1">
      <c r="A875" s="357" t="s">
        <v>3810</v>
      </c>
      <c r="B875" s="358" t="s">
        <v>3811</v>
      </c>
      <c r="C875" s="358" t="s">
        <v>2426</v>
      </c>
      <c r="D875" s="358" t="s">
        <v>1315</v>
      </c>
      <c r="E875" s="358" t="s">
        <v>1143</v>
      </c>
      <c r="F875" s="358" t="s">
        <v>3812</v>
      </c>
      <c r="G875" s="358"/>
      <c r="H875" s="358" t="s">
        <v>1130</v>
      </c>
      <c r="I875" s="355">
        <v>1022606.4</v>
      </c>
      <c r="J875" s="355">
        <v>1045351.5</v>
      </c>
      <c r="K875" s="355">
        <v>1064004.8</v>
      </c>
      <c r="L875" s="355">
        <v>1132006.5</v>
      </c>
      <c r="M875" s="355">
        <v>1178013.8</v>
      </c>
      <c r="N875" s="355">
        <v>1249682.8999999999</v>
      </c>
      <c r="O875" s="359">
        <v>1296790</v>
      </c>
      <c r="P875" s="359">
        <v>1409085</v>
      </c>
      <c r="Q875" s="359">
        <v>1508630</v>
      </c>
      <c r="R875" s="355">
        <v>1578228</v>
      </c>
      <c r="S875" s="355">
        <v>1630460</v>
      </c>
      <c r="T875" s="355">
        <v>1689997</v>
      </c>
      <c r="U875" s="355">
        <v>1753847</v>
      </c>
      <c r="V875" s="355">
        <v>1827864</v>
      </c>
      <c r="W875" s="355">
        <v>1910284</v>
      </c>
      <c r="X875" s="355">
        <v>1992513</v>
      </c>
      <c r="Y875" s="355">
        <v>2074990</v>
      </c>
      <c r="Z875" s="355">
        <v>2158432</v>
      </c>
      <c r="AA875" s="355">
        <v>2241880</v>
      </c>
      <c r="AB875" s="355" t="s">
        <v>1131</v>
      </c>
      <c r="AC875" s="355" t="s">
        <v>1131</v>
      </c>
      <c r="AD875" s="355" t="s">
        <v>1131</v>
      </c>
      <c r="AE875" s="355" t="s">
        <v>1131</v>
      </c>
      <c r="AF875" s="355" t="s">
        <v>1131</v>
      </c>
      <c r="AG875" s="355" t="s">
        <v>1131</v>
      </c>
      <c r="AH875" s="355" t="s">
        <v>1131</v>
      </c>
      <c r="AI875" s="355" t="s">
        <v>1131</v>
      </c>
      <c r="AJ875" s="355" t="s">
        <v>1131</v>
      </c>
      <c r="AK875" s="355" t="s">
        <v>1131</v>
      </c>
      <c r="AL875" s="355" t="s">
        <v>1131</v>
      </c>
      <c r="AM875" s="355" t="s">
        <v>1131</v>
      </c>
      <c r="AN875" s="355" t="s">
        <v>1131</v>
      </c>
      <c r="AO875" s="355" t="s">
        <v>1131</v>
      </c>
      <c r="AP875" s="355" t="s">
        <v>1131</v>
      </c>
      <c r="AQ875" s="355" t="s">
        <v>1131</v>
      </c>
      <c r="AR875" s="355" t="s">
        <v>1131</v>
      </c>
    </row>
    <row r="876" spans="1:44" ht="29.25" customHeight="1">
      <c r="A876" s="352" t="s">
        <v>3813</v>
      </c>
      <c r="B876" s="353" t="s">
        <v>3814</v>
      </c>
      <c r="C876" s="353" t="s">
        <v>1371</v>
      </c>
      <c r="D876" s="353" t="s">
        <v>1315</v>
      </c>
      <c r="E876" s="353" t="s">
        <v>2568</v>
      </c>
      <c r="F876" s="353" t="s">
        <v>3815</v>
      </c>
      <c r="G876" s="353"/>
      <c r="H876" s="353" t="s">
        <v>1130</v>
      </c>
      <c r="I876" s="356">
        <v>829170</v>
      </c>
      <c r="J876" s="356">
        <v>830160</v>
      </c>
      <c r="K876" s="356">
        <v>876470</v>
      </c>
      <c r="L876" s="356">
        <v>940690</v>
      </c>
      <c r="M876" s="356">
        <v>928040</v>
      </c>
      <c r="N876" s="356">
        <v>949850</v>
      </c>
      <c r="O876" s="356">
        <v>1012700</v>
      </c>
      <c r="P876" s="356">
        <v>942960</v>
      </c>
      <c r="Q876" s="354">
        <v>951000</v>
      </c>
      <c r="R876" s="354">
        <v>952900</v>
      </c>
      <c r="S876" s="355">
        <v>915600</v>
      </c>
      <c r="T876" s="355">
        <v>944100</v>
      </c>
      <c r="U876" s="355">
        <v>989000</v>
      </c>
      <c r="V876" s="355">
        <v>1043000</v>
      </c>
      <c r="W876" s="355">
        <v>1096000</v>
      </c>
      <c r="X876" s="355">
        <v>1125000</v>
      </c>
      <c r="Y876" s="355">
        <v>1148000</v>
      </c>
      <c r="Z876" s="355">
        <v>1172000</v>
      </c>
      <c r="AA876" s="355">
        <v>1199000</v>
      </c>
      <c r="AB876" s="355">
        <v>1230000</v>
      </c>
      <c r="AC876" s="355">
        <v>1267000</v>
      </c>
      <c r="AD876" s="355">
        <v>1313000</v>
      </c>
      <c r="AE876" s="355">
        <v>1372000</v>
      </c>
      <c r="AF876" s="355">
        <v>1445000</v>
      </c>
      <c r="AG876" s="355">
        <v>1535000</v>
      </c>
      <c r="AH876" s="355">
        <v>1641000</v>
      </c>
      <c r="AI876" s="355">
        <v>1767000</v>
      </c>
      <c r="AJ876" s="355">
        <v>1910000</v>
      </c>
      <c r="AK876" s="355">
        <v>2068000</v>
      </c>
      <c r="AL876" s="355">
        <v>2232000</v>
      </c>
      <c r="AM876" s="355">
        <v>2388000</v>
      </c>
      <c r="AN876" s="355">
        <v>2513000</v>
      </c>
      <c r="AO876" s="355">
        <v>2581000</v>
      </c>
      <c r="AP876" s="355">
        <v>2564000</v>
      </c>
      <c r="AQ876" s="355">
        <v>2449000</v>
      </c>
      <c r="AR876" s="355">
        <v>2294000</v>
      </c>
    </row>
    <row r="877" spans="1:44" ht="93.75" customHeight="1">
      <c r="A877" s="357" t="s">
        <v>3816</v>
      </c>
      <c r="B877" s="358" t="s">
        <v>3817</v>
      </c>
      <c r="C877" s="358"/>
      <c r="D877" s="358" t="s">
        <v>1322</v>
      </c>
      <c r="E877" s="358" t="s">
        <v>3818</v>
      </c>
      <c r="F877" s="358" t="s">
        <v>3819</v>
      </c>
      <c r="G877" s="358"/>
      <c r="H877" s="358" t="s">
        <v>1130</v>
      </c>
      <c r="I877" s="355">
        <v>8985.9</v>
      </c>
      <c r="J877" s="355">
        <v>9242.7000000000007</v>
      </c>
      <c r="K877" s="355">
        <v>9332</v>
      </c>
      <c r="L877" s="355">
        <v>9342</v>
      </c>
      <c r="M877" s="355">
        <v>9701</v>
      </c>
      <c r="N877" s="355">
        <v>9465.7999999999993</v>
      </c>
      <c r="O877" s="359">
        <v>9950</v>
      </c>
      <c r="P877" s="359">
        <v>10376</v>
      </c>
      <c r="Q877" s="359">
        <v>10294</v>
      </c>
      <c r="R877" s="355">
        <v>10165</v>
      </c>
      <c r="S877" s="355">
        <v>10071</v>
      </c>
      <c r="T877" s="355">
        <v>9995</v>
      </c>
      <c r="U877" s="355">
        <v>9953</v>
      </c>
      <c r="V877" s="355">
        <v>9935</v>
      </c>
      <c r="W877" s="355">
        <v>9870</v>
      </c>
      <c r="X877" s="355">
        <v>9809</v>
      </c>
      <c r="Y877" s="355">
        <v>9761</v>
      </c>
      <c r="Z877" s="355">
        <v>9723</v>
      </c>
      <c r="AA877" s="355">
        <v>9712</v>
      </c>
      <c r="AB877" s="355" t="s">
        <v>1131</v>
      </c>
      <c r="AC877" s="355" t="s">
        <v>1131</v>
      </c>
      <c r="AD877" s="355" t="s">
        <v>1131</v>
      </c>
      <c r="AE877" s="355" t="s">
        <v>1131</v>
      </c>
      <c r="AF877" s="355" t="s">
        <v>1131</v>
      </c>
      <c r="AG877" s="355" t="s">
        <v>1131</v>
      </c>
      <c r="AH877" s="355" t="s">
        <v>1131</v>
      </c>
      <c r="AI877" s="355" t="s">
        <v>1131</v>
      </c>
      <c r="AJ877" s="355" t="s">
        <v>1131</v>
      </c>
      <c r="AK877" s="355" t="s">
        <v>1131</v>
      </c>
      <c r="AL877" s="355" t="s">
        <v>1131</v>
      </c>
      <c r="AM877" s="355" t="s">
        <v>1131</v>
      </c>
      <c r="AN877" s="355" t="s">
        <v>1131</v>
      </c>
      <c r="AO877" s="355" t="s">
        <v>1131</v>
      </c>
      <c r="AP877" s="355" t="s">
        <v>1131</v>
      </c>
      <c r="AQ877" s="355" t="s">
        <v>1131</v>
      </c>
      <c r="AR877" s="355" t="s">
        <v>1131</v>
      </c>
    </row>
    <row r="878" spans="1:44" ht="120.75" customHeight="1">
      <c r="A878" s="352" t="s">
        <v>3820</v>
      </c>
      <c r="B878" s="353" t="s">
        <v>3821</v>
      </c>
      <c r="C878" s="353"/>
      <c r="D878" s="353"/>
      <c r="E878" s="353" t="s">
        <v>1801</v>
      </c>
      <c r="F878" s="353" t="s">
        <v>3822</v>
      </c>
      <c r="G878" s="353"/>
      <c r="H878" s="353" t="s">
        <v>1130</v>
      </c>
      <c r="I878" s="356">
        <v>1307</v>
      </c>
      <c r="J878" s="356">
        <v>1331</v>
      </c>
      <c r="K878" s="356">
        <v>1389.5</v>
      </c>
      <c r="L878" s="356">
        <v>1464.8</v>
      </c>
      <c r="M878" s="356">
        <v>1446.9</v>
      </c>
      <c r="N878" s="356">
        <v>1284.9000000000001</v>
      </c>
      <c r="O878" s="356">
        <v>1228</v>
      </c>
      <c r="P878" s="356">
        <v>1372.2</v>
      </c>
      <c r="Q878" s="356" t="s">
        <v>1131</v>
      </c>
      <c r="R878" s="356" t="s">
        <v>1131</v>
      </c>
      <c r="S878" s="356" t="s">
        <v>1131</v>
      </c>
      <c r="T878" s="356" t="s">
        <v>1131</v>
      </c>
      <c r="U878" s="356" t="s">
        <v>1131</v>
      </c>
      <c r="V878" s="356" t="s">
        <v>1131</v>
      </c>
      <c r="W878" s="356" t="s">
        <v>1131</v>
      </c>
      <c r="X878" s="356" t="s">
        <v>1131</v>
      </c>
      <c r="Y878" s="356" t="s">
        <v>1131</v>
      </c>
      <c r="Z878" s="356" t="s">
        <v>1131</v>
      </c>
      <c r="AA878" s="356" t="s">
        <v>1131</v>
      </c>
      <c r="AB878" s="356" t="s">
        <v>1131</v>
      </c>
      <c r="AC878" s="356" t="s">
        <v>1131</v>
      </c>
      <c r="AD878" s="356" t="s">
        <v>1131</v>
      </c>
      <c r="AE878" s="356" t="s">
        <v>1131</v>
      </c>
      <c r="AF878" s="356" t="s">
        <v>1131</v>
      </c>
      <c r="AG878" s="356" t="s">
        <v>1131</v>
      </c>
      <c r="AH878" s="356" t="s">
        <v>1131</v>
      </c>
      <c r="AI878" s="356" t="s">
        <v>1131</v>
      </c>
      <c r="AJ878" s="356" t="s">
        <v>1131</v>
      </c>
      <c r="AK878" s="356" t="s">
        <v>1131</v>
      </c>
      <c r="AL878" s="356" t="s">
        <v>1131</v>
      </c>
      <c r="AM878" s="356" t="s">
        <v>1131</v>
      </c>
      <c r="AN878" s="356" t="s">
        <v>1131</v>
      </c>
      <c r="AO878" s="356" t="s">
        <v>1131</v>
      </c>
      <c r="AP878" s="356" t="s">
        <v>1131</v>
      </c>
      <c r="AQ878" s="356" t="s">
        <v>1131</v>
      </c>
      <c r="AR878" s="356" t="s">
        <v>1131</v>
      </c>
    </row>
    <row r="879" spans="1:44" ht="120.75" customHeight="1">
      <c r="A879" s="357" t="s">
        <v>3823</v>
      </c>
      <c r="B879" s="358" t="s">
        <v>3824</v>
      </c>
      <c r="C879" s="358"/>
      <c r="D879" s="358"/>
      <c r="E879" s="358" t="s">
        <v>1643</v>
      </c>
      <c r="F879" s="358" t="s">
        <v>3825</v>
      </c>
      <c r="G879" s="358"/>
      <c r="H879" s="358" t="s">
        <v>1130</v>
      </c>
      <c r="I879" s="355">
        <v>6.5880000000000001</v>
      </c>
      <c r="J879" s="355">
        <v>6.9290000000000003</v>
      </c>
      <c r="K879" s="355">
        <v>-0.63800000000000001</v>
      </c>
      <c r="L879" s="355">
        <v>1.155</v>
      </c>
      <c r="M879" s="355">
        <v>-5.3689999999999998</v>
      </c>
      <c r="N879" s="355">
        <v>-2.992</v>
      </c>
      <c r="O879" s="355">
        <v>10.109</v>
      </c>
      <c r="P879" s="359">
        <v>-7.3</v>
      </c>
      <c r="Q879" s="359">
        <v>-2.2999999999999998</v>
      </c>
      <c r="R879" s="355">
        <v>1.6</v>
      </c>
      <c r="S879" s="355">
        <v>0.5</v>
      </c>
      <c r="T879" s="355">
        <v>0.5</v>
      </c>
      <c r="U879" s="355">
        <v>0.3</v>
      </c>
      <c r="V879" s="355">
        <v>0.8</v>
      </c>
      <c r="W879" s="355">
        <v>0.1</v>
      </c>
      <c r="X879" s="355">
        <v>0.3</v>
      </c>
      <c r="Y879" s="355">
        <v>1.3</v>
      </c>
      <c r="Z879" s="355">
        <v>-0.7</v>
      </c>
      <c r="AA879" s="355">
        <v>0.1</v>
      </c>
      <c r="AB879" s="355" t="s">
        <v>1131</v>
      </c>
      <c r="AC879" s="355" t="s">
        <v>1131</v>
      </c>
      <c r="AD879" s="355" t="s">
        <v>1131</v>
      </c>
      <c r="AE879" s="355" t="s">
        <v>1131</v>
      </c>
      <c r="AF879" s="355" t="s">
        <v>1131</v>
      </c>
      <c r="AG879" s="355" t="s">
        <v>1131</v>
      </c>
      <c r="AH879" s="355" t="s">
        <v>1131</v>
      </c>
      <c r="AI879" s="355" t="s">
        <v>1131</v>
      </c>
      <c r="AJ879" s="355" t="s">
        <v>1131</v>
      </c>
      <c r="AK879" s="355" t="s">
        <v>1131</v>
      </c>
      <c r="AL879" s="355" t="s">
        <v>1131</v>
      </c>
      <c r="AM879" s="355" t="s">
        <v>1131</v>
      </c>
      <c r="AN879" s="355" t="s">
        <v>1131</v>
      </c>
      <c r="AO879" s="355" t="s">
        <v>1131</v>
      </c>
      <c r="AP879" s="355" t="s">
        <v>1131</v>
      </c>
      <c r="AQ879" s="355" t="s">
        <v>1131</v>
      </c>
      <c r="AR879" s="355" t="s">
        <v>1131</v>
      </c>
    </row>
    <row r="880" spans="1:44" ht="120.75" customHeight="1">
      <c r="A880" s="352" t="s">
        <v>3826</v>
      </c>
      <c r="B880" s="353" t="s">
        <v>3827</v>
      </c>
      <c r="C880" s="353"/>
      <c r="D880" s="353"/>
      <c r="E880" s="353" t="s">
        <v>1643</v>
      </c>
      <c r="F880" s="353" t="s">
        <v>3828</v>
      </c>
      <c r="G880" s="353"/>
      <c r="H880" s="353" t="s">
        <v>1130</v>
      </c>
      <c r="I880" s="356">
        <v>37.664999999999999</v>
      </c>
      <c r="J880" s="356">
        <v>38.890999999999998</v>
      </c>
      <c r="K880" s="356">
        <v>38.661999999999999</v>
      </c>
      <c r="L880" s="356">
        <v>39.139000000000003</v>
      </c>
      <c r="M880" s="356">
        <v>37.286000000000001</v>
      </c>
      <c r="N880" s="356">
        <v>36.692</v>
      </c>
      <c r="O880" s="356">
        <v>38.231999999999999</v>
      </c>
      <c r="P880" s="354">
        <v>36</v>
      </c>
      <c r="Q880" s="354">
        <v>36.200000000000003</v>
      </c>
      <c r="R880" s="355">
        <v>36.299999999999997</v>
      </c>
      <c r="S880" s="355">
        <v>36.200000000000003</v>
      </c>
      <c r="T880" s="355">
        <v>36.200000000000003</v>
      </c>
      <c r="U880" s="355">
        <v>36.1</v>
      </c>
      <c r="V880" s="355">
        <v>36</v>
      </c>
      <c r="W880" s="355">
        <v>36.6</v>
      </c>
      <c r="X880" s="355">
        <v>36.9</v>
      </c>
      <c r="Y880" s="355">
        <v>37.299999999999997</v>
      </c>
      <c r="Z880" s="355">
        <v>37</v>
      </c>
      <c r="AA880" s="355">
        <v>36.799999999999997</v>
      </c>
      <c r="AB880" s="356" t="s">
        <v>1131</v>
      </c>
      <c r="AC880" s="356" t="s">
        <v>1131</v>
      </c>
      <c r="AD880" s="356" t="s">
        <v>1131</v>
      </c>
      <c r="AE880" s="356" t="s">
        <v>1131</v>
      </c>
      <c r="AF880" s="356" t="s">
        <v>1131</v>
      </c>
      <c r="AG880" s="356" t="s">
        <v>1131</v>
      </c>
      <c r="AH880" s="356" t="s">
        <v>1131</v>
      </c>
      <c r="AI880" s="356" t="s">
        <v>1131</v>
      </c>
      <c r="AJ880" s="356" t="s">
        <v>1131</v>
      </c>
      <c r="AK880" s="356" t="s">
        <v>1131</v>
      </c>
      <c r="AL880" s="356" t="s">
        <v>1131</v>
      </c>
      <c r="AM880" s="356" t="s">
        <v>1131</v>
      </c>
      <c r="AN880" s="356" t="s">
        <v>1131</v>
      </c>
      <c r="AO880" s="356" t="s">
        <v>1131</v>
      </c>
      <c r="AP880" s="356" t="s">
        <v>1131</v>
      </c>
      <c r="AQ880" s="356" t="s">
        <v>1131</v>
      </c>
      <c r="AR880" s="356" t="s">
        <v>1131</v>
      </c>
    </row>
    <row r="881" spans="1:44" ht="120.75" customHeight="1">
      <c r="A881" s="357" t="s">
        <v>3829</v>
      </c>
      <c r="B881" s="358" t="s">
        <v>3830</v>
      </c>
      <c r="C881" s="358"/>
      <c r="D881" s="358"/>
      <c r="E881" s="358" t="s">
        <v>1643</v>
      </c>
      <c r="F881" s="358" t="s">
        <v>3831</v>
      </c>
      <c r="G881" s="358"/>
      <c r="H881" s="358" t="s">
        <v>1130</v>
      </c>
      <c r="I881" s="355">
        <v>102682</v>
      </c>
      <c r="J881" s="355">
        <v>109796.6</v>
      </c>
      <c r="K881" s="355">
        <v>109095.8</v>
      </c>
      <c r="L881" s="355">
        <v>110355.7</v>
      </c>
      <c r="M881" s="355">
        <v>104430.7</v>
      </c>
      <c r="N881" s="355">
        <v>101306.3</v>
      </c>
      <c r="O881" s="355">
        <v>111547.2</v>
      </c>
      <c r="P881" s="359">
        <v>103356</v>
      </c>
      <c r="Q881" s="359">
        <v>100979</v>
      </c>
      <c r="R881" s="355">
        <v>102560</v>
      </c>
      <c r="S881" s="355">
        <v>103094</v>
      </c>
      <c r="T881" s="355">
        <v>103614</v>
      </c>
      <c r="U881" s="355">
        <v>103904</v>
      </c>
      <c r="V881" s="355">
        <v>104694</v>
      </c>
      <c r="W881" s="355">
        <v>104827</v>
      </c>
      <c r="X881" s="355">
        <v>105135</v>
      </c>
      <c r="Y881" s="355">
        <v>106531</v>
      </c>
      <c r="Z881" s="355">
        <v>105743</v>
      </c>
      <c r="AA881" s="355">
        <v>105822</v>
      </c>
      <c r="AB881" s="355" t="s">
        <v>1131</v>
      </c>
      <c r="AC881" s="355" t="s">
        <v>1131</v>
      </c>
      <c r="AD881" s="355" t="s">
        <v>1131</v>
      </c>
      <c r="AE881" s="355" t="s">
        <v>1131</v>
      </c>
      <c r="AF881" s="355" t="s">
        <v>1131</v>
      </c>
      <c r="AG881" s="355" t="s">
        <v>1131</v>
      </c>
      <c r="AH881" s="355" t="s">
        <v>1131</v>
      </c>
      <c r="AI881" s="355" t="s">
        <v>1131</v>
      </c>
      <c r="AJ881" s="355" t="s">
        <v>1131</v>
      </c>
      <c r="AK881" s="355" t="s">
        <v>1131</v>
      </c>
      <c r="AL881" s="355" t="s">
        <v>1131</v>
      </c>
      <c r="AM881" s="355" t="s">
        <v>1131</v>
      </c>
      <c r="AN881" s="355" t="s">
        <v>1131</v>
      </c>
      <c r="AO881" s="355" t="s">
        <v>1131</v>
      </c>
      <c r="AP881" s="355" t="s">
        <v>1131</v>
      </c>
      <c r="AQ881" s="355" t="s">
        <v>1131</v>
      </c>
      <c r="AR881" s="355" t="s">
        <v>1131</v>
      </c>
    </row>
    <row r="882" spans="1:44" ht="120.75" customHeight="1">
      <c r="A882" s="352" t="s">
        <v>3832</v>
      </c>
      <c r="B882" s="353" t="s">
        <v>3833</v>
      </c>
      <c r="C882" s="353"/>
      <c r="D882" s="353"/>
      <c r="E882" s="353" t="s">
        <v>1643</v>
      </c>
      <c r="F882" s="353" t="s">
        <v>3834</v>
      </c>
      <c r="G882" s="353"/>
      <c r="H882" s="353" t="s">
        <v>1130</v>
      </c>
      <c r="I882" s="356">
        <v>2.7450000000000001</v>
      </c>
      <c r="J882" s="356">
        <v>2.9009999999999998</v>
      </c>
      <c r="K882" s="356">
        <v>2.8420000000000001</v>
      </c>
      <c r="L882" s="356">
        <v>2.8740000000000001</v>
      </c>
      <c r="M882" s="356">
        <v>2.6970000000000001</v>
      </c>
      <c r="N882" s="356">
        <v>2.84</v>
      </c>
      <c r="O882" s="356">
        <v>2.9580000000000002</v>
      </c>
      <c r="P882" s="354">
        <v>2.7</v>
      </c>
      <c r="Q882" s="354">
        <v>2.6</v>
      </c>
      <c r="R882" s="355">
        <v>2.6</v>
      </c>
      <c r="S882" s="355">
        <v>2.6</v>
      </c>
      <c r="T882" s="355">
        <v>2.6</v>
      </c>
      <c r="U882" s="355">
        <v>2.6</v>
      </c>
      <c r="V882" s="355">
        <v>2.7</v>
      </c>
      <c r="W882" s="355">
        <v>2.7</v>
      </c>
      <c r="X882" s="355">
        <v>2.8</v>
      </c>
      <c r="Y882" s="355">
        <v>2.9</v>
      </c>
      <c r="Z882" s="355">
        <v>2.9</v>
      </c>
      <c r="AA882" s="355">
        <v>2.9</v>
      </c>
      <c r="AB882" s="356" t="s">
        <v>1131</v>
      </c>
      <c r="AC882" s="356" t="s">
        <v>1131</v>
      </c>
      <c r="AD882" s="356" t="s">
        <v>1131</v>
      </c>
      <c r="AE882" s="356" t="s">
        <v>1131</v>
      </c>
      <c r="AF882" s="356" t="s">
        <v>1131</v>
      </c>
      <c r="AG882" s="356" t="s">
        <v>1131</v>
      </c>
      <c r="AH882" s="356" t="s">
        <v>1131</v>
      </c>
      <c r="AI882" s="356" t="s">
        <v>1131</v>
      </c>
      <c r="AJ882" s="356" t="s">
        <v>1131</v>
      </c>
      <c r="AK882" s="356" t="s">
        <v>1131</v>
      </c>
      <c r="AL882" s="356" t="s">
        <v>1131</v>
      </c>
      <c r="AM882" s="356" t="s">
        <v>1131</v>
      </c>
      <c r="AN882" s="356" t="s">
        <v>1131</v>
      </c>
      <c r="AO882" s="356" t="s">
        <v>1131</v>
      </c>
      <c r="AP882" s="356" t="s">
        <v>1131</v>
      </c>
      <c r="AQ882" s="356" t="s">
        <v>1131</v>
      </c>
      <c r="AR882" s="356" t="s">
        <v>1131</v>
      </c>
    </row>
    <row r="883" spans="1:44" ht="120.75" customHeight="1">
      <c r="A883" s="357" t="s">
        <v>3835</v>
      </c>
      <c r="B883" s="358" t="s">
        <v>3836</v>
      </c>
      <c r="C883" s="358"/>
      <c r="D883" s="358"/>
      <c r="E883" s="358" t="s">
        <v>1801</v>
      </c>
      <c r="F883" s="358" t="s">
        <v>3837</v>
      </c>
      <c r="G883" s="358"/>
      <c r="H883" s="358" t="s">
        <v>1130</v>
      </c>
      <c r="I883" s="355">
        <v>847</v>
      </c>
      <c r="J883" s="355">
        <v>922</v>
      </c>
      <c r="K883" s="355">
        <v>868.22</v>
      </c>
      <c r="L883" s="355">
        <v>932.68</v>
      </c>
      <c r="M883" s="355">
        <v>962.15</v>
      </c>
      <c r="N883" s="355">
        <v>938.86</v>
      </c>
      <c r="O883" s="355">
        <v>1065.0999999999999</v>
      </c>
      <c r="P883" s="355">
        <v>991.66</v>
      </c>
      <c r="Q883" s="355" t="s">
        <v>1131</v>
      </c>
      <c r="R883" s="355" t="s">
        <v>1131</v>
      </c>
      <c r="S883" s="355" t="s">
        <v>1131</v>
      </c>
      <c r="T883" s="355" t="s">
        <v>1131</v>
      </c>
      <c r="U883" s="355" t="s">
        <v>1131</v>
      </c>
      <c r="V883" s="355" t="s">
        <v>1131</v>
      </c>
      <c r="W883" s="355" t="s">
        <v>1131</v>
      </c>
      <c r="X883" s="355" t="s">
        <v>1131</v>
      </c>
      <c r="Y883" s="355" t="s">
        <v>1131</v>
      </c>
      <c r="Z883" s="355" t="s">
        <v>1131</v>
      </c>
      <c r="AA883" s="355" t="s">
        <v>1131</v>
      </c>
      <c r="AB883" s="355" t="s">
        <v>1131</v>
      </c>
      <c r="AC883" s="355" t="s">
        <v>1131</v>
      </c>
      <c r="AD883" s="355" t="s">
        <v>1131</v>
      </c>
      <c r="AE883" s="355" t="s">
        <v>1131</v>
      </c>
      <c r="AF883" s="355" t="s">
        <v>1131</v>
      </c>
      <c r="AG883" s="355" t="s">
        <v>1131</v>
      </c>
      <c r="AH883" s="355" t="s">
        <v>1131</v>
      </c>
      <c r="AI883" s="355" t="s">
        <v>1131</v>
      </c>
      <c r="AJ883" s="355" t="s">
        <v>1131</v>
      </c>
      <c r="AK883" s="355" t="s">
        <v>1131</v>
      </c>
      <c r="AL883" s="355" t="s">
        <v>1131</v>
      </c>
      <c r="AM883" s="355" t="s">
        <v>1131</v>
      </c>
      <c r="AN883" s="355" t="s">
        <v>1131</v>
      </c>
      <c r="AO883" s="355" t="s">
        <v>1131</v>
      </c>
      <c r="AP883" s="355" t="s">
        <v>1131</v>
      </c>
      <c r="AQ883" s="355" t="s">
        <v>1131</v>
      </c>
      <c r="AR883" s="355" t="s">
        <v>1131</v>
      </c>
    </row>
    <row r="884" spans="1:44" ht="120.75" customHeight="1">
      <c r="A884" s="352" t="s">
        <v>3838</v>
      </c>
      <c r="B884" s="353" t="s">
        <v>3839</v>
      </c>
      <c r="C884" s="353"/>
      <c r="D884" s="353"/>
      <c r="E884" s="353" t="s">
        <v>1801</v>
      </c>
      <c r="F884" s="353" t="s">
        <v>3840</v>
      </c>
      <c r="G884" s="353"/>
      <c r="H884" s="353" t="s">
        <v>1130</v>
      </c>
      <c r="I884" s="356">
        <v>-460</v>
      </c>
      <c r="J884" s="356">
        <v>-409</v>
      </c>
      <c r="K884" s="356">
        <v>-521.24</v>
      </c>
      <c r="L884" s="356">
        <v>-532.11</v>
      </c>
      <c r="M884" s="356">
        <v>-484.79</v>
      </c>
      <c r="N884" s="356">
        <v>-346.03</v>
      </c>
      <c r="O884" s="356">
        <v>-162.97</v>
      </c>
      <c r="P884" s="356">
        <v>-380.59</v>
      </c>
      <c r="Q884" s="356" t="s">
        <v>1131</v>
      </c>
      <c r="R884" s="356" t="s">
        <v>1131</v>
      </c>
      <c r="S884" s="356" t="s">
        <v>1131</v>
      </c>
      <c r="T884" s="356" t="s">
        <v>1131</v>
      </c>
      <c r="U884" s="356" t="s">
        <v>1131</v>
      </c>
      <c r="V884" s="356" t="s">
        <v>1131</v>
      </c>
      <c r="W884" s="356" t="s">
        <v>1131</v>
      </c>
      <c r="X884" s="356" t="s">
        <v>1131</v>
      </c>
      <c r="Y884" s="356" t="s">
        <v>1131</v>
      </c>
      <c r="Z884" s="356" t="s">
        <v>1131</v>
      </c>
      <c r="AA884" s="356" t="s">
        <v>1131</v>
      </c>
      <c r="AB884" s="356" t="s">
        <v>1131</v>
      </c>
      <c r="AC884" s="356" t="s">
        <v>1131</v>
      </c>
      <c r="AD884" s="356" t="s">
        <v>1131</v>
      </c>
      <c r="AE884" s="356" t="s">
        <v>1131</v>
      </c>
      <c r="AF884" s="356" t="s">
        <v>1131</v>
      </c>
      <c r="AG884" s="356" t="s">
        <v>1131</v>
      </c>
      <c r="AH884" s="356" t="s">
        <v>1131</v>
      </c>
      <c r="AI884" s="356" t="s">
        <v>1131</v>
      </c>
      <c r="AJ884" s="356" t="s">
        <v>1131</v>
      </c>
      <c r="AK884" s="356" t="s">
        <v>1131</v>
      </c>
      <c r="AL884" s="356" t="s">
        <v>1131</v>
      </c>
      <c r="AM884" s="356" t="s">
        <v>1131</v>
      </c>
      <c r="AN884" s="356" t="s">
        <v>1131</v>
      </c>
      <c r="AO884" s="356" t="s">
        <v>1131</v>
      </c>
      <c r="AP884" s="356" t="s">
        <v>1131</v>
      </c>
      <c r="AQ884" s="356" t="s">
        <v>1131</v>
      </c>
      <c r="AR884" s="356" t="s">
        <v>1131</v>
      </c>
    </row>
    <row r="885" spans="1:44" ht="29.25" customHeight="1">
      <c r="A885" s="357" t="s">
        <v>3841</v>
      </c>
      <c r="B885" s="358" t="s">
        <v>3842</v>
      </c>
      <c r="C885" s="358" t="s">
        <v>1290</v>
      </c>
      <c r="D885" s="358" t="s">
        <v>1315</v>
      </c>
      <c r="E885" s="358" t="s">
        <v>1485</v>
      </c>
      <c r="F885" s="358" t="s">
        <v>3843</v>
      </c>
      <c r="G885" s="358"/>
      <c r="H885" s="358" t="s">
        <v>1130</v>
      </c>
      <c r="I885" s="355">
        <v>24607377.59025</v>
      </c>
      <c r="J885" s="355">
        <v>25393646.2905</v>
      </c>
      <c r="K885" s="355">
        <v>26957178.662333298</v>
      </c>
      <c r="L885" s="355">
        <v>28893259.574333299</v>
      </c>
      <c r="M885" s="355">
        <v>31031489.117249999</v>
      </c>
      <c r="N885" s="355">
        <v>32522225.037499901</v>
      </c>
      <c r="O885" s="355">
        <v>34704835.937499903</v>
      </c>
      <c r="P885" s="359">
        <v>38176132.524714798</v>
      </c>
      <c r="Q885" s="359">
        <v>39605879.714109898</v>
      </c>
      <c r="R885" s="355">
        <v>41389053.345579699</v>
      </c>
      <c r="S885" s="355">
        <v>42534115.591629297</v>
      </c>
      <c r="T885" s="355">
        <v>44277644.3926837</v>
      </c>
      <c r="U885" s="355">
        <v>46261108.110358298</v>
      </c>
      <c r="V885" s="355">
        <v>48321016.437860101</v>
      </c>
      <c r="W885" s="355" t="s">
        <v>1131</v>
      </c>
      <c r="X885" s="355" t="s">
        <v>1131</v>
      </c>
      <c r="Y885" s="355" t="s">
        <v>1131</v>
      </c>
      <c r="Z885" s="355" t="s">
        <v>1131</v>
      </c>
      <c r="AA885" s="355" t="s">
        <v>1131</v>
      </c>
      <c r="AB885" s="355" t="s">
        <v>1131</v>
      </c>
      <c r="AC885" s="355" t="s">
        <v>1131</v>
      </c>
      <c r="AD885" s="355" t="s">
        <v>1131</v>
      </c>
      <c r="AE885" s="355" t="s">
        <v>1131</v>
      </c>
      <c r="AF885" s="355" t="s">
        <v>1131</v>
      </c>
      <c r="AG885" s="355" t="s">
        <v>1131</v>
      </c>
      <c r="AH885" s="355" t="s">
        <v>1131</v>
      </c>
      <c r="AI885" s="355" t="s">
        <v>1131</v>
      </c>
      <c r="AJ885" s="355" t="s">
        <v>1131</v>
      </c>
      <c r="AK885" s="355" t="s">
        <v>1131</v>
      </c>
      <c r="AL885" s="355" t="s">
        <v>1131</v>
      </c>
      <c r="AM885" s="355" t="s">
        <v>1131</v>
      </c>
      <c r="AN885" s="355" t="s">
        <v>1131</v>
      </c>
      <c r="AO885" s="355" t="s">
        <v>1131</v>
      </c>
      <c r="AP885" s="355" t="s">
        <v>1131</v>
      </c>
      <c r="AQ885" s="355" t="s">
        <v>1131</v>
      </c>
      <c r="AR885" s="355" t="s">
        <v>1131</v>
      </c>
    </row>
    <row r="886" spans="1:44" ht="20.25" customHeight="1">
      <c r="A886" s="352" t="s">
        <v>3844</v>
      </c>
      <c r="B886" s="353" t="s">
        <v>3845</v>
      </c>
      <c r="C886" s="353" t="s">
        <v>1371</v>
      </c>
      <c r="D886" s="353" t="s">
        <v>1315</v>
      </c>
      <c r="E886" s="353" t="s">
        <v>1485</v>
      </c>
      <c r="F886" s="353" t="s">
        <v>3846</v>
      </c>
      <c r="G886" s="353"/>
      <c r="H886" s="353" t="s">
        <v>1130</v>
      </c>
      <c r="I886" s="356">
        <v>21758.1</v>
      </c>
      <c r="J886" s="356">
        <v>21876.6</v>
      </c>
      <c r="K886" s="356">
        <v>23834.799999999999</v>
      </c>
      <c r="L886" s="356">
        <v>26262.7</v>
      </c>
      <c r="M886" s="356">
        <v>26628.3</v>
      </c>
      <c r="N886" s="356">
        <v>27555</v>
      </c>
      <c r="O886" s="356">
        <v>30337.5</v>
      </c>
      <c r="P886" s="356">
        <v>29560.799999999999</v>
      </c>
      <c r="Q886" s="354">
        <v>30334</v>
      </c>
      <c r="R886" s="355">
        <v>30836</v>
      </c>
      <c r="S886" s="355">
        <v>32867</v>
      </c>
      <c r="T886" s="355">
        <v>35071</v>
      </c>
      <c r="U886" s="355">
        <v>37262</v>
      </c>
      <c r="V886" s="355">
        <v>38804</v>
      </c>
      <c r="W886" s="356" t="s">
        <v>1131</v>
      </c>
      <c r="X886" s="356" t="s">
        <v>1131</v>
      </c>
      <c r="Y886" s="356" t="s">
        <v>1131</v>
      </c>
      <c r="Z886" s="356" t="s">
        <v>1131</v>
      </c>
      <c r="AA886" s="356" t="s">
        <v>1131</v>
      </c>
      <c r="AB886" s="356" t="s">
        <v>1131</v>
      </c>
      <c r="AC886" s="356" t="s">
        <v>1131</v>
      </c>
      <c r="AD886" s="356" t="s">
        <v>1131</v>
      </c>
      <c r="AE886" s="356" t="s">
        <v>1131</v>
      </c>
      <c r="AF886" s="356" t="s">
        <v>1131</v>
      </c>
      <c r="AG886" s="356" t="s">
        <v>1131</v>
      </c>
      <c r="AH886" s="356" t="s">
        <v>1131</v>
      </c>
      <c r="AI886" s="356" t="s">
        <v>1131</v>
      </c>
      <c r="AJ886" s="356" t="s">
        <v>1131</v>
      </c>
      <c r="AK886" s="356" t="s">
        <v>1131</v>
      </c>
      <c r="AL886" s="356" t="s">
        <v>1131</v>
      </c>
      <c r="AM886" s="356" t="s">
        <v>1131</v>
      </c>
      <c r="AN886" s="356" t="s">
        <v>1131</v>
      </c>
      <c r="AO886" s="356" t="s">
        <v>1131</v>
      </c>
      <c r="AP886" s="356" t="s">
        <v>1131</v>
      </c>
      <c r="AQ886" s="356" t="s">
        <v>1131</v>
      </c>
      <c r="AR886" s="356" t="s">
        <v>1131</v>
      </c>
    </row>
    <row r="887" spans="1:44" ht="20.25" customHeight="1">
      <c r="A887" s="357" t="s">
        <v>3847</v>
      </c>
      <c r="B887" s="358" t="s">
        <v>3848</v>
      </c>
      <c r="C887" s="358"/>
      <c r="D887" s="358"/>
      <c r="E887" s="358" t="s">
        <v>1921</v>
      </c>
      <c r="F887" s="358" t="s">
        <v>3849</v>
      </c>
      <c r="G887" s="358"/>
      <c r="H887" s="358" t="s">
        <v>1130</v>
      </c>
      <c r="I887" s="355">
        <v>1.5</v>
      </c>
      <c r="J887" s="355">
        <v>1.25</v>
      </c>
      <c r="K887" s="355">
        <v>1.5</v>
      </c>
      <c r="L887" s="355">
        <v>1.75</v>
      </c>
      <c r="M887" s="355">
        <v>1.25</v>
      </c>
      <c r="N887" s="355">
        <v>0.5</v>
      </c>
      <c r="O887" s="355">
        <v>1</v>
      </c>
      <c r="P887" s="355">
        <v>3.25</v>
      </c>
      <c r="Q887" s="355">
        <v>3.5</v>
      </c>
      <c r="R887" s="359">
        <v>3</v>
      </c>
      <c r="S887" s="355">
        <v>2.25</v>
      </c>
      <c r="T887" s="355">
        <v>2</v>
      </c>
      <c r="U887" s="355">
        <v>2.25</v>
      </c>
      <c r="V887" s="355">
        <v>2.25</v>
      </c>
      <c r="W887" s="355">
        <v>2.25</v>
      </c>
      <c r="X887" s="355" t="s">
        <v>1131</v>
      </c>
      <c r="Y887" s="355" t="s">
        <v>1131</v>
      </c>
      <c r="Z887" s="355" t="s">
        <v>1131</v>
      </c>
      <c r="AA887" s="355" t="s">
        <v>1131</v>
      </c>
      <c r="AB887" s="355" t="s">
        <v>1131</v>
      </c>
      <c r="AC887" s="355" t="s">
        <v>1131</v>
      </c>
      <c r="AD887" s="355" t="s">
        <v>1131</v>
      </c>
      <c r="AE887" s="355" t="s">
        <v>1131</v>
      </c>
      <c r="AF887" s="355" t="s">
        <v>1131</v>
      </c>
      <c r="AG887" s="355" t="s">
        <v>1131</v>
      </c>
      <c r="AH887" s="355" t="s">
        <v>1131</v>
      </c>
      <c r="AI887" s="355" t="s">
        <v>1131</v>
      </c>
      <c r="AJ887" s="355" t="s">
        <v>1131</v>
      </c>
      <c r="AK887" s="355" t="s">
        <v>1131</v>
      </c>
      <c r="AL887" s="355" t="s">
        <v>1131</v>
      </c>
      <c r="AM887" s="355" t="s">
        <v>1131</v>
      </c>
      <c r="AN887" s="355" t="s">
        <v>1131</v>
      </c>
      <c r="AO887" s="355" t="s">
        <v>1131</v>
      </c>
      <c r="AP887" s="355" t="s">
        <v>1131</v>
      </c>
      <c r="AQ887" s="355" t="s">
        <v>1131</v>
      </c>
      <c r="AR887" s="355" t="s">
        <v>1131</v>
      </c>
    </row>
    <row r="888" spans="1:44" ht="75" customHeight="1">
      <c r="A888" s="352" t="s">
        <v>3850</v>
      </c>
      <c r="B888" s="353" t="s">
        <v>3851</v>
      </c>
      <c r="C888" s="353"/>
      <c r="D888" s="353"/>
      <c r="E888" s="353" t="s">
        <v>1276</v>
      </c>
      <c r="F888" s="353" t="s">
        <v>3852</v>
      </c>
      <c r="G888" s="353"/>
      <c r="H888" s="353" t="s">
        <v>1130</v>
      </c>
      <c r="I888" s="354">
        <v>3</v>
      </c>
      <c r="J888" s="354">
        <v>3</v>
      </c>
      <c r="K888" s="354">
        <v>3</v>
      </c>
      <c r="L888" s="354">
        <v>3</v>
      </c>
      <c r="M888" s="354">
        <v>3</v>
      </c>
      <c r="N888" s="354">
        <v>3</v>
      </c>
      <c r="O888" s="354">
        <v>3</v>
      </c>
      <c r="P888" s="354">
        <v>3</v>
      </c>
      <c r="Q888" s="354">
        <v>3.2</v>
      </c>
      <c r="R888" s="354">
        <v>3.4</v>
      </c>
      <c r="S888" s="355">
        <v>3.6</v>
      </c>
      <c r="T888" s="355">
        <v>3.8</v>
      </c>
      <c r="U888" s="355">
        <v>4</v>
      </c>
      <c r="V888" s="355">
        <v>4</v>
      </c>
      <c r="W888" s="355">
        <v>4</v>
      </c>
      <c r="X888" s="356" t="s">
        <v>1131</v>
      </c>
      <c r="Y888" s="356" t="s">
        <v>1131</v>
      </c>
      <c r="Z888" s="356" t="s">
        <v>1131</v>
      </c>
      <c r="AA888" s="356" t="s">
        <v>1131</v>
      </c>
      <c r="AB888" s="356" t="s">
        <v>1131</v>
      </c>
      <c r="AC888" s="356" t="s">
        <v>1131</v>
      </c>
      <c r="AD888" s="356" t="s">
        <v>1131</v>
      </c>
      <c r="AE888" s="356" t="s">
        <v>1131</v>
      </c>
      <c r="AF888" s="356" t="s">
        <v>1131</v>
      </c>
      <c r="AG888" s="356" t="s">
        <v>1131</v>
      </c>
      <c r="AH888" s="356" t="s">
        <v>1131</v>
      </c>
      <c r="AI888" s="356" t="s">
        <v>1131</v>
      </c>
      <c r="AJ888" s="356" t="s">
        <v>1131</v>
      </c>
      <c r="AK888" s="356" t="s">
        <v>1131</v>
      </c>
      <c r="AL888" s="356" t="s">
        <v>1131</v>
      </c>
      <c r="AM888" s="356" t="s">
        <v>1131</v>
      </c>
      <c r="AN888" s="356" t="s">
        <v>1131</v>
      </c>
      <c r="AO888" s="356" t="s">
        <v>1131</v>
      </c>
      <c r="AP888" s="356" t="s">
        <v>1131</v>
      </c>
      <c r="AQ888" s="356" t="s">
        <v>1131</v>
      </c>
      <c r="AR888" s="356" t="s">
        <v>1131</v>
      </c>
    </row>
    <row r="889" spans="1:44" ht="213" customHeight="1">
      <c r="A889" s="357" t="s">
        <v>3853</v>
      </c>
      <c r="B889" s="358" t="s">
        <v>3854</v>
      </c>
      <c r="C889" s="358"/>
      <c r="D889" s="358"/>
      <c r="E889" s="358" t="s">
        <v>1276</v>
      </c>
      <c r="F889" s="358" t="s">
        <v>3855</v>
      </c>
      <c r="G889" s="358" t="s">
        <v>1336</v>
      </c>
      <c r="H889" s="358" t="s">
        <v>1130</v>
      </c>
      <c r="I889" s="359">
        <v>6.9</v>
      </c>
      <c r="J889" s="359">
        <v>6.9</v>
      </c>
      <c r="K889" s="359">
        <v>6.9</v>
      </c>
      <c r="L889" s="359">
        <v>6.9</v>
      </c>
      <c r="M889" s="359">
        <v>6.9</v>
      </c>
      <c r="N889" s="359">
        <v>6.9</v>
      </c>
      <c r="O889" s="359">
        <v>6.9</v>
      </c>
      <c r="P889" s="359">
        <v>6.9</v>
      </c>
      <c r="Q889" s="359">
        <v>6.9</v>
      </c>
      <c r="R889" s="359">
        <v>7</v>
      </c>
      <c r="S889" s="355">
        <v>7.1</v>
      </c>
      <c r="T889" s="355">
        <v>7.2</v>
      </c>
      <c r="U889" s="355">
        <v>7.3</v>
      </c>
      <c r="V889" s="355">
        <v>7.3</v>
      </c>
      <c r="W889" s="355">
        <v>7.3</v>
      </c>
      <c r="X889" s="355" t="s">
        <v>1131</v>
      </c>
      <c r="Y889" s="355" t="s">
        <v>1131</v>
      </c>
      <c r="Z889" s="355" t="s">
        <v>1131</v>
      </c>
      <c r="AA889" s="355" t="s">
        <v>1131</v>
      </c>
      <c r="AB889" s="355" t="s">
        <v>1131</v>
      </c>
      <c r="AC889" s="355" t="s">
        <v>1131</v>
      </c>
      <c r="AD889" s="355" t="s">
        <v>1131</v>
      </c>
      <c r="AE889" s="355" t="s">
        <v>1131</v>
      </c>
      <c r="AF889" s="355" t="s">
        <v>1131</v>
      </c>
      <c r="AG889" s="355" t="s">
        <v>1131</v>
      </c>
      <c r="AH889" s="355" t="s">
        <v>1131</v>
      </c>
      <c r="AI889" s="355" t="s">
        <v>1131</v>
      </c>
      <c r="AJ889" s="355" t="s">
        <v>1131</v>
      </c>
      <c r="AK889" s="355" t="s">
        <v>1131</v>
      </c>
      <c r="AL889" s="355" t="s">
        <v>1131</v>
      </c>
      <c r="AM889" s="355" t="s">
        <v>1131</v>
      </c>
      <c r="AN889" s="355" t="s">
        <v>1131</v>
      </c>
      <c r="AO889" s="355" t="s">
        <v>1131</v>
      </c>
      <c r="AP889" s="355" t="s">
        <v>1131</v>
      </c>
      <c r="AQ889" s="355" t="s">
        <v>1131</v>
      </c>
      <c r="AR889" s="355" t="s">
        <v>1131</v>
      </c>
    </row>
    <row r="890" spans="1:44" ht="213" customHeight="1">
      <c r="A890" s="352" t="s">
        <v>3856</v>
      </c>
      <c r="B890" s="353" t="s">
        <v>3857</v>
      </c>
      <c r="C890" s="353"/>
      <c r="D890" s="353"/>
      <c r="E890" s="353" t="s">
        <v>1276</v>
      </c>
      <c r="F890" s="353" t="s">
        <v>3858</v>
      </c>
      <c r="G890" s="353" t="s">
        <v>1336</v>
      </c>
      <c r="H890" s="353" t="s">
        <v>1130</v>
      </c>
      <c r="I890" s="354">
        <v>7</v>
      </c>
      <c r="J890" s="354">
        <v>7</v>
      </c>
      <c r="K890" s="354">
        <v>7</v>
      </c>
      <c r="L890" s="354">
        <v>7</v>
      </c>
      <c r="M890" s="354">
        <v>7</v>
      </c>
      <c r="N890" s="354">
        <v>7</v>
      </c>
      <c r="O890" s="354">
        <v>7</v>
      </c>
      <c r="P890" s="354">
        <v>7</v>
      </c>
      <c r="Q890" s="354">
        <v>7</v>
      </c>
      <c r="R890" s="354">
        <v>7.1</v>
      </c>
      <c r="S890" s="355">
        <v>7.1</v>
      </c>
      <c r="T890" s="355">
        <v>7.2</v>
      </c>
      <c r="U890" s="355">
        <v>7.3</v>
      </c>
      <c r="V890" s="355">
        <v>7.3</v>
      </c>
      <c r="W890" s="355">
        <v>7.3</v>
      </c>
      <c r="X890" s="356" t="s">
        <v>1131</v>
      </c>
      <c r="Y890" s="356" t="s">
        <v>1131</v>
      </c>
      <c r="Z890" s="356" t="s">
        <v>1131</v>
      </c>
      <c r="AA890" s="356" t="s">
        <v>1131</v>
      </c>
      <c r="AB890" s="356" t="s">
        <v>1131</v>
      </c>
      <c r="AC890" s="356" t="s">
        <v>1131</v>
      </c>
      <c r="AD890" s="356" t="s">
        <v>1131</v>
      </c>
      <c r="AE890" s="356" t="s">
        <v>1131</v>
      </c>
      <c r="AF890" s="356" t="s">
        <v>1131</v>
      </c>
      <c r="AG890" s="356" t="s">
        <v>1131</v>
      </c>
      <c r="AH890" s="356" t="s">
        <v>1131</v>
      </c>
      <c r="AI890" s="356" t="s">
        <v>1131</v>
      </c>
      <c r="AJ890" s="356" t="s">
        <v>1131</v>
      </c>
      <c r="AK890" s="356" t="s">
        <v>1131</v>
      </c>
      <c r="AL890" s="356" t="s">
        <v>1131</v>
      </c>
      <c r="AM890" s="356" t="s">
        <v>1131</v>
      </c>
      <c r="AN890" s="356" t="s">
        <v>1131</v>
      </c>
      <c r="AO890" s="356" t="s">
        <v>1131</v>
      </c>
      <c r="AP890" s="356" t="s">
        <v>1131</v>
      </c>
      <c r="AQ890" s="356" t="s">
        <v>1131</v>
      </c>
      <c r="AR890" s="356" t="s">
        <v>1131</v>
      </c>
    </row>
    <row r="891" spans="1:44" ht="213" customHeight="1">
      <c r="A891" s="357" t="s">
        <v>3859</v>
      </c>
      <c r="B891" s="358" t="s">
        <v>3860</v>
      </c>
      <c r="C891" s="358"/>
      <c r="D891" s="358"/>
      <c r="E891" s="358" t="s">
        <v>1276</v>
      </c>
      <c r="F891" s="358" t="s">
        <v>3861</v>
      </c>
      <c r="G891" s="358" t="s">
        <v>1336</v>
      </c>
      <c r="H891" s="358" t="s">
        <v>1130</v>
      </c>
      <c r="I891" s="359">
        <v>7.1</v>
      </c>
      <c r="J891" s="359">
        <v>7.1</v>
      </c>
      <c r="K891" s="359">
        <v>7.1</v>
      </c>
      <c r="L891" s="359">
        <v>7.1</v>
      </c>
      <c r="M891" s="359">
        <v>7.1</v>
      </c>
      <c r="N891" s="359">
        <v>7.1</v>
      </c>
      <c r="O891" s="359">
        <v>7.1</v>
      </c>
      <c r="P891" s="359">
        <v>7.1</v>
      </c>
      <c r="Q891" s="359">
        <v>7.3</v>
      </c>
      <c r="R891" s="359">
        <v>7.5</v>
      </c>
      <c r="S891" s="355">
        <v>7.7</v>
      </c>
      <c r="T891" s="355">
        <v>7.9</v>
      </c>
      <c r="U891" s="355">
        <v>8.1</v>
      </c>
      <c r="V891" s="355">
        <v>8.1</v>
      </c>
      <c r="W891" s="355">
        <v>8.1</v>
      </c>
      <c r="X891" s="355" t="s">
        <v>1131</v>
      </c>
      <c r="Y891" s="355" t="s">
        <v>1131</v>
      </c>
      <c r="Z891" s="355" t="s">
        <v>1131</v>
      </c>
      <c r="AA891" s="355" t="s">
        <v>1131</v>
      </c>
      <c r="AB891" s="355" t="s">
        <v>1131</v>
      </c>
      <c r="AC891" s="355" t="s">
        <v>1131</v>
      </c>
      <c r="AD891" s="355" t="s">
        <v>1131</v>
      </c>
      <c r="AE891" s="355" t="s">
        <v>1131</v>
      </c>
      <c r="AF891" s="355" t="s">
        <v>1131</v>
      </c>
      <c r="AG891" s="355" t="s">
        <v>1131</v>
      </c>
      <c r="AH891" s="355" t="s">
        <v>1131</v>
      </c>
      <c r="AI891" s="355" t="s">
        <v>1131</v>
      </c>
      <c r="AJ891" s="355" t="s">
        <v>1131</v>
      </c>
      <c r="AK891" s="355" t="s">
        <v>1131</v>
      </c>
      <c r="AL891" s="355" t="s">
        <v>1131</v>
      </c>
      <c r="AM891" s="355" t="s">
        <v>1131</v>
      </c>
      <c r="AN891" s="355" t="s">
        <v>1131</v>
      </c>
      <c r="AO891" s="355" t="s">
        <v>1131</v>
      </c>
      <c r="AP891" s="355" t="s">
        <v>1131</v>
      </c>
      <c r="AQ891" s="355" t="s">
        <v>1131</v>
      </c>
      <c r="AR891" s="355" t="s">
        <v>1131</v>
      </c>
    </row>
    <row r="892" spans="1:44" ht="213" customHeight="1">
      <c r="A892" s="352" t="s">
        <v>3862</v>
      </c>
      <c r="B892" s="353" t="s">
        <v>3863</v>
      </c>
      <c r="C892" s="353"/>
      <c r="D892" s="353"/>
      <c r="E892" s="353" t="s">
        <v>1276</v>
      </c>
      <c r="F892" s="353" t="s">
        <v>3864</v>
      </c>
      <c r="G892" s="353" t="s">
        <v>1336</v>
      </c>
      <c r="H892" s="353" t="s">
        <v>1130</v>
      </c>
      <c r="I892" s="354">
        <v>6.9</v>
      </c>
      <c r="J892" s="354">
        <v>7.1</v>
      </c>
      <c r="K892" s="354">
        <v>7.1</v>
      </c>
      <c r="L892" s="354">
        <v>7.1</v>
      </c>
      <c r="M892" s="354">
        <v>7.1</v>
      </c>
      <c r="N892" s="354">
        <v>7.1</v>
      </c>
      <c r="O892" s="354">
        <v>7.1</v>
      </c>
      <c r="P892" s="354">
        <v>7.1</v>
      </c>
      <c r="Q892" s="354">
        <v>7.2</v>
      </c>
      <c r="R892" s="354">
        <v>7.3</v>
      </c>
      <c r="S892" s="355">
        <v>7.4</v>
      </c>
      <c r="T892" s="355">
        <v>7.5</v>
      </c>
      <c r="U892" s="355">
        <v>7.6</v>
      </c>
      <c r="V892" s="355">
        <v>7.6</v>
      </c>
      <c r="W892" s="355">
        <v>7.6</v>
      </c>
      <c r="X892" s="356" t="s">
        <v>1131</v>
      </c>
      <c r="Y892" s="356" t="s">
        <v>1131</v>
      </c>
      <c r="Z892" s="356" t="s">
        <v>1131</v>
      </c>
      <c r="AA892" s="356" t="s">
        <v>1131</v>
      </c>
      <c r="AB892" s="356" t="s">
        <v>1131</v>
      </c>
      <c r="AC892" s="356" t="s">
        <v>1131</v>
      </c>
      <c r="AD892" s="356" t="s">
        <v>1131</v>
      </c>
      <c r="AE892" s="356" t="s">
        <v>1131</v>
      </c>
      <c r="AF892" s="356" t="s">
        <v>1131</v>
      </c>
      <c r="AG892" s="356" t="s">
        <v>1131</v>
      </c>
      <c r="AH892" s="356" t="s">
        <v>1131</v>
      </c>
      <c r="AI892" s="356" t="s">
        <v>1131</v>
      </c>
      <c r="AJ892" s="356" t="s">
        <v>1131</v>
      </c>
      <c r="AK892" s="356" t="s">
        <v>1131</v>
      </c>
      <c r="AL892" s="356" t="s">
        <v>1131</v>
      </c>
      <c r="AM892" s="356" t="s">
        <v>1131</v>
      </c>
      <c r="AN892" s="356" t="s">
        <v>1131</v>
      </c>
      <c r="AO892" s="356" t="s">
        <v>1131</v>
      </c>
      <c r="AP892" s="356" t="s">
        <v>1131</v>
      </c>
      <c r="AQ892" s="356" t="s">
        <v>1131</v>
      </c>
      <c r="AR892" s="356" t="s">
        <v>1131</v>
      </c>
    </row>
    <row r="893" spans="1:44" ht="213" customHeight="1">
      <c r="A893" s="357" t="s">
        <v>3865</v>
      </c>
      <c r="B893" s="358" t="s">
        <v>3866</v>
      </c>
      <c r="C893" s="358"/>
      <c r="D893" s="358"/>
      <c r="E893" s="358" t="s">
        <v>1276</v>
      </c>
      <c r="F893" s="358" t="s">
        <v>3867</v>
      </c>
      <c r="G893" s="358" t="s">
        <v>1336</v>
      </c>
      <c r="H893" s="358" t="s">
        <v>1130</v>
      </c>
      <c r="I893" s="359">
        <v>6.6</v>
      </c>
      <c r="J893" s="359">
        <v>7</v>
      </c>
      <c r="K893" s="359">
        <v>7</v>
      </c>
      <c r="L893" s="359">
        <v>7</v>
      </c>
      <c r="M893" s="359">
        <v>7</v>
      </c>
      <c r="N893" s="359">
        <v>7</v>
      </c>
      <c r="O893" s="359">
        <v>7</v>
      </c>
      <c r="P893" s="359">
        <v>7</v>
      </c>
      <c r="Q893" s="359">
        <v>7</v>
      </c>
      <c r="R893" s="359">
        <v>7</v>
      </c>
      <c r="S893" s="355">
        <v>7</v>
      </c>
      <c r="T893" s="355">
        <v>7</v>
      </c>
      <c r="U893" s="355">
        <v>7</v>
      </c>
      <c r="V893" s="355">
        <v>7</v>
      </c>
      <c r="W893" s="355">
        <v>7</v>
      </c>
      <c r="X893" s="355" t="s">
        <v>1131</v>
      </c>
      <c r="Y893" s="355" t="s">
        <v>1131</v>
      </c>
      <c r="Z893" s="355" t="s">
        <v>1131</v>
      </c>
      <c r="AA893" s="355" t="s">
        <v>1131</v>
      </c>
      <c r="AB893" s="355" t="s">
        <v>1131</v>
      </c>
      <c r="AC893" s="355" t="s">
        <v>1131</v>
      </c>
      <c r="AD893" s="355" t="s">
        <v>1131</v>
      </c>
      <c r="AE893" s="355" t="s">
        <v>1131</v>
      </c>
      <c r="AF893" s="355" t="s">
        <v>1131</v>
      </c>
      <c r="AG893" s="355" t="s">
        <v>1131</v>
      </c>
      <c r="AH893" s="355" t="s">
        <v>1131</v>
      </c>
      <c r="AI893" s="355" t="s">
        <v>1131</v>
      </c>
      <c r="AJ893" s="355" t="s">
        <v>1131</v>
      </c>
      <c r="AK893" s="355" t="s">
        <v>1131</v>
      </c>
      <c r="AL893" s="355" t="s">
        <v>1131</v>
      </c>
      <c r="AM893" s="355" t="s">
        <v>1131</v>
      </c>
      <c r="AN893" s="355" t="s">
        <v>1131</v>
      </c>
      <c r="AO893" s="355" t="s">
        <v>1131</v>
      </c>
      <c r="AP893" s="355" t="s">
        <v>1131</v>
      </c>
      <c r="AQ893" s="355" t="s">
        <v>1131</v>
      </c>
      <c r="AR893" s="355" t="s">
        <v>1131</v>
      </c>
    </row>
    <row r="894" spans="1:44" ht="213" customHeight="1">
      <c r="A894" s="352" t="s">
        <v>3868</v>
      </c>
      <c r="B894" s="353" t="s">
        <v>3869</v>
      </c>
      <c r="C894" s="353"/>
      <c r="D894" s="353"/>
      <c r="E894" s="353" t="s">
        <v>1276</v>
      </c>
      <c r="F894" s="353" t="s">
        <v>3870</v>
      </c>
      <c r="G894" s="353" t="s">
        <v>1336</v>
      </c>
      <c r="H894" s="353" t="s">
        <v>1130</v>
      </c>
      <c r="I894" s="354">
        <v>4</v>
      </c>
      <c r="J894" s="354">
        <v>4</v>
      </c>
      <c r="K894" s="354">
        <v>4</v>
      </c>
      <c r="L894" s="354">
        <v>4</v>
      </c>
      <c r="M894" s="354">
        <v>4</v>
      </c>
      <c r="N894" s="354">
        <v>4</v>
      </c>
      <c r="O894" s="354">
        <v>4</v>
      </c>
      <c r="P894" s="354">
        <v>4</v>
      </c>
      <c r="Q894" s="354">
        <v>4.2</v>
      </c>
      <c r="R894" s="354">
        <v>4.4000000000000004</v>
      </c>
      <c r="S894" s="355">
        <v>4.5999999999999996</v>
      </c>
      <c r="T894" s="355">
        <v>4.8</v>
      </c>
      <c r="U894" s="355">
        <v>5</v>
      </c>
      <c r="V894" s="355">
        <v>5</v>
      </c>
      <c r="W894" s="355">
        <v>5</v>
      </c>
      <c r="X894" s="356" t="s">
        <v>1131</v>
      </c>
      <c r="Y894" s="356" t="s">
        <v>1131</v>
      </c>
      <c r="Z894" s="356" t="s">
        <v>1131</v>
      </c>
      <c r="AA894" s="356" t="s">
        <v>1131</v>
      </c>
      <c r="AB894" s="356" t="s">
        <v>1131</v>
      </c>
      <c r="AC894" s="356" t="s">
        <v>1131</v>
      </c>
      <c r="AD894" s="356" t="s">
        <v>1131</v>
      </c>
      <c r="AE894" s="356" t="s">
        <v>1131</v>
      </c>
      <c r="AF894" s="356" t="s">
        <v>1131</v>
      </c>
      <c r="AG894" s="356" t="s">
        <v>1131</v>
      </c>
      <c r="AH894" s="356" t="s">
        <v>1131</v>
      </c>
      <c r="AI894" s="356" t="s">
        <v>1131</v>
      </c>
      <c r="AJ894" s="356" t="s">
        <v>1131</v>
      </c>
      <c r="AK894" s="356" t="s">
        <v>1131</v>
      </c>
      <c r="AL894" s="356" t="s">
        <v>1131</v>
      </c>
      <c r="AM894" s="356" t="s">
        <v>1131</v>
      </c>
      <c r="AN894" s="356" t="s">
        <v>1131</v>
      </c>
      <c r="AO894" s="356" t="s">
        <v>1131</v>
      </c>
      <c r="AP894" s="356" t="s">
        <v>1131</v>
      </c>
      <c r="AQ894" s="356" t="s">
        <v>1131</v>
      </c>
      <c r="AR894" s="356" t="s">
        <v>1131</v>
      </c>
    </row>
    <row r="895" spans="1:44" ht="20.25" customHeight="1">
      <c r="A895" s="357" t="s">
        <v>3871</v>
      </c>
      <c r="B895" s="358" t="s">
        <v>3872</v>
      </c>
      <c r="C895" s="358"/>
      <c r="D895" s="358" t="s">
        <v>1315</v>
      </c>
      <c r="E895" s="358" t="s">
        <v>3873</v>
      </c>
      <c r="F895" s="358" t="s">
        <v>3874</v>
      </c>
      <c r="G895" s="358"/>
      <c r="H895" s="358" t="s">
        <v>1130</v>
      </c>
      <c r="I895" s="355">
        <v>50.984000000000002</v>
      </c>
      <c r="J895" s="355">
        <v>51.298000000000002</v>
      </c>
      <c r="K895" s="355">
        <v>51.485999999999997</v>
      </c>
      <c r="L895" s="355">
        <v>51.640999999999998</v>
      </c>
      <c r="M895" s="355">
        <v>51.768000000000001</v>
      </c>
      <c r="N895" s="355">
        <v>51.857999999999997</v>
      </c>
      <c r="O895" s="355">
        <v>51.847999999999999</v>
      </c>
      <c r="P895" s="355">
        <v>51.783000000000001</v>
      </c>
      <c r="Q895" s="355">
        <v>51.749000000000002</v>
      </c>
      <c r="R895" s="359">
        <v>51.72</v>
      </c>
      <c r="S895" s="355">
        <v>51.67</v>
      </c>
      <c r="T895" s="355">
        <v>51.6</v>
      </c>
      <c r="U895" s="355">
        <v>51.52</v>
      </c>
      <c r="V895" s="355">
        <v>51.42</v>
      </c>
      <c r="W895" s="355">
        <v>51.31</v>
      </c>
      <c r="X895" s="355">
        <v>51.19</v>
      </c>
      <c r="Y895" s="355">
        <v>51.05</v>
      </c>
      <c r="Z895" s="355">
        <v>50.89</v>
      </c>
      <c r="AA895" s="355">
        <v>50.71</v>
      </c>
      <c r="AB895" s="355">
        <v>50.52</v>
      </c>
      <c r="AC895" s="355">
        <v>50.3</v>
      </c>
      <c r="AD895" s="355">
        <v>50.07</v>
      </c>
      <c r="AE895" s="355">
        <v>49.81</v>
      </c>
      <c r="AF895" s="355">
        <v>49.54</v>
      </c>
      <c r="AG895" s="355">
        <v>49.25</v>
      </c>
      <c r="AH895" s="355">
        <v>48.95</v>
      </c>
      <c r="AI895" s="355">
        <v>48.63</v>
      </c>
      <c r="AJ895" s="355">
        <v>48.3</v>
      </c>
      <c r="AK895" s="355">
        <v>47.96</v>
      </c>
      <c r="AL895" s="355">
        <v>47.6</v>
      </c>
      <c r="AM895" s="355">
        <v>47.23</v>
      </c>
      <c r="AN895" s="355">
        <v>46.85</v>
      </c>
      <c r="AO895" s="355">
        <v>46.45</v>
      </c>
      <c r="AP895" s="355">
        <v>46.03</v>
      </c>
      <c r="AQ895" s="355">
        <v>45.6</v>
      </c>
      <c r="AR895" s="355">
        <v>45.14</v>
      </c>
    </row>
    <row r="896" spans="1:44" ht="29.25" customHeight="1">
      <c r="A896" s="352" t="s">
        <v>3875</v>
      </c>
      <c r="B896" s="353" t="s">
        <v>3876</v>
      </c>
      <c r="C896" s="353"/>
      <c r="D896" s="353"/>
      <c r="E896" s="353" t="s">
        <v>3877</v>
      </c>
      <c r="F896" s="353" t="s">
        <v>3878</v>
      </c>
      <c r="G896" s="353"/>
      <c r="H896" s="353" t="s">
        <v>1130</v>
      </c>
      <c r="I896" s="356">
        <v>0.88</v>
      </c>
      <c r="J896" s="356">
        <v>0.61599999999999999</v>
      </c>
      <c r="K896" s="356">
        <v>0.36699999999999999</v>
      </c>
      <c r="L896" s="356">
        <v>0.3</v>
      </c>
      <c r="M896" s="356">
        <v>0.246</v>
      </c>
      <c r="N896" s="356">
        <v>0.17499999999999999</v>
      </c>
      <c r="O896" s="356">
        <v>-1.9E-2</v>
      </c>
      <c r="P896" s="356">
        <v>-0.127</v>
      </c>
      <c r="Q896" s="356">
        <v>-6.5000000000000002E-2</v>
      </c>
      <c r="R896" s="354">
        <v>-0.1</v>
      </c>
      <c r="S896" s="355">
        <v>-0.1</v>
      </c>
      <c r="T896" s="355">
        <v>-0.1</v>
      </c>
      <c r="U896" s="355">
        <v>-0.2</v>
      </c>
      <c r="V896" s="355">
        <v>-0.2</v>
      </c>
      <c r="W896" s="355">
        <v>-0.2</v>
      </c>
      <c r="X896" s="355">
        <v>-0.2</v>
      </c>
      <c r="Y896" s="355">
        <v>-0.3</v>
      </c>
      <c r="Z896" s="355">
        <v>-0.3</v>
      </c>
      <c r="AA896" s="355">
        <v>-0.3</v>
      </c>
      <c r="AB896" s="355">
        <v>-0.4</v>
      </c>
      <c r="AC896" s="355">
        <v>-0.4</v>
      </c>
      <c r="AD896" s="355">
        <v>-0.5</v>
      </c>
      <c r="AE896" s="355">
        <v>-0.5</v>
      </c>
      <c r="AF896" s="355">
        <v>-0.5</v>
      </c>
      <c r="AG896" s="355">
        <v>-0.6</v>
      </c>
      <c r="AH896" s="355">
        <v>-0.6</v>
      </c>
      <c r="AI896" s="355">
        <v>-0.7</v>
      </c>
      <c r="AJ896" s="355">
        <v>-0.7</v>
      </c>
      <c r="AK896" s="355">
        <v>-0.7</v>
      </c>
      <c r="AL896" s="355">
        <v>-0.7</v>
      </c>
      <c r="AM896" s="355">
        <v>-0.8</v>
      </c>
      <c r="AN896" s="355">
        <v>-0.8</v>
      </c>
      <c r="AO896" s="355">
        <v>-0.9</v>
      </c>
      <c r="AP896" s="355">
        <v>-0.9</v>
      </c>
      <c r="AQ896" s="355">
        <v>-0.9</v>
      </c>
      <c r="AR896" s="355">
        <v>-1</v>
      </c>
    </row>
    <row r="897" spans="1:44" ht="29.25" customHeight="1">
      <c r="A897" s="357" t="s">
        <v>3879</v>
      </c>
      <c r="B897" s="358" t="s">
        <v>3880</v>
      </c>
      <c r="C897" s="358"/>
      <c r="D897" s="358" t="s">
        <v>1315</v>
      </c>
      <c r="E897" s="358" t="s">
        <v>1199</v>
      </c>
      <c r="F897" s="358" t="s">
        <v>3881</v>
      </c>
      <c r="G897" s="358"/>
      <c r="H897" s="358" t="s">
        <v>1130</v>
      </c>
      <c r="I897" s="355">
        <v>7.0212000000000003</v>
      </c>
      <c r="J897" s="355">
        <v>6.8585000000000003</v>
      </c>
      <c r="K897" s="355">
        <v>6.7188999999999997</v>
      </c>
      <c r="L897" s="355">
        <v>6.5891999999999999</v>
      </c>
      <c r="M897" s="355">
        <v>6.4469000000000003</v>
      </c>
      <c r="N897" s="355">
        <v>6.3093000000000004</v>
      </c>
      <c r="O897" s="359">
        <v>6.1660000000000004</v>
      </c>
      <c r="P897" s="359">
        <v>5.992</v>
      </c>
      <c r="Q897" s="359">
        <v>5.8140000000000001</v>
      </c>
      <c r="R897" s="355">
        <v>5.6559999999999997</v>
      </c>
      <c r="S897" s="355">
        <v>5.5010000000000003</v>
      </c>
      <c r="T897" s="355">
        <v>5.335</v>
      </c>
      <c r="U897" s="355">
        <v>5.1630000000000003</v>
      </c>
      <c r="V897" s="355">
        <v>5.0090000000000003</v>
      </c>
      <c r="W897" s="355">
        <v>4.875</v>
      </c>
      <c r="X897" s="355">
        <v>4.7430000000000003</v>
      </c>
      <c r="Y897" s="355" t="s">
        <v>1131</v>
      </c>
      <c r="Z897" s="355" t="s">
        <v>1131</v>
      </c>
      <c r="AA897" s="355" t="s">
        <v>1131</v>
      </c>
      <c r="AB897" s="355" t="s">
        <v>1131</v>
      </c>
      <c r="AC897" s="355" t="s">
        <v>1131</v>
      </c>
      <c r="AD897" s="355" t="s">
        <v>1131</v>
      </c>
      <c r="AE897" s="355" t="s">
        <v>1131</v>
      </c>
      <c r="AF897" s="355" t="s">
        <v>1131</v>
      </c>
      <c r="AG897" s="355" t="s">
        <v>1131</v>
      </c>
      <c r="AH897" s="355" t="s">
        <v>1131</v>
      </c>
      <c r="AI897" s="355" t="s">
        <v>1131</v>
      </c>
      <c r="AJ897" s="355" t="s">
        <v>1131</v>
      </c>
      <c r="AK897" s="355" t="s">
        <v>1131</v>
      </c>
      <c r="AL897" s="355" t="s">
        <v>1131</v>
      </c>
      <c r="AM897" s="355" t="s">
        <v>1131</v>
      </c>
      <c r="AN897" s="355" t="s">
        <v>1131</v>
      </c>
      <c r="AO897" s="355" t="s">
        <v>1131</v>
      </c>
      <c r="AP897" s="355" t="s">
        <v>1131</v>
      </c>
      <c r="AQ897" s="355" t="s">
        <v>1131</v>
      </c>
      <c r="AR897" s="355" t="s">
        <v>1131</v>
      </c>
    </row>
    <row r="898" spans="1:44" ht="29.25" customHeight="1">
      <c r="A898" s="352" t="s">
        <v>3882</v>
      </c>
      <c r="B898" s="353" t="s">
        <v>3883</v>
      </c>
      <c r="C898" s="353"/>
      <c r="D898" s="353" t="s">
        <v>1315</v>
      </c>
      <c r="E898" s="353" t="s">
        <v>1199</v>
      </c>
      <c r="F898" s="353" t="s">
        <v>3884</v>
      </c>
      <c r="G898" s="353"/>
      <c r="H898" s="353" t="s">
        <v>1130</v>
      </c>
      <c r="I898" s="356">
        <v>2.2622</v>
      </c>
      <c r="J898" s="356">
        <v>2.2115999999999998</v>
      </c>
      <c r="K898" s="356">
        <v>2.1212</v>
      </c>
      <c r="L898" s="356">
        <v>2.0198</v>
      </c>
      <c r="M898" s="356">
        <v>1.9100999999999999</v>
      </c>
      <c r="N898" s="356">
        <v>1.7809999999999999</v>
      </c>
      <c r="O898" s="354">
        <v>1.6519999999999999</v>
      </c>
      <c r="P898" s="354">
        <v>1.5529999999999999</v>
      </c>
      <c r="Q898" s="354">
        <v>1.49</v>
      </c>
      <c r="R898" s="355">
        <v>1.458</v>
      </c>
      <c r="S898" s="355">
        <v>1.4490000000000001</v>
      </c>
      <c r="T898" s="355">
        <v>1.4550000000000001</v>
      </c>
      <c r="U898" s="355">
        <v>1.4670000000000001</v>
      </c>
      <c r="V898" s="355">
        <v>1.482</v>
      </c>
      <c r="W898" s="355">
        <v>1.496</v>
      </c>
      <c r="X898" s="355">
        <v>1.5069999999999999</v>
      </c>
      <c r="Y898" s="356" t="s">
        <v>1131</v>
      </c>
      <c r="Z898" s="356" t="s">
        <v>1131</v>
      </c>
      <c r="AA898" s="356" t="s">
        <v>1131</v>
      </c>
      <c r="AB898" s="356" t="s">
        <v>1131</v>
      </c>
      <c r="AC898" s="356" t="s">
        <v>1131</v>
      </c>
      <c r="AD898" s="356" t="s">
        <v>1131</v>
      </c>
      <c r="AE898" s="356" t="s">
        <v>1131</v>
      </c>
      <c r="AF898" s="356" t="s">
        <v>1131</v>
      </c>
      <c r="AG898" s="356" t="s">
        <v>1131</v>
      </c>
      <c r="AH898" s="356" t="s">
        <v>1131</v>
      </c>
      <c r="AI898" s="356" t="s">
        <v>1131</v>
      </c>
      <c r="AJ898" s="356" t="s">
        <v>1131</v>
      </c>
      <c r="AK898" s="356" t="s">
        <v>1131</v>
      </c>
      <c r="AL898" s="356" t="s">
        <v>1131</v>
      </c>
      <c r="AM898" s="356" t="s">
        <v>1131</v>
      </c>
      <c r="AN898" s="356" t="s">
        <v>1131</v>
      </c>
      <c r="AO898" s="356" t="s">
        <v>1131</v>
      </c>
      <c r="AP898" s="356" t="s">
        <v>1131</v>
      </c>
      <c r="AQ898" s="356" t="s">
        <v>1131</v>
      </c>
      <c r="AR898" s="356" t="s">
        <v>1131</v>
      </c>
    </row>
    <row r="899" spans="1:44" ht="29.25" customHeight="1">
      <c r="A899" s="357" t="s">
        <v>3885</v>
      </c>
      <c r="B899" s="358" t="s">
        <v>3886</v>
      </c>
      <c r="C899" s="358"/>
      <c r="D899" s="358" t="s">
        <v>1315</v>
      </c>
      <c r="E899" s="358" t="s">
        <v>1199</v>
      </c>
      <c r="F899" s="358" t="s">
        <v>3887</v>
      </c>
      <c r="G899" s="358"/>
      <c r="H899" s="358" t="s">
        <v>1130</v>
      </c>
      <c r="I899" s="355">
        <v>2.4983</v>
      </c>
      <c r="J899" s="355">
        <v>2.3561999999999999</v>
      </c>
      <c r="K899" s="355">
        <v>2.2913999999999999</v>
      </c>
      <c r="L899" s="355">
        <v>2.2743000000000002</v>
      </c>
      <c r="M899" s="355">
        <v>2.2566000000000002</v>
      </c>
      <c r="N899" s="355">
        <v>2.2616000000000001</v>
      </c>
      <c r="O899" s="359">
        <v>2.29</v>
      </c>
      <c r="P899" s="359">
        <v>2.3029999999999999</v>
      </c>
      <c r="Q899" s="359">
        <v>2.2930000000000001</v>
      </c>
      <c r="R899" s="355">
        <v>2.2810000000000001</v>
      </c>
      <c r="S899" s="355">
        <v>2.2679999999999998</v>
      </c>
      <c r="T899" s="355">
        <v>2.2240000000000002</v>
      </c>
      <c r="U899" s="355">
        <v>2.1379999999999999</v>
      </c>
      <c r="V899" s="355">
        <v>2.032</v>
      </c>
      <c r="W899" s="355">
        <v>1.917</v>
      </c>
      <c r="X899" s="355">
        <v>1.784</v>
      </c>
      <c r="Y899" s="355" t="s">
        <v>1131</v>
      </c>
      <c r="Z899" s="355" t="s">
        <v>1131</v>
      </c>
      <c r="AA899" s="355" t="s">
        <v>1131</v>
      </c>
      <c r="AB899" s="355" t="s">
        <v>1131</v>
      </c>
      <c r="AC899" s="355" t="s">
        <v>1131</v>
      </c>
      <c r="AD899" s="355" t="s">
        <v>1131</v>
      </c>
      <c r="AE899" s="355" t="s">
        <v>1131</v>
      </c>
      <c r="AF899" s="355" t="s">
        <v>1131</v>
      </c>
      <c r="AG899" s="355" t="s">
        <v>1131</v>
      </c>
      <c r="AH899" s="355" t="s">
        <v>1131</v>
      </c>
      <c r="AI899" s="355" t="s">
        <v>1131</v>
      </c>
      <c r="AJ899" s="355" t="s">
        <v>1131</v>
      </c>
      <c r="AK899" s="355" t="s">
        <v>1131</v>
      </c>
      <c r="AL899" s="355" t="s">
        <v>1131</v>
      </c>
      <c r="AM899" s="355" t="s">
        <v>1131</v>
      </c>
      <c r="AN899" s="355" t="s">
        <v>1131</v>
      </c>
      <c r="AO899" s="355" t="s">
        <v>1131</v>
      </c>
      <c r="AP899" s="355" t="s">
        <v>1131</v>
      </c>
      <c r="AQ899" s="355" t="s">
        <v>1131</v>
      </c>
      <c r="AR899" s="355" t="s">
        <v>1131</v>
      </c>
    </row>
    <row r="900" spans="1:44" ht="29.25" customHeight="1">
      <c r="A900" s="352" t="s">
        <v>3888</v>
      </c>
      <c r="B900" s="353" t="s">
        <v>3889</v>
      </c>
      <c r="C900" s="353"/>
      <c r="D900" s="353" t="s">
        <v>1315</v>
      </c>
      <c r="E900" s="353" t="s">
        <v>1199</v>
      </c>
      <c r="F900" s="353" t="s">
        <v>3890</v>
      </c>
      <c r="G900" s="353"/>
      <c r="H900" s="353" t="s">
        <v>1130</v>
      </c>
      <c r="I900" s="356">
        <v>6.1977000000000004E-3</v>
      </c>
      <c r="J900" s="356">
        <v>6.8274E-3</v>
      </c>
      <c r="K900" s="356">
        <v>7.4063999999999996E-3</v>
      </c>
      <c r="L900" s="356">
        <v>7.8805000000000004E-3</v>
      </c>
      <c r="M900" s="356">
        <v>8.2523000000000006E-3</v>
      </c>
      <c r="N900" s="356">
        <v>8.4481999999999995E-3</v>
      </c>
      <c r="O900" s="354">
        <v>8.4759999999999992E-3</v>
      </c>
      <c r="P900" s="354">
        <v>8.8409999999999999E-3</v>
      </c>
      <c r="Q900" s="354">
        <v>9.7070000000000004E-3</v>
      </c>
      <c r="R900" s="355">
        <v>1.089E-2</v>
      </c>
      <c r="S900" s="355">
        <v>1.244E-2</v>
      </c>
      <c r="T900" s="355">
        <v>1.4370000000000001E-2</v>
      </c>
      <c r="U900" s="355">
        <v>1.6629999999999999E-2</v>
      </c>
      <c r="V900" s="355">
        <v>1.915E-2</v>
      </c>
      <c r="W900" s="355">
        <v>2.188E-2</v>
      </c>
      <c r="X900" s="355">
        <v>2.477E-2</v>
      </c>
      <c r="Y900" s="356" t="s">
        <v>1131</v>
      </c>
      <c r="Z900" s="356" t="s">
        <v>1131</v>
      </c>
      <c r="AA900" s="356" t="s">
        <v>1131</v>
      </c>
      <c r="AB900" s="356" t="s">
        <v>1131</v>
      </c>
      <c r="AC900" s="356" t="s">
        <v>1131</v>
      </c>
      <c r="AD900" s="356" t="s">
        <v>1131</v>
      </c>
      <c r="AE900" s="356" t="s">
        <v>1131</v>
      </c>
      <c r="AF900" s="356" t="s">
        <v>1131</v>
      </c>
      <c r="AG900" s="356" t="s">
        <v>1131</v>
      </c>
      <c r="AH900" s="356" t="s">
        <v>1131</v>
      </c>
      <c r="AI900" s="356" t="s">
        <v>1131</v>
      </c>
      <c r="AJ900" s="356" t="s">
        <v>1131</v>
      </c>
      <c r="AK900" s="356" t="s">
        <v>1131</v>
      </c>
      <c r="AL900" s="356" t="s">
        <v>1131</v>
      </c>
      <c r="AM900" s="356" t="s">
        <v>1131</v>
      </c>
      <c r="AN900" s="356" t="s">
        <v>1131</v>
      </c>
      <c r="AO900" s="356" t="s">
        <v>1131</v>
      </c>
      <c r="AP900" s="356" t="s">
        <v>1131</v>
      </c>
      <c r="AQ900" s="356" t="s">
        <v>1131</v>
      </c>
      <c r="AR900" s="356" t="s">
        <v>1131</v>
      </c>
    </row>
    <row r="901" spans="1:44" ht="29.25" customHeight="1">
      <c r="A901" s="357" t="s">
        <v>3891</v>
      </c>
      <c r="B901" s="358" t="s">
        <v>3892</v>
      </c>
      <c r="C901" s="358"/>
      <c r="D901" s="358" t="s">
        <v>1315</v>
      </c>
      <c r="E901" s="358" t="s">
        <v>1199</v>
      </c>
      <c r="F901" s="358" t="s">
        <v>3893</v>
      </c>
      <c r="G901" s="358"/>
      <c r="H901" s="358" t="s">
        <v>1130</v>
      </c>
      <c r="I901" s="355">
        <v>3.2246999999999999</v>
      </c>
      <c r="J901" s="355">
        <v>3.1320000000000001</v>
      </c>
      <c r="K901" s="355">
        <v>3.0081000000000002</v>
      </c>
      <c r="L901" s="355">
        <v>2.8574999999999999</v>
      </c>
      <c r="M901" s="355">
        <v>2.7046000000000001</v>
      </c>
      <c r="N901" s="355">
        <v>2.5287000000000002</v>
      </c>
      <c r="O901" s="359">
        <v>2.3690000000000002</v>
      </c>
      <c r="P901" s="359">
        <v>2.2989999999999999</v>
      </c>
      <c r="Q901" s="359">
        <v>2.2829999999999999</v>
      </c>
      <c r="R901" s="355">
        <v>2.266</v>
      </c>
      <c r="S901" s="355">
        <v>2.2690000000000001</v>
      </c>
      <c r="T901" s="355">
        <v>2.298</v>
      </c>
      <c r="U901" s="355">
        <v>2.3119999999999998</v>
      </c>
      <c r="V901" s="355">
        <v>2.302</v>
      </c>
      <c r="W901" s="355">
        <v>2.2890000000000001</v>
      </c>
      <c r="X901" s="355">
        <v>2.274</v>
      </c>
      <c r="Y901" s="355" t="s">
        <v>1131</v>
      </c>
      <c r="Z901" s="355" t="s">
        <v>1131</v>
      </c>
      <c r="AA901" s="355" t="s">
        <v>1131</v>
      </c>
      <c r="AB901" s="355" t="s">
        <v>1131</v>
      </c>
      <c r="AC901" s="355" t="s">
        <v>1131</v>
      </c>
      <c r="AD901" s="355" t="s">
        <v>1131</v>
      </c>
      <c r="AE901" s="355" t="s">
        <v>1131</v>
      </c>
      <c r="AF901" s="355" t="s">
        <v>1131</v>
      </c>
      <c r="AG901" s="355" t="s">
        <v>1131</v>
      </c>
      <c r="AH901" s="355" t="s">
        <v>1131</v>
      </c>
      <c r="AI901" s="355" t="s">
        <v>1131</v>
      </c>
      <c r="AJ901" s="355" t="s">
        <v>1131</v>
      </c>
      <c r="AK901" s="355" t="s">
        <v>1131</v>
      </c>
      <c r="AL901" s="355" t="s">
        <v>1131</v>
      </c>
      <c r="AM901" s="355" t="s">
        <v>1131</v>
      </c>
      <c r="AN901" s="355" t="s">
        <v>1131</v>
      </c>
      <c r="AO901" s="355" t="s">
        <v>1131</v>
      </c>
      <c r="AP901" s="355" t="s">
        <v>1131</v>
      </c>
      <c r="AQ901" s="355" t="s">
        <v>1131</v>
      </c>
      <c r="AR901" s="355" t="s">
        <v>1131</v>
      </c>
    </row>
    <row r="902" spans="1:44" ht="29.25" customHeight="1">
      <c r="A902" s="352" t="s">
        <v>3894</v>
      </c>
      <c r="B902" s="353" t="s">
        <v>3895</v>
      </c>
      <c r="C902" s="353"/>
      <c r="D902" s="353" t="s">
        <v>1315</v>
      </c>
      <c r="E902" s="353" t="s">
        <v>1199</v>
      </c>
      <c r="F902" s="353" t="s">
        <v>3896</v>
      </c>
      <c r="G902" s="353"/>
      <c r="H902" s="353" t="s">
        <v>1130</v>
      </c>
      <c r="I902" s="356">
        <v>37.356000000000002</v>
      </c>
      <c r="J902" s="356">
        <v>37.584000000000003</v>
      </c>
      <c r="K902" s="356">
        <v>37.625</v>
      </c>
      <c r="L902" s="356">
        <v>37.588000000000001</v>
      </c>
      <c r="M902" s="356">
        <v>37.521999999999998</v>
      </c>
      <c r="N902" s="356">
        <v>37.340000000000003</v>
      </c>
      <c r="O902" s="354">
        <v>37.049999999999997</v>
      </c>
      <c r="P902" s="354">
        <v>36.729999999999997</v>
      </c>
      <c r="Q902" s="354">
        <v>36.42</v>
      </c>
      <c r="R902" s="355">
        <v>36.07</v>
      </c>
      <c r="S902" s="355">
        <v>35.65</v>
      </c>
      <c r="T902" s="355">
        <v>35.21</v>
      </c>
      <c r="U902" s="355">
        <v>34.799999999999997</v>
      </c>
      <c r="V902" s="355">
        <v>34.42</v>
      </c>
      <c r="W902" s="355">
        <v>34.04</v>
      </c>
      <c r="X902" s="355">
        <v>33.659999999999997</v>
      </c>
      <c r="Y902" s="356" t="s">
        <v>1131</v>
      </c>
      <c r="Z902" s="356" t="s">
        <v>1131</v>
      </c>
      <c r="AA902" s="356" t="s">
        <v>1131</v>
      </c>
      <c r="AB902" s="356" t="s">
        <v>1131</v>
      </c>
      <c r="AC902" s="356" t="s">
        <v>1131</v>
      </c>
      <c r="AD902" s="356" t="s">
        <v>1131</v>
      </c>
      <c r="AE902" s="356" t="s">
        <v>1131</v>
      </c>
      <c r="AF902" s="356" t="s">
        <v>1131</v>
      </c>
      <c r="AG902" s="356" t="s">
        <v>1131</v>
      </c>
      <c r="AH902" s="356" t="s">
        <v>1131</v>
      </c>
      <c r="AI902" s="356" t="s">
        <v>1131</v>
      </c>
      <c r="AJ902" s="356" t="s">
        <v>1131</v>
      </c>
      <c r="AK902" s="356" t="s">
        <v>1131</v>
      </c>
      <c r="AL902" s="356" t="s">
        <v>1131</v>
      </c>
      <c r="AM902" s="356" t="s">
        <v>1131</v>
      </c>
      <c r="AN902" s="356" t="s">
        <v>1131</v>
      </c>
      <c r="AO902" s="356" t="s">
        <v>1131</v>
      </c>
      <c r="AP902" s="356" t="s">
        <v>1131</v>
      </c>
      <c r="AQ902" s="356" t="s">
        <v>1131</v>
      </c>
      <c r="AR902" s="356" t="s">
        <v>1131</v>
      </c>
    </row>
    <row r="903" spans="1:44" ht="29.25" customHeight="1">
      <c r="A903" s="357" t="s">
        <v>3897</v>
      </c>
      <c r="B903" s="358" t="s">
        <v>3898</v>
      </c>
      <c r="C903" s="358"/>
      <c r="D903" s="358" t="s">
        <v>1315</v>
      </c>
      <c r="E903" s="358" t="s">
        <v>1199</v>
      </c>
      <c r="F903" s="358" t="s">
        <v>3899</v>
      </c>
      <c r="G903" s="358"/>
      <c r="H903" s="358" t="s">
        <v>1130</v>
      </c>
      <c r="I903" s="355">
        <v>3.5150000000000001</v>
      </c>
      <c r="J903" s="355">
        <v>3.5425</v>
      </c>
      <c r="K903" s="355">
        <v>3.5329000000000002</v>
      </c>
      <c r="L903" s="355">
        <v>3.4918999999999998</v>
      </c>
      <c r="M903" s="355">
        <v>3.4358</v>
      </c>
      <c r="N903" s="355">
        <v>3.3609</v>
      </c>
      <c r="O903" s="359">
        <v>3.2469999999999999</v>
      </c>
      <c r="P903" s="359">
        <v>3.081</v>
      </c>
      <c r="Q903" s="359">
        <v>2.9009999999999998</v>
      </c>
      <c r="R903" s="355">
        <v>2.7309999999999999</v>
      </c>
      <c r="S903" s="355">
        <v>2.5499999999999998</v>
      </c>
      <c r="T903" s="355">
        <v>2.391</v>
      </c>
      <c r="U903" s="355">
        <v>2.3220000000000001</v>
      </c>
      <c r="V903" s="355">
        <v>2.3050000000000002</v>
      </c>
      <c r="W903" s="355">
        <v>2.2869999999999999</v>
      </c>
      <c r="X903" s="355">
        <v>2.2890000000000001</v>
      </c>
      <c r="Y903" s="355" t="s">
        <v>1131</v>
      </c>
      <c r="Z903" s="355" t="s">
        <v>1131</v>
      </c>
      <c r="AA903" s="355" t="s">
        <v>1131</v>
      </c>
      <c r="AB903" s="355" t="s">
        <v>1131</v>
      </c>
      <c r="AC903" s="355" t="s">
        <v>1131</v>
      </c>
      <c r="AD903" s="355" t="s">
        <v>1131</v>
      </c>
      <c r="AE903" s="355" t="s">
        <v>1131</v>
      </c>
      <c r="AF903" s="355" t="s">
        <v>1131</v>
      </c>
      <c r="AG903" s="355" t="s">
        <v>1131</v>
      </c>
      <c r="AH903" s="355" t="s">
        <v>1131</v>
      </c>
      <c r="AI903" s="355" t="s">
        <v>1131</v>
      </c>
      <c r="AJ903" s="355" t="s">
        <v>1131</v>
      </c>
      <c r="AK903" s="355" t="s">
        <v>1131</v>
      </c>
      <c r="AL903" s="355" t="s">
        <v>1131</v>
      </c>
      <c r="AM903" s="355" t="s">
        <v>1131</v>
      </c>
      <c r="AN903" s="355" t="s">
        <v>1131</v>
      </c>
      <c r="AO903" s="355" t="s">
        <v>1131</v>
      </c>
      <c r="AP903" s="355" t="s">
        <v>1131</v>
      </c>
      <c r="AQ903" s="355" t="s">
        <v>1131</v>
      </c>
      <c r="AR903" s="355" t="s">
        <v>1131</v>
      </c>
    </row>
    <row r="904" spans="1:44" ht="29.25" customHeight="1">
      <c r="A904" s="352" t="s">
        <v>3900</v>
      </c>
      <c r="B904" s="353" t="s">
        <v>3901</v>
      </c>
      <c r="C904" s="353"/>
      <c r="D904" s="353" t="s">
        <v>1315</v>
      </c>
      <c r="E904" s="353" t="s">
        <v>1199</v>
      </c>
      <c r="F904" s="353" t="s">
        <v>3902</v>
      </c>
      <c r="G904" s="353"/>
      <c r="H904" s="353" t="s">
        <v>1130</v>
      </c>
      <c r="I904" s="356">
        <v>3.2650000000000001</v>
      </c>
      <c r="J904" s="356">
        <v>3.2949999999999999</v>
      </c>
      <c r="K904" s="356">
        <v>3.367</v>
      </c>
      <c r="L904" s="356">
        <v>3.464</v>
      </c>
      <c r="M904" s="356">
        <v>3.5579999999999998</v>
      </c>
      <c r="N904" s="356">
        <v>3.6259999999999999</v>
      </c>
      <c r="O904" s="354">
        <v>3.6</v>
      </c>
      <c r="P904" s="354">
        <v>3.6</v>
      </c>
      <c r="Q904" s="354">
        <v>3.6</v>
      </c>
      <c r="R904" s="355">
        <v>3.5</v>
      </c>
      <c r="S904" s="355">
        <v>3.4</v>
      </c>
      <c r="T904" s="355">
        <v>3.3</v>
      </c>
      <c r="U904" s="355">
        <v>3.1</v>
      </c>
      <c r="V904" s="355">
        <v>2.9</v>
      </c>
      <c r="W904" s="355">
        <v>2.8</v>
      </c>
      <c r="X904" s="355">
        <v>2.6</v>
      </c>
      <c r="Y904" s="356" t="s">
        <v>1131</v>
      </c>
      <c r="Z904" s="356" t="s">
        <v>1131</v>
      </c>
      <c r="AA904" s="356" t="s">
        <v>1131</v>
      </c>
      <c r="AB904" s="356" t="s">
        <v>1131</v>
      </c>
      <c r="AC904" s="356" t="s">
        <v>1131</v>
      </c>
      <c r="AD904" s="356" t="s">
        <v>1131</v>
      </c>
      <c r="AE904" s="356" t="s">
        <v>1131</v>
      </c>
      <c r="AF904" s="356" t="s">
        <v>1131</v>
      </c>
      <c r="AG904" s="356" t="s">
        <v>1131</v>
      </c>
      <c r="AH904" s="356" t="s">
        <v>1131</v>
      </c>
      <c r="AI904" s="356" t="s">
        <v>1131</v>
      </c>
      <c r="AJ904" s="356" t="s">
        <v>1131</v>
      </c>
      <c r="AK904" s="356" t="s">
        <v>1131</v>
      </c>
      <c r="AL904" s="356" t="s">
        <v>1131</v>
      </c>
      <c r="AM904" s="356" t="s">
        <v>1131</v>
      </c>
      <c r="AN904" s="356" t="s">
        <v>1131</v>
      </c>
      <c r="AO904" s="356" t="s">
        <v>1131</v>
      </c>
      <c r="AP904" s="356" t="s">
        <v>1131</v>
      </c>
      <c r="AQ904" s="356" t="s">
        <v>1131</v>
      </c>
      <c r="AR904" s="356" t="s">
        <v>1131</v>
      </c>
    </row>
    <row r="905" spans="1:44" ht="29.25" customHeight="1">
      <c r="A905" s="357" t="s">
        <v>3903</v>
      </c>
      <c r="B905" s="358" t="s">
        <v>3904</v>
      </c>
      <c r="C905" s="358"/>
      <c r="D905" s="358" t="s">
        <v>1315</v>
      </c>
      <c r="E905" s="358" t="s">
        <v>1199</v>
      </c>
      <c r="F905" s="358" t="s">
        <v>3905</v>
      </c>
      <c r="G905" s="358"/>
      <c r="H905" s="358" t="s">
        <v>1130</v>
      </c>
      <c r="I905" s="355">
        <v>3.8540000000000001</v>
      </c>
      <c r="J905" s="355">
        <v>3.6909999999999998</v>
      </c>
      <c r="K905" s="355">
        <v>3.5129999999999999</v>
      </c>
      <c r="L905" s="355">
        <v>3.371</v>
      </c>
      <c r="M905" s="355">
        <v>3.302</v>
      </c>
      <c r="N905" s="355">
        <v>3.2959999999999998</v>
      </c>
      <c r="O905" s="359">
        <v>3.33</v>
      </c>
      <c r="P905" s="359">
        <v>3.4</v>
      </c>
      <c r="Q905" s="359">
        <v>3.5</v>
      </c>
      <c r="R905" s="355">
        <v>3.58</v>
      </c>
      <c r="S905" s="355">
        <v>3.64</v>
      </c>
      <c r="T905" s="355">
        <v>3.67</v>
      </c>
      <c r="U905" s="355">
        <v>3.64</v>
      </c>
      <c r="V905" s="355">
        <v>3.58</v>
      </c>
      <c r="W905" s="355">
        <v>3.49</v>
      </c>
      <c r="X905" s="355">
        <v>3.4</v>
      </c>
      <c r="Y905" s="355" t="s">
        <v>1131</v>
      </c>
      <c r="Z905" s="355" t="s">
        <v>1131</v>
      </c>
      <c r="AA905" s="355" t="s">
        <v>1131</v>
      </c>
      <c r="AB905" s="355" t="s">
        <v>1131</v>
      </c>
      <c r="AC905" s="355" t="s">
        <v>1131</v>
      </c>
      <c r="AD905" s="355" t="s">
        <v>1131</v>
      </c>
      <c r="AE905" s="355" t="s">
        <v>1131</v>
      </c>
      <c r="AF905" s="355" t="s">
        <v>1131</v>
      </c>
      <c r="AG905" s="355" t="s">
        <v>1131</v>
      </c>
      <c r="AH905" s="355" t="s">
        <v>1131</v>
      </c>
      <c r="AI905" s="355" t="s">
        <v>1131</v>
      </c>
      <c r="AJ905" s="355" t="s">
        <v>1131</v>
      </c>
      <c r="AK905" s="355" t="s">
        <v>1131</v>
      </c>
      <c r="AL905" s="355" t="s">
        <v>1131</v>
      </c>
      <c r="AM905" s="355" t="s">
        <v>1131</v>
      </c>
      <c r="AN905" s="355" t="s">
        <v>1131</v>
      </c>
      <c r="AO905" s="355" t="s">
        <v>1131</v>
      </c>
      <c r="AP905" s="355" t="s">
        <v>1131</v>
      </c>
      <c r="AQ905" s="355" t="s">
        <v>1131</v>
      </c>
      <c r="AR905" s="355" t="s">
        <v>1131</v>
      </c>
    </row>
    <row r="906" spans="1:44" ht="29.25" customHeight="1">
      <c r="A906" s="352" t="s">
        <v>3906</v>
      </c>
      <c r="B906" s="353" t="s">
        <v>3907</v>
      </c>
      <c r="C906" s="353"/>
      <c r="D906" s="353" t="s">
        <v>1315</v>
      </c>
      <c r="E906" s="353" t="s">
        <v>1199</v>
      </c>
      <c r="F906" s="353" t="s">
        <v>3908</v>
      </c>
      <c r="G906" s="353"/>
      <c r="H906" s="353" t="s">
        <v>1130</v>
      </c>
      <c r="I906" s="356">
        <v>3.9047999999999998</v>
      </c>
      <c r="J906" s="356">
        <v>3.9775</v>
      </c>
      <c r="K906" s="356">
        <v>4.0456000000000003</v>
      </c>
      <c r="L906" s="356">
        <v>4.0763999999999996</v>
      </c>
      <c r="M906" s="356">
        <v>4.0164</v>
      </c>
      <c r="N906" s="356">
        <v>3.8679999999999999</v>
      </c>
      <c r="O906" s="354">
        <v>3.6920000000000002</v>
      </c>
      <c r="P906" s="354">
        <v>3.516</v>
      </c>
      <c r="Q906" s="354">
        <v>3.3780000000000001</v>
      </c>
      <c r="R906" s="355">
        <v>3.31</v>
      </c>
      <c r="S906" s="355">
        <v>3.3029999999999999</v>
      </c>
      <c r="T906" s="355">
        <v>3.339</v>
      </c>
      <c r="U906" s="355">
        <v>3.4140000000000001</v>
      </c>
      <c r="V906" s="355">
        <v>3.5070000000000001</v>
      </c>
      <c r="W906" s="355">
        <v>3.589</v>
      </c>
      <c r="X906" s="355">
        <v>3.6469999999999998</v>
      </c>
      <c r="Y906" s="356" t="s">
        <v>1131</v>
      </c>
      <c r="Z906" s="356" t="s">
        <v>1131</v>
      </c>
      <c r="AA906" s="356" t="s">
        <v>1131</v>
      </c>
      <c r="AB906" s="356" t="s">
        <v>1131</v>
      </c>
      <c r="AC906" s="356" t="s">
        <v>1131</v>
      </c>
      <c r="AD906" s="356" t="s">
        <v>1131</v>
      </c>
      <c r="AE906" s="356" t="s">
        <v>1131</v>
      </c>
      <c r="AF906" s="356" t="s">
        <v>1131</v>
      </c>
      <c r="AG906" s="356" t="s">
        <v>1131</v>
      </c>
      <c r="AH906" s="356" t="s">
        <v>1131</v>
      </c>
      <c r="AI906" s="356" t="s">
        <v>1131</v>
      </c>
      <c r="AJ906" s="356" t="s">
        <v>1131</v>
      </c>
      <c r="AK906" s="356" t="s">
        <v>1131</v>
      </c>
      <c r="AL906" s="356" t="s">
        <v>1131</v>
      </c>
      <c r="AM906" s="356" t="s">
        <v>1131</v>
      </c>
      <c r="AN906" s="356" t="s">
        <v>1131</v>
      </c>
      <c r="AO906" s="356" t="s">
        <v>1131</v>
      </c>
      <c r="AP906" s="356" t="s">
        <v>1131</v>
      </c>
      <c r="AQ906" s="356" t="s">
        <v>1131</v>
      </c>
      <c r="AR906" s="356" t="s">
        <v>1131</v>
      </c>
    </row>
    <row r="907" spans="1:44" ht="29.25" customHeight="1">
      <c r="A907" s="357" t="s">
        <v>3909</v>
      </c>
      <c r="B907" s="358" t="s">
        <v>3910</v>
      </c>
      <c r="C907" s="358"/>
      <c r="D907" s="358" t="s">
        <v>1315</v>
      </c>
      <c r="E907" s="358" t="s">
        <v>1199</v>
      </c>
      <c r="F907" s="358" t="s">
        <v>3911</v>
      </c>
      <c r="G907" s="358"/>
      <c r="H907" s="358" t="s">
        <v>1130</v>
      </c>
      <c r="I907" s="355">
        <v>4.3505000000000003</v>
      </c>
      <c r="J907" s="355">
        <v>4.2220000000000004</v>
      </c>
      <c r="K907" s="355">
        <v>4.0762999999999998</v>
      </c>
      <c r="L907" s="355">
        <v>3.9552</v>
      </c>
      <c r="M907" s="355">
        <v>3.8744999999999998</v>
      </c>
      <c r="N907" s="355">
        <v>3.89</v>
      </c>
      <c r="O907" s="359">
        <v>3.9620000000000002</v>
      </c>
      <c r="P907" s="359">
        <v>4.0309999999999997</v>
      </c>
      <c r="Q907" s="359">
        <v>4.0670000000000002</v>
      </c>
      <c r="R907" s="355">
        <v>4.0119999999999996</v>
      </c>
      <c r="S907" s="355">
        <v>3.8639999999999999</v>
      </c>
      <c r="T907" s="355">
        <v>3.6890000000000001</v>
      </c>
      <c r="U907" s="355">
        <v>3.5179999999999998</v>
      </c>
      <c r="V907" s="355">
        <v>3.3780000000000001</v>
      </c>
      <c r="W907" s="355">
        <v>3.3090000000000002</v>
      </c>
      <c r="X907" s="355">
        <v>3.3010000000000002</v>
      </c>
      <c r="Y907" s="355" t="s">
        <v>1131</v>
      </c>
      <c r="Z907" s="355" t="s">
        <v>1131</v>
      </c>
      <c r="AA907" s="355" t="s">
        <v>1131</v>
      </c>
      <c r="AB907" s="355" t="s">
        <v>1131</v>
      </c>
      <c r="AC907" s="355" t="s">
        <v>1131</v>
      </c>
      <c r="AD907" s="355" t="s">
        <v>1131</v>
      </c>
      <c r="AE907" s="355" t="s">
        <v>1131</v>
      </c>
      <c r="AF907" s="355" t="s">
        <v>1131</v>
      </c>
      <c r="AG907" s="355" t="s">
        <v>1131</v>
      </c>
      <c r="AH907" s="355" t="s">
        <v>1131</v>
      </c>
      <c r="AI907" s="355" t="s">
        <v>1131</v>
      </c>
      <c r="AJ907" s="355" t="s">
        <v>1131</v>
      </c>
      <c r="AK907" s="355" t="s">
        <v>1131</v>
      </c>
      <c r="AL907" s="355" t="s">
        <v>1131</v>
      </c>
      <c r="AM907" s="355" t="s">
        <v>1131</v>
      </c>
      <c r="AN907" s="355" t="s">
        <v>1131</v>
      </c>
      <c r="AO907" s="355" t="s">
        <v>1131</v>
      </c>
      <c r="AP907" s="355" t="s">
        <v>1131</v>
      </c>
      <c r="AQ907" s="355" t="s">
        <v>1131</v>
      </c>
      <c r="AR907" s="355" t="s">
        <v>1131</v>
      </c>
    </row>
    <row r="908" spans="1:44" ht="29.25" customHeight="1">
      <c r="A908" s="352" t="s">
        <v>3912</v>
      </c>
      <c r="B908" s="353" t="s">
        <v>3913</v>
      </c>
      <c r="C908" s="353"/>
      <c r="D908" s="353" t="s">
        <v>1315</v>
      </c>
      <c r="E908" s="353" t="s">
        <v>1199</v>
      </c>
      <c r="F908" s="353" t="s">
        <v>3914</v>
      </c>
      <c r="G908" s="353"/>
      <c r="H908" s="353" t="s">
        <v>1130</v>
      </c>
      <c r="I908" s="356">
        <v>4.3589000000000002</v>
      </c>
      <c r="J908" s="356">
        <v>4.4534000000000002</v>
      </c>
      <c r="K908" s="356">
        <v>4.5147000000000004</v>
      </c>
      <c r="L908" s="356">
        <v>4.5057999999999998</v>
      </c>
      <c r="M908" s="356">
        <v>4.4524999999999997</v>
      </c>
      <c r="N908" s="356">
        <v>4.3587999999999996</v>
      </c>
      <c r="O908" s="354">
        <v>4.2050000000000001</v>
      </c>
      <c r="P908" s="354">
        <v>4.0549999999999997</v>
      </c>
      <c r="Q908" s="354">
        <v>3.9369999999999998</v>
      </c>
      <c r="R908" s="355">
        <v>3.86</v>
      </c>
      <c r="S908" s="355">
        <v>3.875</v>
      </c>
      <c r="T908" s="355">
        <v>3.948</v>
      </c>
      <c r="U908" s="355">
        <v>4.0199999999999996</v>
      </c>
      <c r="V908" s="355">
        <v>4.0549999999999997</v>
      </c>
      <c r="W908" s="355">
        <v>3.9969999999999999</v>
      </c>
      <c r="X908" s="355">
        <v>3.8490000000000002</v>
      </c>
      <c r="Y908" s="356" t="s">
        <v>1131</v>
      </c>
      <c r="Z908" s="356" t="s">
        <v>1131</v>
      </c>
      <c r="AA908" s="356" t="s">
        <v>1131</v>
      </c>
      <c r="AB908" s="356" t="s">
        <v>1131</v>
      </c>
      <c r="AC908" s="356" t="s">
        <v>1131</v>
      </c>
      <c r="AD908" s="356" t="s">
        <v>1131</v>
      </c>
      <c r="AE908" s="356" t="s">
        <v>1131</v>
      </c>
      <c r="AF908" s="356" t="s">
        <v>1131</v>
      </c>
      <c r="AG908" s="356" t="s">
        <v>1131</v>
      </c>
      <c r="AH908" s="356" t="s">
        <v>1131</v>
      </c>
      <c r="AI908" s="356" t="s">
        <v>1131</v>
      </c>
      <c r="AJ908" s="356" t="s">
        <v>1131</v>
      </c>
      <c r="AK908" s="356" t="s">
        <v>1131</v>
      </c>
      <c r="AL908" s="356" t="s">
        <v>1131</v>
      </c>
      <c r="AM908" s="356" t="s">
        <v>1131</v>
      </c>
      <c r="AN908" s="356" t="s">
        <v>1131</v>
      </c>
      <c r="AO908" s="356" t="s">
        <v>1131</v>
      </c>
      <c r="AP908" s="356" t="s">
        <v>1131</v>
      </c>
      <c r="AQ908" s="356" t="s">
        <v>1131</v>
      </c>
      <c r="AR908" s="356" t="s">
        <v>1131</v>
      </c>
    </row>
    <row r="909" spans="1:44" ht="29.25" customHeight="1">
      <c r="A909" s="357" t="s">
        <v>3915</v>
      </c>
      <c r="B909" s="358" t="s">
        <v>3916</v>
      </c>
      <c r="C909" s="358"/>
      <c r="D909" s="358" t="s">
        <v>1315</v>
      </c>
      <c r="E909" s="358" t="s">
        <v>1199</v>
      </c>
      <c r="F909" s="358" t="s">
        <v>3917</v>
      </c>
      <c r="G909" s="358"/>
      <c r="H909" s="358" t="s">
        <v>1130</v>
      </c>
      <c r="I909" s="355">
        <v>2.2606999999999999</v>
      </c>
      <c r="J909" s="355">
        <v>2.2907000000000002</v>
      </c>
      <c r="K909" s="355">
        <v>2.3062999999999998</v>
      </c>
      <c r="L909" s="355">
        <v>2.2951000000000001</v>
      </c>
      <c r="M909" s="355">
        <v>2.2801999999999998</v>
      </c>
      <c r="N909" s="355">
        <v>2.2667000000000002</v>
      </c>
      <c r="O909" s="359">
        <v>2.2240000000000002</v>
      </c>
      <c r="P909" s="359">
        <v>2.1360000000000001</v>
      </c>
      <c r="Q909" s="359">
        <v>2.0299999999999998</v>
      </c>
      <c r="R909" s="355">
        <v>1.9159999999999999</v>
      </c>
      <c r="S909" s="355">
        <v>1.784</v>
      </c>
      <c r="T909" s="355">
        <v>1.655</v>
      </c>
      <c r="U909" s="355">
        <v>1.5569999999999999</v>
      </c>
      <c r="V909" s="355">
        <v>1.494</v>
      </c>
      <c r="W909" s="355">
        <v>1.4610000000000001</v>
      </c>
      <c r="X909" s="355">
        <v>1.452</v>
      </c>
      <c r="Y909" s="355" t="s">
        <v>1131</v>
      </c>
      <c r="Z909" s="355" t="s">
        <v>1131</v>
      </c>
      <c r="AA909" s="355" t="s">
        <v>1131</v>
      </c>
      <c r="AB909" s="355" t="s">
        <v>1131</v>
      </c>
      <c r="AC909" s="355" t="s">
        <v>1131</v>
      </c>
      <c r="AD909" s="355" t="s">
        <v>1131</v>
      </c>
      <c r="AE909" s="355" t="s">
        <v>1131</v>
      </c>
      <c r="AF909" s="355" t="s">
        <v>1131</v>
      </c>
      <c r="AG909" s="355" t="s">
        <v>1131</v>
      </c>
      <c r="AH909" s="355" t="s">
        <v>1131</v>
      </c>
      <c r="AI909" s="355" t="s">
        <v>1131</v>
      </c>
      <c r="AJ909" s="355" t="s">
        <v>1131</v>
      </c>
      <c r="AK909" s="355" t="s">
        <v>1131</v>
      </c>
      <c r="AL909" s="355" t="s">
        <v>1131</v>
      </c>
      <c r="AM909" s="355" t="s">
        <v>1131</v>
      </c>
      <c r="AN909" s="355" t="s">
        <v>1131</v>
      </c>
      <c r="AO909" s="355" t="s">
        <v>1131</v>
      </c>
      <c r="AP909" s="355" t="s">
        <v>1131</v>
      </c>
      <c r="AQ909" s="355" t="s">
        <v>1131</v>
      </c>
      <c r="AR909" s="355" t="s">
        <v>1131</v>
      </c>
    </row>
    <row r="910" spans="1:44" ht="29.25" customHeight="1">
      <c r="A910" s="352" t="s">
        <v>3918</v>
      </c>
      <c r="B910" s="353" t="s">
        <v>3919</v>
      </c>
      <c r="C910" s="353"/>
      <c r="D910" s="353" t="s">
        <v>1315</v>
      </c>
      <c r="E910" s="353" t="s">
        <v>1199</v>
      </c>
      <c r="F910" s="353" t="s">
        <v>3920</v>
      </c>
      <c r="G910" s="353"/>
      <c r="H910" s="353" t="s">
        <v>1130</v>
      </c>
      <c r="I910" s="356">
        <v>4.2645999999999997</v>
      </c>
      <c r="J910" s="356">
        <v>4.1970999999999998</v>
      </c>
      <c r="K910" s="356">
        <v>4.1418999999999997</v>
      </c>
      <c r="L910" s="356">
        <v>4.1727999999999996</v>
      </c>
      <c r="M910" s="356">
        <v>4.2671000000000001</v>
      </c>
      <c r="N910" s="356">
        <v>4.3562000000000003</v>
      </c>
      <c r="O910" s="354">
        <v>4.4329999999999998</v>
      </c>
      <c r="P910" s="354">
        <v>4.4870000000000001</v>
      </c>
      <c r="Q910" s="354">
        <v>4.4749999999999996</v>
      </c>
      <c r="R910" s="355">
        <v>4.42</v>
      </c>
      <c r="S910" s="355">
        <v>4.3239999999999998</v>
      </c>
      <c r="T910" s="355">
        <v>4.173</v>
      </c>
      <c r="U910" s="355">
        <v>4.0279999999999996</v>
      </c>
      <c r="V910" s="355">
        <v>3.91</v>
      </c>
      <c r="W910" s="355">
        <v>3.8319999999999999</v>
      </c>
      <c r="X910" s="355">
        <v>3.8460000000000001</v>
      </c>
      <c r="Y910" s="356" t="s">
        <v>1131</v>
      </c>
      <c r="Z910" s="356" t="s">
        <v>1131</v>
      </c>
      <c r="AA910" s="356" t="s">
        <v>1131</v>
      </c>
      <c r="AB910" s="356" t="s">
        <v>1131</v>
      </c>
      <c r="AC910" s="356" t="s">
        <v>1131</v>
      </c>
      <c r="AD910" s="356" t="s">
        <v>1131</v>
      </c>
      <c r="AE910" s="356" t="s">
        <v>1131</v>
      </c>
      <c r="AF910" s="356" t="s">
        <v>1131</v>
      </c>
      <c r="AG910" s="356" t="s">
        <v>1131</v>
      </c>
      <c r="AH910" s="356" t="s">
        <v>1131</v>
      </c>
      <c r="AI910" s="356" t="s">
        <v>1131</v>
      </c>
      <c r="AJ910" s="356" t="s">
        <v>1131</v>
      </c>
      <c r="AK910" s="356" t="s">
        <v>1131</v>
      </c>
      <c r="AL910" s="356" t="s">
        <v>1131</v>
      </c>
      <c r="AM910" s="356" t="s">
        <v>1131</v>
      </c>
      <c r="AN910" s="356" t="s">
        <v>1131</v>
      </c>
      <c r="AO910" s="356" t="s">
        <v>1131</v>
      </c>
      <c r="AP910" s="356" t="s">
        <v>1131</v>
      </c>
      <c r="AQ910" s="356" t="s">
        <v>1131</v>
      </c>
      <c r="AR910" s="356" t="s">
        <v>1131</v>
      </c>
    </row>
    <row r="911" spans="1:44" ht="29.25" customHeight="1">
      <c r="A911" s="357" t="s">
        <v>3921</v>
      </c>
      <c r="B911" s="358" t="s">
        <v>3922</v>
      </c>
      <c r="C911" s="358"/>
      <c r="D911" s="358" t="s">
        <v>1315</v>
      </c>
      <c r="E911" s="358" t="s">
        <v>1199</v>
      </c>
      <c r="F911" s="358" t="s">
        <v>3923</v>
      </c>
      <c r="G911" s="358"/>
      <c r="H911" s="358" t="s">
        <v>1130</v>
      </c>
      <c r="I911" s="355">
        <v>3.8793000000000002</v>
      </c>
      <c r="J911" s="355">
        <v>4.0891000000000002</v>
      </c>
      <c r="K911" s="355">
        <v>4.2291999999999996</v>
      </c>
      <c r="L911" s="355">
        <v>4.2942999999999998</v>
      </c>
      <c r="M911" s="355">
        <v>4.2946999999999997</v>
      </c>
      <c r="N911" s="355">
        <v>4.2340999999999998</v>
      </c>
      <c r="O911" s="359">
        <v>4.1449999999999996</v>
      </c>
      <c r="P911" s="359">
        <v>4.0890000000000004</v>
      </c>
      <c r="Q911" s="359">
        <v>4.1219999999999999</v>
      </c>
      <c r="R911" s="355">
        <v>4.2149999999999999</v>
      </c>
      <c r="S911" s="355">
        <v>4.3</v>
      </c>
      <c r="T911" s="355">
        <v>4.3769999999999998</v>
      </c>
      <c r="U911" s="355">
        <v>4.4349999999999996</v>
      </c>
      <c r="V911" s="355">
        <v>4.4219999999999997</v>
      </c>
      <c r="W911" s="355">
        <v>4.367</v>
      </c>
      <c r="X911" s="355">
        <v>4.2699999999999996</v>
      </c>
      <c r="Y911" s="355" t="s">
        <v>1131</v>
      </c>
      <c r="Z911" s="355" t="s">
        <v>1131</v>
      </c>
      <c r="AA911" s="355" t="s">
        <v>1131</v>
      </c>
      <c r="AB911" s="355" t="s">
        <v>1131</v>
      </c>
      <c r="AC911" s="355" t="s">
        <v>1131</v>
      </c>
      <c r="AD911" s="355" t="s">
        <v>1131</v>
      </c>
      <c r="AE911" s="355" t="s">
        <v>1131</v>
      </c>
      <c r="AF911" s="355" t="s">
        <v>1131</v>
      </c>
      <c r="AG911" s="355" t="s">
        <v>1131</v>
      </c>
      <c r="AH911" s="355" t="s">
        <v>1131</v>
      </c>
      <c r="AI911" s="355" t="s">
        <v>1131</v>
      </c>
      <c r="AJ911" s="355" t="s">
        <v>1131</v>
      </c>
      <c r="AK911" s="355" t="s">
        <v>1131</v>
      </c>
      <c r="AL911" s="355" t="s">
        <v>1131</v>
      </c>
      <c r="AM911" s="355" t="s">
        <v>1131</v>
      </c>
      <c r="AN911" s="355" t="s">
        <v>1131</v>
      </c>
      <c r="AO911" s="355" t="s">
        <v>1131</v>
      </c>
      <c r="AP911" s="355" t="s">
        <v>1131</v>
      </c>
      <c r="AQ911" s="355" t="s">
        <v>1131</v>
      </c>
      <c r="AR911" s="355" t="s">
        <v>1131</v>
      </c>
    </row>
    <row r="912" spans="1:44" ht="29.25" customHeight="1">
      <c r="A912" s="352" t="s">
        <v>3924</v>
      </c>
      <c r="B912" s="353" t="s">
        <v>3925</v>
      </c>
      <c r="C912" s="353"/>
      <c r="D912" s="353" t="s">
        <v>1315</v>
      </c>
      <c r="E912" s="353" t="s">
        <v>1199</v>
      </c>
      <c r="F912" s="353" t="s">
        <v>3926</v>
      </c>
      <c r="G912" s="353"/>
      <c r="H912" s="353" t="s">
        <v>1130</v>
      </c>
      <c r="I912" s="356">
        <v>2.7399</v>
      </c>
      <c r="J912" s="356">
        <v>2.984</v>
      </c>
      <c r="K912" s="356">
        <v>3.1953</v>
      </c>
      <c r="L912" s="356">
        <v>3.3993000000000002</v>
      </c>
      <c r="M912" s="356">
        <v>3.6164999999999998</v>
      </c>
      <c r="N912" s="356">
        <v>3.8216000000000001</v>
      </c>
      <c r="O912" s="354">
        <v>4.0170000000000003</v>
      </c>
      <c r="P912" s="354">
        <v>4.149</v>
      </c>
      <c r="Q912" s="354">
        <v>4.2080000000000002</v>
      </c>
      <c r="R912" s="355">
        <v>4.2060000000000004</v>
      </c>
      <c r="S912" s="355">
        <v>4.1420000000000003</v>
      </c>
      <c r="T912" s="355">
        <v>4.0549999999999997</v>
      </c>
      <c r="U912" s="355">
        <v>4.0060000000000002</v>
      </c>
      <c r="V912" s="355">
        <v>4.0380000000000003</v>
      </c>
      <c r="W912" s="355">
        <v>4.1280000000000001</v>
      </c>
      <c r="X912" s="355">
        <v>4.2110000000000003</v>
      </c>
      <c r="Y912" s="356" t="s">
        <v>1131</v>
      </c>
      <c r="Z912" s="356" t="s">
        <v>1131</v>
      </c>
      <c r="AA912" s="356" t="s">
        <v>1131</v>
      </c>
      <c r="AB912" s="356" t="s">
        <v>1131</v>
      </c>
      <c r="AC912" s="356" t="s">
        <v>1131</v>
      </c>
      <c r="AD912" s="356" t="s">
        <v>1131</v>
      </c>
      <c r="AE912" s="356" t="s">
        <v>1131</v>
      </c>
      <c r="AF912" s="356" t="s">
        <v>1131</v>
      </c>
      <c r="AG912" s="356" t="s">
        <v>1131</v>
      </c>
      <c r="AH912" s="356" t="s">
        <v>1131</v>
      </c>
      <c r="AI912" s="356" t="s">
        <v>1131</v>
      </c>
      <c r="AJ912" s="356" t="s">
        <v>1131</v>
      </c>
      <c r="AK912" s="356" t="s">
        <v>1131</v>
      </c>
      <c r="AL912" s="356" t="s">
        <v>1131</v>
      </c>
      <c r="AM912" s="356" t="s">
        <v>1131</v>
      </c>
      <c r="AN912" s="356" t="s">
        <v>1131</v>
      </c>
      <c r="AO912" s="356" t="s">
        <v>1131</v>
      </c>
      <c r="AP912" s="356" t="s">
        <v>1131</v>
      </c>
      <c r="AQ912" s="356" t="s">
        <v>1131</v>
      </c>
      <c r="AR912" s="356" t="s">
        <v>1131</v>
      </c>
    </row>
    <row r="913" spans="1:44" ht="29.25" customHeight="1">
      <c r="A913" s="357" t="s">
        <v>3927</v>
      </c>
      <c r="B913" s="358" t="s">
        <v>3928</v>
      </c>
      <c r="C913" s="358"/>
      <c r="D913" s="358" t="s">
        <v>1315</v>
      </c>
      <c r="E913" s="358" t="s">
        <v>1199</v>
      </c>
      <c r="F913" s="358" t="s">
        <v>3929</v>
      </c>
      <c r="G913" s="358"/>
      <c r="H913" s="358" t="s">
        <v>1130</v>
      </c>
      <c r="I913" s="359">
        <v>6.6059999999999999</v>
      </c>
      <c r="J913" s="359">
        <v>6.8550000000000004</v>
      </c>
      <c r="K913" s="359">
        <v>7.1429999999999998</v>
      </c>
      <c r="L913" s="359">
        <v>7.4640000000000004</v>
      </c>
      <c r="M913" s="359">
        <v>7.7990000000000004</v>
      </c>
      <c r="N913" s="359">
        <v>8.2089999999999996</v>
      </c>
      <c r="O913" s="359">
        <v>8.6329999999999991</v>
      </c>
      <c r="P913" s="359">
        <v>9.0570000000000004</v>
      </c>
      <c r="Q913" s="359">
        <v>9.5109999999999992</v>
      </c>
      <c r="R913" s="355">
        <v>9.9870000000000001</v>
      </c>
      <c r="S913" s="355">
        <v>10.51</v>
      </c>
      <c r="T913" s="355">
        <v>11.06</v>
      </c>
      <c r="U913" s="355">
        <v>11.55</v>
      </c>
      <c r="V913" s="355">
        <v>11.99</v>
      </c>
      <c r="W913" s="355">
        <v>12.4</v>
      </c>
      <c r="X913" s="355">
        <v>12.79</v>
      </c>
      <c r="Y913" s="355" t="s">
        <v>1131</v>
      </c>
      <c r="Z913" s="355" t="s">
        <v>1131</v>
      </c>
      <c r="AA913" s="355" t="s">
        <v>1131</v>
      </c>
      <c r="AB913" s="355" t="s">
        <v>1131</v>
      </c>
      <c r="AC913" s="355" t="s">
        <v>1131</v>
      </c>
      <c r="AD913" s="355" t="s">
        <v>1131</v>
      </c>
      <c r="AE913" s="355" t="s">
        <v>1131</v>
      </c>
      <c r="AF913" s="355" t="s">
        <v>1131</v>
      </c>
      <c r="AG913" s="355" t="s">
        <v>1131</v>
      </c>
      <c r="AH913" s="355" t="s">
        <v>1131</v>
      </c>
      <c r="AI913" s="355" t="s">
        <v>1131</v>
      </c>
      <c r="AJ913" s="355" t="s">
        <v>1131</v>
      </c>
      <c r="AK913" s="355" t="s">
        <v>1131</v>
      </c>
      <c r="AL913" s="355" t="s">
        <v>1131</v>
      </c>
      <c r="AM913" s="355" t="s">
        <v>1131</v>
      </c>
      <c r="AN913" s="355" t="s">
        <v>1131</v>
      </c>
      <c r="AO913" s="355" t="s">
        <v>1131</v>
      </c>
      <c r="AP913" s="355" t="s">
        <v>1131</v>
      </c>
      <c r="AQ913" s="355" t="s">
        <v>1131</v>
      </c>
      <c r="AR913" s="355" t="s">
        <v>1131</v>
      </c>
    </row>
    <row r="914" spans="1:44" ht="29.25" customHeight="1">
      <c r="A914" s="352" t="s">
        <v>3930</v>
      </c>
      <c r="B914" s="353" t="s">
        <v>3931</v>
      </c>
      <c r="C914" s="353"/>
      <c r="D914" s="353" t="s">
        <v>1315</v>
      </c>
      <c r="E914" s="353" t="s">
        <v>1199</v>
      </c>
      <c r="F914" s="353" t="s">
        <v>3932</v>
      </c>
      <c r="G914" s="353"/>
      <c r="H914" s="353" t="s">
        <v>1130</v>
      </c>
      <c r="I914" s="356">
        <v>2.1053999999999999</v>
      </c>
      <c r="J914" s="356">
        <v>2.1909000000000001</v>
      </c>
      <c r="K914" s="356">
        <v>2.2761999999999998</v>
      </c>
      <c r="L914" s="356">
        <v>2.3597000000000001</v>
      </c>
      <c r="M914" s="356">
        <v>2.4626999999999999</v>
      </c>
      <c r="N914" s="356">
        <v>2.6536</v>
      </c>
      <c r="O914" s="354">
        <v>2.891</v>
      </c>
      <c r="P914" s="354">
        <v>3.0910000000000002</v>
      </c>
      <c r="Q914" s="354">
        <v>3.2810000000000001</v>
      </c>
      <c r="R914" s="355">
        <v>3.4849999999999999</v>
      </c>
      <c r="S914" s="355">
        <v>3.6760000000000002</v>
      </c>
      <c r="T914" s="355">
        <v>3.8610000000000002</v>
      </c>
      <c r="U914" s="355">
        <v>3.99</v>
      </c>
      <c r="V914" s="355">
        <v>4.0469999999999997</v>
      </c>
      <c r="W914" s="355">
        <v>4.0439999999999996</v>
      </c>
      <c r="X914" s="355">
        <v>3.9820000000000002</v>
      </c>
      <c r="Y914" s="356" t="s">
        <v>1131</v>
      </c>
      <c r="Z914" s="356" t="s">
        <v>1131</v>
      </c>
      <c r="AA914" s="356" t="s">
        <v>1131</v>
      </c>
      <c r="AB914" s="356" t="s">
        <v>1131</v>
      </c>
      <c r="AC914" s="356" t="s">
        <v>1131</v>
      </c>
      <c r="AD914" s="356" t="s">
        <v>1131</v>
      </c>
      <c r="AE914" s="356" t="s">
        <v>1131</v>
      </c>
      <c r="AF914" s="356" t="s">
        <v>1131</v>
      </c>
      <c r="AG914" s="356" t="s">
        <v>1131</v>
      </c>
      <c r="AH914" s="356" t="s">
        <v>1131</v>
      </c>
      <c r="AI914" s="356" t="s">
        <v>1131</v>
      </c>
      <c r="AJ914" s="356" t="s">
        <v>1131</v>
      </c>
      <c r="AK914" s="356" t="s">
        <v>1131</v>
      </c>
      <c r="AL914" s="356" t="s">
        <v>1131</v>
      </c>
      <c r="AM914" s="356" t="s">
        <v>1131</v>
      </c>
      <c r="AN914" s="356" t="s">
        <v>1131</v>
      </c>
      <c r="AO914" s="356" t="s">
        <v>1131</v>
      </c>
      <c r="AP914" s="356" t="s">
        <v>1131</v>
      </c>
      <c r="AQ914" s="356" t="s">
        <v>1131</v>
      </c>
      <c r="AR914" s="356" t="s">
        <v>1131</v>
      </c>
    </row>
    <row r="915" spans="1:44" ht="29.25" customHeight="1">
      <c r="A915" s="357" t="s">
        <v>3933</v>
      </c>
      <c r="B915" s="358" t="s">
        <v>3934</v>
      </c>
      <c r="C915" s="358"/>
      <c r="D915" s="358" t="s">
        <v>1315</v>
      </c>
      <c r="E915" s="358" t="s">
        <v>1199</v>
      </c>
      <c r="F915" s="358" t="s">
        <v>3935</v>
      </c>
      <c r="G915" s="358"/>
      <c r="H915" s="358" t="s">
        <v>1130</v>
      </c>
      <c r="I915" s="355">
        <v>1.7614000000000001</v>
      </c>
      <c r="J915" s="355">
        <v>1.7582</v>
      </c>
      <c r="K915" s="355">
        <v>1.7595000000000001</v>
      </c>
      <c r="L915" s="355">
        <v>1.8076000000000001</v>
      </c>
      <c r="M915" s="355">
        <v>1.8935999999999999</v>
      </c>
      <c r="N915" s="355">
        <v>1.9899</v>
      </c>
      <c r="O915" s="359">
        <v>2.0720000000000001</v>
      </c>
      <c r="P915" s="359">
        <v>2.1509999999999998</v>
      </c>
      <c r="Q915" s="359">
        <v>2.2290000000000001</v>
      </c>
      <c r="R915" s="355">
        <v>2.323</v>
      </c>
      <c r="S915" s="355">
        <v>2.4969999999999999</v>
      </c>
      <c r="T915" s="355">
        <v>2.7130000000000001</v>
      </c>
      <c r="U915" s="355">
        <v>2.9009999999999998</v>
      </c>
      <c r="V915" s="355">
        <v>3.0819999999999999</v>
      </c>
      <c r="W915" s="355">
        <v>3.274</v>
      </c>
      <c r="X915" s="355">
        <v>3.456</v>
      </c>
      <c r="Y915" s="355" t="s">
        <v>1131</v>
      </c>
      <c r="Z915" s="355" t="s">
        <v>1131</v>
      </c>
      <c r="AA915" s="355" t="s">
        <v>1131</v>
      </c>
      <c r="AB915" s="355" t="s">
        <v>1131</v>
      </c>
      <c r="AC915" s="355" t="s">
        <v>1131</v>
      </c>
      <c r="AD915" s="355" t="s">
        <v>1131</v>
      </c>
      <c r="AE915" s="355" t="s">
        <v>1131</v>
      </c>
      <c r="AF915" s="355" t="s">
        <v>1131</v>
      </c>
      <c r="AG915" s="355" t="s">
        <v>1131</v>
      </c>
      <c r="AH915" s="355" t="s">
        <v>1131</v>
      </c>
      <c r="AI915" s="355" t="s">
        <v>1131</v>
      </c>
      <c r="AJ915" s="355" t="s">
        <v>1131</v>
      </c>
      <c r="AK915" s="355" t="s">
        <v>1131</v>
      </c>
      <c r="AL915" s="355" t="s">
        <v>1131</v>
      </c>
      <c r="AM915" s="355" t="s">
        <v>1131</v>
      </c>
      <c r="AN915" s="355" t="s">
        <v>1131</v>
      </c>
      <c r="AO915" s="355" t="s">
        <v>1131</v>
      </c>
      <c r="AP915" s="355" t="s">
        <v>1131</v>
      </c>
      <c r="AQ915" s="355" t="s">
        <v>1131</v>
      </c>
      <c r="AR915" s="355" t="s">
        <v>1131</v>
      </c>
    </row>
    <row r="916" spans="1:44" ht="29.25" customHeight="1">
      <c r="A916" s="352" t="s">
        <v>3936</v>
      </c>
      <c r="B916" s="353" t="s">
        <v>3937</v>
      </c>
      <c r="C916" s="353"/>
      <c r="D916" s="353" t="s">
        <v>1315</v>
      </c>
      <c r="E916" s="353" t="s">
        <v>1199</v>
      </c>
      <c r="F916" s="353" t="s">
        <v>3938</v>
      </c>
      <c r="G916" s="353"/>
      <c r="H916" s="353" t="s">
        <v>1130</v>
      </c>
      <c r="I916" s="356">
        <v>1.3514999999999999</v>
      </c>
      <c r="J916" s="356">
        <v>1.409</v>
      </c>
      <c r="K916" s="356">
        <v>1.4987999999999999</v>
      </c>
      <c r="L916" s="356">
        <v>1.5713999999999999</v>
      </c>
      <c r="M916" s="356">
        <v>1.5934999999999999</v>
      </c>
      <c r="N916" s="356">
        <v>1.5966</v>
      </c>
      <c r="O916" s="354">
        <v>1.589</v>
      </c>
      <c r="P916" s="354">
        <v>1.591</v>
      </c>
      <c r="Q916" s="354">
        <v>1.635</v>
      </c>
      <c r="R916" s="355">
        <v>1.712</v>
      </c>
      <c r="S916" s="355">
        <v>1.794</v>
      </c>
      <c r="T916" s="355">
        <v>1.863</v>
      </c>
      <c r="U916" s="355">
        <v>1.9359999999999999</v>
      </c>
      <c r="V916" s="355">
        <v>2.0099999999999998</v>
      </c>
      <c r="W916" s="355">
        <v>2.0979999999999999</v>
      </c>
      <c r="X916" s="355">
        <v>2.258</v>
      </c>
      <c r="Y916" s="356" t="s">
        <v>1131</v>
      </c>
      <c r="Z916" s="356" t="s">
        <v>1131</v>
      </c>
      <c r="AA916" s="356" t="s">
        <v>1131</v>
      </c>
      <c r="AB916" s="356" t="s">
        <v>1131</v>
      </c>
      <c r="AC916" s="356" t="s">
        <v>1131</v>
      </c>
      <c r="AD916" s="356" t="s">
        <v>1131</v>
      </c>
      <c r="AE916" s="356" t="s">
        <v>1131</v>
      </c>
      <c r="AF916" s="356" t="s">
        <v>1131</v>
      </c>
      <c r="AG916" s="356" t="s">
        <v>1131</v>
      </c>
      <c r="AH916" s="356" t="s">
        <v>1131</v>
      </c>
      <c r="AI916" s="356" t="s">
        <v>1131</v>
      </c>
      <c r="AJ916" s="356" t="s">
        <v>1131</v>
      </c>
      <c r="AK916" s="356" t="s">
        <v>1131</v>
      </c>
      <c r="AL916" s="356" t="s">
        <v>1131</v>
      </c>
      <c r="AM916" s="356" t="s">
        <v>1131</v>
      </c>
      <c r="AN916" s="356" t="s">
        <v>1131</v>
      </c>
      <c r="AO916" s="356" t="s">
        <v>1131</v>
      </c>
      <c r="AP916" s="356" t="s">
        <v>1131</v>
      </c>
      <c r="AQ916" s="356" t="s">
        <v>1131</v>
      </c>
      <c r="AR916" s="356" t="s">
        <v>1131</v>
      </c>
    </row>
    <row r="917" spans="1:44" ht="29.25" customHeight="1">
      <c r="A917" s="357" t="s">
        <v>3939</v>
      </c>
      <c r="B917" s="358" t="s">
        <v>3940</v>
      </c>
      <c r="C917" s="358"/>
      <c r="D917" s="358" t="s">
        <v>1315</v>
      </c>
      <c r="E917" s="358" t="s">
        <v>1199</v>
      </c>
      <c r="F917" s="358" t="s">
        <v>3941</v>
      </c>
      <c r="G917" s="358"/>
      <c r="H917" s="358" t="s">
        <v>1130</v>
      </c>
      <c r="I917" s="355">
        <v>0.82715000000000005</v>
      </c>
      <c r="J917" s="355">
        <v>0.88207000000000002</v>
      </c>
      <c r="K917" s="355">
        <v>0.93540000000000001</v>
      </c>
      <c r="L917" s="355">
        <v>0.99153999999999998</v>
      </c>
      <c r="M917" s="355">
        <v>1.0512999999999999</v>
      </c>
      <c r="N917" s="355">
        <v>1.1046</v>
      </c>
      <c r="O917" s="359">
        <v>1.159</v>
      </c>
      <c r="P917" s="359">
        <v>1.238</v>
      </c>
      <c r="Q917" s="359">
        <v>1.302</v>
      </c>
      <c r="R917" s="355">
        <v>1.32</v>
      </c>
      <c r="S917" s="355">
        <v>1.319</v>
      </c>
      <c r="T917" s="355">
        <v>1.31</v>
      </c>
      <c r="U917" s="355">
        <v>1.3160000000000001</v>
      </c>
      <c r="V917" s="355">
        <v>1.3580000000000001</v>
      </c>
      <c r="W917" s="355">
        <v>1.425</v>
      </c>
      <c r="X917" s="355">
        <v>1.4950000000000001</v>
      </c>
      <c r="Y917" s="355" t="s">
        <v>1131</v>
      </c>
      <c r="Z917" s="355" t="s">
        <v>1131</v>
      </c>
      <c r="AA917" s="355" t="s">
        <v>1131</v>
      </c>
      <c r="AB917" s="355" t="s">
        <v>1131</v>
      </c>
      <c r="AC917" s="355" t="s">
        <v>1131</v>
      </c>
      <c r="AD917" s="355" t="s">
        <v>1131</v>
      </c>
      <c r="AE917" s="355" t="s">
        <v>1131</v>
      </c>
      <c r="AF917" s="355" t="s">
        <v>1131</v>
      </c>
      <c r="AG917" s="355" t="s">
        <v>1131</v>
      </c>
      <c r="AH917" s="355" t="s">
        <v>1131</v>
      </c>
      <c r="AI917" s="355" t="s">
        <v>1131</v>
      </c>
      <c r="AJ917" s="355" t="s">
        <v>1131</v>
      </c>
      <c r="AK917" s="355" t="s">
        <v>1131</v>
      </c>
      <c r="AL917" s="355" t="s">
        <v>1131</v>
      </c>
      <c r="AM917" s="355" t="s">
        <v>1131</v>
      </c>
      <c r="AN917" s="355" t="s">
        <v>1131</v>
      </c>
      <c r="AO917" s="355" t="s">
        <v>1131</v>
      </c>
      <c r="AP917" s="355" t="s">
        <v>1131</v>
      </c>
      <c r="AQ917" s="355" t="s">
        <v>1131</v>
      </c>
      <c r="AR917" s="355" t="s">
        <v>1131</v>
      </c>
    </row>
    <row r="918" spans="1:44" ht="29.25" customHeight="1">
      <c r="A918" s="352" t="s">
        <v>3942</v>
      </c>
      <c r="B918" s="353" t="s">
        <v>3943</v>
      </c>
      <c r="C918" s="353"/>
      <c r="D918" s="353" t="s">
        <v>1315</v>
      </c>
      <c r="E918" s="353" t="s">
        <v>1199</v>
      </c>
      <c r="F918" s="353" t="s">
        <v>3944</v>
      </c>
      <c r="G918" s="353"/>
      <c r="H918" s="353" t="s">
        <v>1130</v>
      </c>
      <c r="I918" s="356">
        <v>0.39573000000000003</v>
      </c>
      <c r="J918" s="356">
        <v>0.43310999999999999</v>
      </c>
      <c r="K918" s="356">
        <v>0.47040999999999999</v>
      </c>
      <c r="L918" s="356">
        <v>0.50754999999999995</v>
      </c>
      <c r="M918" s="356">
        <v>0.54588000000000003</v>
      </c>
      <c r="N918" s="356">
        <v>0.58567999999999998</v>
      </c>
      <c r="O918" s="354">
        <v>0.62050000000000005</v>
      </c>
      <c r="P918" s="354">
        <v>0.6573</v>
      </c>
      <c r="Q918" s="354">
        <v>0.70269999999999999</v>
      </c>
      <c r="R918" s="355">
        <v>0.75180000000000002</v>
      </c>
      <c r="S918" s="355">
        <v>0.79530000000000001</v>
      </c>
      <c r="T918" s="355">
        <v>0.83919999999999995</v>
      </c>
      <c r="U918" s="355">
        <v>0.90149999999999997</v>
      </c>
      <c r="V918" s="355">
        <v>0.94989999999999997</v>
      </c>
      <c r="W918" s="355">
        <v>0.96299999999999997</v>
      </c>
      <c r="X918" s="355">
        <v>0.96220000000000006</v>
      </c>
      <c r="Y918" s="356" t="s">
        <v>1131</v>
      </c>
      <c r="Z918" s="356" t="s">
        <v>1131</v>
      </c>
      <c r="AA918" s="356" t="s">
        <v>1131</v>
      </c>
      <c r="AB918" s="356" t="s">
        <v>1131</v>
      </c>
      <c r="AC918" s="356" t="s">
        <v>1131</v>
      </c>
      <c r="AD918" s="356" t="s">
        <v>1131</v>
      </c>
      <c r="AE918" s="356" t="s">
        <v>1131</v>
      </c>
      <c r="AF918" s="356" t="s">
        <v>1131</v>
      </c>
      <c r="AG918" s="356" t="s">
        <v>1131</v>
      </c>
      <c r="AH918" s="356" t="s">
        <v>1131</v>
      </c>
      <c r="AI918" s="356" t="s">
        <v>1131</v>
      </c>
      <c r="AJ918" s="356" t="s">
        <v>1131</v>
      </c>
      <c r="AK918" s="356" t="s">
        <v>1131</v>
      </c>
      <c r="AL918" s="356" t="s">
        <v>1131</v>
      </c>
      <c r="AM918" s="356" t="s">
        <v>1131</v>
      </c>
      <c r="AN918" s="356" t="s">
        <v>1131</v>
      </c>
      <c r="AO918" s="356" t="s">
        <v>1131</v>
      </c>
      <c r="AP918" s="356" t="s">
        <v>1131</v>
      </c>
      <c r="AQ918" s="356" t="s">
        <v>1131</v>
      </c>
      <c r="AR918" s="356" t="s">
        <v>1131</v>
      </c>
    </row>
    <row r="919" spans="1:44" ht="29.25" customHeight="1">
      <c r="A919" s="357" t="s">
        <v>3945</v>
      </c>
      <c r="B919" s="358" t="s">
        <v>3946</v>
      </c>
      <c r="C919" s="358"/>
      <c r="D919" s="358" t="s">
        <v>1315</v>
      </c>
      <c r="E919" s="358" t="s">
        <v>1199</v>
      </c>
      <c r="F919" s="358" t="s">
        <v>3947</v>
      </c>
      <c r="G919" s="358"/>
      <c r="H919" s="358" t="s">
        <v>1130</v>
      </c>
      <c r="I919" s="355">
        <v>0.12426</v>
      </c>
      <c r="J919" s="355">
        <v>0.13950000000000001</v>
      </c>
      <c r="K919" s="355">
        <v>0.15798000000000001</v>
      </c>
      <c r="L919" s="355">
        <v>0.17852999999999999</v>
      </c>
      <c r="M919" s="355">
        <v>0.20050999999999999</v>
      </c>
      <c r="N919" s="355">
        <v>0.22192000000000001</v>
      </c>
      <c r="O919" s="359">
        <v>0.2402</v>
      </c>
      <c r="P919" s="359">
        <v>0.25979999999999998</v>
      </c>
      <c r="Q919" s="359">
        <v>0.28239999999999998</v>
      </c>
      <c r="R919" s="355">
        <v>0.30570000000000003</v>
      </c>
      <c r="S919" s="355">
        <v>0.33179999999999998</v>
      </c>
      <c r="T919" s="355">
        <v>0.35820000000000002</v>
      </c>
      <c r="U919" s="355">
        <v>0.38379999999999997</v>
      </c>
      <c r="V919" s="355">
        <v>0.4113</v>
      </c>
      <c r="W919" s="355">
        <v>0.44109999999999999</v>
      </c>
      <c r="X919" s="355">
        <v>0.46789999999999998</v>
      </c>
      <c r="Y919" s="355" t="s">
        <v>1131</v>
      </c>
      <c r="Z919" s="355" t="s">
        <v>1131</v>
      </c>
      <c r="AA919" s="355" t="s">
        <v>1131</v>
      </c>
      <c r="AB919" s="355" t="s">
        <v>1131</v>
      </c>
      <c r="AC919" s="355" t="s">
        <v>1131</v>
      </c>
      <c r="AD919" s="355" t="s">
        <v>1131</v>
      </c>
      <c r="AE919" s="355" t="s">
        <v>1131</v>
      </c>
      <c r="AF919" s="355" t="s">
        <v>1131</v>
      </c>
      <c r="AG919" s="355" t="s">
        <v>1131</v>
      </c>
      <c r="AH919" s="355" t="s">
        <v>1131</v>
      </c>
      <c r="AI919" s="355" t="s">
        <v>1131</v>
      </c>
      <c r="AJ919" s="355" t="s">
        <v>1131</v>
      </c>
      <c r="AK919" s="355" t="s">
        <v>1131</v>
      </c>
      <c r="AL919" s="355" t="s">
        <v>1131</v>
      </c>
      <c r="AM919" s="355" t="s">
        <v>1131</v>
      </c>
      <c r="AN919" s="355" t="s">
        <v>1131</v>
      </c>
      <c r="AO919" s="355" t="s">
        <v>1131</v>
      </c>
      <c r="AP919" s="355" t="s">
        <v>1131</v>
      </c>
      <c r="AQ919" s="355" t="s">
        <v>1131</v>
      </c>
      <c r="AR919" s="355" t="s">
        <v>1131</v>
      </c>
    </row>
    <row r="920" spans="1:44" ht="29.25" customHeight="1">
      <c r="A920" s="352" t="s">
        <v>3948</v>
      </c>
      <c r="B920" s="353" t="s">
        <v>3949</v>
      </c>
      <c r="C920" s="353"/>
      <c r="D920" s="353" t="s">
        <v>1315</v>
      </c>
      <c r="E920" s="353" t="s">
        <v>1199</v>
      </c>
      <c r="F920" s="353" t="s">
        <v>3950</v>
      </c>
      <c r="G920" s="353"/>
      <c r="H920" s="353" t="s">
        <v>1130</v>
      </c>
      <c r="I920" s="356">
        <v>3.4620999999999999E-2</v>
      </c>
      <c r="J920" s="356">
        <v>3.5664000000000001E-2</v>
      </c>
      <c r="K920" s="356">
        <v>3.7191000000000002E-2</v>
      </c>
      <c r="L920" s="356">
        <v>3.9627000000000002E-2</v>
      </c>
      <c r="M920" s="356">
        <v>4.3333000000000003E-2</v>
      </c>
      <c r="N920" s="356">
        <v>4.7990999999999999E-2</v>
      </c>
      <c r="O920" s="354">
        <v>5.3240000000000003E-2</v>
      </c>
      <c r="P920" s="354">
        <v>6.0299999999999999E-2</v>
      </c>
      <c r="Q920" s="354">
        <v>6.9150000000000003E-2</v>
      </c>
      <c r="R920" s="355">
        <v>7.8649999999999998E-2</v>
      </c>
      <c r="S920" s="355">
        <v>8.8580000000000006E-2</v>
      </c>
      <c r="T920" s="355">
        <v>9.8379999999999995E-2</v>
      </c>
      <c r="U920" s="355">
        <v>0.1081</v>
      </c>
      <c r="V920" s="355">
        <v>0.1177</v>
      </c>
      <c r="W920" s="355">
        <v>0.1278</v>
      </c>
      <c r="X920" s="355">
        <v>0.13930000000000001</v>
      </c>
      <c r="Y920" s="356" t="s">
        <v>1131</v>
      </c>
      <c r="Z920" s="356" t="s">
        <v>1131</v>
      </c>
      <c r="AA920" s="356" t="s">
        <v>1131</v>
      </c>
      <c r="AB920" s="356" t="s">
        <v>1131</v>
      </c>
      <c r="AC920" s="356" t="s">
        <v>1131</v>
      </c>
      <c r="AD920" s="356" t="s">
        <v>1131</v>
      </c>
      <c r="AE920" s="356" t="s">
        <v>1131</v>
      </c>
      <c r="AF920" s="356" t="s">
        <v>1131</v>
      </c>
      <c r="AG920" s="356" t="s">
        <v>1131</v>
      </c>
      <c r="AH920" s="356" t="s">
        <v>1131</v>
      </c>
      <c r="AI920" s="356" t="s">
        <v>1131</v>
      </c>
      <c r="AJ920" s="356" t="s">
        <v>1131</v>
      </c>
      <c r="AK920" s="356" t="s">
        <v>1131</v>
      </c>
      <c r="AL920" s="356" t="s">
        <v>1131</v>
      </c>
      <c r="AM920" s="356" t="s">
        <v>1131</v>
      </c>
      <c r="AN920" s="356" t="s">
        <v>1131</v>
      </c>
      <c r="AO920" s="356" t="s">
        <v>1131</v>
      </c>
      <c r="AP920" s="356" t="s">
        <v>1131</v>
      </c>
      <c r="AQ920" s="356" t="s">
        <v>1131</v>
      </c>
      <c r="AR920" s="356" t="s">
        <v>1131</v>
      </c>
    </row>
    <row r="921" spans="1:44" ht="47.25" customHeight="1">
      <c r="A921" s="357" t="s">
        <v>3951</v>
      </c>
      <c r="B921" s="358" t="s">
        <v>3952</v>
      </c>
      <c r="C921" s="358"/>
      <c r="D921" s="358" t="s">
        <v>1322</v>
      </c>
      <c r="E921" s="358" t="s">
        <v>3797</v>
      </c>
      <c r="F921" s="358" t="s">
        <v>3953</v>
      </c>
      <c r="G921" s="358" t="s">
        <v>2346</v>
      </c>
      <c r="H921" s="358" t="s">
        <v>1130</v>
      </c>
      <c r="I921" s="359">
        <v>139541</v>
      </c>
      <c r="J921" s="359">
        <v>149294</v>
      </c>
      <c r="K921" s="359">
        <v>159482</v>
      </c>
      <c r="L921" s="359">
        <v>169712</v>
      </c>
      <c r="M921" s="359">
        <v>179270</v>
      </c>
      <c r="N921" s="359">
        <v>185533</v>
      </c>
      <c r="O921" s="359">
        <v>197776</v>
      </c>
      <c r="P921" s="359">
        <v>208026</v>
      </c>
      <c r="Q921" s="359">
        <v>216765</v>
      </c>
      <c r="R921" s="355">
        <v>227180</v>
      </c>
      <c r="S921" s="355">
        <v>237778</v>
      </c>
      <c r="T921" s="355">
        <v>247722</v>
      </c>
      <c r="U921" s="355">
        <v>258245</v>
      </c>
      <c r="V921" s="355">
        <v>269145</v>
      </c>
      <c r="W921" s="355" t="s">
        <v>1131</v>
      </c>
      <c r="X921" s="355" t="s">
        <v>1131</v>
      </c>
      <c r="Y921" s="355" t="s">
        <v>1131</v>
      </c>
      <c r="Z921" s="355" t="s">
        <v>1131</v>
      </c>
      <c r="AA921" s="355" t="s">
        <v>1131</v>
      </c>
      <c r="AB921" s="355" t="s">
        <v>1131</v>
      </c>
      <c r="AC921" s="355" t="s">
        <v>1131</v>
      </c>
      <c r="AD921" s="355" t="s">
        <v>1131</v>
      </c>
      <c r="AE921" s="355" t="s">
        <v>1131</v>
      </c>
      <c r="AF921" s="355" t="s">
        <v>1131</v>
      </c>
      <c r="AG921" s="355" t="s">
        <v>1131</v>
      </c>
      <c r="AH921" s="355" t="s">
        <v>1131</v>
      </c>
      <c r="AI921" s="355" t="s">
        <v>1131</v>
      </c>
      <c r="AJ921" s="355" t="s">
        <v>1131</v>
      </c>
      <c r="AK921" s="355" t="s">
        <v>1131</v>
      </c>
      <c r="AL921" s="355" t="s">
        <v>1131</v>
      </c>
      <c r="AM921" s="355" t="s">
        <v>1131</v>
      </c>
      <c r="AN921" s="355" t="s">
        <v>1131</v>
      </c>
      <c r="AO921" s="355" t="s">
        <v>1131</v>
      </c>
      <c r="AP921" s="355" t="s">
        <v>1131</v>
      </c>
      <c r="AQ921" s="355" t="s">
        <v>1131</v>
      </c>
      <c r="AR921" s="355" t="s">
        <v>1131</v>
      </c>
    </row>
    <row r="922" spans="1:44" ht="213" customHeight="1">
      <c r="A922" s="352" t="s">
        <v>3954</v>
      </c>
      <c r="B922" s="353" t="s">
        <v>3955</v>
      </c>
      <c r="C922" s="353"/>
      <c r="D922" s="353"/>
      <c r="E922" s="353" t="s">
        <v>1276</v>
      </c>
      <c r="F922" s="353" t="s">
        <v>3956</v>
      </c>
      <c r="G922" s="353" t="s">
        <v>1336</v>
      </c>
      <c r="H922" s="353" t="s">
        <v>1130</v>
      </c>
      <c r="I922" s="354">
        <v>4</v>
      </c>
      <c r="J922" s="354">
        <v>4</v>
      </c>
      <c r="K922" s="354">
        <v>4</v>
      </c>
      <c r="L922" s="354">
        <v>4</v>
      </c>
      <c r="M922" s="354">
        <v>4</v>
      </c>
      <c r="N922" s="354">
        <v>4</v>
      </c>
      <c r="O922" s="354">
        <v>4</v>
      </c>
      <c r="P922" s="354">
        <v>4</v>
      </c>
      <c r="Q922" s="354">
        <v>4</v>
      </c>
      <c r="R922" s="354">
        <v>4</v>
      </c>
      <c r="S922" s="355">
        <v>4</v>
      </c>
      <c r="T922" s="355">
        <v>4</v>
      </c>
      <c r="U922" s="355">
        <v>4</v>
      </c>
      <c r="V922" s="355">
        <v>4</v>
      </c>
      <c r="W922" s="355">
        <v>4</v>
      </c>
      <c r="X922" s="356" t="s">
        <v>1131</v>
      </c>
      <c r="Y922" s="356" t="s">
        <v>1131</v>
      </c>
      <c r="Z922" s="356" t="s">
        <v>1131</v>
      </c>
      <c r="AA922" s="356" t="s">
        <v>1131</v>
      </c>
      <c r="AB922" s="356" t="s">
        <v>1131</v>
      </c>
      <c r="AC922" s="356" t="s">
        <v>1131</v>
      </c>
      <c r="AD922" s="356" t="s">
        <v>1131</v>
      </c>
      <c r="AE922" s="356" t="s">
        <v>1131</v>
      </c>
      <c r="AF922" s="356" t="s">
        <v>1131</v>
      </c>
      <c r="AG922" s="356" t="s">
        <v>1131</v>
      </c>
      <c r="AH922" s="356" t="s">
        <v>1131</v>
      </c>
      <c r="AI922" s="356" t="s">
        <v>1131</v>
      </c>
      <c r="AJ922" s="356" t="s">
        <v>1131</v>
      </c>
      <c r="AK922" s="356" t="s">
        <v>1131</v>
      </c>
      <c r="AL922" s="356" t="s">
        <v>1131</v>
      </c>
      <c r="AM922" s="356" t="s">
        <v>1131</v>
      </c>
      <c r="AN922" s="356" t="s">
        <v>1131</v>
      </c>
      <c r="AO922" s="356" t="s">
        <v>1131</v>
      </c>
      <c r="AP922" s="356" t="s">
        <v>1131</v>
      </c>
      <c r="AQ922" s="356" t="s">
        <v>1131</v>
      </c>
      <c r="AR922" s="356" t="s">
        <v>1131</v>
      </c>
    </row>
    <row r="923" spans="1:44" ht="213" customHeight="1">
      <c r="A923" s="357" t="s">
        <v>3957</v>
      </c>
      <c r="B923" s="358" t="s">
        <v>3958</v>
      </c>
      <c r="C923" s="358"/>
      <c r="D923" s="358"/>
      <c r="E923" s="358" t="s">
        <v>1276</v>
      </c>
      <c r="F923" s="358" t="s">
        <v>3959</v>
      </c>
      <c r="G923" s="358" t="s">
        <v>1336</v>
      </c>
      <c r="H923" s="358" t="s">
        <v>1130</v>
      </c>
      <c r="I923" s="359">
        <v>5</v>
      </c>
      <c r="J923" s="359">
        <v>5</v>
      </c>
      <c r="K923" s="359">
        <v>5</v>
      </c>
      <c r="L923" s="359">
        <v>5</v>
      </c>
      <c r="M923" s="359">
        <v>5</v>
      </c>
      <c r="N923" s="359">
        <v>5</v>
      </c>
      <c r="O923" s="359">
        <v>5</v>
      </c>
      <c r="P923" s="359">
        <v>5</v>
      </c>
      <c r="Q923" s="359">
        <v>5</v>
      </c>
      <c r="R923" s="359">
        <v>5</v>
      </c>
      <c r="S923" s="355">
        <v>5</v>
      </c>
      <c r="T923" s="355">
        <v>5</v>
      </c>
      <c r="U923" s="355">
        <v>5</v>
      </c>
      <c r="V923" s="355">
        <v>5</v>
      </c>
      <c r="W923" s="355">
        <v>5</v>
      </c>
      <c r="X923" s="355" t="s">
        <v>1131</v>
      </c>
      <c r="Y923" s="355" t="s">
        <v>1131</v>
      </c>
      <c r="Z923" s="355" t="s">
        <v>1131</v>
      </c>
      <c r="AA923" s="355" t="s">
        <v>1131</v>
      </c>
      <c r="AB923" s="355" t="s">
        <v>1131</v>
      </c>
      <c r="AC923" s="355" t="s">
        <v>1131</v>
      </c>
      <c r="AD923" s="355" t="s">
        <v>1131</v>
      </c>
      <c r="AE923" s="355" t="s">
        <v>1131</v>
      </c>
      <c r="AF923" s="355" t="s">
        <v>1131</v>
      </c>
      <c r="AG923" s="355" t="s">
        <v>1131</v>
      </c>
      <c r="AH923" s="355" t="s">
        <v>1131</v>
      </c>
      <c r="AI923" s="355" t="s">
        <v>1131</v>
      </c>
      <c r="AJ923" s="355" t="s">
        <v>1131</v>
      </c>
      <c r="AK923" s="355" t="s">
        <v>1131</v>
      </c>
      <c r="AL923" s="355" t="s">
        <v>1131</v>
      </c>
      <c r="AM923" s="355" t="s">
        <v>1131</v>
      </c>
      <c r="AN923" s="355" t="s">
        <v>1131</v>
      </c>
      <c r="AO923" s="355" t="s">
        <v>1131</v>
      </c>
      <c r="AP923" s="355" t="s">
        <v>1131</v>
      </c>
      <c r="AQ923" s="355" t="s">
        <v>1131</v>
      </c>
      <c r="AR923" s="355" t="s">
        <v>1131</v>
      </c>
    </row>
    <row r="924" spans="1:44" ht="57" customHeight="1">
      <c r="A924" s="352" t="s">
        <v>3960</v>
      </c>
      <c r="B924" s="353" t="s">
        <v>3961</v>
      </c>
      <c r="C924" s="353"/>
      <c r="D924" s="353"/>
      <c r="E924" s="353" t="s">
        <v>3962</v>
      </c>
      <c r="F924" s="353" t="s">
        <v>3963</v>
      </c>
      <c r="G924" s="353"/>
      <c r="H924" s="353" t="s">
        <v>1130</v>
      </c>
      <c r="I924" s="356">
        <v>0.109</v>
      </c>
      <c r="J924" s="356">
        <v>0.93100000000000005</v>
      </c>
      <c r="K924" s="356">
        <v>1.143</v>
      </c>
      <c r="L924" s="356">
        <v>1.4319999999999999</v>
      </c>
      <c r="M924" s="356">
        <v>-0.77800000000000002</v>
      </c>
      <c r="N924" s="356">
        <v>-3.4540000000000002</v>
      </c>
      <c r="O924" s="356">
        <v>-1.3959999999999999</v>
      </c>
      <c r="P924" s="356">
        <v>-2.8260000000000001</v>
      </c>
      <c r="Q924" s="354">
        <v>-1.8</v>
      </c>
      <c r="R924" s="354">
        <v>-2</v>
      </c>
      <c r="S924" s="355">
        <v>-1.8</v>
      </c>
      <c r="T924" s="355">
        <v>-1.6</v>
      </c>
      <c r="U924" s="355">
        <v>-1.5</v>
      </c>
      <c r="V924" s="355">
        <v>-1.2</v>
      </c>
      <c r="W924" s="355">
        <v>-1.1000000000000001</v>
      </c>
      <c r="X924" s="356" t="s">
        <v>1131</v>
      </c>
      <c r="Y924" s="356" t="s">
        <v>1131</v>
      </c>
      <c r="Z924" s="356" t="s">
        <v>1131</v>
      </c>
      <c r="AA924" s="356" t="s">
        <v>1131</v>
      </c>
      <c r="AB924" s="356" t="s">
        <v>1131</v>
      </c>
      <c r="AC924" s="356" t="s">
        <v>1131</v>
      </c>
      <c r="AD924" s="356" t="s">
        <v>1131</v>
      </c>
      <c r="AE924" s="356" t="s">
        <v>1131</v>
      </c>
      <c r="AF924" s="356" t="s">
        <v>1131</v>
      </c>
      <c r="AG924" s="356" t="s">
        <v>1131</v>
      </c>
      <c r="AH924" s="356" t="s">
        <v>1131</v>
      </c>
      <c r="AI924" s="356" t="s">
        <v>1131</v>
      </c>
      <c r="AJ924" s="356" t="s">
        <v>1131</v>
      </c>
      <c r="AK924" s="356" t="s">
        <v>1131</v>
      </c>
      <c r="AL924" s="356" t="s">
        <v>1131</v>
      </c>
      <c r="AM924" s="356" t="s">
        <v>1131</v>
      </c>
      <c r="AN924" s="356" t="s">
        <v>1131</v>
      </c>
      <c r="AO924" s="356" t="s">
        <v>1131</v>
      </c>
      <c r="AP924" s="356" t="s">
        <v>1131</v>
      </c>
      <c r="AQ924" s="356" t="s">
        <v>1131</v>
      </c>
      <c r="AR924" s="356" t="s">
        <v>1131</v>
      </c>
    </row>
    <row r="925" spans="1:44" ht="57" customHeight="1">
      <c r="A925" s="357" t="s">
        <v>3964</v>
      </c>
      <c r="B925" s="358" t="s">
        <v>3965</v>
      </c>
      <c r="C925" s="358" t="s">
        <v>1290</v>
      </c>
      <c r="D925" s="358" t="s">
        <v>1291</v>
      </c>
      <c r="E925" s="358" t="s">
        <v>3962</v>
      </c>
      <c r="F925" s="358" t="s">
        <v>3966</v>
      </c>
      <c r="G925" s="358"/>
      <c r="H925" s="358" t="s">
        <v>1130</v>
      </c>
      <c r="I925" s="355">
        <v>1894.7</v>
      </c>
      <c r="J925" s="355">
        <v>17070</v>
      </c>
      <c r="K925" s="355">
        <v>22104.6</v>
      </c>
      <c r="L925" s="355">
        <v>28743.1</v>
      </c>
      <c r="M925" s="355">
        <v>-15883.9</v>
      </c>
      <c r="N925" s="355">
        <v>-71098.3</v>
      </c>
      <c r="O925" s="355">
        <v>-31006.799999999999</v>
      </c>
      <c r="P925" s="355">
        <v>-65672</v>
      </c>
      <c r="Q925" s="359">
        <v>-42495.9</v>
      </c>
      <c r="R925" s="359">
        <v>-49622.1</v>
      </c>
      <c r="S925" s="355">
        <v>-47510.8</v>
      </c>
      <c r="T925" s="355">
        <v>-43420.5</v>
      </c>
      <c r="U925" s="355">
        <v>-40685.800000000003</v>
      </c>
      <c r="V925" s="355">
        <v>-34516.800000000003</v>
      </c>
      <c r="W925" s="355">
        <v>-32740.7</v>
      </c>
      <c r="X925" s="355" t="s">
        <v>1131</v>
      </c>
      <c r="Y925" s="355" t="s">
        <v>1131</v>
      </c>
      <c r="Z925" s="355" t="s">
        <v>1131</v>
      </c>
      <c r="AA925" s="355" t="s">
        <v>1131</v>
      </c>
      <c r="AB925" s="355" t="s">
        <v>1131</v>
      </c>
      <c r="AC925" s="355" t="s">
        <v>1131</v>
      </c>
      <c r="AD925" s="355" t="s">
        <v>1131</v>
      </c>
      <c r="AE925" s="355" t="s">
        <v>1131</v>
      </c>
      <c r="AF925" s="355" t="s">
        <v>1131</v>
      </c>
      <c r="AG925" s="355" t="s">
        <v>1131</v>
      </c>
      <c r="AH925" s="355" t="s">
        <v>1131</v>
      </c>
      <c r="AI925" s="355" t="s">
        <v>1131</v>
      </c>
      <c r="AJ925" s="355" t="s">
        <v>1131</v>
      </c>
      <c r="AK925" s="355" t="s">
        <v>1131</v>
      </c>
      <c r="AL925" s="355" t="s">
        <v>1131</v>
      </c>
      <c r="AM925" s="355" t="s">
        <v>1131</v>
      </c>
      <c r="AN925" s="355" t="s">
        <v>1131</v>
      </c>
      <c r="AO925" s="355" t="s">
        <v>1131</v>
      </c>
      <c r="AP925" s="355" t="s">
        <v>1131</v>
      </c>
      <c r="AQ925" s="355" t="s">
        <v>1131</v>
      </c>
      <c r="AR925" s="355" t="s">
        <v>1131</v>
      </c>
    </row>
    <row r="926" spans="1:44" ht="57" customHeight="1">
      <c r="A926" s="352" t="s">
        <v>3967</v>
      </c>
      <c r="B926" s="353" t="s">
        <v>3968</v>
      </c>
      <c r="C926" s="353" t="s">
        <v>1371</v>
      </c>
      <c r="D926" s="353" t="s">
        <v>1315</v>
      </c>
      <c r="E926" s="353" t="s">
        <v>3962</v>
      </c>
      <c r="F926" s="353" t="s">
        <v>3966</v>
      </c>
      <c r="G926" s="353" t="s">
        <v>1871</v>
      </c>
      <c r="H926" s="353" t="s">
        <v>1130</v>
      </c>
      <c r="I926" s="356">
        <v>1675.3135078617399</v>
      </c>
      <c r="J926" s="356">
        <v>14705.787334672999</v>
      </c>
      <c r="K926" s="356">
        <v>19544.282681784101</v>
      </c>
      <c r="L926" s="356">
        <v>26126.211562525601</v>
      </c>
      <c r="M926" s="356">
        <v>-13630.066310123701</v>
      </c>
      <c r="N926" s="356">
        <v>-60239.225767641503</v>
      </c>
      <c r="O926" s="356">
        <v>-27104.833363686099</v>
      </c>
      <c r="P926" s="356">
        <v>-50851.499868364503</v>
      </c>
      <c r="Q926" s="354">
        <v>-32547.384948254199</v>
      </c>
      <c r="R926" s="354">
        <v>-36389.538155090901</v>
      </c>
      <c r="S926" s="355">
        <v>-32526.877008506301</v>
      </c>
      <c r="T926" s="355">
        <v>-29867.851682533401</v>
      </c>
      <c r="U926" s="355">
        <v>-28406.882945138099</v>
      </c>
      <c r="V926" s="355">
        <v>-24493.061354556499</v>
      </c>
      <c r="W926" s="355">
        <v>-23495.286004146299</v>
      </c>
      <c r="X926" s="356" t="s">
        <v>1131</v>
      </c>
      <c r="Y926" s="356" t="s">
        <v>1131</v>
      </c>
      <c r="Z926" s="356" t="s">
        <v>1131</v>
      </c>
      <c r="AA926" s="356" t="s">
        <v>1131</v>
      </c>
      <c r="AB926" s="356" t="s">
        <v>1131</v>
      </c>
      <c r="AC926" s="356" t="s">
        <v>1131</v>
      </c>
      <c r="AD926" s="356" t="s">
        <v>1131</v>
      </c>
      <c r="AE926" s="356" t="s">
        <v>1131</v>
      </c>
      <c r="AF926" s="356" t="s">
        <v>1131</v>
      </c>
      <c r="AG926" s="356" t="s">
        <v>1131</v>
      </c>
      <c r="AH926" s="356" t="s">
        <v>1131</v>
      </c>
      <c r="AI926" s="356" t="s">
        <v>1131</v>
      </c>
      <c r="AJ926" s="356" t="s">
        <v>1131</v>
      </c>
      <c r="AK926" s="356" t="s">
        <v>1131</v>
      </c>
      <c r="AL926" s="356" t="s">
        <v>1131</v>
      </c>
      <c r="AM926" s="356" t="s">
        <v>1131</v>
      </c>
      <c r="AN926" s="356" t="s">
        <v>1131</v>
      </c>
      <c r="AO926" s="356" t="s">
        <v>1131</v>
      </c>
      <c r="AP926" s="356" t="s">
        <v>1131</v>
      </c>
      <c r="AQ926" s="356" t="s">
        <v>1131</v>
      </c>
      <c r="AR926" s="356" t="s">
        <v>1131</v>
      </c>
    </row>
    <row r="927" spans="1:44" ht="29.25" customHeight="1">
      <c r="A927" s="357" t="s">
        <v>3969</v>
      </c>
      <c r="B927" s="358" t="s">
        <v>3970</v>
      </c>
      <c r="C927" s="358"/>
      <c r="D927" s="358"/>
      <c r="E927" s="358" t="s">
        <v>3971</v>
      </c>
      <c r="F927" s="358" t="s">
        <v>3972</v>
      </c>
      <c r="G927" s="358"/>
      <c r="H927" s="358" t="s">
        <v>1130</v>
      </c>
      <c r="I927" s="355">
        <v>98.784999999999997</v>
      </c>
      <c r="J927" s="355">
        <v>97.718000000000004</v>
      </c>
      <c r="K927" s="355">
        <v>98.088999999999999</v>
      </c>
      <c r="L927" s="355" t="s">
        <v>1131</v>
      </c>
      <c r="M927" s="355" t="s">
        <v>1131</v>
      </c>
      <c r="N927" s="355" t="s">
        <v>1131</v>
      </c>
      <c r="O927" s="355" t="s">
        <v>1131</v>
      </c>
      <c r="P927" s="355" t="s">
        <v>1131</v>
      </c>
      <c r="Q927" s="355" t="s">
        <v>1131</v>
      </c>
      <c r="R927" s="355" t="s">
        <v>1131</v>
      </c>
      <c r="S927" s="355" t="s">
        <v>1131</v>
      </c>
      <c r="T927" s="355" t="s">
        <v>1131</v>
      </c>
      <c r="U927" s="355" t="s">
        <v>1131</v>
      </c>
      <c r="V927" s="355" t="s">
        <v>1131</v>
      </c>
      <c r="W927" s="355" t="s">
        <v>1131</v>
      </c>
      <c r="X927" s="355" t="s">
        <v>1131</v>
      </c>
      <c r="Y927" s="355" t="s">
        <v>1131</v>
      </c>
      <c r="Z927" s="355" t="s">
        <v>1131</v>
      </c>
      <c r="AA927" s="355" t="s">
        <v>1131</v>
      </c>
      <c r="AB927" s="355" t="s">
        <v>1131</v>
      </c>
      <c r="AC927" s="355" t="s">
        <v>1131</v>
      </c>
      <c r="AD927" s="355" t="s">
        <v>1131</v>
      </c>
      <c r="AE927" s="355" t="s">
        <v>1131</v>
      </c>
      <c r="AF927" s="355" t="s">
        <v>1131</v>
      </c>
      <c r="AG927" s="355" t="s">
        <v>1131</v>
      </c>
      <c r="AH927" s="355" t="s">
        <v>1131</v>
      </c>
      <c r="AI927" s="355" t="s">
        <v>1131</v>
      </c>
      <c r="AJ927" s="355" t="s">
        <v>1131</v>
      </c>
      <c r="AK927" s="355" t="s">
        <v>1131</v>
      </c>
      <c r="AL927" s="355" t="s">
        <v>1131</v>
      </c>
      <c r="AM927" s="355" t="s">
        <v>1131</v>
      </c>
      <c r="AN927" s="355" t="s">
        <v>1131</v>
      </c>
      <c r="AO927" s="355" t="s">
        <v>1131</v>
      </c>
      <c r="AP927" s="355" t="s">
        <v>1131</v>
      </c>
      <c r="AQ927" s="355" t="s">
        <v>1131</v>
      </c>
      <c r="AR927" s="355" t="s">
        <v>1131</v>
      </c>
    </row>
    <row r="928" spans="1:44" ht="111.75" customHeight="1">
      <c r="A928" s="352" t="s">
        <v>3973</v>
      </c>
      <c r="B928" s="353" t="s">
        <v>3974</v>
      </c>
      <c r="C928" s="353" t="s">
        <v>1371</v>
      </c>
      <c r="D928" s="353" t="s">
        <v>1315</v>
      </c>
      <c r="E928" s="353" t="s">
        <v>1406</v>
      </c>
      <c r="F928" s="353" t="s">
        <v>3975</v>
      </c>
      <c r="G928" s="353" t="s">
        <v>1408</v>
      </c>
      <c r="H928" s="353" t="s">
        <v>1130</v>
      </c>
      <c r="I928" s="354">
        <v>0</v>
      </c>
      <c r="J928" s="354">
        <v>0</v>
      </c>
      <c r="K928" s="354">
        <v>0</v>
      </c>
      <c r="L928" s="354">
        <v>0</v>
      </c>
      <c r="M928" s="354">
        <v>0</v>
      </c>
      <c r="N928" s="354">
        <v>0</v>
      </c>
      <c r="O928" s="354">
        <v>0</v>
      </c>
      <c r="P928" s="354">
        <v>0</v>
      </c>
      <c r="Q928" s="354">
        <v>0</v>
      </c>
      <c r="R928" s="354">
        <v>0</v>
      </c>
      <c r="S928" s="355">
        <v>0</v>
      </c>
      <c r="T928" s="355">
        <v>0</v>
      </c>
      <c r="U928" s="355">
        <v>0</v>
      </c>
      <c r="V928" s="355">
        <v>0</v>
      </c>
      <c r="W928" s="355">
        <v>0</v>
      </c>
      <c r="X928" s="356" t="s">
        <v>1131</v>
      </c>
      <c r="Y928" s="356" t="s">
        <v>1131</v>
      </c>
      <c r="Z928" s="356" t="s">
        <v>1131</v>
      </c>
      <c r="AA928" s="356" t="s">
        <v>1131</v>
      </c>
      <c r="AB928" s="356" t="s">
        <v>1131</v>
      </c>
      <c r="AC928" s="356" t="s">
        <v>1131</v>
      </c>
      <c r="AD928" s="356" t="s">
        <v>1131</v>
      </c>
      <c r="AE928" s="356" t="s">
        <v>1131</v>
      </c>
      <c r="AF928" s="356" t="s">
        <v>1131</v>
      </c>
      <c r="AG928" s="356" t="s">
        <v>1131</v>
      </c>
      <c r="AH928" s="356" t="s">
        <v>1131</v>
      </c>
      <c r="AI928" s="356" t="s">
        <v>1131</v>
      </c>
      <c r="AJ928" s="356" t="s">
        <v>1131</v>
      </c>
      <c r="AK928" s="356" t="s">
        <v>1131</v>
      </c>
      <c r="AL928" s="356" t="s">
        <v>1131</v>
      </c>
      <c r="AM928" s="356" t="s">
        <v>1131</v>
      </c>
      <c r="AN928" s="356" t="s">
        <v>1131</v>
      </c>
      <c r="AO928" s="356" t="s">
        <v>1131</v>
      </c>
      <c r="AP928" s="356" t="s">
        <v>1131</v>
      </c>
      <c r="AQ928" s="356" t="s">
        <v>1131</v>
      </c>
      <c r="AR928" s="356" t="s">
        <v>1131</v>
      </c>
    </row>
    <row r="929" spans="1:44" ht="111.75" customHeight="1">
      <c r="A929" s="357" t="s">
        <v>3976</v>
      </c>
      <c r="B929" s="358" t="s">
        <v>3977</v>
      </c>
      <c r="C929" s="358" t="s">
        <v>1371</v>
      </c>
      <c r="D929" s="358" t="s">
        <v>1315</v>
      </c>
      <c r="E929" s="358" t="s">
        <v>1406</v>
      </c>
      <c r="F929" s="358" t="s">
        <v>3978</v>
      </c>
      <c r="G929" s="358" t="s">
        <v>1408</v>
      </c>
      <c r="H929" s="358" t="s">
        <v>1130</v>
      </c>
      <c r="I929" s="359">
        <v>0</v>
      </c>
      <c r="J929" s="359">
        <v>0</v>
      </c>
      <c r="K929" s="359">
        <v>0</v>
      </c>
      <c r="L929" s="359">
        <v>0</v>
      </c>
      <c r="M929" s="359">
        <v>0</v>
      </c>
      <c r="N929" s="359">
        <v>0</v>
      </c>
      <c r="O929" s="359">
        <v>0</v>
      </c>
      <c r="P929" s="359">
        <v>0</v>
      </c>
      <c r="Q929" s="359">
        <v>0</v>
      </c>
      <c r="R929" s="359">
        <v>0</v>
      </c>
      <c r="S929" s="355">
        <v>0</v>
      </c>
      <c r="T929" s="355">
        <v>0</v>
      </c>
      <c r="U929" s="355">
        <v>0</v>
      </c>
      <c r="V929" s="355">
        <v>0</v>
      </c>
      <c r="W929" s="355">
        <v>0</v>
      </c>
      <c r="X929" s="355" t="s">
        <v>1131</v>
      </c>
      <c r="Y929" s="355" t="s">
        <v>1131</v>
      </c>
      <c r="Z929" s="355" t="s">
        <v>1131</v>
      </c>
      <c r="AA929" s="355" t="s">
        <v>1131</v>
      </c>
      <c r="AB929" s="355" t="s">
        <v>1131</v>
      </c>
      <c r="AC929" s="355" t="s">
        <v>1131</v>
      </c>
      <c r="AD929" s="355" t="s">
        <v>1131</v>
      </c>
      <c r="AE929" s="355" t="s">
        <v>1131</v>
      </c>
      <c r="AF929" s="355" t="s">
        <v>1131</v>
      </c>
      <c r="AG929" s="355" t="s">
        <v>1131</v>
      </c>
      <c r="AH929" s="355" t="s">
        <v>1131</v>
      </c>
      <c r="AI929" s="355" t="s">
        <v>1131</v>
      </c>
      <c r="AJ929" s="355" t="s">
        <v>1131</v>
      </c>
      <c r="AK929" s="355" t="s">
        <v>1131</v>
      </c>
      <c r="AL929" s="355" t="s">
        <v>1131</v>
      </c>
      <c r="AM929" s="355" t="s">
        <v>1131</v>
      </c>
      <c r="AN929" s="355" t="s">
        <v>1131</v>
      </c>
      <c r="AO929" s="355" t="s">
        <v>1131</v>
      </c>
      <c r="AP929" s="355" t="s">
        <v>1131</v>
      </c>
      <c r="AQ929" s="355" t="s">
        <v>1131</v>
      </c>
      <c r="AR929" s="355" t="s">
        <v>1131</v>
      </c>
    </row>
    <row r="930" spans="1:44" ht="111.75" customHeight="1">
      <c r="A930" s="352" t="s">
        <v>3979</v>
      </c>
      <c r="B930" s="353" t="s">
        <v>3980</v>
      </c>
      <c r="C930" s="353" t="s">
        <v>1371</v>
      </c>
      <c r="D930" s="353" t="s">
        <v>1315</v>
      </c>
      <c r="E930" s="353" t="s">
        <v>1406</v>
      </c>
      <c r="F930" s="353" t="s">
        <v>3981</v>
      </c>
      <c r="G930" s="353" t="s">
        <v>1408</v>
      </c>
      <c r="H930" s="353" t="s">
        <v>1130</v>
      </c>
      <c r="I930" s="354">
        <v>0</v>
      </c>
      <c r="J930" s="354">
        <v>0</v>
      </c>
      <c r="K930" s="354">
        <v>0</v>
      </c>
      <c r="L930" s="354">
        <v>0</v>
      </c>
      <c r="M930" s="354">
        <v>0</v>
      </c>
      <c r="N930" s="354">
        <v>0</v>
      </c>
      <c r="O930" s="354">
        <v>0</v>
      </c>
      <c r="P930" s="354">
        <v>0</v>
      </c>
      <c r="Q930" s="354">
        <v>0</v>
      </c>
      <c r="R930" s="354">
        <v>0</v>
      </c>
      <c r="S930" s="355">
        <v>0</v>
      </c>
      <c r="T930" s="355">
        <v>0</v>
      </c>
      <c r="U930" s="355">
        <v>0</v>
      </c>
      <c r="V930" s="355">
        <v>0</v>
      </c>
      <c r="W930" s="355">
        <v>0</v>
      </c>
      <c r="X930" s="356" t="s">
        <v>1131</v>
      </c>
      <c r="Y930" s="356" t="s">
        <v>1131</v>
      </c>
      <c r="Z930" s="356" t="s">
        <v>1131</v>
      </c>
      <c r="AA930" s="356" t="s">
        <v>1131</v>
      </c>
      <c r="AB930" s="356" t="s">
        <v>1131</v>
      </c>
      <c r="AC930" s="356" t="s">
        <v>1131</v>
      </c>
      <c r="AD930" s="356" t="s">
        <v>1131</v>
      </c>
      <c r="AE930" s="356" t="s">
        <v>1131</v>
      </c>
      <c r="AF930" s="356" t="s">
        <v>1131</v>
      </c>
      <c r="AG930" s="356" t="s">
        <v>1131</v>
      </c>
      <c r="AH930" s="356" t="s">
        <v>1131</v>
      </c>
      <c r="AI930" s="356" t="s">
        <v>1131</v>
      </c>
      <c r="AJ930" s="356" t="s">
        <v>1131</v>
      </c>
      <c r="AK930" s="356" t="s">
        <v>1131</v>
      </c>
      <c r="AL930" s="356" t="s">
        <v>1131</v>
      </c>
      <c r="AM930" s="356" t="s">
        <v>1131</v>
      </c>
      <c r="AN930" s="356" t="s">
        <v>1131</v>
      </c>
      <c r="AO930" s="356" t="s">
        <v>1131</v>
      </c>
      <c r="AP930" s="356" t="s">
        <v>1131</v>
      </c>
      <c r="AQ930" s="356" t="s">
        <v>1131</v>
      </c>
      <c r="AR930" s="356" t="s">
        <v>1131</v>
      </c>
    </row>
    <row r="931" spans="1:44" ht="47.25" customHeight="1">
      <c r="A931" s="357" t="s">
        <v>3982</v>
      </c>
      <c r="B931" s="358" t="s">
        <v>3983</v>
      </c>
      <c r="C931" s="358" t="s">
        <v>1371</v>
      </c>
      <c r="D931" s="358" t="s">
        <v>1315</v>
      </c>
      <c r="E931" s="358" t="s">
        <v>3128</v>
      </c>
      <c r="F931" s="358" t="s">
        <v>3984</v>
      </c>
      <c r="G931" s="358"/>
      <c r="H931" s="358" t="s">
        <v>1130</v>
      </c>
      <c r="I931" s="359">
        <v>-35255.699999999997</v>
      </c>
      <c r="J931" s="359">
        <v>-30281.3</v>
      </c>
      <c r="K931" s="359">
        <v>-25740.2</v>
      </c>
      <c r="L931" s="359">
        <v>-26977.200000000001</v>
      </c>
      <c r="M931" s="359">
        <v>-31810.9</v>
      </c>
      <c r="N931" s="359">
        <v>-30370.7</v>
      </c>
      <c r="O931" s="359">
        <v>-50237.4</v>
      </c>
      <c r="P931" s="359">
        <v>-58739.199999999997</v>
      </c>
      <c r="Q931" s="359">
        <v>-60942.8</v>
      </c>
      <c r="R931" s="359">
        <v>-62262.2</v>
      </c>
      <c r="S931" s="355">
        <v>-67391.100000000006</v>
      </c>
      <c r="T931" s="355">
        <v>-68296.800000000003</v>
      </c>
      <c r="U931" s="355">
        <v>-69547.600000000006</v>
      </c>
      <c r="V931" s="355">
        <v>-61646.7</v>
      </c>
      <c r="W931" s="355">
        <v>-57342</v>
      </c>
      <c r="X931" s="355" t="s">
        <v>1131</v>
      </c>
      <c r="Y931" s="355" t="s">
        <v>1131</v>
      </c>
      <c r="Z931" s="355" t="s">
        <v>1131</v>
      </c>
      <c r="AA931" s="355" t="s">
        <v>1131</v>
      </c>
      <c r="AB931" s="355" t="s">
        <v>1131</v>
      </c>
      <c r="AC931" s="355" t="s">
        <v>1131</v>
      </c>
      <c r="AD931" s="355" t="s">
        <v>1131</v>
      </c>
      <c r="AE931" s="355" t="s">
        <v>1131</v>
      </c>
      <c r="AF931" s="355" t="s">
        <v>1131</v>
      </c>
      <c r="AG931" s="355" t="s">
        <v>1131</v>
      </c>
      <c r="AH931" s="355" t="s">
        <v>1131</v>
      </c>
      <c r="AI931" s="355" t="s">
        <v>1131</v>
      </c>
      <c r="AJ931" s="355" t="s">
        <v>1131</v>
      </c>
      <c r="AK931" s="355" t="s">
        <v>1131</v>
      </c>
      <c r="AL931" s="355" t="s">
        <v>1131</v>
      </c>
      <c r="AM931" s="355" t="s">
        <v>1131</v>
      </c>
      <c r="AN931" s="355" t="s">
        <v>1131</v>
      </c>
      <c r="AO931" s="355" t="s">
        <v>1131</v>
      </c>
      <c r="AP931" s="355" t="s">
        <v>1131</v>
      </c>
      <c r="AQ931" s="355" t="s">
        <v>1131</v>
      </c>
      <c r="AR931" s="355" t="s">
        <v>1131</v>
      </c>
    </row>
    <row r="932" spans="1:44" ht="29.25" customHeight="1">
      <c r="A932" s="352" t="s">
        <v>3985</v>
      </c>
      <c r="B932" s="353" t="s">
        <v>3986</v>
      </c>
      <c r="C932" s="353"/>
      <c r="D932" s="353"/>
      <c r="E932" s="353" t="s">
        <v>1435</v>
      </c>
      <c r="F932" s="353" t="s">
        <v>3987</v>
      </c>
      <c r="G932" s="353"/>
      <c r="H932" s="353" t="s">
        <v>1130</v>
      </c>
      <c r="I932" s="356">
        <v>49.792999999999999</v>
      </c>
      <c r="J932" s="356">
        <v>49.25</v>
      </c>
      <c r="K932" s="356">
        <v>48.954999999999998</v>
      </c>
      <c r="L932" s="356">
        <v>49.414000000000001</v>
      </c>
      <c r="M932" s="356">
        <v>50.106000000000002</v>
      </c>
      <c r="N932" s="356">
        <v>47.807000000000002</v>
      </c>
      <c r="O932" s="356">
        <v>47.110999999999997</v>
      </c>
      <c r="P932" s="356">
        <v>49.031999999999996</v>
      </c>
      <c r="Q932" s="356">
        <v>49.874000000000002</v>
      </c>
      <c r="R932" s="354">
        <v>49.3</v>
      </c>
      <c r="S932" s="355">
        <v>49.3</v>
      </c>
      <c r="T932" s="355">
        <v>49.3</v>
      </c>
      <c r="U932" s="355">
        <v>49.5</v>
      </c>
      <c r="V932" s="355">
        <v>49.3</v>
      </c>
      <c r="W932" s="355">
        <v>49.1</v>
      </c>
      <c r="X932" s="355">
        <v>48.7</v>
      </c>
      <c r="Y932" s="355">
        <v>48.3</v>
      </c>
      <c r="Z932" s="355">
        <v>47.8</v>
      </c>
      <c r="AA932" s="355">
        <v>47.2</v>
      </c>
      <c r="AB932" s="355">
        <v>46.6</v>
      </c>
      <c r="AC932" s="355">
        <v>45.9</v>
      </c>
      <c r="AD932" s="355">
        <v>45.2</v>
      </c>
      <c r="AE932" s="355">
        <v>44.6</v>
      </c>
      <c r="AF932" s="355">
        <v>43.9</v>
      </c>
      <c r="AG932" s="355">
        <v>43.2</v>
      </c>
      <c r="AH932" s="355">
        <v>42.5</v>
      </c>
      <c r="AI932" s="355">
        <v>41.8</v>
      </c>
      <c r="AJ932" s="355">
        <v>41.2</v>
      </c>
      <c r="AK932" s="355">
        <v>40.6</v>
      </c>
      <c r="AL932" s="355">
        <v>40</v>
      </c>
      <c r="AM932" s="355">
        <v>39.4</v>
      </c>
      <c r="AN932" s="355">
        <v>38.9</v>
      </c>
      <c r="AO932" s="355">
        <v>38.4</v>
      </c>
      <c r="AP932" s="355">
        <v>37.9</v>
      </c>
      <c r="AQ932" s="355">
        <v>37.5</v>
      </c>
      <c r="AR932" s="355">
        <v>37</v>
      </c>
    </row>
    <row r="933" spans="1:44" ht="29.25" customHeight="1">
      <c r="A933" s="357" t="s">
        <v>3988</v>
      </c>
      <c r="B933" s="358" t="s">
        <v>3989</v>
      </c>
      <c r="C933" s="358"/>
      <c r="D933" s="358"/>
      <c r="E933" s="358" t="s">
        <v>1435</v>
      </c>
      <c r="F933" s="358" t="s">
        <v>3990</v>
      </c>
      <c r="G933" s="358"/>
      <c r="H933" s="358" t="s">
        <v>1130</v>
      </c>
      <c r="I933" s="355">
        <v>2.5790000000000002</v>
      </c>
      <c r="J933" s="355">
        <v>2.7839999999999998</v>
      </c>
      <c r="K933" s="355">
        <v>2.863</v>
      </c>
      <c r="L933" s="355">
        <v>3.28</v>
      </c>
      <c r="M933" s="355">
        <v>2.3719999999999999</v>
      </c>
      <c r="N933" s="355">
        <v>-4.641</v>
      </c>
      <c r="O933" s="355">
        <v>3.7389999999999999</v>
      </c>
      <c r="P933" s="355">
        <v>4.2169999999999996</v>
      </c>
      <c r="Q933" s="355">
        <v>1.7629999999999999</v>
      </c>
      <c r="R933" s="359">
        <v>1.1000000000000001</v>
      </c>
      <c r="S933" s="355">
        <v>1.6</v>
      </c>
      <c r="T933" s="355">
        <v>1.9</v>
      </c>
      <c r="U933" s="355">
        <v>2.4</v>
      </c>
      <c r="V933" s="355">
        <v>1.9</v>
      </c>
      <c r="W933" s="355">
        <v>2</v>
      </c>
      <c r="X933" s="355">
        <v>1.4</v>
      </c>
      <c r="Y933" s="355">
        <v>1.1000000000000001</v>
      </c>
      <c r="Z933" s="355">
        <v>0.8</v>
      </c>
      <c r="AA933" s="355">
        <v>0.6</v>
      </c>
      <c r="AB933" s="355">
        <v>0.4</v>
      </c>
      <c r="AC933" s="355">
        <v>0.3</v>
      </c>
      <c r="AD933" s="355">
        <v>0.3</v>
      </c>
      <c r="AE933" s="355">
        <v>0.2</v>
      </c>
      <c r="AF933" s="355">
        <v>0.2</v>
      </c>
      <c r="AG933" s="355">
        <v>0.2</v>
      </c>
      <c r="AH933" s="355">
        <v>0.3</v>
      </c>
      <c r="AI933" s="355">
        <v>0.3</v>
      </c>
      <c r="AJ933" s="355">
        <v>0.3</v>
      </c>
      <c r="AK933" s="355">
        <v>0.3</v>
      </c>
      <c r="AL933" s="355">
        <v>0.3</v>
      </c>
      <c r="AM933" s="355">
        <v>0.2</v>
      </c>
      <c r="AN933" s="355">
        <v>0.2</v>
      </c>
      <c r="AO933" s="355">
        <v>0</v>
      </c>
      <c r="AP933" s="355">
        <v>-0.1</v>
      </c>
      <c r="AQ933" s="355">
        <v>-0.3</v>
      </c>
      <c r="AR933" s="355">
        <v>-0.6</v>
      </c>
    </row>
    <row r="934" spans="1:44" ht="29.25" customHeight="1">
      <c r="A934" s="352" t="s">
        <v>3991</v>
      </c>
      <c r="B934" s="353" t="s">
        <v>3992</v>
      </c>
      <c r="C934" s="353"/>
      <c r="D934" s="353"/>
      <c r="E934" s="353" t="s">
        <v>1283</v>
      </c>
      <c r="F934" s="353" t="s">
        <v>3993</v>
      </c>
      <c r="G934" s="353"/>
      <c r="H934" s="353" t="s">
        <v>1130</v>
      </c>
      <c r="I934" s="356">
        <v>0.95799999999999996</v>
      </c>
      <c r="J934" s="356">
        <v>1.329</v>
      </c>
      <c r="K934" s="356">
        <v>1.97</v>
      </c>
      <c r="L934" s="356">
        <v>1.4079999999999999</v>
      </c>
      <c r="M934" s="356">
        <v>0.71</v>
      </c>
      <c r="N934" s="356">
        <v>0.93200000000000005</v>
      </c>
      <c r="O934" s="356">
        <v>2.536</v>
      </c>
      <c r="P934" s="356">
        <v>4.444</v>
      </c>
      <c r="Q934" s="354">
        <v>3.3</v>
      </c>
      <c r="R934" s="354">
        <v>2.2999999999999998</v>
      </c>
      <c r="S934" s="355">
        <v>1.5</v>
      </c>
      <c r="T934" s="355">
        <v>1.5</v>
      </c>
      <c r="U934" s="355">
        <v>1.8</v>
      </c>
      <c r="V934" s="355">
        <v>1.7</v>
      </c>
      <c r="W934" s="355">
        <v>1.8</v>
      </c>
      <c r="X934" s="355">
        <v>1.2</v>
      </c>
      <c r="Y934" s="355">
        <v>1.3</v>
      </c>
      <c r="Z934" s="355">
        <v>1.5</v>
      </c>
      <c r="AA934" s="355">
        <v>1.5</v>
      </c>
      <c r="AB934" s="355">
        <v>1.4</v>
      </c>
      <c r="AC934" s="355">
        <v>1.4</v>
      </c>
      <c r="AD934" s="355">
        <v>1.4</v>
      </c>
      <c r="AE934" s="355">
        <v>1.3</v>
      </c>
      <c r="AF934" s="355">
        <v>1.3</v>
      </c>
      <c r="AG934" s="355">
        <v>1.2</v>
      </c>
      <c r="AH934" s="355">
        <v>1.1000000000000001</v>
      </c>
      <c r="AI934" s="355">
        <v>1.1000000000000001</v>
      </c>
      <c r="AJ934" s="355">
        <v>1.1000000000000001</v>
      </c>
      <c r="AK934" s="355">
        <v>1.1000000000000001</v>
      </c>
      <c r="AL934" s="355">
        <v>1</v>
      </c>
      <c r="AM934" s="355">
        <v>1</v>
      </c>
      <c r="AN934" s="355">
        <v>1</v>
      </c>
      <c r="AO934" s="355">
        <v>1</v>
      </c>
      <c r="AP934" s="355">
        <v>1</v>
      </c>
      <c r="AQ934" s="355">
        <v>0.9</v>
      </c>
      <c r="AR934" s="355">
        <v>0.9</v>
      </c>
    </row>
    <row r="935" spans="1:44" ht="29.25" customHeight="1">
      <c r="A935" s="357" t="s">
        <v>3994</v>
      </c>
      <c r="B935" s="358" t="s">
        <v>3995</v>
      </c>
      <c r="C935" s="358"/>
      <c r="D935" s="358"/>
      <c r="E935" s="358" t="s">
        <v>1283</v>
      </c>
      <c r="F935" s="358" t="s">
        <v>3996</v>
      </c>
      <c r="G935" s="358"/>
      <c r="H935" s="358" t="s">
        <v>1130</v>
      </c>
      <c r="I935" s="355">
        <v>109.703</v>
      </c>
      <c r="J935" s="355">
        <v>111.161</v>
      </c>
      <c r="K935" s="355">
        <v>113.351</v>
      </c>
      <c r="L935" s="355">
        <v>114.946</v>
      </c>
      <c r="M935" s="355">
        <v>115.762</v>
      </c>
      <c r="N935" s="355">
        <v>116.84099999999999</v>
      </c>
      <c r="O935" s="355">
        <v>119.804</v>
      </c>
      <c r="P935" s="355">
        <v>125.129</v>
      </c>
      <c r="Q935" s="359">
        <v>129.19999999999999</v>
      </c>
      <c r="R935" s="359">
        <v>132.19999999999999</v>
      </c>
      <c r="S935" s="355">
        <v>134.30000000000001</v>
      </c>
      <c r="T935" s="355">
        <v>136.30000000000001</v>
      </c>
      <c r="U935" s="355">
        <v>138.80000000000001</v>
      </c>
      <c r="V935" s="355">
        <v>141.1</v>
      </c>
      <c r="W935" s="355">
        <v>143.6</v>
      </c>
      <c r="X935" s="355">
        <v>145.4</v>
      </c>
      <c r="Y935" s="355">
        <v>147.30000000000001</v>
      </c>
      <c r="Z935" s="355">
        <v>149.5</v>
      </c>
      <c r="AA935" s="355">
        <v>151.69999999999999</v>
      </c>
      <c r="AB935" s="355">
        <v>153.9</v>
      </c>
      <c r="AC935" s="355">
        <v>156</v>
      </c>
      <c r="AD935" s="355">
        <v>158.1</v>
      </c>
      <c r="AE935" s="355">
        <v>160.30000000000001</v>
      </c>
      <c r="AF935" s="355">
        <v>162.30000000000001</v>
      </c>
      <c r="AG935" s="355">
        <v>164.4</v>
      </c>
      <c r="AH935" s="355">
        <v>166.2</v>
      </c>
      <c r="AI935" s="355">
        <v>168.1</v>
      </c>
      <c r="AJ935" s="355">
        <v>169.9</v>
      </c>
      <c r="AK935" s="355">
        <v>171.7</v>
      </c>
      <c r="AL935" s="355">
        <v>173.5</v>
      </c>
      <c r="AM935" s="355">
        <v>175.3</v>
      </c>
      <c r="AN935" s="355">
        <v>177</v>
      </c>
      <c r="AO935" s="355">
        <v>178.7</v>
      </c>
      <c r="AP935" s="355">
        <v>180.4</v>
      </c>
      <c r="AQ935" s="355">
        <v>182.1</v>
      </c>
      <c r="AR935" s="355">
        <v>183.8</v>
      </c>
    </row>
    <row r="936" spans="1:44" ht="111.75" customHeight="1">
      <c r="A936" s="352" t="s">
        <v>3997</v>
      </c>
      <c r="B936" s="353" t="s">
        <v>3998</v>
      </c>
      <c r="C936" s="353" t="s">
        <v>1371</v>
      </c>
      <c r="D936" s="353"/>
      <c r="E936" s="353" t="s">
        <v>3999</v>
      </c>
      <c r="F936" s="353" t="s">
        <v>4000</v>
      </c>
      <c r="G936" s="353"/>
      <c r="H936" s="353" t="s">
        <v>1130</v>
      </c>
      <c r="I936" s="356">
        <v>15032.7</v>
      </c>
      <c r="J936" s="356">
        <v>15161</v>
      </c>
      <c r="K936" s="356">
        <v>16261.1</v>
      </c>
      <c r="L936" s="356">
        <v>17455.8</v>
      </c>
      <c r="M936" s="356">
        <v>16948.3</v>
      </c>
      <c r="N936" s="356">
        <v>16078.1</v>
      </c>
      <c r="O936" s="356">
        <v>17648.5</v>
      </c>
      <c r="P936" s="356">
        <v>17037.900000000001</v>
      </c>
      <c r="Q936" s="356">
        <v>17724.3</v>
      </c>
      <c r="R936" s="354">
        <v>17560</v>
      </c>
      <c r="S936" s="355">
        <v>16920</v>
      </c>
      <c r="T936" s="355">
        <v>17600</v>
      </c>
      <c r="U936" s="355">
        <v>18660</v>
      </c>
      <c r="V936" s="355">
        <v>19690</v>
      </c>
      <c r="W936" s="355">
        <v>20720</v>
      </c>
      <c r="X936" s="355">
        <v>21330</v>
      </c>
      <c r="Y936" s="355">
        <v>21820</v>
      </c>
      <c r="Z936" s="355">
        <v>22350</v>
      </c>
      <c r="AA936" s="355">
        <v>22940</v>
      </c>
      <c r="AB936" s="355">
        <v>23620</v>
      </c>
      <c r="AC936" s="355">
        <v>24440</v>
      </c>
      <c r="AD936" s="355">
        <v>25440</v>
      </c>
      <c r="AE936" s="355">
        <v>26720</v>
      </c>
      <c r="AF936" s="355">
        <v>28300</v>
      </c>
      <c r="AG936" s="355">
        <v>30230</v>
      </c>
      <c r="AH936" s="355">
        <v>32540</v>
      </c>
      <c r="AI936" s="355">
        <v>35250</v>
      </c>
      <c r="AJ936" s="355">
        <v>38370</v>
      </c>
      <c r="AK936" s="355">
        <v>41830</v>
      </c>
      <c r="AL936" s="355">
        <v>45490</v>
      </c>
      <c r="AM936" s="355">
        <v>49050</v>
      </c>
      <c r="AN936" s="355">
        <v>52050</v>
      </c>
      <c r="AO936" s="355">
        <v>53910</v>
      </c>
      <c r="AP936" s="355">
        <v>54050</v>
      </c>
      <c r="AQ936" s="355">
        <v>52110</v>
      </c>
      <c r="AR936" s="355">
        <v>49310</v>
      </c>
    </row>
    <row r="937" spans="1:44" ht="29.25" customHeight="1">
      <c r="A937" s="357" t="s">
        <v>4001</v>
      </c>
      <c r="B937" s="358" t="s">
        <v>4002</v>
      </c>
      <c r="C937" s="358"/>
      <c r="D937" s="358"/>
      <c r="E937" s="358" t="s">
        <v>1435</v>
      </c>
      <c r="F937" s="358" t="s">
        <v>4003</v>
      </c>
      <c r="G937" s="358"/>
      <c r="H937" s="358" t="s">
        <v>1130</v>
      </c>
      <c r="I937" s="355">
        <v>1.298</v>
      </c>
      <c r="J937" s="355">
        <v>1.397</v>
      </c>
      <c r="K937" s="355">
        <v>1.431</v>
      </c>
      <c r="L937" s="355">
        <v>1.63</v>
      </c>
      <c r="M937" s="355">
        <v>1.18</v>
      </c>
      <c r="N937" s="355">
        <v>-2.3109999999999999</v>
      </c>
      <c r="O937" s="355">
        <v>1.7869999999999999</v>
      </c>
      <c r="P937" s="355">
        <v>1.9990000000000001</v>
      </c>
      <c r="Q937" s="355">
        <v>0.84799999999999998</v>
      </c>
      <c r="R937" s="359">
        <v>0.5</v>
      </c>
      <c r="S937" s="355">
        <v>0.8</v>
      </c>
      <c r="T937" s="355">
        <v>0.9</v>
      </c>
      <c r="U937" s="355">
        <v>1.2</v>
      </c>
      <c r="V937" s="355">
        <v>0.9</v>
      </c>
      <c r="W937" s="355">
        <v>0.9</v>
      </c>
      <c r="X937" s="355">
        <v>0.7</v>
      </c>
      <c r="Y937" s="355">
        <v>0.5</v>
      </c>
      <c r="Z937" s="355">
        <v>0.4</v>
      </c>
      <c r="AA937" s="355">
        <v>0.3</v>
      </c>
      <c r="AB937" s="355">
        <v>0.2</v>
      </c>
      <c r="AC937" s="355">
        <v>0.2</v>
      </c>
      <c r="AD937" s="355">
        <v>0.1</v>
      </c>
      <c r="AE937" s="355">
        <v>0.1</v>
      </c>
      <c r="AF937" s="355">
        <v>0.1</v>
      </c>
      <c r="AG937" s="355">
        <v>0.1</v>
      </c>
      <c r="AH937" s="355">
        <v>0.1</v>
      </c>
      <c r="AI937" s="355">
        <v>0.1</v>
      </c>
      <c r="AJ937" s="355">
        <v>0.1</v>
      </c>
      <c r="AK937" s="355">
        <v>0.1</v>
      </c>
      <c r="AL937" s="355">
        <v>0.1</v>
      </c>
      <c r="AM937" s="355">
        <v>0.1</v>
      </c>
      <c r="AN937" s="355">
        <v>0.1</v>
      </c>
      <c r="AO937" s="355">
        <v>0</v>
      </c>
      <c r="AP937" s="355">
        <v>0</v>
      </c>
      <c r="AQ937" s="355">
        <v>-0.1</v>
      </c>
      <c r="AR937" s="355">
        <v>-0.2</v>
      </c>
    </row>
    <row r="938" spans="1:44" ht="111.75" customHeight="1">
      <c r="A938" s="352" t="s">
        <v>4004</v>
      </c>
      <c r="B938" s="353" t="s">
        <v>4005</v>
      </c>
      <c r="C938" s="353" t="s">
        <v>1371</v>
      </c>
      <c r="D938" s="353" t="s">
        <v>1315</v>
      </c>
      <c r="E938" s="353" t="s">
        <v>2810</v>
      </c>
      <c r="F938" s="353" t="s">
        <v>4006</v>
      </c>
      <c r="G938" s="353" t="s">
        <v>1408</v>
      </c>
      <c r="H938" s="353" t="s">
        <v>1130</v>
      </c>
      <c r="I938" s="356">
        <v>190853.2</v>
      </c>
      <c r="J938" s="356">
        <v>177681.8</v>
      </c>
      <c r="K938" s="356">
        <v>173966.8</v>
      </c>
      <c r="L938" s="356">
        <v>183250.8</v>
      </c>
      <c r="M938" s="356">
        <v>193643.5</v>
      </c>
      <c r="N938" s="356">
        <v>211217.2</v>
      </c>
      <c r="O938" s="356">
        <v>236205.6</v>
      </c>
      <c r="P938" s="356">
        <v>267946.59999999998</v>
      </c>
      <c r="Q938" s="354">
        <v>283997.40000000002</v>
      </c>
      <c r="R938" s="354">
        <v>266981</v>
      </c>
      <c r="S938" s="355">
        <v>250724.1</v>
      </c>
      <c r="T938" s="355">
        <v>233551</v>
      </c>
      <c r="U938" s="355">
        <v>210981</v>
      </c>
      <c r="V938" s="355">
        <v>197815.7</v>
      </c>
      <c r="W938" s="355">
        <v>189594.7</v>
      </c>
      <c r="X938" s="356" t="s">
        <v>1131</v>
      </c>
      <c r="Y938" s="356" t="s">
        <v>1131</v>
      </c>
      <c r="Z938" s="356" t="s">
        <v>1131</v>
      </c>
      <c r="AA938" s="356" t="s">
        <v>1131</v>
      </c>
      <c r="AB938" s="356" t="s">
        <v>1131</v>
      </c>
      <c r="AC938" s="356" t="s">
        <v>1131</v>
      </c>
      <c r="AD938" s="356" t="s">
        <v>1131</v>
      </c>
      <c r="AE938" s="356" t="s">
        <v>1131</v>
      </c>
      <c r="AF938" s="356" t="s">
        <v>1131</v>
      </c>
      <c r="AG938" s="356" t="s">
        <v>1131</v>
      </c>
      <c r="AH938" s="356" t="s">
        <v>1131</v>
      </c>
      <c r="AI938" s="356" t="s">
        <v>1131</v>
      </c>
      <c r="AJ938" s="356" t="s">
        <v>1131</v>
      </c>
      <c r="AK938" s="356" t="s">
        <v>1131</v>
      </c>
      <c r="AL938" s="356" t="s">
        <v>1131</v>
      </c>
      <c r="AM938" s="356" t="s">
        <v>1131</v>
      </c>
      <c r="AN938" s="356" t="s">
        <v>1131</v>
      </c>
      <c r="AO938" s="356" t="s">
        <v>1131</v>
      </c>
      <c r="AP938" s="356" t="s">
        <v>1131</v>
      </c>
      <c r="AQ938" s="356" t="s">
        <v>1131</v>
      </c>
      <c r="AR938" s="356" t="s">
        <v>1131</v>
      </c>
    </row>
    <row r="939" spans="1:44" ht="204" customHeight="1">
      <c r="A939" s="357" t="s">
        <v>4007</v>
      </c>
      <c r="B939" s="358" t="s">
        <v>4008</v>
      </c>
      <c r="C939" s="358"/>
      <c r="D939" s="358"/>
      <c r="E939" s="358" t="s">
        <v>1127</v>
      </c>
      <c r="F939" s="358" t="s">
        <v>4009</v>
      </c>
      <c r="G939" s="358" t="s">
        <v>1502</v>
      </c>
      <c r="H939" s="358" t="s">
        <v>1130</v>
      </c>
      <c r="I939" s="355">
        <v>128.68</v>
      </c>
      <c r="J939" s="355">
        <v>131.72999999999999</v>
      </c>
      <c r="K939" s="355">
        <v>147.6</v>
      </c>
      <c r="L939" s="355">
        <v>141.82</v>
      </c>
      <c r="M939" s="355">
        <v>151.97</v>
      </c>
      <c r="N939" s="355">
        <v>179.25</v>
      </c>
      <c r="O939" s="355">
        <v>164.38</v>
      </c>
      <c r="P939" s="355">
        <v>178.16</v>
      </c>
      <c r="Q939" s="359">
        <v>176.6</v>
      </c>
      <c r="R939" s="355">
        <v>178.9</v>
      </c>
      <c r="S939" s="355">
        <v>175.8</v>
      </c>
      <c r="T939" s="355">
        <v>174.1</v>
      </c>
      <c r="U939" s="355">
        <v>174.6</v>
      </c>
      <c r="V939" s="355">
        <v>176.7</v>
      </c>
      <c r="W939" s="355" t="s">
        <v>1131</v>
      </c>
      <c r="X939" s="355" t="s">
        <v>1131</v>
      </c>
      <c r="Y939" s="355" t="s">
        <v>1131</v>
      </c>
      <c r="Z939" s="355" t="s">
        <v>1131</v>
      </c>
      <c r="AA939" s="355" t="s">
        <v>1131</v>
      </c>
      <c r="AB939" s="355" t="s">
        <v>1131</v>
      </c>
      <c r="AC939" s="355" t="s">
        <v>1131</v>
      </c>
      <c r="AD939" s="355" t="s">
        <v>1131</v>
      </c>
      <c r="AE939" s="355" t="s">
        <v>1131</v>
      </c>
      <c r="AF939" s="355" t="s">
        <v>1131</v>
      </c>
      <c r="AG939" s="355" t="s">
        <v>1131</v>
      </c>
      <c r="AH939" s="355" t="s">
        <v>1131</v>
      </c>
      <c r="AI939" s="355" t="s">
        <v>1131</v>
      </c>
      <c r="AJ939" s="355" t="s">
        <v>1131</v>
      </c>
      <c r="AK939" s="355" t="s">
        <v>1131</v>
      </c>
      <c r="AL939" s="355" t="s">
        <v>1131</v>
      </c>
      <c r="AM939" s="355" t="s">
        <v>1131</v>
      </c>
      <c r="AN939" s="355" t="s">
        <v>1131</v>
      </c>
      <c r="AO939" s="355" t="s">
        <v>1131</v>
      </c>
      <c r="AP939" s="355" t="s">
        <v>1131</v>
      </c>
      <c r="AQ939" s="355" t="s">
        <v>1131</v>
      </c>
      <c r="AR939" s="355" t="s">
        <v>1131</v>
      </c>
    </row>
    <row r="940" spans="1:44" ht="20.25" customHeight="1">
      <c r="A940" s="352" t="s">
        <v>4010</v>
      </c>
      <c r="B940" s="353" t="s">
        <v>4011</v>
      </c>
      <c r="C940" s="353"/>
      <c r="D940" s="353"/>
      <c r="E940" s="353" t="s">
        <v>1143</v>
      </c>
      <c r="F940" s="353" t="s">
        <v>4012</v>
      </c>
      <c r="G940" s="353"/>
      <c r="H940" s="353" t="s">
        <v>1130</v>
      </c>
      <c r="I940" s="356">
        <v>100.917</v>
      </c>
      <c r="J940" s="356">
        <v>99.088999999999999</v>
      </c>
      <c r="K940" s="356">
        <v>102.515</v>
      </c>
      <c r="L940" s="356">
        <v>104.43600000000001</v>
      </c>
      <c r="M940" s="356">
        <v>104.461</v>
      </c>
      <c r="N940" s="356">
        <v>103.986</v>
      </c>
      <c r="O940" s="356">
        <v>110.621</v>
      </c>
      <c r="P940" s="356">
        <v>119.889</v>
      </c>
      <c r="Q940" s="356">
        <v>121.776</v>
      </c>
      <c r="R940" s="354">
        <v>123.9</v>
      </c>
      <c r="S940" s="355">
        <v>126</v>
      </c>
      <c r="T940" s="355">
        <v>128.6</v>
      </c>
      <c r="U940" s="355">
        <v>130.9</v>
      </c>
      <c r="V940" s="355">
        <v>133.4</v>
      </c>
      <c r="W940" s="355">
        <v>135.9</v>
      </c>
      <c r="X940" s="356" t="s">
        <v>1131</v>
      </c>
      <c r="Y940" s="356" t="s">
        <v>1131</v>
      </c>
      <c r="Z940" s="356" t="s">
        <v>1131</v>
      </c>
      <c r="AA940" s="356" t="s">
        <v>1131</v>
      </c>
      <c r="AB940" s="356" t="s">
        <v>1131</v>
      </c>
      <c r="AC940" s="356" t="s">
        <v>1131</v>
      </c>
      <c r="AD940" s="356" t="s">
        <v>1131</v>
      </c>
      <c r="AE940" s="356" t="s">
        <v>1131</v>
      </c>
      <c r="AF940" s="356" t="s">
        <v>1131</v>
      </c>
      <c r="AG940" s="356" t="s">
        <v>1131</v>
      </c>
      <c r="AH940" s="356" t="s">
        <v>1131</v>
      </c>
      <c r="AI940" s="356" t="s">
        <v>1131</v>
      </c>
      <c r="AJ940" s="356" t="s">
        <v>1131</v>
      </c>
      <c r="AK940" s="356" t="s">
        <v>1131</v>
      </c>
      <c r="AL940" s="356" t="s">
        <v>1131</v>
      </c>
      <c r="AM940" s="356" t="s">
        <v>1131</v>
      </c>
      <c r="AN940" s="356" t="s">
        <v>1131</v>
      </c>
      <c r="AO940" s="356" t="s">
        <v>1131</v>
      </c>
      <c r="AP940" s="356" t="s">
        <v>1131</v>
      </c>
      <c r="AQ940" s="356" t="s">
        <v>1131</v>
      </c>
      <c r="AR940" s="356" t="s">
        <v>1131</v>
      </c>
    </row>
    <row r="941" spans="1:44" ht="29.25" customHeight="1">
      <c r="A941" s="357" t="s">
        <v>4013</v>
      </c>
      <c r="B941" s="358" t="s">
        <v>4014</v>
      </c>
      <c r="C941" s="358"/>
      <c r="D941" s="358"/>
      <c r="E941" s="358" t="s">
        <v>1768</v>
      </c>
      <c r="F941" s="358" t="s">
        <v>4015</v>
      </c>
      <c r="G941" s="358" t="s">
        <v>1770</v>
      </c>
      <c r="H941" s="358" t="s">
        <v>1130</v>
      </c>
      <c r="I941" s="355">
        <v>97.049000000000007</v>
      </c>
      <c r="J941" s="355">
        <v>95.292000000000002</v>
      </c>
      <c r="K941" s="355">
        <v>98.585999999999999</v>
      </c>
      <c r="L941" s="355">
        <v>100.43300000000001</v>
      </c>
      <c r="M941" s="355">
        <v>100.458</v>
      </c>
      <c r="N941" s="355">
        <v>100.001</v>
      </c>
      <c r="O941" s="355">
        <v>106.38200000000001</v>
      </c>
      <c r="P941" s="355">
        <v>115.294</v>
      </c>
      <c r="Q941" s="355">
        <v>117.10899999999999</v>
      </c>
      <c r="R941" s="359">
        <v>119.1</v>
      </c>
      <c r="S941" s="355">
        <v>121.2</v>
      </c>
      <c r="T941" s="355">
        <v>123.7</v>
      </c>
      <c r="U941" s="355">
        <v>125.9</v>
      </c>
      <c r="V941" s="355">
        <v>128.30000000000001</v>
      </c>
      <c r="W941" s="355">
        <v>130.69999999999999</v>
      </c>
      <c r="X941" s="355" t="s">
        <v>1131</v>
      </c>
      <c r="Y941" s="355" t="s">
        <v>1131</v>
      </c>
      <c r="Z941" s="355" t="s">
        <v>1131</v>
      </c>
      <c r="AA941" s="355" t="s">
        <v>1131</v>
      </c>
      <c r="AB941" s="355" t="s">
        <v>1131</v>
      </c>
      <c r="AC941" s="355" t="s">
        <v>1131</v>
      </c>
      <c r="AD941" s="355" t="s">
        <v>1131</v>
      </c>
      <c r="AE941" s="355" t="s">
        <v>1131</v>
      </c>
      <c r="AF941" s="355" t="s">
        <v>1131</v>
      </c>
      <c r="AG941" s="355" t="s">
        <v>1131</v>
      </c>
      <c r="AH941" s="355" t="s">
        <v>1131</v>
      </c>
      <c r="AI941" s="355" t="s">
        <v>1131</v>
      </c>
      <c r="AJ941" s="355" t="s">
        <v>1131</v>
      </c>
      <c r="AK941" s="355" t="s">
        <v>1131</v>
      </c>
      <c r="AL941" s="355" t="s">
        <v>1131</v>
      </c>
      <c r="AM941" s="355" t="s">
        <v>1131</v>
      </c>
      <c r="AN941" s="355" t="s">
        <v>1131</v>
      </c>
      <c r="AO941" s="355" t="s">
        <v>1131</v>
      </c>
      <c r="AP941" s="355" t="s">
        <v>1131</v>
      </c>
      <c r="AQ941" s="355" t="s">
        <v>1131</v>
      </c>
      <c r="AR941" s="355" t="s">
        <v>1131</v>
      </c>
    </row>
    <row r="942" spans="1:44" ht="38.25" customHeight="1">
      <c r="A942" s="352" t="s">
        <v>4016</v>
      </c>
      <c r="B942" s="353" t="s">
        <v>4017</v>
      </c>
      <c r="C942" s="353"/>
      <c r="D942" s="353"/>
      <c r="E942" s="353" t="s">
        <v>1776</v>
      </c>
      <c r="F942" s="353" t="s">
        <v>4018</v>
      </c>
      <c r="G942" s="353" t="s">
        <v>1770</v>
      </c>
      <c r="H942" s="353" t="s">
        <v>1130</v>
      </c>
      <c r="I942" s="356">
        <v>-4.0119999999999996</v>
      </c>
      <c r="J942" s="356">
        <v>-1.8109999999999999</v>
      </c>
      <c r="K942" s="356">
        <v>3.4569999999999999</v>
      </c>
      <c r="L942" s="356">
        <v>1.8740000000000001</v>
      </c>
      <c r="M942" s="356">
        <v>2.4E-2</v>
      </c>
      <c r="N942" s="356">
        <v>-0.45500000000000002</v>
      </c>
      <c r="O942" s="356">
        <v>6.3810000000000002</v>
      </c>
      <c r="P942" s="356">
        <v>8.3780000000000001</v>
      </c>
      <c r="Q942" s="356">
        <v>1.5740000000000001</v>
      </c>
      <c r="R942" s="354">
        <v>1.7</v>
      </c>
      <c r="S942" s="355">
        <v>1.7</v>
      </c>
      <c r="T942" s="355">
        <v>2</v>
      </c>
      <c r="U942" s="355">
        <v>1.8</v>
      </c>
      <c r="V942" s="355">
        <v>1.9</v>
      </c>
      <c r="W942" s="355">
        <v>1.9</v>
      </c>
      <c r="X942" s="356" t="s">
        <v>1131</v>
      </c>
      <c r="Y942" s="356" t="s">
        <v>1131</v>
      </c>
      <c r="Z942" s="356" t="s">
        <v>1131</v>
      </c>
      <c r="AA942" s="356" t="s">
        <v>1131</v>
      </c>
      <c r="AB942" s="356" t="s">
        <v>1131</v>
      </c>
      <c r="AC942" s="356" t="s">
        <v>1131</v>
      </c>
      <c r="AD942" s="356" t="s">
        <v>1131</v>
      </c>
      <c r="AE942" s="356" t="s">
        <v>1131</v>
      </c>
      <c r="AF942" s="356" t="s">
        <v>1131</v>
      </c>
      <c r="AG942" s="356" t="s">
        <v>1131</v>
      </c>
      <c r="AH942" s="356" t="s">
        <v>1131</v>
      </c>
      <c r="AI942" s="356" t="s">
        <v>1131</v>
      </c>
      <c r="AJ942" s="356" t="s">
        <v>1131</v>
      </c>
      <c r="AK942" s="356" t="s">
        <v>1131</v>
      </c>
      <c r="AL942" s="356" t="s">
        <v>1131</v>
      </c>
      <c r="AM942" s="356" t="s">
        <v>1131</v>
      </c>
      <c r="AN942" s="356" t="s">
        <v>1131</v>
      </c>
      <c r="AO942" s="356" t="s">
        <v>1131</v>
      </c>
      <c r="AP942" s="356" t="s">
        <v>1131</v>
      </c>
      <c r="AQ942" s="356" t="s">
        <v>1131</v>
      </c>
      <c r="AR942" s="356" t="s">
        <v>1131</v>
      </c>
    </row>
    <row r="943" spans="1:44" ht="20.25" customHeight="1">
      <c r="A943" s="357" t="s">
        <v>4019</v>
      </c>
      <c r="B943" s="358" t="s">
        <v>4020</v>
      </c>
      <c r="C943" s="358"/>
      <c r="D943" s="358"/>
      <c r="E943" s="358"/>
      <c r="F943" s="358" t="s">
        <v>4021</v>
      </c>
      <c r="G943" s="358"/>
      <c r="H943" s="358" t="s">
        <v>1130</v>
      </c>
      <c r="I943" s="359">
        <v>10.7</v>
      </c>
      <c r="J943" s="359">
        <v>10.1</v>
      </c>
      <c r="K943" s="359">
        <v>10.1</v>
      </c>
      <c r="L943" s="359">
        <v>10.4</v>
      </c>
      <c r="M943" s="359">
        <v>10</v>
      </c>
      <c r="N943" s="359">
        <v>7.3</v>
      </c>
      <c r="O943" s="359">
        <v>8.1</v>
      </c>
      <c r="P943" s="359">
        <v>7.6</v>
      </c>
      <c r="Q943" s="359">
        <v>6.4</v>
      </c>
      <c r="R943" s="355">
        <v>6.7</v>
      </c>
      <c r="S943" s="355">
        <v>8.9</v>
      </c>
      <c r="T943" s="355">
        <v>7.4</v>
      </c>
      <c r="U943" s="355">
        <v>7.3</v>
      </c>
      <c r="V943" s="355">
        <v>8</v>
      </c>
      <c r="W943" s="355">
        <v>7.9</v>
      </c>
      <c r="X943" s="355">
        <v>8</v>
      </c>
      <c r="Y943" s="355">
        <v>8.1999999999999993</v>
      </c>
      <c r="Z943" s="355">
        <v>8.1999999999999993</v>
      </c>
      <c r="AA943" s="355">
        <v>8.1</v>
      </c>
      <c r="AB943" s="355" t="s">
        <v>1131</v>
      </c>
      <c r="AC943" s="355" t="s">
        <v>1131</v>
      </c>
      <c r="AD943" s="355" t="s">
        <v>1131</v>
      </c>
      <c r="AE943" s="355" t="s">
        <v>1131</v>
      </c>
      <c r="AF943" s="355" t="s">
        <v>1131</v>
      </c>
      <c r="AG943" s="355" t="s">
        <v>1131</v>
      </c>
      <c r="AH943" s="355" t="s">
        <v>1131</v>
      </c>
      <c r="AI943" s="355" t="s">
        <v>1131</v>
      </c>
      <c r="AJ943" s="355" t="s">
        <v>1131</v>
      </c>
      <c r="AK943" s="355" t="s">
        <v>1131</v>
      </c>
      <c r="AL943" s="355" t="s">
        <v>1131</v>
      </c>
      <c r="AM943" s="355" t="s">
        <v>1131</v>
      </c>
      <c r="AN943" s="355" t="s">
        <v>1131</v>
      </c>
      <c r="AO943" s="355" t="s">
        <v>1131</v>
      </c>
      <c r="AP943" s="355" t="s">
        <v>1131</v>
      </c>
      <c r="AQ943" s="355" t="s">
        <v>1131</v>
      </c>
      <c r="AR943" s="355" t="s">
        <v>1131</v>
      </c>
    </row>
    <row r="944" spans="1:44" ht="57" customHeight="1">
      <c r="A944" s="352" t="s">
        <v>4022</v>
      </c>
      <c r="B944" s="353" t="s">
        <v>4023</v>
      </c>
      <c r="C944" s="353" t="s">
        <v>1371</v>
      </c>
      <c r="D944" s="353"/>
      <c r="E944" s="353" t="s">
        <v>4024</v>
      </c>
      <c r="F944" s="353" t="s">
        <v>4025</v>
      </c>
      <c r="G944" s="353"/>
      <c r="H944" s="353" t="s">
        <v>1130</v>
      </c>
      <c r="I944" s="356">
        <v>82866.600000000006</v>
      </c>
      <c r="J944" s="356">
        <v>84230.2</v>
      </c>
      <c r="K944" s="356">
        <v>93604.3</v>
      </c>
      <c r="L944" s="356">
        <v>99465.1</v>
      </c>
      <c r="M944" s="356">
        <v>91918.6</v>
      </c>
      <c r="N944" s="356">
        <v>91172.6</v>
      </c>
      <c r="O944" s="354">
        <v>103720</v>
      </c>
      <c r="P944" s="356" t="s">
        <v>1131</v>
      </c>
      <c r="Q944" s="356" t="s">
        <v>1131</v>
      </c>
      <c r="R944" s="356" t="s">
        <v>1131</v>
      </c>
      <c r="S944" s="356" t="s">
        <v>1131</v>
      </c>
      <c r="T944" s="356" t="s">
        <v>1131</v>
      </c>
      <c r="U944" s="356" t="s">
        <v>1131</v>
      </c>
      <c r="V944" s="356" t="s">
        <v>1131</v>
      </c>
      <c r="W944" s="356" t="s">
        <v>1131</v>
      </c>
      <c r="X944" s="356" t="s">
        <v>1131</v>
      </c>
      <c r="Y944" s="356" t="s">
        <v>1131</v>
      </c>
      <c r="Z944" s="356" t="s">
        <v>1131</v>
      </c>
      <c r="AA944" s="356" t="s">
        <v>1131</v>
      </c>
      <c r="AB944" s="356" t="s">
        <v>1131</v>
      </c>
      <c r="AC944" s="356" t="s">
        <v>1131</v>
      </c>
      <c r="AD944" s="356" t="s">
        <v>1131</v>
      </c>
      <c r="AE944" s="356" t="s">
        <v>1131</v>
      </c>
      <c r="AF944" s="356" t="s">
        <v>1131</v>
      </c>
      <c r="AG944" s="356" t="s">
        <v>1131</v>
      </c>
      <c r="AH944" s="356" t="s">
        <v>1131</v>
      </c>
      <c r="AI944" s="356" t="s">
        <v>1131</v>
      </c>
      <c r="AJ944" s="356" t="s">
        <v>1131</v>
      </c>
      <c r="AK944" s="356" t="s">
        <v>1131</v>
      </c>
      <c r="AL944" s="356" t="s">
        <v>1131</v>
      </c>
      <c r="AM944" s="356" t="s">
        <v>1131</v>
      </c>
      <c r="AN944" s="356" t="s">
        <v>1131</v>
      </c>
      <c r="AO944" s="356" t="s">
        <v>1131</v>
      </c>
      <c r="AP944" s="356" t="s">
        <v>1131</v>
      </c>
      <c r="AQ944" s="356" t="s">
        <v>1131</v>
      </c>
      <c r="AR944" s="356" t="s">
        <v>1131</v>
      </c>
    </row>
    <row r="945" spans="1:44" ht="213" customHeight="1">
      <c r="A945" s="357" t="s">
        <v>4026</v>
      </c>
      <c r="B945" s="358" t="s">
        <v>4027</v>
      </c>
      <c r="C945" s="358" t="s">
        <v>1371</v>
      </c>
      <c r="D945" s="358" t="s">
        <v>1315</v>
      </c>
      <c r="E945" s="358" t="s">
        <v>1376</v>
      </c>
      <c r="F945" s="358" t="s">
        <v>4028</v>
      </c>
      <c r="G945" s="358" t="s">
        <v>1378</v>
      </c>
      <c r="H945" s="358" t="s">
        <v>1130</v>
      </c>
      <c r="I945" s="355">
        <v>10139.1</v>
      </c>
      <c r="J945" s="355">
        <v>7026.1</v>
      </c>
      <c r="K945" s="355">
        <v>15273.5</v>
      </c>
      <c r="L945" s="355">
        <v>17828.5</v>
      </c>
      <c r="M945" s="355">
        <v>17124.7</v>
      </c>
      <c r="N945" s="355">
        <v>18000</v>
      </c>
      <c r="O945" s="355">
        <v>20467.7</v>
      </c>
      <c r="P945" s="355">
        <v>13742.6</v>
      </c>
      <c r="Q945" s="355" t="s">
        <v>1131</v>
      </c>
      <c r="R945" s="355" t="s">
        <v>1131</v>
      </c>
      <c r="S945" s="355" t="s">
        <v>1131</v>
      </c>
      <c r="T945" s="355" t="s">
        <v>1131</v>
      </c>
      <c r="U945" s="355" t="s">
        <v>1131</v>
      </c>
      <c r="V945" s="355" t="s">
        <v>1131</v>
      </c>
      <c r="W945" s="355" t="s">
        <v>1131</v>
      </c>
      <c r="X945" s="355" t="s">
        <v>1131</v>
      </c>
      <c r="Y945" s="355" t="s">
        <v>1131</v>
      </c>
      <c r="Z945" s="355" t="s">
        <v>1131</v>
      </c>
      <c r="AA945" s="355" t="s">
        <v>1131</v>
      </c>
      <c r="AB945" s="355" t="s">
        <v>1131</v>
      </c>
      <c r="AC945" s="355" t="s">
        <v>1131</v>
      </c>
      <c r="AD945" s="355" t="s">
        <v>1131</v>
      </c>
      <c r="AE945" s="355" t="s">
        <v>1131</v>
      </c>
      <c r="AF945" s="355" t="s">
        <v>1131</v>
      </c>
      <c r="AG945" s="355" t="s">
        <v>1131</v>
      </c>
      <c r="AH945" s="355" t="s">
        <v>1131</v>
      </c>
      <c r="AI945" s="355" t="s">
        <v>1131</v>
      </c>
      <c r="AJ945" s="355" t="s">
        <v>1131</v>
      </c>
      <c r="AK945" s="355" t="s">
        <v>1131</v>
      </c>
      <c r="AL945" s="355" t="s">
        <v>1131</v>
      </c>
      <c r="AM945" s="355" t="s">
        <v>1131</v>
      </c>
      <c r="AN945" s="355" t="s">
        <v>1131</v>
      </c>
      <c r="AO945" s="355" t="s">
        <v>1131</v>
      </c>
      <c r="AP945" s="355" t="s">
        <v>1131</v>
      </c>
      <c r="AQ945" s="355" t="s">
        <v>1131</v>
      </c>
      <c r="AR945" s="355" t="s">
        <v>1131</v>
      </c>
    </row>
    <row r="946" spans="1:44" ht="47.25" customHeight="1">
      <c r="A946" s="352" t="s">
        <v>4029</v>
      </c>
      <c r="B946" s="353" t="s">
        <v>4030</v>
      </c>
      <c r="C946" s="353"/>
      <c r="D946" s="353"/>
      <c r="E946" s="353" t="s">
        <v>1276</v>
      </c>
      <c r="F946" s="353" t="s">
        <v>4031</v>
      </c>
      <c r="G946" s="353"/>
      <c r="H946" s="353" t="s">
        <v>1130</v>
      </c>
      <c r="I946" s="354">
        <v>3</v>
      </c>
      <c r="J946" s="354">
        <v>3</v>
      </c>
      <c r="K946" s="354">
        <v>3</v>
      </c>
      <c r="L946" s="354">
        <v>2</v>
      </c>
      <c r="M946" s="354">
        <v>3</v>
      </c>
      <c r="N946" s="354">
        <v>2</v>
      </c>
      <c r="O946" s="354">
        <v>2</v>
      </c>
      <c r="P946" s="354">
        <v>2</v>
      </c>
      <c r="Q946" s="354">
        <v>2.1689435423954002</v>
      </c>
      <c r="R946" s="354">
        <v>2.3521580450493502</v>
      </c>
      <c r="S946" s="355">
        <v>2.5508490012515801</v>
      </c>
      <c r="T946" s="355">
        <v>2.7663237344451801</v>
      </c>
      <c r="U946" s="355">
        <v>3</v>
      </c>
      <c r="V946" s="355">
        <v>3</v>
      </c>
      <c r="W946" s="355">
        <v>3</v>
      </c>
      <c r="X946" s="356" t="s">
        <v>1131</v>
      </c>
      <c r="Y946" s="356" t="s">
        <v>1131</v>
      </c>
      <c r="Z946" s="356" t="s">
        <v>1131</v>
      </c>
      <c r="AA946" s="356" t="s">
        <v>1131</v>
      </c>
      <c r="AB946" s="356" t="s">
        <v>1131</v>
      </c>
      <c r="AC946" s="356" t="s">
        <v>1131</v>
      </c>
      <c r="AD946" s="356" t="s">
        <v>1131</v>
      </c>
      <c r="AE946" s="356" t="s">
        <v>1131</v>
      </c>
      <c r="AF946" s="356" t="s">
        <v>1131</v>
      </c>
      <c r="AG946" s="356" t="s">
        <v>1131</v>
      </c>
      <c r="AH946" s="356" t="s">
        <v>1131</v>
      </c>
      <c r="AI946" s="356" t="s">
        <v>1131</v>
      </c>
      <c r="AJ946" s="356" t="s">
        <v>1131</v>
      </c>
      <c r="AK946" s="356" t="s">
        <v>1131</v>
      </c>
      <c r="AL946" s="356" t="s">
        <v>1131</v>
      </c>
      <c r="AM946" s="356" t="s">
        <v>1131</v>
      </c>
      <c r="AN946" s="356" t="s">
        <v>1131</v>
      </c>
      <c r="AO946" s="356" t="s">
        <v>1131</v>
      </c>
      <c r="AP946" s="356" t="s">
        <v>1131</v>
      </c>
      <c r="AQ946" s="356" t="s">
        <v>1131</v>
      </c>
      <c r="AR946" s="356" t="s">
        <v>1131</v>
      </c>
    </row>
    <row r="947" spans="1:44" ht="213" customHeight="1">
      <c r="A947" s="357" t="s">
        <v>4032</v>
      </c>
      <c r="B947" s="358" t="s">
        <v>4033</v>
      </c>
      <c r="C947" s="358"/>
      <c r="D947" s="358"/>
      <c r="E947" s="358" t="s">
        <v>1276</v>
      </c>
      <c r="F947" s="358" t="s">
        <v>4034</v>
      </c>
      <c r="G947" s="358" t="s">
        <v>1336</v>
      </c>
      <c r="H947" s="358" t="s">
        <v>1130</v>
      </c>
      <c r="I947" s="359">
        <v>4</v>
      </c>
      <c r="J947" s="359">
        <v>4</v>
      </c>
      <c r="K947" s="359">
        <v>4</v>
      </c>
      <c r="L947" s="359">
        <v>4</v>
      </c>
      <c r="M947" s="359">
        <v>4</v>
      </c>
      <c r="N947" s="359">
        <v>4</v>
      </c>
      <c r="O947" s="359">
        <v>4</v>
      </c>
      <c r="P947" s="359">
        <v>4</v>
      </c>
      <c r="Q947" s="359">
        <v>3.8</v>
      </c>
      <c r="R947" s="359">
        <v>3.6</v>
      </c>
      <c r="S947" s="355">
        <v>3.4</v>
      </c>
      <c r="T947" s="355">
        <v>3.2</v>
      </c>
      <c r="U947" s="355">
        <v>3</v>
      </c>
      <c r="V947" s="355">
        <v>3</v>
      </c>
      <c r="W947" s="355">
        <v>3</v>
      </c>
      <c r="X947" s="355" t="s">
        <v>1131</v>
      </c>
      <c r="Y947" s="355" t="s">
        <v>1131</v>
      </c>
      <c r="Z947" s="355" t="s">
        <v>1131</v>
      </c>
      <c r="AA947" s="355" t="s">
        <v>1131</v>
      </c>
      <c r="AB947" s="355" t="s">
        <v>1131</v>
      </c>
      <c r="AC947" s="355" t="s">
        <v>1131</v>
      </c>
      <c r="AD947" s="355" t="s">
        <v>1131</v>
      </c>
      <c r="AE947" s="355" t="s">
        <v>1131</v>
      </c>
      <c r="AF947" s="355" t="s">
        <v>1131</v>
      </c>
      <c r="AG947" s="355" t="s">
        <v>1131</v>
      </c>
      <c r="AH947" s="355" t="s">
        <v>1131</v>
      </c>
      <c r="AI947" s="355" t="s">
        <v>1131</v>
      </c>
      <c r="AJ947" s="355" t="s">
        <v>1131</v>
      </c>
      <c r="AK947" s="355" t="s">
        <v>1131</v>
      </c>
      <c r="AL947" s="355" t="s">
        <v>1131</v>
      </c>
      <c r="AM947" s="355" t="s">
        <v>1131</v>
      </c>
      <c r="AN947" s="355" t="s">
        <v>1131</v>
      </c>
      <c r="AO947" s="355" t="s">
        <v>1131</v>
      </c>
      <c r="AP947" s="355" t="s">
        <v>1131</v>
      </c>
      <c r="AQ947" s="355" t="s">
        <v>1131</v>
      </c>
      <c r="AR947" s="355" t="s">
        <v>1131</v>
      </c>
    </row>
    <row r="948" spans="1:44" ht="57" customHeight="1">
      <c r="A948" s="352" t="s">
        <v>4035</v>
      </c>
      <c r="B948" s="353" t="s">
        <v>4036</v>
      </c>
      <c r="C948" s="353"/>
      <c r="D948" s="353"/>
      <c r="E948" s="353" t="s">
        <v>1276</v>
      </c>
      <c r="F948" s="353" t="s">
        <v>4037</v>
      </c>
      <c r="G948" s="353"/>
      <c r="H948" s="353" t="s">
        <v>1130</v>
      </c>
      <c r="I948" s="354">
        <v>3</v>
      </c>
      <c r="J948" s="354">
        <v>3</v>
      </c>
      <c r="K948" s="354">
        <v>3</v>
      </c>
      <c r="L948" s="354">
        <v>3</v>
      </c>
      <c r="M948" s="354">
        <v>3</v>
      </c>
      <c r="N948" s="354">
        <v>3</v>
      </c>
      <c r="O948" s="354">
        <v>3</v>
      </c>
      <c r="P948" s="354">
        <v>3</v>
      </c>
      <c r="Q948" s="354">
        <v>3.2</v>
      </c>
      <c r="R948" s="354">
        <v>3.4</v>
      </c>
      <c r="S948" s="355">
        <v>3.6</v>
      </c>
      <c r="T948" s="355">
        <v>3.8</v>
      </c>
      <c r="U948" s="355">
        <v>4</v>
      </c>
      <c r="V948" s="355">
        <v>4</v>
      </c>
      <c r="W948" s="355">
        <v>4</v>
      </c>
      <c r="X948" s="356" t="s">
        <v>1131</v>
      </c>
      <c r="Y948" s="356" t="s">
        <v>1131</v>
      </c>
      <c r="Z948" s="356" t="s">
        <v>1131</v>
      </c>
      <c r="AA948" s="356" t="s">
        <v>1131</v>
      </c>
      <c r="AB948" s="356" t="s">
        <v>1131</v>
      </c>
      <c r="AC948" s="356" t="s">
        <v>1131</v>
      </c>
      <c r="AD948" s="356" t="s">
        <v>1131</v>
      </c>
      <c r="AE948" s="356" t="s">
        <v>1131</v>
      </c>
      <c r="AF948" s="356" t="s">
        <v>1131</v>
      </c>
      <c r="AG948" s="356" t="s">
        <v>1131</v>
      </c>
      <c r="AH948" s="356" t="s">
        <v>1131</v>
      </c>
      <c r="AI948" s="356" t="s">
        <v>1131</v>
      </c>
      <c r="AJ948" s="356" t="s">
        <v>1131</v>
      </c>
      <c r="AK948" s="356" t="s">
        <v>1131</v>
      </c>
      <c r="AL948" s="356" t="s">
        <v>1131</v>
      </c>
      <c r="AM948" s="356" t="s">
        <v>1131</v>
      </c>
      <c r="AN948" s="356" t="s">
        <v>1131</v>
      </c>
      <c r="AO948" s="356" t="s">
        <v>1131</v>
      </c>
      <c r="AP948" s="356" t="s">
        <v>1131</v>
      </c>
      <c r="AQ948" s="356" t="s">
        <v>1131</v>
      </c>
      <c r="AR948" s="356" t="s">
        <v>1131</v>
      </c>
    </row>
    <row r="949" spans="1:44" ht="213" customHeight="1">
      <c r="A949" s="357" t="s">
        <v>4038</v>
      </c>
      <c r="B949" s="358" t="s">
        <v>4039</v>
      </c>
      <c r="C949" s="358"/>
      <c r="D949" s="358"/>
      <c r="E949" s="358" t="s">
        <v>1276</v>
      </c>
      <c r="F949" s="358" t="s">
        <v>4040</v>
      </c>
      <c r="G949" s="358" t="s">
        <v>1336</v>
      </c>
      <c r="H949" s="358" t="s">
        <v>1130</v>
      </c>
      <c r="I949" s="359">
        <v>4</v>
      </c>
      <c r="J949" s="359">
        <v>4</v>
      </c>
      <c r="K949" s="359">
        <v>4</v>
      </c>
      <c r="L949" s="359">
        <v>4</v>
      </c>
      <c r="M949" s="359">
        <v>4</v>
      </c>
      <c r="N949" s="359">
        <v>4</v>
      </c>
      <c r="O949" s="359">
        <v>4</v>
      </c>
      <c r="P949" s="359">
        <v>4</v>
      </c>
      <c r="Q949" s="359">
        <v>4</v>
      </c>
      <c r="R949" s="359">
        <v>4</v>
      </c>
      <c r="S949" s="355">
        <v>4</v>
      </c>
      <c r="T949" s="355">
        <v>4</v>
      </c>
      <c r="U949" s="355">
        <v>4</v>
      </c>
      <c r="V949" s="355">
        <v>4</v>
      </c>
      <c r="W949" s="355">
        <v>4</v>
      </c>
      <c r="X949" s="355" t="s">
        <v>1131</v>
      </c>
      <c r="Y949" s="355" t="s">
        <v>1131</v>
      </c>
      <c r="Z949" s="355" t="s">
        <v>1131</v>
      </c>
      <c r="AA949" s="355" t="s">
        <v>1131</v>
      </c>
      <c r="AB949" s="355" t="s">
        <v>1131</v>
      </c>
      <c r="AC949" s="355" t="s">
        <v>1131</v>
      </c>
      <c r="AD949" s="355" t="s">
        <v>1131</v>
      </c>
      <c r="AE949" s="355" t="s">
        <v>1131</v>
      </c>
      <c r="AF949" s="355" t="s">
        <v>1131</v>
      </c>
      <c r="AG949" s="355" t="s">
        <v>1131</v>
      </c>
      <c r="AH949" s="355" t="s">
        <v>1131</v>
      </c>
      <c r="AI949" s="355" t="s">
        <v>1131</v>
      </c>
      <c r="AJ949" s="355" t="s">
        <v>1131</v>
      </c>
      <c r="AK949" s="355" t="s">
        <v>1131</v>
      </c>
      <c r="AL949" s="355" t="s">
        <v>1131</v>
      </c>
      <c r="AM949" s="355" t="s">
        <v>1131</v>
      </c>
      <c r="AN949" s="355" t="s">
        <v>1131</v>
      </c>
      <c r="AO949" s="355" t="s">
        <v>1131</v>
      </c>
      <c r="AP949" s="355" t="s">
        <v>1131</v>
      </c>
      <c r="AQ949" s="355" t="s">
        <v>1131</v>
      </c>
      <c r="AR949" s="355" t="s">
        <v>1131</v>
      </c>
    </row>
    <row r="950" spans="1:44" ht="47.25" customHeight="1">
      <c r="A950" s="352" t="s">
        <v>4041</v>
      </c>
      <c r="B950" s="353" t="s">
        <v>4042</v>
      </c>
      <c r="C950" s="353"/>
      <c r="D950" s="353"/>
      <c r="E950" s="353" t="s">
        <v>1481</v>
      </c>
      <c r="F950" s="353" t="s">
        <v>4043</v>
      </c>
      <c r="G950" s="353"/>
      <c r="H950" s="353" t="s">
        <v>1130</v>
      </c>
      <c r="I950" s="356">
        <v>103.5</v>
      </c>
      <c r="J950" s="356">
        <v>104.6</v>
      </c>
      <c r="K950" s="356">
        <v>107.1</v>
      </c>
      <c r="L950" s="356">
        <v>107.9</v>
      </c>
      <c r="M950" s="356">
        <v>106.9</v>
      </c>
      <c r="N950" s="356">
        <v>106.6</v>
      </c>
      <c r="O950" s="354">
        <v>108</v>
      </c>
      <c r="P950" s="354">
        <v>110</v>
      </c>
      <c r="Q950" s="354">
        <v>112</v>
      </c>
      <c r="R950" s="355">
        <v>114</v>
      </c>
      <c r="S950" s="355">
        <v>115</v>
      </c>
      <c r="T950" s="355">
        <v>116</v>
      </c>
      <c r="U950" s="355">
        <v>117</v>
      </c>
      <c r="V950" s="355">
        <v>117</v>
      </c>
      <c r="W950" s="356" t="s">
        <v>1131</v>
      </c>
      <c r="X950" s="356" t="s">
        <v>1131</v>
      </c>
      <c r="Y950" s="356" t="s">
        <v>1131</v>
      </c>
      <c r="Z950" s="356" t="s">
        <v>1131</v>
      </c>
      <c r="AA950" s="356" t="s">
        <v>1131</v>
      </c>
      <c r="AB950" s="356" t="s">
        <v>1131</v>
      </c>
      <c r="AC950" s="356" t="s">
        <v>1131</v>
      </c>
      <c r="AD950" s="356" t="s">
        <v>1131</v>
      </c>
      <c r="AE950" s="356" t="s">
        <v>1131</v>
      </c>
      <c r="AF950" s="356" t="s">
        <v>1131</v>
      </c>
      <c r="AG950" s="356" t="s">
        <v>1131</v>
      </c>
      <c r="AH950" s="356" t="s">
        <v>1131</v>
      </c>
      <c r="AI950" s="356" t="s">
        <v>1131</v>
      </c>
      <c r="AJ950" s="356" t="s">
        <v>1131</v>
      </c>
      <c r="AK950" s="356" t="s">
        <v>1131</v>
      </c>
      <c r="AL950" s="356" t="s">
        <v>1131</v>
      </c>
      <c r="AM950" s="356" t="s">
        <v>1131</v>
      </c>
      <c r="AN950" s="356" t="s">
        <v>1131</v>
      </c>
      <c r="AO950" s="356" t="s">
        <v>1131</v>
      </c>
      <c r="AP950" s="356" t="s">
        <v>1131</v>
      </c>
      <c r="AQ950" s="356" t="s">
        <v>1131</v>
      </c>
      <c r="AR950" s="356" t="s">
        <v>1131</v>
      </c>
    </row>
    <row r="951" spans="1:44" ht="213" customHeight="1">
      <c r="A951" s="357" t="s">
        <v>4044</v>
      </c>
      <c r="B951" s="358" t="s">
        <v>4045</v>
      </c>
      <c r="C951" s="358" t="s">
        <v>1371</v>
      </c>
      <c r="D951" s="358" t="s">
        <v>1315</v>
      </c>
      <c r="E951" s="358" t="s">
        <v>1376</v>
      </c>
      <c r="F951" s="358" t="s">
        <v>4046</v>
      </c>
      <c r="G951" s="358" t="s">
        <v>1378</v>
      </c>
      <c r="H951" s="358" t="s">
        <v>1130</v>
      </c>
      <c r="I951" s="355">
        <v>-9671.5</v>
      </c>
      <c r="J951" s="355">
        <v>-9285.9</v>
      </c>
      <c r="K951" s="355">
        <v>-7428.6</v>
      </c>
      <c r="L951" s="355">
        <v>-4076.6</v>
      </c>
      <c r="M951" s="355">
        <v>-3717.4</v>
      </c>
      <c r="N951" s="355">
        <v>-6351.1</v>
      </c>
      <c r="O951" s="355">
        <v>-4250.8</v>
      </c>
      <c r="P951" s="355">
        <v>-5584.3</v>
      </c>
      <c r="Q951" s="355" t="s">
        <v>1131</v>
      </c>
      <c r="R951" s="355" t="s">
        <v>1131</v>
      </c>
      <c r="S951" s="355" t="s">
        <v>1131</v>
      </c>
      <c r="T951" s="355" t="s">
        <v>1131</v>
      </c>
      <c r="U951" s="355" t="s">
        <v>1131</v>
      </c>
      <c r="V951" s="355" t="s">
        <v>1131</v>
      </c>
      <c r="W951" s="355" t="s">
        <v>1131</v>
      </c>
      <c r="X951" s="355" t="s">
        <v>1131</v>
      </c>
      <c r="Y951" s="355" t="s">
        <v>1131</v>
      </c>
      <c r="Z951" s="355" t="s">
        <v>1131</v>
      </c>
      <c r="AA951" s="355" t="s">
        <v>1131</v>
      </c>
      <c r="AB951" s="355" t="s">
        <v>1131</v>
      </c>
      <c r="AC951" s="355" t="s">
        <v>1131</v>
      </c>
      <c r="AD951" s="355" t="s">
        <v>1131</v>
      </c>
      <c r="AE951" s="355" t="s">
        <v>1131</v>
      </c>
      <c r="AF951" s="355" t="s">
        <v>1131</v>
      </c>
      <c r="AG951" s="355" t="s">
        <v>1131</v>
      </c>
      <c r="AH951" s="355" t="s">
        <v>1131</v>
      </c>
      <c r="AI951" s="355" t="s">
        <v>1131</v>
      </c>
      <c r="AJ951" s="355" t="s">
        <v>1131</v>
      </c>
      <c r="AK951" s="355" t="s">
        <v>1131</v>
      </c>
      <c r="AL951" s="355" t="s">
        <v>1131</v>
      </c>
      <c r="AM951" s="355" t="s">
        <v>1131</v>
      </c>
      <c r="AN951" s="355" t="s">
        <v>1131</v>
      </c>
      <c r="AO951" s="355" t="s">
        <v>1131</v>
      </c>
      <c r="AP951" s="355" t="s">
        <v>1131</v>
      </c>
      <c r="AQ951" s="355" t="s">
        <v>1131</v>
      </c>
      <c r="AR951" s="355" t="s">
        <v>1131</v>
      </c>
    </row>
    <row r="952" spans="1:44" ht="213" customHeight="1">
      <c r="A952" s="352" t="s">
        <v>4047</v>
      </c>
      <c r="B952" s="353" t="s">
        <v>4048</v>
      </c>
      <c r="C952" s="353"/>
      <c r="D952" s="353"/>
      <c r="E952" s="353"/>
      <c r="F952" s="353" t="s">
        <v>4049</v>
      </c>
      <c r="G952" s="353" t="s">
        <v>1378</v>
      </c>
      <c r="H952" s="353" t="s">
        <v>1130</v>
      </c>
      <c r="I952" s="356">
        <v>-0.49299999999999999</v>
      </c>
      <c r="J952" s="356">
        <v>-0.47</v>
      </c>
      <c r="K952" s="356">
        <v>-0.32100000000000001</v>
      </c>
      <c r="L952" s="356">
        <v>-0.17299999999999999</v>
      </c>
      <c r="M952" s="356">
        <v>-0.152</v>
      </c>
      <c r="N952" s="356">
        <v>-0.221</v>
      </c>
      <c r="O952" s="356">
        <v>-0.14599999999999999</v>
      </c>
      <c r="P952" s="354">
        <v>-0.2</v>
      </c>
      <c r="Q952" s="356" t="s">
        <v>1131</v>
      </c>
      <c r="R952" s="356" t="s">
        <v>1131</v>
      </c>
      <c r="S952" s="356" t="s">
        <v>1131</v>
      </c>
      <c r="T952" s="356" t="s">
        <v>1131</v>
      </c>
      <c r="U952" s="356" t="s">
        <v>1131</v>
      </c>
      <c r="V952" s="356" t="s">
        <v>1131</v>
      </c>
      <c r="W952" s="356" t="s">
        <v>1131</v>
      </c>
      <c r="X952" s="356" t="s">
        <v>1131</v>
      </c>
      <c r="Y952" s="356" t="s">
        <v>1131</v>
      </c>
      <c r="Z952" s="356" t="s">
        <v>1131</v>
      </c>
      <c r="AA952" s="356" t="s">
        <v>1131</v>
      </c>
      <c r="AB952" s="356" t="s">
        <v>1131</v>
      </c>
      <c r="AC952" s="356" t="s">
        <v>1131</v>
      </c>
      <c r="AD952" s="356" t="s">
        <v>1131</v>
      </c>
      <c r="AE952" s="356" t="s">
        <v>1131</v>
      </c>
      <c r="AF952" s="356" t="s">
        <v>1131</v>
      </c>
      <c r="AG952" s="356" t="s">
        <v>1131</v>
      </c>
      <c r="AH952" s="356" t="s">
        <v>1131</v>
      </c>
      <c r="AI952" s="356" t="s">
        <v>1131</v>
      </c>
      <c r="AJ952" s="356" t="s">
        <v>1131</v>
      </c>
      <c r="AK952" s="356" t="s">
        <v>1131</v>
      </c>
      <c r="AL952" s="356" t="s">
        <v>1131</v>
      </c>
      <c r="AM952" s="356" t="s">
        <v>1131</v>
      </c>
      <c r="AN952" s="356" t="s">
        <v>1131</v>
      </c>
      <c r="AO952" s="356" t="s">
        <v>1131</v>
      </c>
      <c r="AP952" s="356" t="s">
        <v>1131</v>
      </c>
      <c r="AQ952" s="356" t="s">
        <v>1131</v>
      </c>
      <c r="AR952" s="356" t="s">
        <v>1131</v>
      </c>
    </row>
    <row r="953" spans="1:44" ht="213" customHeight="1">
      <c r="A953" s="357" t="s">
        <v>4050</v>
      </c>
      <c r="B953" s="358" t="s">
        <v>4051</v>
      </c>
      <c r="C953" s="358"/>
      <c r="D953" s="358"/>
      <c r="E953" s="358"/>
      <c r="F953" s="358" t="s">
        <v>4052</v>
      </c>
      <c r="G953" s="358" t="s">
        <v>1378</v>
      </c>
      <c r="H953" s="358" t="s">
        <v>1130</v>
      </c>
      <c r="I953" s="355">
        <v>-0.72</v>
      </c>
      <c r="J953" s="355">
        <v>-0.67400000000000004</v>
      </c>
      <c r="K953" s="355">
        <v>-0.46100000000000002</v>
      </c>
      <c r="L953" s="355">
        <v>-0.247</v>
      </c>
      <c r="M953" s="355">
        <v>-0.223</v>
      </c>
      <c r="N953" s="355">
        <v>-0.32200000000000001</v>
      </c>
      <c r="O953" s="355">
        <v>-0.215</v>
      </c>
      <c r="P953" s="355">
        <v>-0.28199999999999997</v>
      </c>
      <c r="Q953" s="355" t="s">
        <v>1131</v>
      </c>
      <c r="R953" s="355" t="s">
        <v>1131</v>
      </c>
      <c r="S953" s="355" t="s">
        <v>1131</v>
      </c>
      <c r="T953" s="355" t="s">
        <v>1131</v>
      </c>
      <c r="U953" s="355" t="s">
        <v>1131</v>
      </c>
      <c r="V953" s="355" t="s">
        <v>1131</v>
      </c>
      <c r="W953" s="355" t="s">
        <v>1131</v>
      </c>
      <c r="X953" s="355" t="s">
        <v>1131</v>
      </c>
      <c r="Y953" s="355" t="s">
        <v>1131</v>
      </c>
      <c r="Z953" s="355" t="s">
        <v>1131</v>
      </c>
      <c r="AA953" s="355" t="s">
        <v>1131</v>
      </c>
      <c r="AB953" s="355" t="s">
        <v>1131</v>
      </c>
      <c r="AC953" s="355" t="s">
        <v>1131</v>
      </c>
      <c r="AD953" s="355" t="s">
        <v>1131</v>
      </c>
      <c r="AE953" s="355" t="s">
        <v>1131</v>
      </c>
      <c r="AF953" s="355" t="s">
        <v>1131</v>
      </c>
      <c r="AG953" s="355" t="s">
        <v>1131</v>
      </c>
      <c r="AH953" s="355" t="s">
        <v>1131</v>
      </c>
      <c r="AI953" s="355" t="s">
        <v>1131</v>
      </c>
      <c r="AJ953" s="355" t="s">
        <v>1131</v>
      </c>
      <c r="AK953" s="355" t="s">
        <v>1131</v>
      </c>
      <c r="AL953" s="355" t="s">
        <v>1131</v>
      </c>
      <c r="AM953" s="355" t="s">
        <v>1131</v>
      </c>
      <c r="AN953" s="355" t="s">
        <v>1131</v>
      </c>
      <c r="AO953" s="355" t="s">
        <v>1131</v>
      </c>
      <c r="AP953" s="355" t="s">
        <v>1131</v>
      </c>
      <c r="AQ953" s="355" t="s">
        <v>1131</v>
      </c>
      <c r="AR953" s="355" t="s">
        <v>1131</v>
      </c>
    </row>
    <row r="954" spans="1:44" ht="213" customHeight="1">
      <c r="A954" s="352" t="s">
        <v>4053</v>
      </c>
      <c r="B954" s="353" t="s">
        <v>4054</v>
      </c>
      <c r="C954" s="353"/>
      <c r="D954" s="353"/>
      <c r="E954" s="353" t="s">
        <v>1276</v>
      </c>
      <c r="F954" s="353" t="s">
        <v>4055</v>
      </c>
      <c r="G954" s="353" t="s">
        <v>1336</v>
      </c>
      <c r="H954" s="353" t="s">
        <v>1130</v>
      </c>
      <c r="I954" s="354">
        <v>4</v>
      </c>
      <c r="J954" s="354">
        <v>5</v>
      </c>
      <c r="K954" s="354">
        <v>5</v>
      </c>
      <c r="L954" s="354">
        <v>5</v>
      </c>
      <c r="M954" s="354">
        <v>5</v>
      </c>
      <c r="N954" s="354">
        <v>5</v>
      </c>
      <c r="O954" s="354">
        <v>5</v>
      </c>
      <c r="P954" s="354">
        <v>5</v>
      </c>
      <c r="Q954" s="354">
        <v>4.7817624989501901</v>
      </c>
      <c r="R954" s="354">
        <v>4.5730505192732602</v>
      </c>
      <c r="S954" s="355">
        <v>4.3734482957731098</v>
      </c>
      <c r="T954" s="355">
        <v>4.18255821036509</v>
      </c>
      <c r="U954" s="355">
        <v>4</v>
      </c>
      <c r="V954" s="355">
        <v>4</v>
      </c>
      <c r="W954" s="355">
        <v>4</v>
      </c>
      <c r="X954" s="356" t="s">
        <v>1131</v>
      </c>
      <c r="Y954" s="356" t="s">
        <v>1131</v>
      </c>
      <c r="Z954" s="356" t="s">
        <v>1131</v>
      </c>
      <c r="AA954" s="356" t="s">
        <v>1131</v>
      </c>
      <c r="AB954" s="356" t="s">
        <v>1131</v>
      </c>
      <c r="AC954" s="356" t="s">
        <v>1131</v>
      </c>
      <c r="AD954" s="356" t="s">
        <v>1131</v>
      </c>
      <c r="AE954" s="356" t="s">
        <v>1131</v>
      </c>
      <c r="AF954" s="356" t="s">
        <v>1131</v>
      </c>
      <c r="AG954" s="356" t="s">
        <v>1131</v>
      </c>
      <c r="AH954" s="356" t="s">
        <v>1131</v>
      </c>
      <c r="AI954" s="356" t="s">
        <v>1131</v>
      </c>
      <c r="AJ954" s="356" t="s">
        <v>1131</v>
      </c>
      <c r="AK954" s="356" t="s">
        <v>1131</v>
      </c>
      <c r="AL954" s="356" t="s">
        <v>1131</v>
      </c>
      <c r="AM954" s="356" t="s">
        <v>1131</v>
      </c>
      <c r="AN954" s="356" t="s">
        <v>1131</v>
      </c>
      <c r="AO954" s="356" t="s">
        <v>1131</v>
      </c>
      <c r="AP954" s="356" t="s">
        <v>1131</v>
      </c>
      <c r="AQ954" s="356" t="s">
        <v>1131</v>
      </c>
      <c r="AR954" s="356" t="s">
        <v>1131</v>
      </c>
    </row>
    <row r="955" spans="1:44" ht="29.25" customHeight="1">
      <c r="A955" s="357" t="s">
        <v>4056</v>
      </c>
      <c r="B955" s="358" t="s">
        <v>4057</v>
      </c>
      <c r="C955" s="358"/>
      <c r="D955" s="358"/>
      <c r="E955" s="358" t="s">
        <v>1283</v>
      </c>
      <c r="F955" s="358" t="s">
        <v>4058</v>
      </c>
      <c r="G955" s="358"/>
      <c r="H955" s="358" t="s">
        <v>1130</v>
      </c>
      <c r="I955" s="355">
        <v>2.8707711088954202</v>
      </c>
      <c r="J955" s="355">
        <v>2.4573753927746398</v>
      </c>
      <c r="K955" s="355">
        <v>2.6485178135774001</v>
      </c>
      <c r="L955" s="355">
        <v>3.3016210696506798</v>
      </c>
      <c r="M955" s="355">
        <v>3.9467061631089901</v>
      </c>
      <c r="N955" s="355">
        <v>2.9044426481543</v>
      </c>
      <c r="O955" s="355">
        <v>3.86389015101925</v>
      </c>
      <c r="P955" s="355">
        <v>3.0659539713928399</v>
      </c>
      <c r="Q955" s="355">
        <v>2.1870703789046901</v>
      </c>
      <c r="R955" s="359">
        <v>-0.769215889644281</v>
      </c>
      <c r="S955" s="355">
        <v>1.07276580684286</v>
      </c>
      <c r="T955" s="355">
        <v>3.0957939875713798</v>
      </c>
      <c r="U955" s="355">
        <v>1.42469706452677</v>
      </c>
      <c r="V955" s="355">
        <v>2.2573113991881399</v>
      </c>
      <c r="W955" s="355">
        <v>2.3754200406598298</v>
      </c>
      <c r="X955" s="355" t="s">
        <v>1131</v>
      </c>
      <c r="Y955" s="355" t="s">
        <v>1131</v>
      </c>
      <c r="Z955" s="355" t="s">
        <v>1131</v>
      </c>
      <c r="AA955" s="355" t="s">
        <v>1131</v>
      </c>
      <c r="AB955" s="355" t="s">
        <v>1131</v>
      </c>
      <c r="AC955" s="355" t="s">
        <v>1131</v>
      </c>
      <c r="AD955" s="355" t="s">
        <v>1131</v>
      </c>
      <c r="AE955" s="355" t="s">
        <v>1131</v>
      </c>
      <c r="AF955" s="355" t="s">
        <v>1131</v>
      </c>
      <c r="AG955" s="355" t="s">
        <v>1131</v>
      </c>
      <c r="AH955" s="355" t="s">
        <v>1131</v>
      </c>
      <c r="AI955" s="355" t="s">
        <v>1131</v>
      </c>
      <c r="AJ955" s="355" t="s">
        <v>1131</v>
      </c>
      <c r="AK955" s="355" t="s">
        <v>1131</v>
      </c>
      <c r="AL955" s="355" t="s">
        <v>1131</v>
      </c>
      <c r="AM955" s="355" t="s">
        <v>1131</v>
      </c>
      <c r="AN955" s="355" t="s">
        <v>1131</v>
      </c>
      <c r="AO955" s="355" t="s">
        <v>1131</v>
      </c>
      <c r="AP955" s="355" t="s">
        <v>1131</v>
      </c>
      <c r="AQ955" s="355" t="s">
        <v>1131</v>
      </c>
      <c r="AR955" s="355" t="s">
        <v>1131</v>
      </c>
    </row>
    <row r="956" spans="1:44" ht="38.25" customHeight="1">
      <c r="A956" s="352" t="s">
        <v>4059</v>
      </c>
      <c r="B956" s="353" t="s">
        <v>4060</v>
      </c>
      <c r="C956" s="353"/>
      <c r="D956" s="353"/>
      <c r="E956" s="353" t="s">
        <v>1283</v>
      </c>
      <c r="F956" s="353" t="s">
        <v>4061</v>
      </c>
      <c r="G956" s="353"/>
      <c r="H956" s="353" t="s">
        <v>1130</v>
      </c>
      <c r="I956" s="356">
        <v>6.6179705484967597</v>
      </c>
      <c r="J956" s="356">
        <v>6.5787374706613404</v>
      </c>
      <c r="K956" s="356">
        <v>6.5245122675155001</v>
      </c>
      <c r="L956" s="356">
        <v>6.5216247951632198</v>
      </c>
      <c r="M956" s="356">
        <v>6.6164428877591002</v>
      </c>
      <c r="N956" s="356">
        <v>6.8676028395111004</v>
      </c>
      <c r="O956" s="356">
        <v>6.8212019405696704</v>
      </c>
      <c r="P956" s="356">
        <v>6.8134156596612003</v>
      </c>
      <c r="Q956" s="356">
        <v>6.8319121926945598</v>
      </c>
      <c r="R956" s="354">
        <v>6.6359531279110699</v>
      </c>
      <c r="S956" s="355">
        <v>6.5857744870692398</v>
      </c>
      <c r="T956" s="355">
        <v>6.6358638074901499</v>
      </c>
      <c r="U956" s="355">
        <v>6.5658191472796998</v>
      </c>
      <c r="V956" s="355">
        <v>6.5658414773849199</v>
      </c>
      <c r="W956" s="355">
        <v>6.5658303123323103</v>
      </c>
      <c r="X956" s="356" t="s">
        <v>1131</v>
      </c>
      <c r="Y956" s="356" t="s">
        <v>1131</v>
      </c>
      <c r="Z956" s="356" t="s">
        <v>1131</v>
      </c>
      <c r="AA956" s="356" t="s">
        <v>1131</v>
      </c>
      <c r="AB956" s="356" t="s">
        <v>1131</v>
      </c>
      <c r="AC956" s="356" t="s">
        <v>1131</v>
      </c>
      <c r="AD956" s="356" t="s">
        <v>1131</v>
      </c>
      <c r="AE956" s="356" t="s">
        <v>1131</v>
      </c>
      <c r="AF956" s="356" t="s">
        <v>1131</v>
      </c>
      <c r="AG956" s="356" t="s">
        <v>1131</v>
      </c>
      <c r="AH956" s="356" t="s">
        <v>1131</v>
      </c>
      <c r="AI956" s="356" t="s">
        <v>1131</v>
      </c>
      <c r="AJ956" s="356" t="s">
        <v>1131</v>
      </c>
      <c r="AK956" s="356" t="s">
        <v>1131</v>
      </c>
      <c r="AL956" s="356" t="s">
        <v>1131</v>
      </c>
      <c r="AM956" s="356" t="s">
        <v>1131</v>
      </c>
      <c r="AN956" s="356" t="s">
        <v>1131</v>
      </c>
      <c r="AO956" s="356" t="s">
        <v>1131</v>
      </c>
      <c r="AP956" s="356" t="s">
        <v>1131</v>
      </c>
      <c r="AQ956" s="356" t="s">
        <v>1131</v>
      </c>
      <c r="AR956" s="356" t="s">
        <v>1131</v>
      </c>
    </row>
    <row r="957" spans="1:44" ht="20.25" customHeight="1">
      <c r="A957" s="357" t="s">
        <v>4062</v>
      </c>
      <c r="B957" s="358" t="s">
        <v>4063</v>
      </c>
      <c r="C957" s="358" t="s">
        <v>1290</v>
      </c>
      <c r="D957" s="358" t="s">
        <v>1291</v>
      </c>
      <c r="E957" s="358" t="s">
        <v>1292</v>
      </c>
      <c r="F957" s="358" t="s">
        <v>4064</v>
      </c>
      <c r="G957" s="358"/>
      <c r="H957" s="358" t="s">
        <v>1130</v>
      </c>
      <c r="I957" s="355">
        <v>111737.1</v>
      </c>
      <c r="J957" s="355">
        <v>114482.9</v>
      </c>
      <c r="K957" s="355">
        <v>117515</v>
      </c>
      <c r="L957" s="355">
        <v>121394.9</v>
      </c>
      <c r="M957" s="355">
        <v>126186</v>
      </c>
      <c r="N957" s="355">
        <v>129851</v>
      </c>
      <c r="O957" s="355">
        <v>134868.29999999999</v>
      </c>
      <c r="P957" s="355">
        <v>139003.29999999999</v>
      </c>
      <c r="Q957" s="355">
        <v>142043.4</v>
      </c>
      <c r="R957" s="359">
        <v>140950.77959700901</v>
      </c>
      <c r="S957" s="355">
        <v>142462.851365004</v>
      </c>
      <c r="T957" s="355">
        <v>146873.207752085</v>
      </c>
      <c r="U957" s="355">
        <v>148965.70603150499</v>
      </c>
      <c r="V957" s="355">
        <v>152328.325894635</v>
      </c>
      <c r="W957" s="355">
        <v>155946.763475538</v>
      </c>
      <c r="X957" s="355" t="s">
        <v>1131</v>
      </c>
      <c r="Y957" s="355" t="s">
        <v>1131</v>
      </c>
      <c r="Z957" s="355" t="s">
        <v>1131</v>
      </c>
      <c r="AA957" s="355" t="s">
        <v>1131</v>
      </c>
      <c r="AB957" s="355" t="s">
        <v>1131</v>
      </c>
      <c r="AC957" s="355" t="s">
        <v>1131</v>
      </c>
      <c r="AD957" s="355" t="s">
        <v>1131</v>
      </c>
      <c r="AE957" s="355" t="s">
        <v>1131</v>
      </c>
      <c r="AF957" s="355" t="s">
        <v>1131</v>
      </c>
      <c r="AG957" s="355" t="s">
        <v>1131</v>
      </c>
      <c r="AH957" s="355" t="s">
        <v>1131</v>
      </c>
      <c r="AI957" s="355" t="s">
        <v>1131</v>
      </c>
      <c r="AJ957" s="355" t="s">
        <v>1131</v>
      </c>
      <c r="AK957" s="355" t="s">
        <v>1131</v>
      </c>
      <c r="AL957" s="355" t="s">
        <v>1131</v>
      </c>
      <c r="AM957" s="355" t="s">
        <v>1131</v>
      </c>
      <c r="AN957" s="355" t="s">
        <v>1131</v>
      </c>
      <c r="AO957" s="355" t="s">
        <v>1131</v>
      </c>
      <c r="AP957" s="355" t="s">
        <v>1131</v>
      </c>
      <c r="AQ957" s="355" t="s">
        <v>1131</v>
      </c>
      <c r="AR957" s="355" t="s">
        <v>1131</v>
      </c>
    </row>
    <row r="958" spans="1:44" ht="57" customHeight="1">
      <c r="A958" s="352" t="s">
        <v>4065</v>
      </c>
      <c r="B958" s="353" t="s">
        <v>4066</v>
      </c>
      <c r="C958" s="353"/>
      <c r="D958" s="353"/>
      <c r="E958" s="353" t="s">
        <v>4067</v>
      </c>
      <c r="F958" s="353" t="s">
        <v>4068</v>
      </c>
      <c r="G958" s="353"/>
      <c r="H958" s="353" t="s">
        <v>1130</v>
      </c>
      <c r="I958" s="356">
        <v>41.341999999999999</v>
      </c>
      <c r="J958" s="356">
        <v>40.689</v>
      </c>
      <c r="K958" s="356">
        <v>38.738</v>
      </c>
      <c r="L958" s="356">
        <v>39.610999999999997</v>
      </c>
      <c r="M958" s="356">
        <v>41.718000000000004</v>
      </c>
      <c r="N958" s="356">
        <v>47.148000000000003</v>
      </c>
      <c r="O958" s="356">
        <v>47.606999999999999</v>
      </c>
      <c r="P958" s="356">
        <v>46.234999999999999</v>
      </c>
      <c r="Q958" s="354">
        <v>53.6</v>
      </c>
      <c r="R958" s="354">
        <v>54.1</v>
      </c>
      <c r="S958" s="355">
        <v>54.9</v>
      </c>
      <c r="T958" s="355">
        <v>55.5</v>
      </c>
      <c r="U958" s="355">
        <v>55.5</v>
      </c>
      <c r="V958" s="355">
        <v>55.3</v>
      </c>
      <c r="W958" s="355">
        <v>54.8</v>
      </c>
      <c r="X958" s="356" t="s">
        <v>1131</v>
      </c>
      <c r="Y958" s="356" t="s">
        <v>1131</v>
      </c>
      <c r="Z958" s="356" t="s">
        <v>1131</v>
      </c>
      <c r="AA958" s="356" t="s">
        <v>1131</v>
      </c>
      <c r="AB958" s="356" t="s">
        <v>1131</v>
      </c>
      <c r="AC958" s="356" t="s">
        <v>1131</v>
      </c>
      <c r="AD958" s="356" t="s">
        <v>1131</v>
      </c>
      <c r="AE958" s="356" t="s">
        <v>1131</v>
      </c>
      <c r="AF958" s="356" t="s">
        <v>1131</v>
      </c>
      <c r="AG958" s="356" t="s">
        <v>1131</v>
      </c>
      <c r="AH958" s="356" t="s">
        <v>1131</v>
      </c>
      <c r="AI958" s="356" t="s">
        <v>1131</v>
      </c>
      <c r="AJ958" s="356" t="s">
        <v>1131</v>
      </c>
      <c r="AK958" s="356" t="s">
        <v>1131</v>
      </c>
      <c r="AL958" s="356" t="s">
        <v>1131</v>
      </c>
      <c r="AM958" s="356" t="s">
        <v>1131</v>
      </c>
      <c r="AN958" s="356" t="s">
        <v>1131</v>
      </c>
      <c r="AO958" s="356" t="s">
        <v>1131</v>
      </c>
      <c r="AP958" s="356" t="s">
        <v>1131</v>
      </c>
      <c r="AQ958" s="356" t="s">
        <v>1131</v>
      </c>
      <c r="AR958" s="356" t="s">
        <v>1131</v>
      </c>
    </row>
    <row r="959" spans="1:44" ht="57" customHeight="1">
      <c r="A959" s="357" t="s">
        <v>4069</v>
      </c>
      <c r="B959" s="358" t="s">
        <v>4070</v>
      </c>
      <c r="C959" s="358" t="s">
        <v>1290</v>
      </c>
      <c r="D959" s="358" t="s">
        <v>1291</v>
      </c>
      <c r="E959" s="358" t="s">
        <v>4067</v>
      </c>
      <c r="F959" s="358" t="s">
        <v>4071</v>
      </c>
      <c r="G959" s="358" t="s">
        <v>4072</v>
      </c>
      <c r="H959" s="358" t="s">
        <v>1130</v>
      </c>
      <c r="I959" s="355">
        <v>719664.08</v>
      </c>
      <c r="J959" s="355">
        <v>745843.28</v>
      </c>
      <c r="K959" s="355">
        <v>749280.38</v>
      </c>
      <c r="L959" s="355">
        <v>794977.48</v>
      </c>
      <c r="M959" s="355">
        <v>851286.54</v>
      </c>
      <c r="N959" s="355">
        <v>970534</v>
      </c>
      <c r="O959" s="355">
        <v>1057790.32</v>
      </c>
      <c r="P959" s="355">
        <v>1074396.6299999999</v>
      </c>
      <c r="Q959" s="359">
        <v>1288034.3</v>
      </c>
      <c r="R959" s="359">
        <v>1359117.6</v>
      </c>
      <c r="S959" s="355">
        <v>1421901.2</v>
      </c>
      <c r="T959" s="355">
        <v>1485735.8</v>
      </c>
      <c r="U959" s="355">
        <v>1546362.1</v>
      </c>
      <c r="V959" s="355">
        <v>1600820.8</v>
      </c>
      <c r="W959" s="355">
        <v>1653660.2</v>
      </c>
      <c r="X959" s="355" t="s">
        <v>1131</v>
      </c>
      <c r="Y959" s="355" t="s">
        <v>1131</v>
      </c>
      <c r="Z959" s="355" t="s">
        <v>1131</v>
      </c>
      <c r="AA959" s="355" t="s">
        <v>1131</v>
      </c>
      <c r="AB959" s="355" t="s">
        <v>1131</v>
      </c>
      <c r="AC959" s="355" t="s">
        <v>1131</v>
      </c>
      <c r="AD959" s="355" t="s">
        <v>1131</v>
      </c>
      <c r="AE959" s="355" t="s">
        <v>1131</v>
      </c>
      <c r="AF959" s="355" t="s">
        <v>1131</v>
      </c>
      <c r="AG959" s="355" t="s">
        <v>1131</v>
      </c>
      <c r="AH959" s="355" t="s">
        <v>1131</v>
      </c>
      <c r="AI959" s="355" t="s">
        <v>1131</v>
      </c>
      <c r="AJ959" s="355" t="s">
        <v>1131</v>
      </c>
      <c r="AK959" s="355" t="s">
        <v>1131</v>
      </c>
      <c r="AL959" s="355" t="s">
        <v>1131</v>
      </c>
      <c r="AM959" s="355" t="s">
        <v>1131</v>
      </c>
      <c r="AN959" s="355" t="s">
        <v>1131</v>
      </c>
      <c r="AO959" s="355" t="s">
        <v>1131</v>
      </c>
      <c r="AP959" s="355" t="s">
        <v>1131</v>
      </c>
      <c r="AQ959" s="355" t="s">
        <v>1131</v>
      </c>
      <c r="AR959" s="355" t="s">
        <v>1131</v>
      </c>
    </row>
    <row r="960" spans="1:44" ht="57" customHeight="1">
      <c r="A960" s="352" t="s">
        <v>4073</v>
      </c>
      <c r="B960" s="353" t="s">
        <v>4074</v>
      </c>
      <c r="C960" s="353" t="s">
        <v>1371</v>
      </c>
      <c r="D960" s="353" t="s">
        <v>1315</v>
      </c>
      <c r="E960" s="353" t="s">
        <v>4067</v>
      </c>
      <c r="F960" s="353" t="s">
        <v>4071</v>
      </c>
      <c r="G960" s="353" t="s">
        <v>4072</v>
      </c>
      <c r="H960" s="353" t="s">
        <v>1130</v>
      </c>
      <c r="I960" s="356">
        <v>614047.849829352</v>
      </c>
      <c r="J960" s="356">
        <v>617164.48489863495</v>
      </c>
      <c r="K960" s="356">
        <v>699347.00392010505</v>
      </c>
      <c r="L960" s="356">
        <v>711007.49485734699</v>
      </c>
      <c r="M960" s="356">
        <v>735262.16963206104</v>
      </c>
      <c r="N960" s="356">
        <v>892034.92647058796</v>
      </c>
      <c r="O960" s="356">
        <v>891446.41833810904</v>
      </c>
      <c r="P960" s="356">
        <v>847783.973802572</v>
      </c>
      <c r="Q960" s="354">
        <v>998940.78641228494</v>
      </c>
      <c r="R960" s="354">
        <v>932819.22800575802</v>
      </c>
      <c r="S960" s="355">
        <v>967938.16114836698</v>
      </c>
      <c r="T960" s="355">
        <v>1022529.81595767</v>
      </c>
      <c r="U960" s="355">
        <v>1090523.36890546</v>
      </c>
      <c r="V960" s="355">
        <v>1135333.8778747499</v>
      </c>
      <c r="W960" s="355">
        <v>1193978.4944687199</v>
      </c>
      <c r="X960" s="356" t="s">
        <v>1131</v>
      </c>
      <c r="Y960" s="356" t="s">
        <v>1131</v>
      </c>
      <c r="Z960" s="356" t="s">
        <v>1131</v>
      </c>
      <c r="AA960" s="356" t="s">
        <v>1131</v>
      </c>
      <c r="AB960" s="356" t="s">
        <v>1131</v>
      </c>
      <c r="AC960" s="356" t="s">
        <v>1131</v>
      </c>
      <c r="AD960" s="356" t="s">
        <v>1131</v>
      </c>
      <c r="AE960" s="356" t="s">
        <v>1131</v>
      </c>
      <c r="AF960" s="356" t="s">
        <v>1131</v>
      </c>
      <c r="AG960" s="356" t="s">
        <v>1131</v>
      </c>
      <c r="AH960" s="356" t="s">
        <v>1131</v>
      </c>
      <c r="AI960" s="356" t="s">
        <v>1131</v>
      </c>
      <c r="AJ960" s="356" t="s">
        <v>1131</v>
      </c>
      <c r="AK960" s="356" t="s">
        <v>1131</v>
      </c>
      <c r="AL960" s="356" t="s">
        <v>1131</v>
      </c>
      <c r="AM960" s="356" t="s">
        <v>1131</v>
      </c>
      <c r="AN960" s="356" t="s">
        <v>1131</v>
      </c>
      <c r="AO960" s="356" t="s">
        <v>1131</v>
      </c>
      <c r="AP960" s="356" t="s">
        <v>1131</v>
      </c>
      <c r="AQ960" s="356" t="s">
        <v>1131</v>
      </c>
      <c r="AR960" s="356" t="s">
        <v>1131</v>
      </c>
    </row>
    <row r="961" spans="1:44" ht="111.75" customHeight="1">
      <c r="A961" s="357" t="s">
        <v>4075</v>
      </c>
      <c r="B961" s="358" t="s">
        <v>4076</v>
      </c>
      <c r="C961" s="358" t="s">
        <v>1371</v>
      </c>
      <c r="D961" s="358" t="s">
        <v>1315</v>
      </c>
      <c r="E961" s="358" t="s">
        <v>2810</v>
      </c>
      <c r="F961" s="358" t="s">
        <v>4077</v>
      </c>
      <c r="G961" s="358" t="s">
        <v>1408</v>
      </c>
      <c r="H961" s="358" t="s">
        <v>1130</v>
      </c>
      <c r="I961" s="355">
        <v>81475.100000000006</v>
      </c>
      <c r="J961" s="355">
        <v>74249.8</v>
      </c>
      <c r="K961" s="355">
        <v>90575.2</v>
      </c>
      <c r="L961" s="355">
        <v>95883.5</v>
      </c>
      <c r="M961" s="355">
        <v>103457.2</v>
      </c>
      <c r="N961" s="355">
        <v>132597.1</v>
      </c>
      <c r="O961" s="355">
        <v>166580</v>
      </c>
      <c r="P961" s="355">
        <v>164884.79999999999</v>
      </c>
      <c r="Q961" s="359">
        <v>180129.2</v>
      </c>
      <c r="R961" s="359">
        <v>178883.4</v>
      </c>
      <c r="S961" s="355">
        <v>178749.2</v>
      </c>
      <c r="T961" s="355">
        <v>182625.6</v>
      </c>
      <c r="U961" s="355">
        <v>188147.9</v>
      </c>
      <c r="V961" s="355">
        <v>195166.6</v>
      </c>
      <c r="W961" s="355">
        <v>201545.60000000001</v>
      </c>
      <c r="X961" s="355" t="s">
        <v>1131</v>
      </c>
      <c r="Y961" s="355" t="s">
        <v>1131</v>
      </c>
      <c r="Z961" s="355" t="s">
        <v>1131</v>
      </c>
      <c r="AA961" s="355" t="s">
        <v>1131</v>
      </c>
      <c r="AB961" s="355" t="s">
        <v>1131</v>
      </c>
      <c r="AC961" s="355" t="s">
        <v>1131</v>
      </c>
      <c r="AD961" s="355" t="s">
        <v>1131</v>
      </c>
      <c r="AE961" s="355" t="s">
        <v>1131</v>
      </c>
      <c r="AF961" s="355" t="s">
        <v>1131</v>
      </c>
      <c r="AG961" s="355" t="s">
        <v>1131</v>
      </c>
      <c r="AH961" s="355" t="s">
        <v>1131</v>
      </c>
      <c r="AI961" s="355" t="s">
        <v>1131</v>
      </c>
      <c r="AJ961" s="355" t="s">
        <v>1131</v>
      </c>
      <c r="AK961" s="355" t="s">
        <v>1131</v>
      </c>
      <c r="AL961" s="355" t="s">
        <v>1131</v>
      </c>
      <c r="AM961" s="355" t="s">
        <v>1131</v>
      </c>
      <c r="AN961" s="355" t="s">
        <v>1131</v>
      </c>
      <c r="AO961" s="355" t="s">
        <v>1131</v>
      </c>
      <c r="AP961" s="355" t="s">
        <v>1131</v>
      </c>
      <c r="AQ961" s="355" t="s">
        <v>1131</v>
      </c>
      <c r="AR961" s="355" t="s">
        <v>1131</v>
      </c>
    </row>
    <row r="962" spans="1:44" ht="57" customHeight="1">
      <c r="A962" s="352" t="s">
        <v>4078</v>
      </c>
      <c r="B962" s="353" t="s">
        <v>4079</v>
      </c>
      <c r="C962" s="353"/>
      <c r="D962" s="353"/>
      <c r="E962" s="353" t="s">
        <v>1276</v>
      </c>
      <c r="F962" s="353" t="s">
        <v>4080</v>
      </c>
      <c r="G962" s="353"/>
      <c r="H962" s="353" t="s">
        <v>1130</v>
      </c>
      <c r="I962" s="354">
        <v>4</v>
      </c>
      <c r="J962" s="354">
        <v>4</v>
      </c>
      <c r="K962" s="354">
        <v>4</v>
      </c>
      <c r="L962" s="354">
        <v>4</v>
      </c>
      <c r="M962" s="354">
        <v>4</v>
      </c>
      <c r="N962" s="354">
        <v>4</v>
      </c>
      <c r="O962" s="354">
        <v>4</v>
      </c>
      <c r="P962" s="354">
        <v>4</v>
      </c>
      <c r="Q962" s="354">
        <v>4.18255821036509</v>
      </c>
      <c r="R962" s="354">
        <v>4.3734482957731098</v>
      </c>
      <c r="S962" s="355">
        <v>4.5730505192732602</v>
      </c>
      <c r="T962" s="355">
        <v>4.7817624989501804</v>
      </c>
      <c r="U962" s="355">
        <v>5</v>
      </c>
      <c r="V962" s="355">
        <v>5</v>
      </c>
      <c r="W962" s="355">
        <v>5</v>
      </c>
      <c r="X962" s="356" t="s">
        <v>1131</v>
      </c>
      <c r="Y962" s="356" t="s">
        <v>1131</v>
      </c>
      <c r="Z962" s="356" t="s">
        <v>1131</v>
      </c>
      <c r="AA962" s="356" t="s">
        <v>1131</v>
      </c>
      <c r="AB962" s="356" t="s">
        <v>1131</v>
      </c>
      <c r="AC962" s="356" t="s">
        <v>1131</v>
      </c>
      <c r="AD962" s="356" t="s">
        <v>1131</v>
      </c>
      <c r="AE962" s="356" t="s">
        <v>1131</v>
      </c>
      <c r="AF962" s="356" t="s">
        <v>1131</v>
      </c>
      <c r="AG962" s="356" t="s">
        <v>1131</v>
      </c>
      <c r="AH962" s="356" t="s">
        <v>1131</v>
      </c>
      <c r="AI962" s="356" t="s">
        <v>1131</v>
      </c>
      <c r="AJ962" s="356" t="s">
        <v>1131</v>
      </c>
      <c r="AK962" s="356" t="s">
        <v>1131</v>
      </c>
      <c r="AL962" s="356" t="s">
        <v>1131</v>
      </c>
      <c r="AM962" s="356" t="s">
        <v>1131</v>
      </c>
      <c r="AN962" s="356" t="s">
        <v>1131</v>
      </c>
      <c r="AO962" s="356" t="s">
        <v>1131</v>
      </c>
      <c r="AP962" s="356" t="s">
        <v>1131</v>
      </c>
      <c r="AQ962" s="356" t="s">
        <v>1131</v>
      </c>
      <c r="AR962" s="356" t="s">
        <v>1131</v>
      </c>
    </row>
    <row r="963" spans="1:44" ht="213" customHeight="1">
      <c r="A963" s="357" t="s">
        <v>4081</v>
      </c>
      <c r="B963" s="358" t="s">
        <v>4082</v>
      </c>
      <c r="C963" s="358"/>
      <c r="D963" s="358"/>
      <c r="E963" s="358" t="s">
        <v>1276</v>
      </c>
      <c r="F963" s="358" t="s">
        <v>4083</v>
      </c>
      <c r="G963" s="358" t="s">
        <v>1336</v>
      </c>
      <c r="H963" s="358" t="s">
        <v>1130</v>
      </c>
      <c r="I963" s="359">
        <v>5</v>
      </c>
      <c r="J963" s="359">
        <v>5</v>
      </c>
      <c r="K963" s="359">
        <v>5</v>
      </c>
      <c r="L963" s="359">
        <v>5</v>
      </c>
      <c r="M963" s="359">
        <v>5</v>
      </c>
      <c r="N963" s="359">
        <v>5</v>
      </c>
      <c r="O963" s="359">
        <v>5</v>
      </c>
      <c r="P963" s="359">
        <v>5</v>
      </c>
      <c r="Q963" s="359">
        <v>5</v>
      </c>
      <c r="R963" s="359">
        <v>5</v>
      </c>
      <c r="S963" s="355">
        <v>5</v>
      </c>
      <c r="T963" s="355">
        <v>5</v>
      </c>
      <c r="U963" s="355">
        <v>5</v>
      </c>
      <c r="V963" s="355">
        <v>5</v>
      </c>
      <c r="W963" s="355">
        <v>5</v>
      </c>
      <c r="X963" s="355" t="s">
        <v>1131</v>
      </c>
      <c r="Y963" s="355" t="s">
        <v>1131</v>
      </c>
      <c r="Z963" s="355" t="s">
        <v>1131</v>
      </c>
      <c r="AA963" s="355" t="s">
        <v>1131</v>
      </c>
      <c r="AB963" s="355" t="s">
        <v>1131</v>
      </c>
      <c r="AC963" s="355" t="s">
        <v>1131</v>
      </c>
      <c r="AD963" s="355" t="s">
        <v>1131</v>
      </c>
      <c r="AE963" s="355" t="s">
        <v>1131</v>
      </c>
      <c r="AF963" s="355" t="s">
        <v>1131</v>
      </c>
      <c r="AG963" s="355" t="s">
        <v>1131</v>
      </c>
      <c r="AH963" s="355" t="s">
        <v>1131</v>
      </c>
      <c r="AI963" s="355" t="s">
        <v>1131</v>
      </c>
      <c r="AJ963" s="355" t="s">
        <v>1131</v>
      </c>
      <c r="AK963" s="355" t="s">
        <v>1131</v>
      </c>
      <c r="AL963" s="355" t="s">
        <v>1131</v>
      </c>
      <c r="AM963" s="355" t="s">
        <v>1131</v>
      </c>
      <c r="AN963" s="355" t="s">
        <v>1131</v>
      </c>
      <c r="AO963" s="355" t="s">
        <v>1131</v>
      </c>
      <c r="AP963" s="355" t="s">
        <v>1131</v>
      </c>
      <c r="AQ963" s="355" t="s">
        <v>1131</v>
      </c>
      <c r="AR963" s="355" t="s">
        <v>1131</v>
      </c>
    </row>
    <row r="964" spans="1:44" ht="213" customHeight="1">
      <c r="A964" s="352" t="s">
        <v>4084</v>
      </c>
      <c r="B964" s="353" t="s">
        <v>4085</v>
      </c>
      <c r="C964" s="353"/>
      <c r="D964" s="353"/>
      <c r="E964" s="353" t="s">
        <v>1276</v>
      </c>
      <c r="F964" s="353" t="s">
        <v>4086</v>
      </c>
      <c r="G964" s="353" t="s">
        <v>1336</v>
      </c>
      <c r="H964" s="353" t="s">
        <v>1130</v>
      </c>
      <c r="I964" s="354">
        <v>4</v>
      </c>
      <c r="J964" s="354">
        <v>4</v>
      </c>
      <c r="K964" s="354">
        <v>4</v>
      </c>
      <c r="L964" s="354">
        <v>4</v>
      </c>
      <c r="M964" s="354">
        <v>4</v>
      </c>
      <c r="N964" s="354">
        <v>4</v>
      </c>
      <c r="O964" s="354">
        <v>4</v>
      </c>
      <c r="P964" s="354">
        <v>4</v>
      </c>
      <c r="Q964" s="354">
        <v>4</v>
      </c>
      <c r="R964" s="354">
        <v>4</v>
      </c>
      <c r="S964" s="355">
        <v>4</v>
      </c>
      <c r="T964" s="355">
        <v>4</v>
      </c>
      <c r="U964" s="355">
        <v>4</v>
      </c>
      <c r="V964" s="355">
        <v>4</v>
      </c>
      <c r="W964" s="355">
        <v>4</v>
      </c>
      <c r="X964" s="356" t="s">
        <v>1131</v>
      </c>
      <c r="Y964" s="356" t="s">
        <v>1131</v>
      </c>
      <c r="Z964" s="356" t="s">
        <v>1131</v>
      </c>
      <c r="AA964" s="356" t="s">
        <v>1131</v>
      </c>
      <c r="AB964" s="356" t="s">
        <v>1131</v>
      </c>
      <c r="AC964" s="356" t="s">
        <v>1131</v>
      </c>
      <c r="AD964" s="356" t="s">
        <v>1131</v>
      </c>
      <c r="AE964" s="356" t="s">
        <v>1131</v>
      </c>
      <c r="AF964" s="356" t="s">
        <v>1131</v>
      </c>
      <c r="AG964" s="356" t="s">
        <v>1131</v>
      </c>
      <c r="AH964" s="356" t="s">
        <v>1131</v>
      </c>
      <c r="AI964" s="356" t="s">
        <v>1131</v>
      </c>
      <c r="AJ964" s="356" t="s">
        <v>1131</v>
      </c>
      <c r="AK964" s="356" t="s">
        <v>1131</v>
      </c>
      <c r="AL964" s="356" t="s">
        <v>1131</v>
      </c>
      <c r="AM964" s="356" t="s">
        <v>1131</v>
      </c>
      <c r="AN964" s="356" t="s">
        <v>1131</v>
      </c>
      <c r="AO964" s="356" t="s">
        <v>1131</v>
      </c>
      <c r="AP964" s="356" t="s">
        <v>1131</v>
      </c>
      <c r="AQ964" s="356" t="s">
        <v>1131</v>
      </c>
      <c r="AR964" s="356" t="s">
        <v>1131</v>
      </c>
    </row>
    <row r="965" spans="1:44" ht="57" customHeight="1">
      <c r="A965" s="357" t="s">
        <v>4087</v>
      </c>
      <c r="B965" s="358" t="s">
        <v>4088</v>
      </c>
      <c r="C965" s="358"/>
      <c r="D965" s="358"/>
      <c r="E965" s="358" t="s">
        <v>1276</v>
      </c>
      <c r="F965" s="358" t="s">
        <v>4089</v>
      </c>
      <c r="G965" s="358"/>
      <c r="H965" s="358" t="s">
        <v>1130</v>
      </c>
      <c r="I965" s="359">
        <v>2</v>
      </c>
      <c r="J965" s="359">
        <v>2</v>
      </c>
      <c r="K965" s="359">
        <v>2</v>
      </c>
      <c r="L965" s="359">
        <v>2</v>
      </c>
      <c r="M965" s="359">
        <v>2</v>
      </c>
      <c r="N965" s="359">
        <v>2</v>
      </c>
      <c r="O965" s="359">
        <v>2</v>
      </c>
      <c r="P965" s="359">
        <v>2</v>
      </c>
      <c r="Q965" s="359">
        <v>2.2999999999999998</v>
      </c>
      <c r="R965" s="359">
        <v>2.6</v>
      </c>
      <c r="S965" s="355">
        <v>3</v>
      </c>
      <c r="T965" s="355">
        <v>3.5</v>
      </c>
      <c r="U965" s="355">
        <v>4</v>
      </c>
      <c r="V965" s="355">
        <v>4</v>
      </c>
      <c r="W965" s="355">
        <v>4</v>
      </c>
      <c r="X965" s="355" t="s">
        <v>1131</v>
      </c>
      <c r="Y965" s="355" t="s">
        <v>1131</v>
      </c>
      <c r="Z965" s="355" t="s">
        <v>1131</v>
      </c>
      <c r="AA965" s="355" t="s">
        <v>1131</v>
      </c>
      <c r="AB965" s="355" t="s">
        <v>1131</v>
      </c>
      <c r="AC965" s="355" t="s">
        <v>1131</v>
      </c>
      <c r="AD965" s="355" t="s">
        <v>1131</v>
      </c>
      <c r="AE965" s="355" t="s">
        <v>1131</v>
      </c>
      <c r="AF965" s="355" t="s">
        <v>1131</v>
      </c>
      <c r="AG965" s="355" t="s">
        <v>1131</v>
      </c>
      <c r="AH965" s="355" t="s">
        <v>1131</v>
      </c>
      <c r="AI965" s="355" t="s">
        <v>1131</v>
      </c>
      <c r="AJ965" s="355" t="s">
        <v>1131</v>
      </c>
      <c r="AK965" s="355" t="s">
        <v>1131</v>
      </c>
      <c r="AL965" s="355" t="s">
        <v>1131</v>
      </c>
      <c r="AM965" s="355" t="s">
        <v>1131</v>
      </c>
      <c r="AN965" s="355" t="s">
        <v>1131</v>
      </c>
      <c r="AO965" s="355" t="s">
        <v>1131</v>
      </c>
      <c r="AP965" s="355" t="s">
        <v>1131</v>
      </c>
      <c r="AQ965" s="355" t="s">
        <v>1131</v>
      </c>
      <c r="AR965" s="355" t="s">
        <v>1131</v>
      </c>
    </row>
    <row r="966" spans="1:44" ht="213" customHeight="1">
      <c r="A966" s="352" t="s">
        <v>4090</v>
      </c>
      <c r="B966" s="353" t="s">
        <v>4091</v>
      </c>
      <c r="C966" s="353"/>
      <c r="D966" s="353"/>
      <c r="E966" s="353" t="s">
        <v>1276</v>
      </c>
      <c r="F966" s="353" t="s">
        <v>4092</v>
      </c>
      <c r="G966" s="353" t="s">
        <v>1336</v>
      </c>
      <c r="H966" s="353" t="s">
        <v>1130</v>
      </c>
      <c r="I966" s="354">
        <v>4</v>
      </c>
      <c r="J966" s="354">
        <v>4</v>
      </c>
      <c r="K966" s="354">
        <v>4</v>
      </c>
      <c r="L966" s="354">
        <v>4</v>
      </c>
      <c r="M966" s="354">
        <v>4</v>
      </c>
      <c r="N966" s="354">
        <v>4</v>
      </c>
      <c r="O966" s="354">
        <v>4</v>
      </c>
      <c r="P966" s="354">
        <v>4</v>
      </c>
      <c r="Q966" s="354">
        <v>4.2</v>
      </c>
      <c r="R966" s="354">
        <v>4.4000000000000004</v>
      </c>
      <c r="S966" s="355">
        <v>4.5999999999999996</v>
      </c>
      <c r="T966" s="355">
        <v>4.8</v>
      </c>
      <c r="U966" s="355">
        <v>5</v>
      </c>
      <c r="V966" s="355">
        <v>5</v>
      </c>
      <c r="W966" s="355">
        <v>5</v>
      </c>
      <c r="X966" s="356" t="s">
        <v>1131</v>
      </c>
      <c r="Y966" s="356" t="s">
        <v>1131</v>
      </c>
      <c r="Z966" s="356" t="s">
        <v>1131</v>
      </c>
      <c r="AA966" s="356" t="s">
        <v>1131</v>
      </c>
      <c r="AB966" s="356" t="s">
        <v>1131</v>
      </c>
      <c r="AC966" s="356" t="s">
        <v>1131</v>
      </c>
      <c r="AD966" s="356" t="s">
        <v>1131</v>
      </c>
      <c r="AE966" s="356" t="s">
        <v>1131</v>
      </c>
      <c r="AF966" s="356" t="s">
        <v>1131</v>
      </c>
      <c r="AG966" s="356" t="s">
        <v>1131</v>
      </c>
      <c r="AH966" s="356" t="s">
        <v>1131</v>
      </c>
      <c r="AI966" s="356" t="s">
        <v>1131</v>
      </c>
      <c r="AJ966" s="356" t="s">
        <v>1131</v>
      </c>
      <c r="AK966" s="356" t="s">
        <v>1131</v>
      </c>
      <c r="AL966" s="356" t="s">
        <v>1131</v>
      </c>
      <c r="AM966" s="356" t="s">
        <v>1131</v>
      </c>
      <c r="AN966" s="356" t="s">
        <v>1131</v>
      </c>
      <c r="AO966" s="356" t="s">
        <v>1131</v>
      </c>
      <c r="AP966" s="356" t="s">
        <v>1131</v>
      </c>
      <c r="AQ966" s="356" t="s">
        <v>1131</v>
      </c>
      <c r="AR966" s="356" t="s">
        <v>1131</v>
      </c>
    </row>
    <row r="967" spans="1:44" ht="47.25" customHeight="1">
      <c r="A967" s="357" t="s">
        <v>4093</v>
      </c>
      <c r="B967" s="358" t="s">
        <v>4094</v>
      </c>
      <c r="C967" s="358"/>
      <c r="D967" s="358"/>
      <c r="E967" s="358" t="s">
        <v>1276</v>
      </c>
      <c r="F967" s="358" t="s">
        <v>4095</v>
      </c>
      <c r="G967" s="358"/>
      <c r="H967" s="358" t="s">
        <v>1130</v>
      </c>
      <c r="I967" s="359">
        <v>4</v>
      </c>
      <c r="J967" s="359">
        <v>4</v>
      </c>
      <c r="K967" s="359">
        <v>4</v>
      </c>
      <c r="L967" s="359">
        <v>4</v>
      </c>
      <c r="M967" s="359">
        <v>4</v>
      </c>
      <c r="N967" s="359">
        <v>4</v>
      </c>
      <c r="O967" s="359">
        <v>4</v>
      </c>
      <c r="P967" s="359">
        <v>4</v>
      </c>
      <c r="Q967" s="359">
        <v>4</v>
      </c>
      <c r="R967" s="359">
        <v>4</v>
      </c>
      <c r="S967" s="355">
        <v>4</v>
      </c>
      <c r="T967" s="355">
        <v>4</v>
      </c>
      <c r="U967" s="355">
        <v>4</v>
      </c>
      <c r="V967" s="355">
        <v>4</v>
      </c>
      <c r="W967" s="355">
        <v>4</v>
      </c>
      <c r="X967" s="355" t="s">
        <v>1131</v>
      </c>
      <c r="Y967" s="355" t="s">
        <v>1131</v>
      </c>
      <c r="Z967" s="355" t="s">
        <v>1131</v>
      </c>
      <c r="AA967" s="355" t="s">
        <v>1131</v>
      </c>
      <c r="AB967" s="355" t="s">
        <v>1131</v>
      </c>
      <c r="AC967" s="355" t="s">
        <v>1131</v>
      </c>
      <c r="AD967" s="355" t="s">
        <v>1131</v>
      </c>
      <c r="AE967" s="355" t="s">
        <v>1131</v>
      </c>
      <c r="AF967" s="355" t="s">
        <v>1131</v>
      </c>
      <c r="AG967" s="355" t="s">
        <v>1131</v>
      </c>
      <c r="AH967" s="355" t="s">
        <v>1131</v>
      </c>
      <c r="AI967" s="355" t="s">
        <v>1131</v>
      </c>
      <c r="AJ967" s="355" t="s">
        <v>1131</v>
      </c>
      <c r="AK967" s="355" t="s">
        <v>1131</v>
      </c>
      <c r="AL967" s="355" t="s">
        <v>1131</v>
      </c>
      <c r="AM967" s="355" t="s">
        <v>1131</v>
      </c>
      <c r="AN967" s="355" t="s">
        <v>1131</v>
      </c>
      <c r="AO967" s="355" t="s">
        <v>1131</v>
      </c>
      <c r="AP967" s="355" t="s">
        <v>1131</v>
      </c>
      <c r="AQ967" s="355" t="s">
        <v>1131</v>
      </c>
      <c r="AR967" s="355" t="s">
        <v>1131</v>
      </c>
    </row>
    <row r="968" spans="1:44" ht="213" customHeight="1">
      <c r="A968" s="352" t="s">
        <v>4096</v>
      </c>
      <c r="B968" s="353" t="s">
        <v>4097</v>
      </c>
      <c r="C968" s="353"/>
      <c r="D968" s="353"/>
      <c r="E968" s="353" t="s">
        <v>1276</v>
      </c>
      <c r="F968" s="353" t="s">
        <v>4098</v>
      </c>
      <c r="G968" s="353" t="s">
        <v>1336</v>
      </c>
      <c r="H968" s="353" t="s">
        <v>1130</v>
      </c>
      <c r="I968" s="354">
        <v>5</v>
      </c>
      <c r="J968" s="354">
        <v>5</v>
      </c>
      <c r="K968" s="354">
        <v>5</v>
      </c>
      <c r="L968" s="354">
        <v>5</v>
      </c>
      <c r="M968" s="354">
        <v>5</v>
      </c>
      <c r="N968" s="354">
        <v>5</v>
      </c>
      <c r="O968" s="354">
        <v>5</v>
      </c>
      <c r="P968" s="354">
        <v>5</v>
      </c>
      <c r="Q968" s="354">
        <v>5</v>
      </c>
      <c r="R968" s="354">
        <v>5</v>
      </c>
      <c r="S968" s="355">
        <v>5</v>
      </c>
      <c r="T968" s="355">
        <v>5</v>
      </c>
      <c r="U968" s="355">
        <v>5</v>
      </c>
      <c r="V968" s="355">
        <v>5</v>
      </c>
      <c r="W968" s="355">
        <v>5</v>
      </c>
      <c r="X968" s="356" t="s">
        <v>1131</v>
      </c>
      <c r="Y968" s="356" t="s">
        <v>1131</v>
      </c>
      <c r="Z968" s="356" t="s">
        <v>1131</v>
      </c>
      <c r="AA968" s="356" t="s">
        <v>1131</v>
      </c>
      <c r="AB968" s="356" t="s">
        <v>1131</v>
      </c>
      <c r="AC968" s="356" t="s">
        <v>1131</v>
      </c>
      <c r="AD968" s="356" t="s">
        <v>1131</v>
      </c>
      <c r="AE968" s="356" t="s">
        <v>1131</v>
      </c>
      <c r="AF968" s="356" t="s">
        <v>1131</v>
      </c>
      <c r="AG968" s="356" t="s">
        <v>1131</v>
      </c>
      <c r="AH968" s="356" t="s">
        <v>1131</v>
      </c>
      <c r="AI968" s="356" t="s">
        <v>1131</v>
      </c>
      <c r="AJ968" s="356" t="s">
        <v>1131</v>
      </c>
      <c r="AK968" s="356" t="s">
        <v>1131</v>
      </c>
      <c r="AL968" s="356" t="s">
        <v>1131</v>
      </c>
      <c r="AM968" s="356" t="s">
        <v>1131</v>
      </c>
      <c r="AN968" s="356" t="s">
        <v>1131</v>
      </c>
      <c r="AO968" s="356" t="s">
        <v>1131</v>
      </c>
      <c r="AP968" s="356" t="s">
        <v>1131</v>
      </c>
      <c r="AQ968" s="356" t="s">
        <v>1131</v>
      </c>
      <c r="AR968" s="356" t="s">
        <v>1131</v>
      </c>
    </row>
    <row r="969" spans="1:44" ht="20.25" customHeight="1">
      <c r="A969" s="357" t="s">
        <v>4099</v>
      </c>
      <c r="B969" s="358" t="s">
        <v>4100</v>
      </c>
      <c r="C969" s="358"/>
      <c r="D969" s="358"/>
      <c r="E969" s="358" t="s">
        <v>4101</v>
      </c>
      <c r="F969" s="358" t="s">
        <v>4102</v>
      </c>
      <c r="G969" s="358"/>
      <c r="H969" s="358" t="s">
        <v>1130</v>
      </c>
      <c r="I969" s="355">
        <v>77.36</v>
      </c>
      <c r="J969" s="355">
        <v>79.36</v>
      </c>
      <c r="K969" s="355">
        <v>79.069999999999993</v>
      </c>
      <c r="L969" s="355">
        <v>81.33</v>
      </c>
      <c r="M969" s="355">
        <v>79.38</v>
      </c>
      <c r="N969" s="359">
        <v>82.6</v>
      </c>
      <c r="O969" s="359">
        <v>83.1</v>
      </c>
      <c r="P969" s="355" t="s">
        <v>1131</v>
      </c>
      <c r="Q969" s="355" t="s">
        <v>1131</v>
      </c>
      <c r="R969" s="355" t="s">
        <v>1131</v>
      </c>
      <c r="S969" s="355" t="s">
        <v>1131</v>
      </c>
      <c r="T969" s="355" t="s">
        <v>1131</v>
      </c>
      <c r="U969" s="355" t="s">
        <v>1131</v>
      </c>
      <c r="V969" s="355" t="s">
        <v>1131</v>
      </c>
      <c r="W969" s="355" t="s">
        <v>1131</v>
      </c>
      <c r="X969" s="355" t="s">
        <v>1131</v>
      </c>
      <c r="Y969" s="355" t="s">
        <v>1131</v>
      </c>
      <c r="Z969" s="355" t="s">
        <v>1131</v>
      </c>
      <c r="AA969" s="355" t="s">
        <v>1131</v>
      </c>
      <c r="AB969" s="355" t="s">
        <v>1131</v>
      </c>
      <c r="AC969" s="355" t="s">
        <v>1131</v>
      </c>
      <c r="AD969" s="355" t="s">
        <v>1131</v>
      </c>
      <c r="AE969" s="355" t="s">
        <v>1131</v>
      </c>
      <c r="AF969" s="355" t="s">
        <v>1131</v>
      </c>
      <c r="AG969" s="355" t="s">
        <v>1131</v>
      </c>
      <c r="AH969" s="355" t="s">
        <v>1131</v>
      </c>
      <c r="AI969" s="355" t="s">
        <v>1131</v>
      </c>
      <c r="AJ969" s="355" t="s">
        <v>1131</v>
      </c>
      <c r="AK969" s="355" t="s">
        <v>1131</v>
      </c>
      <c r="AL969" s="355" t="s">
        <v>1131</v>
      </c>
      <c r="AM969" s="355" t="s">
        <v>1131</v>
      </c>
      <c r="AN969" s="355" t="s">
        <v>1131</v>
      </c>
      <c r="AO969" s="355" t="s">
        <v>1131</v>
      </c>
      <c r="AP969" s="355" t="s">
        <v>1131</v>
      </c>
      <c r="AQ969" s="355" t="s">
        <v>1131</v>
      </c>
      <c r="AR969" s="355" t="s">
        <v>1131</v>
      </c>
    </row>
    <row r="970" spans="1:44" ht="20.25" customHeight="1">
      <c r="A970" s="352" t="s">
        <v>4103</v>
      </c>
      <c r="B970" s="353" t="s">
        <v>4104</v>
      </c>
      <c r="C970" s="353"/>
      <c r="D970" s="353"/>
      <c r="E970" s="353" t="s">
        <v>4101</v>
      </c>
      <c r="F970" s="353" t="s">
        <v>4105</v>
      </c>
      <c r="G970" s="353"/>
      <c r="H970" s="353" t="s">
        <v>1130</v>
      </c>
      <c r="I970" s="356">
        <v>4.0469999999999999E-2</v>
      </c>
      <c r="J970" s="356">
        <v>4.1759999999999999E-2</v>
      </c>
      <c r="K970" s="356">
        <v>4.1750000000000002E-2</v>
      </c>
      <c r="L970" s="356">
        <v>4.3069999999999997E-2</v>
      </c>
      <c r="M970" s="356">
        <v>4.2099999999999999E-2</v>
      </c>
      <c r="N970" s="356">
        <v>4.3900000000000002E-2</v>
      </c>
      <c r="O970" s="356" t="s">
        <v>1131</v>
      </c>
      <c r="P970" s="356" t="s">
        <v>1131</v>
      </c>
      <c r="Q970" s="356" t="s">
        <v>1131</v>
      </c>
      <c r="R970" s="356" t="s">
        <v>1131</v>
      </c>
      <c r="S970" s="356" t="s">
        <v>1131</v>
      </c>
      <c r="T970" s="356" t="s">
        <v>1131</v>
      </c>
      <c r="U970" s="356" t="s">
        <v>1131</v>
      </c>
      <c r="V970" s="356" t="s">
        <v>1131</v>
      </c>
      <c r="W970" s="356" t="s">
        <v>1131</v>
      </c>
      <c r="X970" s="356" t="s">
        <v>1131</v>
      </c>
      <c r="Y970" s="356" t="s">
        <v>1131</v>
      </c>
      <c r="Z970" s="356" t="s">
        <v>1131</v>
      </c>
      <c r="AA970" s="356" t="s">
        <v>1131</v>
      </c>
      <c r="AB970" s="356" t="s">
        <v>1131</v>
      </c>
      <c r="AC970" s="356" t="s">
        <v>1131</v>
      </c>
      <c r="AD970" s="356" t="s">
        <v>1131</v>
      </c>
      <c r="AE970" s="356" t="s">
        <v>1131</v>
      </c>
      <c r="AF970" s="356" t="s">
        <v>1131</v>
      </c>
      <c r="AG970" s="356" t="s">
        <v>1131</v>
      </c>
      <c r="AH970" s="356" t="s">
        <v>1131</v>
      </c>
      <c r="AI970" s="356" t="s">
        <v>1131</v>
      </c>
      <c r="AJ970" s="356" t="s">
        <v>1131</v>
      </c>
      <c r="AK970" s="356" t="s">
        <v>1131</v>
      </c>
      <c r="AL970" s="356" t="s">
        <v>1131</v>
      </c>
      <c r="AM970" s="356" t="s">
        <v>1131</v>
      </c>
      <c r="AN970" s="356" t="s">
        <v>1131</v>
      </c>
      <c r="AO970" s="356" t="s">
        <v>1131</v>
      </c>
      <c r="AP970" s="356" t="s">
        <v>1131</v>
      </c>
      <c r="AQ970" s="356" t="s">
        <v>1131</v>
      </c>
      <c r="AR970" s="356" t="s">
        <v>1131</v>
      </c>
    </row>
    <row r="971" spans="1:44" ht="29.25" customHeight="1">
      <c r="A971" s="357" t="s">
        <v>4106</v>
      </c>
      <c r="B971" s="358" t="s">
        <v>4107</v>
      </c>
      <c r="C971" s="358" t="s">
        <v>1290</v>
      </c>
      <c r="D971" s="358" t="s">
        <v>1291</v>
      </c>
      <c r="E971" s="358" t="s">
        <v>1435</v>
      </c>
      <c r="F971" s="358" t="s">
        <v>4108</v>
      </c>
      <c r="G971" s="358" t="s">
        <v>1770</v>
      </c>
      <c r="H971" s="358" t="s">
        <v>1130</v>
      </c>
      <c r="I971" s="355">
        <v>1766343.9</v>
      </c>
      <c r="J971" s="355">
        <v>1826414.4</v>
      </c>
      <c r="K971" s="355">
        <v>1924498.1</v>
      </c>
      <c r="L971" s="355">
        <v>1971728.7</v>
      </c>
      <c r="M971" s="355">
        <v>2004891.7</v>
      </c>
      <c r="N971" s="355">
        <v>1982603</v>
      </c>
      <c r="O971" s="355">
        <v>2066017.1</v>
      </c>
      <c r="P971" s="355">
        <v>2134437</v>
      </c>
      <c r="Q971" s="355">
        <v>2168513.4</v>
      </c>
      <c r="R971" s="359">
        <v>2158594</v>
      </c>
      <c r="S971" s="355">
        <v>2198741.9</v>
      </c>
      <c r="T971" s="355">
        <v>2245056</v>
      </c>
      <c r="U971" s="355">
        <v>2297697</v>
      </c>
      <c r="V971" s="355">
        <v>2349312.2999999998</v>
      </c>
      <c r="W971" s="355">
        <v>2400026.7000000002</v>
      </c>
      <c r="X971" s="355">
        <v>2443197.4</v>
      </c>
      <c r="Y971" s="355">
        <v>2480964.9</v>
      </c>
      <c r="Z971" s="355">
        <v>2515187.5</v>
      </c>
      <c r="AA971" s="355">
        <v>2547441.5</v>
      </c>
      <c r="AB971" s="355">
        <v>2579021.1</v>
      </c>
      <c r="AC971" s="355">
        <v>2610938.2999999998</v>
      </c>
      <c r="AD971" s="355">
        <v>2643922.9</v>
      </c>
      <c r="AE971" s="355">
        <v>2678422.9</v>
      </c>
      <c r="AF971" s="355">
        <v>2714603.9</v>
      </c>
      <c r="AG971" s="355">
        <v>2752349.6</v>
      </c>
      <c r="AH971" s="355">
        <v>2791261.4</v>
      </c>
      <c r="AI971" s="355">
        <v>2830658.7</v>
      </c>
      <c r="AJ971" s="355">
        <v>2869578.8</v>
      </c>
      <c r="AK971" s="355">
        <v>2906776.9</v>
      </c>
      <c r="AL971" s="355">
        <v>2940726</v>
      </c>
      <c r="AM971" s="355">
        <v>2969617.1</v>
      </c>
      <c r="AN971" s="355">
        <v>2991359</v>
      </c>
      <c r="AO971" s="355">
        <v>3003578.5</v>
      </c>
      <c r="AP971" s="355">
        <v>3003620.2</v>
      </c>
      <c r="AQ971" s="355">
        <v>2988546.6</v>
      </c>
      <c r="AR971" s="355">
        <v>2955138.1</v>
      </c>
    </row>
    <row r="972" spans="1:44" ht="47.25" customHeight="1">
      <c r="A972" s="352" t="s">
        <v>4109</v>
      </c>
      <c r="B972" s="353" t="s">
        <v>4110</v>
      </c>
      <c r="C972" s="353" t="s">
        <v>1371</v>
      </c>
      <c r="D972" s="353" t="s">
        <v>1315</v>
      </c>
      <c r="E972" s="353" t="s">
        <v>1143</v>
      </c>
      <c r="F972" s="353" t="s">
        <v>4111</v>
      </c>
      <c r="G972" s="353" t="s">
        <v>4112</v>
      </c>
      <c r="H972" s="353" t="s">
        <v>1130</v>
      </c>
      <c r="I972" s="354">
        <v>1317200</v>
      </c>
      <c r="J972" s="354">
        <v>1362000</v>
      </c>
      <c r="K972" s="354">
        <v>1436000</v>
      </c>
      <c r="L972" s="354">
        <v>1470600</v>
      </c>
      <c r="M972" s="354">
        <v>1494500</v>
      </c>
      <c r="N972" s="354">
        <v>1477900</v>
      </c>
      <c r="O972" s="354">
        <v>1539900</v>
      </c>
      <c r="P972" s="354">
        <v>1590600</v>
      </c>
      <c r="Q972" s="354">
        <v>1616000</v>
      </c>
      <c r="R972" s="354">
        <v>1607700</v>
      </c>
      <c r="S972" s="355">
        <v>1637700</v>
      </c>
      <c r="T972" s="355">
        <v>1672200</v>
      </c>
      <c r="U972" s="355">
        <v>1711300</v>
      </c>
      <c r="V972" s="355">
        <v>1749900</v>
      </c>
      <c r="W972" s="355">
        <v>1787700</v>
      </c>
      <c r="X972" s="355">
        <v>1820300</v>
      </c>
      <c r="Y972" s="355">
        <v>1849200</v>
      </c>
      <c r="Z972" s="355">
        <v>1875500</v>
      </c>
      <c r="AA972" s="355">
        <v>1900300</v>
      </c>
      <c r="AB972" s="355">
        <v>1924600</v>
      </c>
      <c r="AC972" s="355">
        <v>1948900</v>
      </c>
      <c r="AD972" s="355">
        <v>1973700</v>
      </c>
      <c r="AE972" s="355">
        <v>1999400</v>
      </c>
      <c r="AF972" s="355">
        <v>2026000</v>
      </c>
      <c r="AG972" s="355">
        <v>2053500</v>
      </c>
      <c r="AH972" s="355">
        <v>2081600</v>
      </c>
      <c r="AI972" s="355">
        <v>2109900</v>
      </c>
      <c r="AJ972" s="355">
        <v>2137800</v>
      </c>
      <c r="AK972" s="355">
        <v>2164300</v>
      </c>
      <c r="AL972" s="355">
        <v>2188500</v>
      </c>
      <c r="AM972" s="355">
        <v>2209200</v>
      </c>
      <c r="AN972" s="355">
        <v>2225000</v>
      </c>
      <c r="AO972" s="355">
        <v>2234400</v>
      </c>
      <c r="AP972" s="355">
        <v>2235500</v>
      </c>
      <c r="AQ972" s="355">
        <v>2226400</v>
      </c>
      <c r="AR972" s="355">
        <v>2205000</v>
      </c>
    </row>
    <row r="973" spans="1:44" ht="29.25" customHeight="1">
      <c r="A973" s="357" t="s">
        <v>4113</v>
      </c>
      <c r="B973" s="358" t="s">
        <v>4114</v>
      </c>
      <c r="C973" s="358"/>
      <c r="D973" s="358"/>
      <c r="E973" s="358" t="s">
        <v>1143</v>
      </c>
      <c r="F973" s="358" t="s">
        <v>4115</v>
      </c>
      <c r="G973" s="358"/>
      <c r="H973" s="358" t="s">
        <v>1130</v>
      </c>
      <c r="I973" s="355">
        <v>104.809</v>
      </c>
      <c r="J973" s="355">
        <v>103.35299999999999</v>
      </c>
      <c r="K973" s="355">
        <v>106.461</v>
      </c>
      <c r="L973" s="355">
        <v>108.045</v>
      </c>
      <c r="M973" s="355">
        <v>102.601</v>
      </c>
      <c r="N973" s="355">
        <v>100.583</v>
      </c>
      <c r="O973" s="355">
        <v>101.27500000000001</v>
      </c>
      <c r="P973" s="355">
        <v>94.599000000000004</v>
      </c>
      <c r="Q973" s="359">
        <v>97.1</v>
      </c>
      <c r="R973" s="359">
        <v>95.1</v>
      </c>
      <c r="S973" s="355">
        <v>89</v>
      </c>
      <c r="T973" s="355">
        <v>88.6</v>
      </c>
      <c r="U973" s="355">
        <v>88.9</v>
      </c>
      <c r="V973" s="355">
        <v>89.6</v>
      </c>
      <c r="W973" s="355">
        <v>89.9</v>
      </c>
      <c r="X973" s="355" t="s">
        <v>1131</v>
      </c>
      <c r="Y973" s="355" t="s">
        <v>1131</v>
      </c>
      <c r="Z973" s="355" t="s">
        <v>1131</v>
      </c>
      <c r="AA973" s="355" t="s">
        <v>1131</v>
      </c>
      <c r="AB973" s="355" t="s">
        <v>1131</v>
      </c>
      <c r="AC973" s="355" t="s">
        <v>1131</v>
      </c>
      <c r="AD973" s="355" t="s">
        <v>1131</v>
      </c>
      <c r="AE973" s="355" t="s">
        <v>1131</v>
      </c>
      <c r="AF973" s="355" t="s">
        <v>1131</v>
      </c>
      <c r="AG973" s="355" t="s">
        <v>1131</v>
      </c>
      <c r="AH973" s="355" t="s">
        <v>1131</v>
      </c>
      <c r="AI973" s="355" t="s">
        <v>1131</v>
      </c>
      <c r="AJ973" s="355" t="s">
        <v>1131</v>
      </c>
      <c r="AK973" s="355" t="s">
        <v>1131</v>
      </c>
      <c r="AL973" s="355" t="s">
        <v>1131</v>
      </c>
      <c r="AM973" s="355" t="s">
        <v>1131</v>
      </c>
      <c r="AN973" s="355" t="s">
        <v>1131</v>
      </c>
      <c r="AO973" s="355" t="s">
        <v>1131</v>
      </c>
      <c r="AP973" s="355" t="s">
        <v>1131</v>
      </c>
      <c r="AQ973" s="355" t="s">
        <v>1131</v>
      </c>
      <c r="AR973" s="355" t="s">
        <v>1131</v>
      </c>
    </row>
    <row r="974" spans="1:44" ht="29.25" customHeight="1">
      <c r="A974" s="352" t="s">
        <v>4116</v>
      </c>
      <c r="B974" s="353" t="s">
        <v>4117</v>
      </c>
      <c r="C974" s="353"/>
      <c r="D974" s="353"/>
      <c r="E974" s="353" t="s">
        <v>1283</v>
      </c>
      <c r="F974" s="353" t="s">
        <v>4118</v>
      </c>
      <c r="G974" s="353"/>
      <c r="H974" s="353" t="s">
        <v>1130</v>
      </c>
      <c r="I974" s="356">
        <v>2.3489089420756</v>
      </c>
      <c r="J974" s="356">
        <v>4.7074433965376397</v>
      </c>
      <c r="K974" s="356">
        <v>3.2530775903533402</v>
      </c>
      <c r="L974" s="356">
        <v>3.3398360290024298</v>
      </c>
      <c r="M974" s="356">
        <v>1.99392662077076</v>
      </c>
      <c r="N974" s="356">
        <v>3.59524091362931</v>
      </c>
      <c r="O974" s="356">
        <v>1.6834740834166899</v>
      </c>
      <c r="P974" s="356">
        <v>-2.01128611648884</v>
      </c>
      <c r="Q974" s="356">
        <v>0.19389495767154799</v>
      </c>
      <c r="R974" s="354">
        <v>0.65592682145745296</v>
      </c>
      <c r="S974" s="355">
        <v>0.49606822753021101</v>
      </c>
      <c r="T974" s="355">
        <v>0.9615902767665</v>
      </c>
      <c r="U974" s="355">
        <v>1.81317935369036</v>
      </c>
      <c r="V974" s="355">
        <v>1.56429121329913</v>
      </c>
      <c r="W974" s="355">
        <v>2.3749431939128902</v>
      </c>
      <c r="X974" s="356" t="s">
        <v>1131</v>
      </c>
      <c r="Y974" s="356" t="s">
        <v>1131</v>
      </c>
      <c r="Z974" s="356" t="s">
        <v>1131</v>
      </c>
      <c r="AA974" s="356" t="s">
        <v>1131</v>
      </c>
      <c r="AB974" s="356" t="s">
        <v>1131</v>
      </c>
      <c r="AC974" s="356" t="s">
        <v>1131</v>
      </c>
      <c r="AD974" s="356" t="s">
        <v>1131</v>
      </c>
      <c r="AE974" s="356" t="s">
        <v>1131</v>
      </c>
      <c r="AF974" s="356" t="s">
        <v>1131</v>
      </c>
      <c r="AG974" s="356" t="s">
        <v>1131</v>
      </c>
      <c r="AH974" s="356" t="s">
        <v>1131</v>
      </c>
      <c r="AI974" s="356" t="s">
        <v>1131</v>
      </c>
      <c r="AJ974" s="356" t="s">
        <v>1131</v>
      </c>
      <c r="AK974" s="356" t="s">
        <v>1131</v>
      </c>
      <c r="AL974" s="356" t="s">
        <v>1131</v>
      </c>
      <c r="AM974" s="356" t="s">
        <v>1131</v>
      </c>
      <c r="AN974" s="356" t="s">
        <v>1131</v>
      </c>
      <c r="AO974" s="356" t="s">
        <v>1131</v>
      </c>
      <c r="AP974" s="356" t="s">
        <v>1131</v>
      </c>
      <c r="AQ974" s="356" t="s">
        <v>1131</v>
      </c>
      <c r="AR974" s="356" t="s">
        <v>1131</v>
      </c>
    </row>
    <row r="975" spans="1:44" ht="20.25" customHeight="1">
      <c r="A975" s="357" t="s">
        <v>4119</v>
      </c>
      <c r="B975" s="358" t="s">
        <v>4120</v>
      </c>
      <c r="C975" s="358" t="s">
        <v>1290</v>
      </c>
      <c r="D975" s="358" t="s">
        <v>1291</v>
      </c>
      <c r="E975" s="358" t="s">
        <v>1292</v>
      </c>
      <c r="F975" s="358" t="s">
        <v>4121</v>
      </c>
      <c r="G975" s="358"/>
      <c r="H975" s="358" t="s">
        <v>1130</v>
      </c>
      <c r="I975" s="355">
        <v>136409.5</v>
      </c>
      <c r="J975" s="355">
        <v>142830.9</v>
      </c>
      <c r="K975" s="355">
        <v>147477.29999999999</v>
      </c>
      <c r="L975" s="355">
        <v>152402.79999999999</v>
      </c>
      <c r="M975" s="355">
        <v>155441.60000000001</v>
      </c>
      <c r="N975" s="355">
        <v>161030.1</v>
      </c>
      <c r="O975" s="355">
        <v>163741</v>
      </c>
      <c r="P975" s="355">
        <v>160447.70000000001</v>
      </c>
      <c r="Q975" s="355">
        <v>160758.79999999999</v>
      </c>
      <c r="R975" s="359">
        <v>161813.260087053</v>
      </c>
      <c r="S975" s="355">
        <v>162615.96425827601</v>
      </c>
      <c r="T975" s="355">
        <v>164179.663559054</v>
      </c>
      <c r="U975" s="355">
        <v>167156.535321665</v>
      </c>
      <c r="V975" s="355">
        <v>169771.35031615701</v>
      </c>
      <c r="W975" s="355">
        <v>173803.32344570401</v>
      </c>
      <c r="X975" s="355" t="s">
        <v>1131</v>
      </c>
      <c r="Y975" s="355" t="s">
        <v>1131</v>
      </c>
      <c r="Z975" s="355" t="s">
        <v>1131</v>
      </c>
      <c r="AA975" s="355" t="s">
        <v>1131</v>
      </c>
      <c r="AB975" s="355" t="s">
        <v>1131</v>
      </c>
      <c r="AC975" s="355" t="s">
        <v>1131</v>
      </c>
      <c r="AD975" s="355" t="s">
        <v>1131</v>
      </c>
      <c r="AE975" s="355" t="s">
        <v>1131</v>
      </c>
      <c r="AF975" s="355" t="s">
        <v>1131</v>
      </c>
      <c r="AG975" s="355" t="s">
        <v>1131</v>
      </c>
      <c r="AH975" s="355" t="s">
        <v>1131</v>
      </c>
      <c r="AI975" s="355" t="s">
        <v>1131</v>
      </c>
      <c r="AJ975" s="355" t="s">
        <v>1131</v>
      </c>
      <c r="AK975" s="355" t="s">
        <v>1131</v>
      </c>
      <c r="AL975" s="355" t="s">
        <v>1131</v>
      </c>
      <c r="AM975" s="355" t="s">
        <v>1131</v>
      </c>
      <c r="AN975" s="355" t="s">
        <v>1131</v>
      </c>
      <c r="AO975" s="355" t="s">
        <v>1131</v>
      </c>
      <c r="AP975" s="355" t="s">
        <v>1131</v>
      </c>
      <c r="AQ975" s="355" t="s">
        <v>1131</v>
      </c>
      <c r="AR975" s="355" t="s">
        <v>1131</v>
      </c>
    </row>
    <row r="976" spans="1:44" ht="20.25" customHeight="1">
      <c r="A976" s="352" t="s">
        <v>4122</v>
      </c>
      <c r="B976" s="353" t="s">
        <v>4123</v>
      </c>
      <c r="C976" s="353" t="s">
        <v>1290</v>
      </c>
      <c r="D976" s="353" t="s">
        <v>1291</v>
      </c>
      <c r="E976" s="353" t="s">
        <v>1921</v>
      </c>
      <c r="F976" s="353" t="s">
        <v>4124</v>
      </c>
      <c r="G976" s="353" t="s">
        <v>1770</v>
      </c>
      <c r="H976" s="353" t="s">
        <v>1130</v>
      </c>
      <c r="I976" s="356">
        <v>665940</v>
      </c>
      <c r="J976" s="356">
        <v>682264.3</v>
      </c>
      <c r="K976" s="356">
        <v>699260.5</v>
      </c>
      <c r="L976" s="356">
        <v>725813.1</v>
      </c>
      <c r="M976" s="356">
        <v>724600.9</v>
      </c>
      <c r="N976" s="356">
        <v>712542.3</v>
      </c>
      <c r="O976" s="356">
        <v>789432.2</v>
      </c>
      <c r="P976" s="356">
        <v>820347.5</v>
      </c>
      <c r="Q976" s="356">
        <v>849926.2</v>
      </c>
      <c r="R976" s="354">
        <v>908112.8</v>
      </c>
      <c r="S976" s="355">
        <v>922681.9</v>
      </c>
      <c r="T976" s="355">
        <v>941577</v>
      </c>
      <c r="U976" s="355">
        <v>963392.3</v>
      </c>
      <c r="V976" s="355">
        <v>986159.9</v>
      </c>
      <c r="W976" s="355">
        <v>1012415.4</v>
      </c>
      <c r="X976" s="355">
        <v>1043266.6</v>
      </c>
      <c r="Y976" s="355">
        <v>1077324.2</v>
      </c>
      <c r="Z976" s="355">
        <v>1113397.7</v>
      </c>
      <c r="AA976" s="355">
        <v>1150495.5</v>
      </c>
      <c r="AB976" s="355">
        <v>1187825.3</v>
      </c>
      <c r="AC976" s="355">
        <v>1224793.6000000001</v>
      </c>
      <c r="AD976" s="355">
        <v>1261005.7</v>
      </c>
      <c r="AE976" s="355">
        <v>1296266.2</v>
      </c>
      <c r="AF976" s="355">
        <v>1330578.3999999999</v>
      </c>
      <c r="AG976" s="355">
        <v>1364144.7</v>
      </c>
      <c r="AH976" s="355">
        <v>1397366.6</v>
      </c>
      <c r="AI976" s="355">
        <v>1430844.3</v>
      </c>
      <c r="AJ976" s="355">
        <v>1465377.1</v>
      </c>
      <c r="AK976" s="355">
        <v>1501963.4</v>
      </c>
      <c r="AL976" s="355">
        <v>1541800.5</v>
      </c>
      <c r="AM976" s="355">
        <v>1586284.5</v>
      </c>
      <c r="AN976" s="355">
        <v>1637010.6</v>
      </c>
      <c r="AO976" s="355">
        <v>1695773.2</v>
      </c>
      <c r="AP976" s="355">
        <v>1764565.3</v>
      </c>
      <c r="AQ976" s="355">
        <v>1845579.2</v>
      </c>
      <c r="AR976" s="355">
        <v>1941205.8</v>
      </c>
    </row>
    <row r="977" spans="1:44" ht="47.25" customHeight="1">
      <c r="A977" s="357" t="s">
        <v>4125</v>
      </c>
      <c r="B977" s="358" t="s">
        <v>4126</v>
      </c>
      <c r="C977" s="358" t="s">
        <v>1371</v>
      </c>
      <c r="D977" s="358" t="s">
        <v>1315</v>
      </c>
      <c r="E977" s="358" t="s">
        <v>1143</v>
      </c>
      <c r="F977" s="358" t="s">
        <v>4127</v>
      </c>
      <c r="G977" s="358" t="s">
        <v>4112</v>
      </c>
      <c r="H977" s="358" t="s">
        <v>1130</v>
      </c>
      <c r="I977" s="359">
        <v>702500</v>
      </c>
      <c r="J977" s="359">
        <v>719800</v>
      </c>
      <c r="K977" s="359">
        <v>737700</v>
      </c>
      <c r="L977" s="359">
        <v>765700</v>
      </c>
      <c r="M977" s="359">
        <v>764400</v>
      </c>
      <c r="N977" s="359">
        <v>751700</v>
      </c>
      <c r="O977" s="359">
        <v>832800</v>
      </c>
      <c r="P977" s="359">
        <v>865400</v>
      </c>
      <c r="Q977" s="359">
        <v>896600</v>
      </c>
      <c r="R977" s="359">
        <v>958000</v>
      </c>
      <c r="S977" s="355">
        <v>973400</v>
      </c>
      <c r="T977" s="355">
        <v>993300</v>
      </c>
      <c r="U977" s="355">
        <v>1016300</v>
      </c>
      <c r="V977" s="355">
        <v>1040400</v>
      </c>
      <c r="W977" s="355">
        <v>1068100</v>
      </c>
      <c r="X977" s="355">
        <v>1100600</v>
      </c>
      <c r="Y977" s="355">
        <v>1136500</v>
      </c>
      <c r="Z977" s="355">
        <v>1174600</v>
      </c>
      <c r="AA977" s="355">
        <v>1213700</v>
      </c>
      <c r="AB977" s="355">
        <v>1253100</v>
      </c>
      <c r="AC977" s="355">
        <v>1292100</v>
      </c>
      <c r="AD977" s="355">
        <v>1330300</v>
      </c>
      <c r="AE977" s="355">
        <v>1367500</v>
      </c>
      <c r="AF977" s="355">
        <v>1403700</v>
      </c>
      <c r="AG977" s="355">
        <v>1439100</v>
      </c>
      <c r="AH977" s="355">
        <v>1474200</v>
      </c>
      <c r="AI977" s="355">
        <v>1509500</v>
      </c>
      <c r="AJ977" s="355">
        <v>1545900</v>
      </c>
      <c r="AK977" s="355">
        <v>1584500</v>
      </c>
      <c r="AL977" s="355">
        <v>1626500</v>
      </c>
      <c r="AM977" s="355">
        <v>1673500</v>
      </c>
      <c r="AN977" s="355">
        <v>1727000</v>
      </c>
      <c r="AO977" s="355">
        <v>1789000</v>
      </c>
      <c r="AP977" s="355">
        <v>1861500</v>
      </c>
      <c r="AQ977" s="355">
        <v>1947000</v>
      </c>
      <c r="AR977" s="355">
        <v>2047900</v>
      </c>
    </row>
    <row r="978" spans="1:44" ht="29.25" customHeight="1">
      <c r="A978" s="352" t="s">
        <v>4128</v>
      </c>
      <c r="B978" s="353" t="s">
        <v>4129</v>
      </c>
      <c r="C978" s="353"/>
      <c r="D978" s="353"/>
      <c r="E978" s="353" t="s">
        <v>1435</v>
      </c>
      <c r="F978" s="353" t="s">
        <v>4130</v>
      </c>
      <c r="G978" s="353" t="s">
        <v>4131</v>
      </c>
      <c r="H978" s="353" t="s">
        <v>1130</v>
      </c>
      <c r="I978" s="356">
        <v>2.92</v>
      </c>
      <c r="J978" s="356">
        <v>3.1720000000000002</v>
      </c>
      <c r="K978" s="356">
        <v>3.4329999999999998</v>
      </c>
      <c r="L978" s="356">
        <v>3.1760000000000002</v>
      </c>
      <c r="M978" s="356">
        <v>2.3140000000000001</v>
      </c>
      <c r="N978" s="356">
        <v>-0.7</v>
      </c>
      <c r="O978" s="356">
        <v>4.6130000000000004</v>
      </c>
      <c r="P978" s="356">
        <v>2.7280000000000002</v>
      </c>
      <c r="Q978" s="356">
        <v>1.4039999999999999</v>
      </c>
      <c r="R978" s="354">
        <v>2.2000000000000002</v>
      </c>
      <c r="S978" s="355">
        <v>1.8</v>
      </c>
      <c r="T978" s="355">
        <v>2.2999999999999998</v>
      </c>
      <c r="U978" s="355">
        <v>2.5</v>
      </c>
      <c r="V978" s="355">
        <v>2.2999999999999998</v>
      </c>
      <c r="W978" s="355">
        <v>2.4</v>
      </c>
      <c r="X978" s="355">
        <v>2.1</v>
      </c>
      <c r="Y978" s="355">
        <v>2</v>
      </c>
      <c r="Z978" s="355">
        <v>1.9</v>
      </c>
      <c r="AA978" s="355">
        <v>1.8</v>
      </c>
      <c r="AB978" s="355">
        <v>1.8</v>
      </c>
      <c r="AC978" s="355">
        <v>1.8</v>
      </c>
      <c r="AD978" s="355">
        <v>1.8</v>
      </c>
      <c r="AE978" s="355">
        <v>1.8</v>
      </c>
      <c r="AF978" s="355">
        <v>1.8</v>
      </c>
      <c r="AG978" s="355">
        <v>1.8</v>
      </c>
      <c r="AH978" s="355">
        <v>1.9</v>
      </c>
      <c r="AI978" s="355">
        <v>1.9</v>
      </c>
      <c r="AJ978" s="355">
        <v>1.8</v>
      </c>
      <c r="AK978" s="355">
        <v>1.8</v>
      </c>
      <c r="AL978" s="355">
        <v>1.7</v>
      </c>
      <c r="AM978" s="355">
        <v>1.6</v>
      </c>
      <c r="AN978" s="355">
        <v>1.5</v>
      </c>
      <c r="AO978" s="355">
        <v>1.4</v>
      </c>
      <c r="AP978" s="355">
        <v>1.2</v>
      </c>
      <c r="AQ978" s="355">
        <v>0.9</v>
      </c>
      <c r="AR978" s="355">
        <v>0.6</v>
      </c>
    </row>
    <row r="979" spans="1:44" ht="47.25" customHeight="1">
      <c r="A979" s="357" t="s">
        <v>4132</v>
      </c>
      <c r="B979" s="358" t="s">
        <v>4133</v>
      </c>
      <c r="C979" s="358" t="s">
        <v>1290</v>
      </c>
      <c r="D979" s="358" t="s">
        <v>1291</v>
      </c>
      <c r="E979" s="358" t="s">
        <v>1921</v>
      </c>
      <c r="F979" s="358" t="s">
        <v>4134</v>
      </c>
      <c r="G979" s="358" t="s">
        <v>4135</v>
      </c>
      <c r="H979" s="358" t="s">
        <v>1130</v>
      </c>
      <c r="I979" s="355">
        <v>1840188.9</v>
      </c>
      <c r="J979" s="355">
        <v>1898551.1</v>
      </c>
      <c r="K979" s="355">
        <v>1963732</v>
      </c>
      <c r="L979" s="355">
        <v>2026102.3</v>
      </c>
      <c r="M979" s="355">
        <v>2072982.4</v>
      </c>
      <c r="N979" s="355">
        <v>2058466.6</v>
      </c>
      <c r="O979" s="355">
        <v>2153422.7999999998</v>
      </c>
      <c r="P979" s="355">
        <v>2212158.9</v>
      </c>
      <c r="Q979" s="355">
        <v>2243220.2999999998</v>
      </c>
      <c r="R979" s="359">
        <v>2291697.6</v>
      </c>
      <c r="S979" s="355">
        <v>2333930.5</v>
      </c>
      <c r="T979" s="355">
        <v>2388021.6</v>
      </c>
      <c r="U979" s="355">
        <v>2447882.2999999998</v>
      </c>
      <c r="V979" s="355">
        <v>2503130.1</v>
      </c>
      <c r="W979" s="355">
        <v>2562594.2999999998</v>
      </c>
      <c r="X979" s="355">
        <v>2617570</v>
      </c>
      <c r="Y979" s="355">
        <v>2669441.6</v>
      </c>
      <c r="Z979" s="355">
        <v>2719417.8</v>
      </c>
      <c r="AA979" s="355">
        <v>2768532</v>
      </c>
      <c r="AB979" s="355">
        <v>2817641.9</v>
      </c>
      <c r="AC979" s="355">
        <v>2867429.9</v>
      </c>
      <c r="AD979" s="355">
        <v>2918402.7</v>
      </c>
      <c r="AE979" s="355">
        <v>2970891.6</v>
      </c>
      <c r="AF979" s="355">
        <v>3025052.3</v>
      </c>
      <c r="AG979" s="355">
        <v>3080865.3</v>
      </c>
      <c r="AH979" s="355">
        <v>3138135.1</v>
      </c>
      <c r="AI979" s="355">
        <v>3196491.1</v>
      </c>
      <c r="AJ979" s="355">
        <v>3255387</v>
      </c>
      <c r="AK979" s="355">
        <v>3314101</v>
      </c>
      <c r="AL979" s="355">
        <v>3371735.9</v>
      </c>
      <c r="AM979" s="355">
        <v>3427218.9</v>
      </c>
      <c r="AN979" s="355">
        <v>3479301.8</v>
      </c>
      <c r="AO979" s="355">
        <v>3526560.7</v>
      </c>
      <c r="AP979" s="355">
        <v>3567396.3</v>
      </c>
      <c r="AQ979" s="355">
        <v>3600033.9</v>
      </c>
      <c r="AR979" s="355">
        <v>3622523.1</v>
      </c>
    </row>
    <row r="980" spans="1:44" ht="47.25" customHeight="1">
      <c r="A980" s="352" t="s">
        <v>4136</v>
      </c>
      <c r="B980" s="353" t="s">
        <v>4137</v>
      </c>
      <c r="C980" s="353" t="s">
        <v>2426</v>
      </c>
      <c r="D980" s="353" t="s">
        <v>1315</v>
      </c>
      <c r="E980" s="353" t="s">
        <v>1143</v>
      </c>
      <c r="F980" s="353" t="s">
        <v>4138</v>
      </c>
      <c r="G980" s="353" t="s">
        <v>4112</v>
      </c>
      <c r="H980" s="353" t="s">
        <v>1130</v>
      </c>
      <c r="I980" s="354">
        <v>1914000</v>
      </c>
      <c r="J980" s="354">
        <v>1974000</v>
      </c>
      <c r="K980" s="354">
        <v>2042000</v>
      </c>
      <c r="L980" s="354">
        <v>2107000</v>
      </c>
      <c r="M980" s="354">
        <v>2156000</v>
      </c>
      <c r="N980" s="354">
        <v>2141000</v>
      </c>
      <c r="O980" s="354">
        <v>2239000</v>
      </c>
      <c r="P980" s="354">
        <v>2301000</v>
      </c>
      <c r="Q980" s="354">
        <v>2333000</v>
      </c>
      <c r="R980" s="354">
        <v>2383000</v>
      </c>
      <c r="S980" s="355">
        <v>2427000</v>
      </c>
      <c r="T980" s="355">
        <v>2483000</v>
      </c>
      <c r="U980" s="355">
        <v>2546000</v>
      </c>
      <c r="V980" s="355">
        <v>2603000</v>
      </c>
      <c r="W980" s="355">
        <v>2665000</v>
      </c>
      <c r="X980" s="355">
        <v>2722000</v>
      </c>
      <c r="Y980" s="355">
        <v>2776000</v>
      </c>
      <c r="Z980" s="355">
        <v>2828000</v>
      </c>
      <c r="AA980" s="355">
        <v>2879000</v>
      </c>
      <c r="AB980" s="355">
        <v>2930000</v>
      </c>
      <c r="AC980" s="355">
        <v>2982000</v>
      </c>
      <c r="AD980" s="355">
        <v>3035000</v>
      </c>
      <c r="AE980" s="355">
        <v>3090000</v>
      </c>
      <c r="AF980" s="355">
        <v>3146000</v>
      </c>
      <c r="AG980" s="355">
        <v>3204000</v>
      </c>
      <c r="AH980" s="355">
        <v>3264000</v>
      </c>
      <c r="AI980" s="355">
        <v>3324000</v>
      </c>
      <c r="AJ980" s="355">
        <v>3385000</v>
      </c>
      <c r="AK980" s="355">
        <v>3447000</v>
      </c>
      <c r="AL980" s="355">
        <v>3506000</v>
      </c>
      <c r="AM980" s="355">
        <v>3564000</v>
      </c>
      <c r="AN980" s="355">
        <v>3618000</v>
      </c>
      <c r="AO980" s="355">
        <v>3667000</v>
      </c>
      <c r="AP980" s="355">
        <v>3710000</v>
      </c>
      <c r="AQ980" s="355">
        <v>3744000</v>
      </c>
      <c r="AR980" s="355">
        <v>3767000</v>
      </c>
    </row>
    <row r="981" spans="1:44" ht="75" customHeight="1">
      <c r="A981" s="357" t="s">
        <v>4139</v>
      </c>
      <c r="B981" s="358" t="s">
        <v>4140</v>
      </c>
      <c r="C981" s="358" t="s">
        <v>1371</v>
      </c>
      <c r="D981" s="358" t="s">
        <v>1315</v>
      </c>
      <c r="E981" s="358" t="s">
        <v>1143</v>
      </c>
      <c r="F981" s="358" t="s">
        <v>4141</v>
      </c>
      <c r="G981" s="358" t="s">
        <v>4142</v>
      </c>
      <c r="H981" s="358" t="s">
        <v>1130</v>
      </c>
      <c r="I981" s="359">
        <v>1391700</v>
      </c>
      <c r="J981" s="359">
        <v>1435800</v>
      </c>
      <c r="K981" s="359">
        <v>1485100</v>
      </c>
      <c r="L981" s="359">
        <v>1532300</v>
      </c>
      <c r="M981" s="359">
        <v>1567700</v>
      </c>
      <c r="N981" s="359">
        <v>1556800</v>
      </c>
      <c r="O981" s="359">
        <v>1628600</v>
      </c>
      <c r="P981" s="359">
        <v>1673000</v>
      </c>
      <c r="Q981" s="359">
        <v>1696500</v>
      </c>
      <c r="R981" s="359">
        <v>1733100</v>
      </c>
      <c r="S981" s="355">
        <v>1765100</v>
      </c>
      <c r="T981" s="355">
        <v>1806000</v>
      </c>
      <c r="U981" s="355">
        <v>1851300</v>
      </c>
      <c r="V981" s="355">
        <v>1893000</v>
      </c>
      <c r="W981" s="355">
        <v>1938000</v>
      </c>
      <c r="X981" s="355">
        <v>1979600</v>
      </c>
      <c r="Y981" s="355">
        <v>2018800</v>
      </c>
      <c r="Z981" s="355">
        <v>2056600</v>
      </c>
      <c r="AA981" s="355">
        <v>2093800</v>
      </c>
      <c r="AB981" s="355">
        <v>2130900</v>
      </c>
      <c r="AC981" s="355">
        <v>2168600</v>
      </c>
      <c r="AD981" s="355">
        <v>2207100</v>
      </c>
      <c r="AE981" s="355">
        <v>2246800</v>
      </c>
      <c r="AF981" s="355">
        <v>2287800</v>
      </c>
      <c r="AG981" s="355">
        <v>2330000</v>
      </c>
      <c r="AH981" s="355">
        <v>2373300</v>
      </c>
      <c r="AI981" s="355">
        <v>2417400</v>
      </c>
      <c r="AJ981" s="355">
        <v>2462000</v>
      </c>
      <c r="AK981" s="355">
        <v>2506400</v>
      </c>
      <c r="AL981" s="355">
        <v>2549900</v>
      </c>
      <c r="AM981" s="355">
        <v>2591900</v>
      </c>
      <c r="AN981" s="355">
        <v>2631300</v>
      </c>
      <c r="AO981" s="355">
        <v>2667000</v>
      </c>
      <c r="AP981" s="355">
        <v>2697900</v>
      </c>
      <c r="AQ981" s="355">
        <v>2722600</v>
      </c>
      <c r="AR981" s="355">
        <v>2739600</v>
      </c>
    </row>
    <row r="982" spans="1:44" ht="20.25" customHeight="1">
      <c r="A982" s="352" t="s">
        <v>4143</v>
      </c>
      <c r="B982" s="353" t="s">
        <v>4144</v>
      </c>
      <c r="C982" s="353" t="s">
        <v>1371</v>
      </c>
      <c r="D982" s="353"/>
      <c r="E982" s="353" t="s">
        <v>1143</v>
      </c>
      <c r="F982" s="353" t="s">
        <v>4145</v>
      </c>
      <c r="G982" s="353" t="s">
        <v>4146</v>
      </c>
      <c r="H982" s="353" t="s">
        <v>1130</v>
      </c>
      <c r="I982" s="354">
        <v>27296.465772736999</v>
      </c>
      <c r="J982" s="354">
        <v>27989.838323888001</v>
      </c>
      <c r="K982" s="354">
        <v>28844.828200773201</v>
      </c>
      <c r="L982" s="354">
        <v>29671.861060543401</v>
      </c>
      <c r="M982" s="354">
        <v>30283.961770894199</v>
      </c>
      <c r="N982" s="354">
        <v>30019.343753061599</v>
      </c>
      <c r="O982" s="354">
        <v>31410.231873468099</v>
      </c>
      <c r="P982" s="354">
        <v>32308.022304714599</v>
      </c>
      <c r="Q982" s="354">
        <v>32783.047596475997</v>
      </c>
      <c r="R982" s="354">
        <v>33511.680444859398</v>
      </c>
      <c r="S982" s="355">
        <v>34162.653844412001</v>
      </c>
      <c r="T982" s="355">
        <v>34999.5500558645</v>
      </c>
      <c r="U982" s="355">
        <v>35933.6702130212</v>
      </c>
      <c r="V982" s="355">
        <v>36812.858994348098</v>
      </c>
      <c r="W982" s="355">
        <v>37767.741805418998</v>
      </c>
      <c r="X982" s="355">
        <v>38672.5109760985</v>
      </c>
      <c r="Y982" s="355">
        <v>39547.349570133498</v>
      </c>
      <c r="Z982" s="355">
        <v>40411.9386543004</v>
      </c>
      <c r="AA982" s="355">
        <v>41285.376483829597</v>
      </c>
      <c r="AB982" s="355">
        <v>42181.991571045</v>
      </c>
      <c r="AC982" s="355">
        <v>43111.7532745153</v>
      </c>
      <c r="AD982" s="355">
        <v>44083.371620916398</v>
      </c>
      <c r="AE982" s="355">
        <v>45104.261510863602</v>
      </c>
      <c r="AF982" s="355">
        <v>46178.937691261999</v>
      </c>
      <c r="AG982" s="355">
        <v>47307.174910289701</v>
      </c>
      <c r="AH982" s="355">
        <v>48485.044528213402</v>
      </c>
      <c r="AI982" s="355">
        <v>49709.862574976498</v>
      </c>
      <c r="AJ982" s="355">
        <v>50972.387641231297</v>
      </c>
      <c r="AK982" s="355">
        <v>52260.367988529601</v>
      </c>
      <c r="AL982" s="355">
        <v>53566.478342176597</v>
      </c>
      <c r="AM982" s="355">
        <v>54874.9225087183</v>
      </c>
      <c r="AN982" s="355">
        <v>56163.138492169601</v>
      </c>
      <c r="AO982" s="355">
        <v>57414.762254715999</v>
      </c>
      <c r="AP982" s="355">
        <v>58607.312443875097</v>
      </c>
      <c r="AQ982" s="355">
        <v>59709.679180013503</v>
      </c>
      <c r="AR982" s="355">
        <v>60687.141042634998</v>
      </c>
    </row>
    <row r="983" spans="1:44" ht="20.25" customHeight="1">
      <c r="A983" s="357" t="s">
        <v>4147</v>
      </c>
      <c r="B983" s="358" t="s">
        <v>4148</v>
      </c>
      <c r="C983" s="358" t="s">
        <v>1290</v>
      </c>
      <c r="D983" s="358" t="s">
        <v>1291</v>
      </c>
      <c r="E983" s="358" t="s">
        <v>1921</v>
      </c>
      <c r="F983" s="358" t="s">
        <v>4149</v>
      </c>
      <c r="G983" s="358" t="s">
        <v>1770</v>
      </c>
      <c r="H983" s="358" t="s">
        <v>1130</v>
      </c>
      <c r="I983" s="355">
        <v>273754.2</v>
      </c>
      <c r="J983" s="355">
        <v>285494.59999999998</v>
      </c>
      <c r="K983" s="355">
        <v>296101.8</v>
      </c>
      <c r="L983" s="355">
        <v>312228.90000000002</v>
      </c>
      <c r="M983" s="355">
        <v>332258.7</v>
      </c>
      <c r="N983" s="355">
        <v>349586.3</v>
      </c>
      <c r="O983" s="355">
        <v>369293.7</v>
      </c>
      <c r="P983" s="355">
        <v>384235.7</v>
      </c>
      <c r="Q983" s="355">
        <v>389091.8</v>
      </c>
      <c r="R983" s="359">
        <v>395939.8</v>
      </c>
      <c r="S983" s="355">
        <v>403858.6</v>
      </c>
      <c r="T983" s="355">
        <v>413551.2</v>
      </c>
      <c r="U983" s="355">
        <v>424303.6</v>
      </c>
      <c r="V983" s="355">
        <v>434062.5</v>
      </c>
      <c r="W983" s="355">
        <v>444480</v>
      </c>
      <c r="X983" s="355">
        <v>444986.9</v>
      </c>
      <c r="Y983" s="355">
        <v>439722.2</v>
      </c>
      <c r="Z983" s="355">
        <v>432254.9</v>
      </c>
      <c r="AA983" s="355">
        <v>425584.6</v>
      </c>
      <c r="AB983" s="355">
        <v>422140.7</v>
      </c>
      <c r="AC983" s="355">
        <v>423782.7</v>
      </c>
      <c r="AD983" s="355">
        <v>431800.6</v>
      </c>
      <c r="AE983" s="355">
        <v>446914.4</v>
      </c>
      <c r="AF983" s="355">
        <v>469274.1</v>
      </c>
      <c r="AG983" s="355">
        <v>498460.2</v>
      </c>
      <c r="AH983" s="355">
        <v>533483</v>
      </c>
      <c r="AI983" s="355">
        <v>572783.19999999995</v>
      </c>
      <c r="AJ983" s="355">
        <v>614231.6</v>
      </c>
      <c r="AK983" s="355">
        <v>655129.1</v>
      </c>
      <c r="AL983" s="355">
        <v>692207</v>
      </c>
      <c r="AM983" s="355">
        <v>721626.4</v>
      </c>
      <c r="AN983" s="355">
        <v>738978.9</v>
      </c>
      <c r="AO983" s="355">
        <v>739286</v>
      </c>
      <c r="AP983" s="355">
        <v>716999.5</v>
      </c>
      <c r="AQ983" s="355">
        <v>666001.4</v>
      </c>
      <c r="AR983" s="355">
        <v>579603.69999999995</v>
      </c>
    </row>
    <row r="984" spans="1:44" ht="47.25" customHeight="1">
      <c r="A984" s="352" t="s">
        <v>4150</v>
      </c>
      <c r="B984" s="353" t="s">
        <v>4151</v>
      </c>
      <c r="C984" s="353" t="s">
        <v>1371</v>
      </c>
      <c r="D984" s="353" t="s">
        <v>1315</v>
      </c>
      <c r="E984" s="353" t="s">
        <v>1143</v>
      </c>
      <c r="F984" s="353" t="s">
        <v>4152</v>
      </c>
      <c r="G984" s="353" t="s">
        <v>4112</v>
      </c>
      <c r="H984" s="353" t="s">
        <v>1130</v>
      </c>
      <c r="I984" s="354">
        <v>197300</v>
      </c>
      <c r="J984" s="354">
        <v>205700</v>
      </c>
      <c r="K984" s="354">
        <v>213400</v>
      </c>
      <c r="L984" s="354">
        <v>225000</v>
      </c>
      <c r="M984" s="354">
        <v>239400</v>
      </c>
      <c r="N984" s="354">
        <v>251900</v>
      </c>
      <c r="O984" s="354">
        <v>266100</v>
      </c>
      <c r="P984" s="354">
        <v>276900</v>
      </c>
      <c r="Q984" s="354">
        <v>280400</v>
      </c>
      <c r="R984" s="354">
        <v>285300</v>
      </c>
      <c r="S984" s="355">
        <v>291000</v>
      </c>
      <c r="T984" s="355">
        <v>298000</v>
      </c>
      <c r="U984" s="355">
        <v>305700</v>
      </c>
      <c r="V984" s="355">
        <v>312800</v>
      </c>
      <c r="W984" s="355">
        <v>320300</v>
      </c>
      <c r="X984" s="355">
        <v>320600</v>
      </c>
      <c r="Y984" s="355">
        <v>316800</v>
      </c>
      <c r="Z984" s="355">
        <v>311500</v>
      </c>
      <c r="AA984" s="355">
        <v>306700</v>
      </c>
      <c r="AB984" s="355">
        <v>304200</v>
      </c>
      <c r="AC984" s="355">
        <v>305400</v>
      </c>
      <c r="AD984" s="355">
        <v>311100</v>
      </c>
      <c r="AE984" s="355">
        <v>322000</v>
      </c>
      <c r="AF984" s="355">
        <v>338100</v>
      </c>
      <c r="AG984" s="355">
        <v>359200</v>
      </c>
      <c r="AH984" s="355">
        <v>384400</v>
      </c>
      <c r="AI984" s="355">
        <v>412700</v>
      </c>
      <c r="AJ984" s="355">
        <v>442600</v>
      </c>
      <c r="AK984" s="355">
        <v>472000</v>
      </c>
      <c r="AL984" s="355">
        <v>498800</v>
      </c>
      <c r="AM984" s="355">
        <v>520000</v>
      </c>
      <c r="AN984" s="355">
        <v>532500</v>
      </c>
      <c r="AO984" s="355">
        <v>532700</v>
      </c>
      <c r="AP984" s="355">
        <v>516600</v>
      </c>
      <c r="AQ984" s="355">
        <v>479900</v>
      </c>
      <c r="AR984" s="355">
        <v>417600</v>
      </c>
    </row>
    <row r="985" spans="1:44" ht="20.25" customHeight="1">
      <c r="A985" s="357" t="s">
        <v>4153</v>
      </c>
      <c r="B985" s="358" t="s">
        <v>4154</v>
      </c>
      <c r="C985" s="358" t="s">
        <v>1290</v>
      </c>
      <c r="D985" s="358" t="s">
        <v>1291</v>
      </c>
      <c r="E985" s="358" t="s">
        <v>1921</v>
      </c>
      <c r="F985" s="358" t="s">
        <v>4155</v>
      </c>
      <c r="G985" s="358" t="s">
        <v>1770</v>
      </c>
      <c r="H985" s="358" t="s">
        <v>1130</v>
      </c>
      <c r="I985" s="355">
        <v>551564.6</v>
      </c>
      <c r="J985" s="355">
        <v>589267.80000000005</v>
      </c>
      <c r="K985" s="355">
        <v>647873.5</v>
      </c>
      <c r="L985" s="355">
        <v>634926.69999999995</v>
      </c>
      <c r="M985" s="355">
        <v>621662.6</v>
      </c>
      <c r="N985" s="355">
        <v>638966.69999999995</v>
      </c>
      <c r="O985" s="355">
        <v>666551.5</v>
      </c>
      <c r="P985" s="355">
        <v>665417.19999999995</v>
      </c>
      <c r="Q985" s="355">
        <v>674868.5</v>
      </c>
      <c r="R985" s="359">
        <v>673354.7</v>
      </c>
      <c r="S985" s="355">
        <v>680375.2</v>
      </c>
      <c r="T985" s="355">
        <v>692392.4</v>
      </c>
      <c r="U985" s="355">
        <v>709814.8</v>
      </c>
      <c r="V985" s="355">
        <v>725525.1</v>
      </c>
      <c r="W985" s="355">
        <v>742560.4</v>
      </c>
      <c r="X985" s="355">
        <v>766948</v>
      </c>
      <c r="Y985" s="355">
        <v>795753.5</v>
      </c>
      <c r="Z985" s="355">
        <v>826421.2</v>
      </c>
      <c r="AA985" s="355">
        <v>856774.4</v>
      </c>
      <c r="AB985" s="355">
        <v>885014.9</v>
      </c>
      <c r="AC985" s="355">
        <v>909723.7</v>
      </c>
      <c r="AD985" s="355">
        <v>929860.1</v>
      </c>
      <c r="AE985" s="355">
        <v>944762.6</v>
      </c>
      <c r="AF985" s="355">
        <v>954148.2</v>
      </c>
      <c r="AG985" s="355">
        <v>958112.8</v>
      </c>
      <c r="AH985" s="355">
        <v>957131.2</v>
      </c>
      <c r="AI985" s="355">
        <v>952056.8</v>
      </c>
      <c r="AJ985" s="355">
        <v>944121.8</v>
      </c>
      <c r="AK985" s="355">
        <v>934937.3</v>
      </c>
      <c r="AL985" s="355">
        <v>926493.1</v>
      </c>
      <c r="AM985" s="355">
        <v>921157.8</v>
      </c>
      <c r="AN985" s="355">
        <v>921678.8</v>
      </c>
      <c r="AO985" s="355">
        <v>931182.4</v>
      </c>
      <c r="AP985" s="355">
        <v>953173.4</v>
      </c>
      <c r="AQ985" s="355">
        <v>991535.7</v>
      </c>
      <c r="AR985" s="355">
        <v>1050531.7</v>
      </c>
    </row>
    <row r="986" spans="1:44" ht="47.25" customHeight="1">
      <c r="A986" s="352" t="s">
        <v>4156</v>
      </c>
      <c r="B986" s="353" t="s">
        <v>4157</v>
      </c>
      <c r="C986" s="353" t="s">
        <v>1371</v>
      </c>
      <c r="D986" s="353" t="s">
        <v>1315</v>
      </c>
      <c r="E986" s="353" t="s">
        <v>1143</v>
      </c>
      <c r="F986" s="353" t="s">
        <v>4158</v>
      </c>
      <c r="G986" s="353" t="s">
        <v>4112</v>
      </c>
      <c r="H986" s="353" t="s">
        <v>1130</v>
      </c>
      <c r="I986" s="354">
        <v>436700</v>
      </c>
      <c r="J986" s="354">
        <v>454000</v>
      </c>
      <c r="K986" s="354">
        <v>500300</v>
      </c>
      <c r="L986" s="354">
        <v>499600</v>
      </c>
      <c r="M986" s="354">
        <v>491300</v>
      </c>
      <c r="N986" s="354">
        <v>497700</v>
      </c>
      <c r="O986" s="354">
        <v>518300</v>
      </c>
      <c r="P986" s="354">
        <v>526300</v>
      </c>
      <c r="Q986" s="354">
        <v>534400</v>
      </c>
      <c r="R986" s="354">
        <v>512600</v>
      </c>
      <c r="S986" s="355">
        <v>524100</v>
      </c>
      <c r="T986" s="355">
        <v>536400</v>
      </c>
      <c r="U986" s="355">
        <v>547400</v>
      </c>
      <c r="V986" s="355">
        <v>562600</v>
      </c>
      <c r="W986" s="355">
        <v>575600</v>
      </c>
      <c r="X986" s="355">
        <v>595100</v>
      </c>
      <c r="Y986" s="355">
        <v>618100</v>
      </c>
      <c r="Z986" s="355">
        <v>642500</v>
      </c>
      <c r="AA986" s="355">
        <v>666800</v>
      </c>
      <c r="AB986" s="355">
        <v>689400</v>
      </c>
      <c r="AC986" s="355">
        <v>709400</v>
      </c>
      <c r="AD986" s="355">
        <v>725900</v>
      </c>
      <c r="AE986" s="355">
        <v>738400</v>
      </c>
      <c r="AF986" s="355">
        <v>746700</v>
      </c>
      <c r="AG986" s="355">
        <v>750900</v>
      </c>
      <c r="AH986" s="355">
        <v>751300</v>
      </c>
      <c r="AI986" s="355">
        <v>748700</v>
      </c>
      <c r="AJ986" s="355">
        <v>743900</v>
      </c>
      <c r="AK986" s="355">
        <v>738200</v>
      </c>
      <c r="AL986" s="355">
        <v>733000</v>
      </c>
      <c r="AM986" s="355">
        <v>730300</v>
      </c>
      <c r="AN986" s="355">
        <v>732100</v>
      </c>
      <c r="AO986" s="355">
        <v>740800</v>
      </c>
      <c r="AP986" s="355">
        <v>759100</v>
      </c>
      <c r="AQ986" s="355">
        <v>789800</v>
      </c>
      <c r="AR986" s="355">
        <v>836400</v>
      </c>
    </row>
    <row r="987" spans="1:44" ht="20.25" customHeight="1">
      <c r="A987" s="357" t="s">
        <v>4159</v>
      </c>
      <c r="B987" s="358" t="s">
        <v>4160</v>
      </c>
      <c r="C987" s="358" t="s">
        <v>1290</v>
      </c>
      <c r="D987" s="358" t="s">
        <v>1291</v>
      </c>
      <c r="E987" s="358" t="s">
        <v>1921</v>
      </c>
      <c r="F987" s="358" t="s">
        <v>4161</v>
      </c>
      <c r="G987" s="358" t="s">
        <v>1770</v>
      </c>
      <c r="H987" s="358" t="s">
        <v>1130</v>
      </c>
      <c r="I987" s="355">
        <v>580839.4</v>
      </c>
      <c r="J987" s="355">
        <v>612370.19999999995</v>
      </c>
      <c r="K987" s="355">
        <v>660881.1</v>
      </c>
      <c r="L987" s="355">
        <v>671699.7</v>
      </c>
      <c r="M987" s="355">
        <v>658136.30000000005</v>
      </c>
      <c r="N987" s="355">
        <v>636678.6</v>
      </c>
      <c r="O987" s="355">
        <v>701537</v>
      </c>
      <c r="P987" s="355">
        <v>730672</v>
      </c>
      <c r="Q987" s="355">
        <v>756395.8</v>
      </c>
      <c r="R987" s="359">
        <v>774564</v>
      </c>
      <c r="S987" s="355">
        <v>791493.3</v>
      </c>
      <c r="T987" s="355">
        <v>802611.4</v>
      </c>
      <c r="U987" s="355">
        <v>817207</v>
      </c>
      <c r="V987" s="355">
        <v>836342.2</v>
      </c>
      <c r="W987" s="355">
        <v>853847.8</v>
      </c>
      <c r="X987" s="355">
        <v>872894</v>
      </c>
      <c r="Y987" s="355">
        <v>892847.5</v>
      </c>
      <c r="Z987" s="355">
        <v>913167.4</v>
      </c>
      <c r="AA987" s="355">
        <v>933405.1</v>
      </c>
      <c r="AB987" s="355">
        <v>953204.6</v>
      </c>
      <c r="AC987" s="355">
        <v>972302</v>
      </c>
      <c r="AD987" s="355">
        <v>990526</v>
      </c>
      <c r="AE987" s="355">
        <v>1007797.5</v>
      </c>
      <c r="AF987" s="355">
        <v>1024130</v>
      </c>
      <c r="AG987" s="355">
        <v>1039629</v>
      </c>
      <c r="AH987" s="355">
        <v>1054492.8999999999</v>
      </c>
      <c r="AI987" s="355">
        <v>1069011.8999999999</v>
      </c>
      <c r="AJ987" s="355">
        <v>1083569</v>
      </c>
      <c r="AK987" s="355">
        <v>1098639.3</v>
      </c>
      <c r="AL987" s="355">
        <v>1114790.5</v>
      </c>
      <c r="AM987" s="355">
        <v>1132682.6000000001</v>
      </c>
      <c r="AN987" s="355">
        <v>1153067.8999999999</v>
      </c>
      <c r="AO987" s="355">
        <v>1176791.1000000001</v>
      </c>
      <c r="AP987" s="355">
        <v>1204789.2</v>
      </c>
      <c r="AQ987" s="355">
        <v>1238091.8999999999</v>
      </c>
      <c r="AR987" s="355">
        <v>1277820.8</v>
      </c>
    </row>
    <row r="988" spans="1:44" ht="47.25" customHeight="1">
      <c r="A988" s="352" t="s">
        <v>4162</v>
      </c>
      <c r="B988" s="353" t="s">
        <v>4163</v>
      </c>
      <c r="C988" s="353" t="s">
        <v>1371</v>
      </c>
      <c r="D988" s="353" t="s">
        <v>1315</v>
      </c>
      <c r="E988" s="353" t="s">
        <v>1143</v>
      </c>
      <c r="F988" s="353" t="s">
        <v>4164</v>
      </c>
      <c r="G988" s="353" t="s">
        <v>4112</v>
      </c>
      <c r="H988" s="353" t="s">
        <v>1130</v>
      </c>
      <c r="I988" s="354">
        <v>631200</v>
      </c>
      <c r="J988" s="354">
        <v>665500</v>
      </c>
      <c r="K988" s="354">
        <v>718200</v>
      </c>
      <c r="L988" s="354">
        <v>729900</v>
      </c>
      <c r="M988" s="354">
        <v>715200</v>
      </c>
      <c r="N988" s="354">
        <v>691900</v>
      </c>
      <c r="O988" s="354">
        <v>762400</v>
      </c>
      <c r="P988" s="354">
        <v>794000</v>
      </c>
      <c r="Q988" s="354">
        <v>822000</v>
      </c>
      <c r="R988" s="354">
        <v>841700</v>
      </c>
      <c r="S988" s="355">
        <v>860100</v>
      </c>
      <c r="T988" s="355">
        <v>872200</v>
      </c>
      <c r="U988" s="355">
        <v>888100</v>
      </c>
      <c r="V988" s="355">
        <v>908900</v>
      </c>
      <c r="W988" s="355">
        <v>927900</v>
      </c>
      <c r="X988" s="355">
        <v>948600</v>
      </c>
      <c r="Y988" s="355">
        <v>970300</v>
      </c>
      <c r="Z988" s="355">
        <v>992300</v>
      </c>
      <c r="AA988" s="355">
        <v>1014300</v>
      </c>
      <c r="AB988" s="355">
        <v>1035800</v>
      </c>
      <c r="AC988" s="355">
        <v>1056600</v>
      </c>
      <c r="AD988" s="355">
        <v>1076400</v>
      </c>
      <c r="AE988" s="355">
        <v>1095200</v>
      </c>
      <c r="AF988" s="355">
        <v>1112900</v>
      </c>
      <c r="AG988" s="355">
        <v>1129800</v>
      </c>
      <c r="AH988" s="355">
        <v>1145900</v>
      </c>
      <c r="AI988" s="355">
        <v>1161700</v>
      </c>
      <c r="AJ988" s="355">
        <v>1177500</v>
      </c>
      <c r="AK988" s="355">
        <v>1193900</v>
      </c>
      <c r="AL988" s="355">
        <v>1211400</v>
      </c>
      <c r="AM988" s="355">
        <v>1230900</v>
      </c>
      <c r="AN988" s="355">
        <v>1253000</v>
      </c>
      <c r="AO988" s="355">
        <v>1278800</v>
      </c>
      <c r="AP988" s="355">
        <v>1309200</v>
      </c>
      <c r="AQ988" s="355">
        <v>1345400</v>
      </c>
      <c r="AR988" s="355">
        <v>1388600</v>
      </c>
    </row>
    <row r="989" spans="1:44" ht="47.25" customHeight="1">
      <c r="A989" s="357" t="s">
        <v>4165</v>
      </c>
      <c r="B989" s="358" t="s">
        <v>4166</v>
      </c>
      <c r="C989" s="358"/>
      <c r="D989" s="358"/>
      <c r="E989" s="358" t="s">
        <v>3804</v>
      </c>
      <c r="F989" s="358" t="s">
        <v>4167</v>
      </c>
      <c r="G989" s="358"/>
      <c r="H989" s="358" t="s">
        <v>1130</v>
      </c>
      <c r="I989" s="355">
        <v>5.8620000000000001</v>
      </c>
      <c r="J989" s="355">
        <v>1.411</v>
      </c>
      <c r="K989" s="355">
        <v>0.88400000000000001</v>
      </c>
      <c r="L989" s="355">
        <v>2.952</v>
      </c>
      <c r="M989" s="359">
        <v>3.8</v>
      </c>
      <c r="N989" s="359">
        <v>2.7</v>
      </c>
      <c r="O989" s="359">
        <v>0.8</v>
      </c>
      <c r="P989" s="359">
        <v>0.6</v>
      </c>
      <c r="Q989" s="359">
        <v>-1.3</v>
      </c>
      <c r="R989" s="359">
        <v>2.2999999999999998</v>
      </c>
      <c r="S989" s="355">
        <v>1.4</v>
      </c>
      <c r="T989" s="355">
        <v>1.1000000000000001</v>
      </c>
      <c r="U989" s="355">
        <v>1.4</v>
      </c>
      <c r="V989" s="355">
        <v>2</v>
      </c>
      <c r="W989" s="355">
        <v>2.1</v>
      </c>
      <c r="X989" s="355">
        <v>1.4</v>
      </c>
      <c r="Y989" s="355">
        <v>1.1000000000000001</v>
      </c>
      <c r="Z989" s="355">
        <v>0.8</v>
      </c>
      <c r="AA989" s="355">
        <v>0.6</v>
      </c>
      <c r="AB989" s="355">
        <v>0.4</v>
      </c>
      <c r="AC989" s="355">
        <v>0.3</v>
      </c>
      <c r="AD989" s="355">
        <v>0.3</v>
      </c>
      <c r="AE989" s="355">
        <v>0.2</v>
      </c>
      <c r="AF989" s="355">
        <v>0.2</v>
      </c>
      <c r="AG989" s="355">
        <v>0.2</v>
      </c>
      <c r="AH989" s="355">
        <v>0.3</v>
      </c>
      <c r="AI989" s="355">
        <v>0.3</v>
      </c>
      <c r="AJ989" s="355">
        <v>0.3</v>
      </c>
      <c r="AK989" s="355">
        <v>0.3</v>
      </c>
      <c r="AL989" s="355">
        <v>0.3</v>
      </c>
      <c r="AM989" s="355">
        <v>0.2</v>
      </c>
      <c r="AN989" s="355">
        <v>0.2</v>
      </c>
      <c r="AO989" s="355">
        <v>0</v>
      </c>
      <c r="AP989" s="355">
        <v>-0.1</v>
      </c>
      <c r="AQ989" s="355">
        <v>-0.3</v>
      </c>
      <c r="AR989" s="355">
        <v>-0.6</v>
      </c>
    </row>
    <row r="990" spans="1:44" ht="47.25" customHeight="1">
      <c r="A990" s="352" t="s">
        <v>4168</v>
      </c>
      <c r="B990" s="353" t="s">
        <v>4169</v>
      </c>
      <c r="C990" s="353" t="s">
        <v>2426</v>
      </c>
      <c r="D990" s="353" t="s">
        <v>1315</v>
      </c>
      <c r="E990" s="353" t="s">
        <v>1864</v>
      </c>
      <c r="F990" s="353" t="s">
        <v>4170</v>
      </c>
      <c r="G990" s="353"/>
      <c r="H990" s="353" t="s">
        <v>1130</v>
      </c>
      <c r="I990" s="356">
        <v>897410</v>
      </c>
      <c r="J990" s="356">
        <v>906740.3</v>
      </c>
      <c r="K990" s="356">
        <v>919651.3</v>
      </c>
      <c r="L990" s="356">
        <v>945214.5</v>
      </c>
      <c r="M990" s="356">
        <v>968331.4</v>
      </c>
      <c r="N990" s="356">
        <v>995916.80000000005</v>
      </c>
      <c r="O990" s="354">
        <v>1005360</v>
      </c>
      <c r="P990" s="354">
        <v>1024639</v>
      </c>
      <c r="Q990" s="354">
        <v>1048923</v>
      </c>
      <c r="R990" s="355">
        <v>1066287</v>
      </c>
      <c r="S990" s="355">
        <v>1081152</v>
      </c>
      <c r="T990" s="355">
        <v>1099351</v>
      </c>
      <c r="U990" s="355">
        <v>1117719</v>
      </c>
      <c r="V990" s="355">
        <v>1143529</v>
      </c>
      <c r="W990" s="355">
        <v>1169332</v>
      </c>
      <c r="X990" s="355">
        <v>1198139</v>
      </c>
      <c r="Y990" s="355">
        <v>1227183</v>
      </c>
      <c r="Z990" s="355">
        <v>1255820</v>
      </c>
      <c r="AA990" s="355">
        <v>1283315</v>
      </c>
      <c r="AB990" s="356" t="s">
        <v>1131</v>
      </c>
      <c r="AC990" s="356" t="s">
        <v>1131</v>
      </c>
      <c r="AD990" s="356" t="s">
        <v>1131</v>
      </c>
      <c r="AE990" s="356" t="s">
        <v>1131</v>
      </c>
      <c r="AF990" s="356" t="s">
        <v>1131</v>
      </c>
      <c r="AG990" s="356" t="s">
        <v>1131</v>
      </c>
      <c r="AH990" s="356" t="s">
        <v>1131</v>
      </c>
      <c r="AI990" s="356" t="s">
        <v>1131</v>
      </c>
      <c r="AJ990" s="356" t="s">
        <v>1131</v>
      </c>
      <c r="AK990" s="356" t="s">
        <v>1131</v>
      </c>
      <c r="AL990" s="356" t="s">
        <v>1131</v>
      </c>
      <c r="AM990" s="356" t="s">
        <v>1131</v>
      </c>
      <c r="AN990" s="356" t="s">
        <v>1131</v>
      </c>
      <c r="AO990" s="356" t="s">
        <v>1131</v>
      </c>
      <c r="AP990" s="356" t="s">
        <v>1131</v>
      </c>
      <c r="AQ990" s="356" t="s">
        <v>1131</v>
      </c>
      <c r="AR990" s="356" t="s">
        <v>1131</v>
      </c>
    </row>
    <row r="991" spans="1:44" ht="47.25" customHeight="1">
      <c r="A991" s="357" t="s">
        <v>4171</v>
      </c>
      <c r="B991" s="358" t="s">
        <v>4172</v>
      </c>
      <c r="C991" s="358" t="s">
        <v>2426</v>
      </c>
      <c r="D991" s="358" t="s">
        <v>1315</v>
      </c>
      <c r="E991" s="358" t="s">
        <v>2568</v>
      </c>
      <c r="F991" s="358" t="s">
        <v>4173</v>
      </c>
      <c r="G991" s="358"/>
      <c r="H991" s="358" t="s">
        <v>1130</v>
      </c>
      <c r="I991" s="359">
        <v>1091735.1000000001</v>
      </c>
      <c r="J991" s="359">
        <v>1103085.8</v>
      </c>
      <c r="K991" s="359">
        <v>1118792.5</v>
      </c>
      <c r="L991" s="359">
        <v>1149891.2</v>
      </c>
      <c r="M991" s="359">
        <v>1178013.8</v>
      </c>
      <c r="N991" s="359">
        <v>1211572.6000000001</v>
      </c>
      <c r="O991" s="359">
        <v>1223060.6000000001</v>
      </c>
      <c r="P991" s="359">
        <v>1246514.7</v>
      </c>
      <c r="Q991" s="359">
        <v>1276057.1000000001</v>
      </c>
      <c r="R991" s="355">
        <v>1297180.7</v>
      </c>
      <c r="S991" s="355">
        <v>1315265</v>
      </c>
      <c r="T991" s="355">
        <v>1337403.8</v>
      </c>
      <c r="U991" s="355">
        <v>1359749.3</v>
      </c>
      <c r="V991" s="355">
        <v>1391148.3</v>
      </c>
      <c r="W991" s="355">
        <v>1422539.5</v>
      </c>
      <c r="X991" s="355">
        <v>1457583.9</v>
      </c>
      <c r="Y991" s="355">
        <v>1492917.4</v>
      </c>
      <c r="Z991" s="355">
        <v>1527754.9</v>
      </c>
      <c r="AA991" s="355">
        <v>1561204.2</v>
      </c>
      <c r="AB991" s="355" t="s">
        <v>1131</v>
      </c>
      <c r="AC991" s="355" t="s">
        <v>1131</v>
      </c>
      <c r="AD991" s="355" t="s">
        <v>1131</v>
      </c>
      <c r="AE991" s="355" t="s">
        <v>1131</v>
      </c>
      <c r="AF991" s="355" t="s">
        <v>1131</v>
      </c>
      <c r="AG991" s="355" t="s">
        <v>1131</v>
      </c>
      <c r="AH991" s="355" t="s">
        <v>1131</v>
      </c>
      <c r="AI991" s="355" t="s">
        <v>1131</v>
      </c>
      <c r="AJ991" s="355" t="s">
        <v>1131</v>
      </c>
      <c r="AK991" s="355" t="s">
        <v>1131</v>
      </c>
      <c r="AL991" s="355" t="s">
        <v>1131</v>
      </c>
      <c r="AM991" s="355" t="s">
        <v>1131</v>
      </c>
      <c r="AN991" s="355" t="s">
        <v>1131</v>
      </c>
      <c r="AO991" s="355" t="s">
        <v>1131</v>
      </c>
      <c r="AP991" s="355" t="s">
        <v>1131</v>
      </c>
      <c r="AQ991" s="355" t="s">
        <v>1131</v>
      </c>
      <c r="AR991" s="355" t="s">
        <v>1131</v>
      </c>
    </row>
    <row r="992" spans="1:44" ht="47.25" customHeight="1">
      <c r="A992" s="352" t="s">
        <v>4174</v>
      </c>
      <c r="B992" s="353" t="s">
        <v>4175</v>
      </c>
      <c r="C992" s="353" t="s">
        <v>1371</v>
      </c>
      <c r="D992" s="353" t="s">
        <v>1315</v>
      </c>
      <c r="E992" s="353" t="s">
        <v>3804</v>
      </c>
      <c r="F992" s="353" t="s">
        <v>4176</v>
      </c>
      <c r="G992" s="353"/>
      <c r="H992" s="353" t="s">
        <v>1130</v>
      </c>
      <c r="I992" s="356">
        <v>739160</v>
      </c>
      <c r="J992" s="356">
        <v>749590</v>
      </c>
      <c r="K992" s="356">
        <v>756210</v>
      </c>
      <c r="L992" s="356">
        <v>778540</v>
      </c>
      <c r="M992" s="356">
        <v>807850</v>
      </c>
      <c r="N992" s="356">
        <v>829680</v>
      </c>
      <c r="O992" s="356">
        <v>836150</v>
      </c>
      <c r="P992" s="356">
        <v>841550</v>
      </c>
      <c r="Q992" s="354">
        <v>830800</v>
      </c>
      <c r="R992" s="354">
        <v>849800</v>
      </c>
      <c r="S992" s="355">
        <v>861300</v>
      </c>
      <c r="T992" s="355">
        <v>870800</v>
      </c>
      <c r="U992" s="355">
        <v>882700</v>
      </c>
      <c r="V992" s="355">
        <v>900500</v>
      </c>
      <c r="W992" s="355">
        <v>919100</v>
      </c>
      <c r="X992" s="355">
        <v>932300</v>
      </c>
      <c r="Y992" s="355">
        <v>942300</v>
      </c>
      <c r="Z992" s="355">
        <v>949800</v>
      </c>
      <c r="AA992" s="355">
        <v>955300</v>
      </c>
      <c r="AB992" s="355">
        <v>959500</v>
      </c>
      <c r="AC992" s="355">
        <v>962800</v>
      </c>
      <c r="AD992" s="355">
        <v>965400</v>
      </c>
      <c r="AE992" s="355">
        <v>967800</v>
      </c>
      <c r="AF992" s="355">
        <v>970000</v>
      </c>
      <c r="AG992" s="355">
        <v>972400</v>
      </c>
      <c r="AH992" s="355">
        <v>974900</v>
      </c>
      <c r="AI992" s="355">
        <v>977600</v>
      </c>
      <c r="AJ992" s="355">
        <v>980500</v>
      </c>
      <c r="AK992" s="355">
        <v>983400</v>
      </c>
      <c r="AL992" s="355">
        <v>986100</v>
      </c>
      <c r="AM992" s="355">
        <v>988400</v>
      </c>
      <c r="AN992" s="355">
        <v>989900</v>
      </c>
      <c r="AO992" s="355">
        <v>990400</v>
      </c>
      <c r="AP992" s="355">
        <v>989300</v>
      </c>
      <c r="AQ992" s="355">
        <v>986000</v>
      </c>
      <c r="AR992" s="355">
        <v>980100</v>
      </c>
    </row>
    <row r="993" spans="1:44" ht="38.25" customHeight="1">
      <c r="A993" s="357" t="s">
        <v>4177</v>
      </c>
      <c r="B993" s="358" t="s">
        <v>4178</v>
      </c>
      <c r="C993" s="358" t="s">
        <v>1371</v>
      </c>
      <c r="D993" s="358" t="s">
        <v>1315</v>
      </c>
      <c r="E993" s="358" t="s">
        <v>2568</v>
      </c>
      <c r="F993" s="358" t="s">
        <v>4179</v>
      </c>
      <c r="G993" s="358"/>
      <c r="H993" s="358" t="s">
        <v>1130</v>
      </c>
      <c r="I993" s="359">
        <v>794003.3</v>
      </c>
      <c r="J993" s="359">
        <v>802258.5</v>
      </c>
      <c r="K993" s="359">
        <v>813681.8</v>
      </c>
      <c r="L993" s="359">
        <v>836299.4</v>
      </c>
      <c r="M993" s="359">
        <v>856752.5</v>
      </c>
      <c r="N993" s="359">
        <v>881159.4</v>
      </c>
      <c r="O993" s="359">
        <v>889514.4</v>
      </c>
      <c r="P993" s="359">
        <v>906572.2</v>
      </c>
      <c r="Q993" s="359">
        <v>928058</v>
      </c>
      <c r="R993" s="355">
        <v>943420.9</v>
      </c>
      <c r="S993" s="355">
        <v>956573.4</v>
      </c>
      <c r="T993" s="355">
        <v>972674.6</v>
      </c>
      <c r="U993" s="355">
        <v>988926.2</v>
      </c>
      <c r="V993" s="355">
        <v>1011762.2</v>
      </c>
      <c r="W993" s="355">
        <v>1034592.6</v>
      </c>
      <c r="X993" s="355">
        <v>1060079.8</v>
      </c>
      <c r="Y993" s="355">
        <v>1085777.3999999999</v>
      </c>
      <c r="Z993" s="355">
        <v>1111114.2</v>
      </c>
      <c r="AA993" s="355">
        <v>1135441.3999999999</v>
      </c>
      <c r="AB993" s="355" t="s">
        <v>1131</v>
      </c>
      <c r="AC993" s="355" t="s">
        <v>1131</v>
      </c>
      <c r="AD993" s="355" t="s">
        <v>1131</v>
      </c>
      <c r="AE993" s="355" t="s">
        <v>1131</v>
      </c>
      <c r="AF993" s="355" t="s">
        <v>1131</v>
      </c>
      <c r="AG993" s="355" t="s">
        <v>1131</v>
      </c>
      <c r="AH993" s="355" t="s">
        <v>1131</v>
      </c>
      <c r="AI993" s="355" t="s">
        <v>1131</v>
      </c>
      <c r="AJ993" s="355" t="s">
        <v>1131</v>
      </c>
      <c r="AK993" s="355" t="s">
        <v>1131</v>
      </c>
      <c r="AL993" s="355" t="s">
        <v>1131</v>
      </c>
      <c r="AM993" s="355" t="s">
        <v>1131</v>
      </c>
      <c r="AN993" s="355" t="s">
        <v>1131</v>
      </c>
      <c r="AO993" s="355" t="s">
        <v>1131</v>
      </c>
      <c r="AP993" s="355" t="s">
        <v>1131</v>
      </c>
      <c r="AQ993" s="355" t="s">
        <v>1131</v>
      </c>
      <c r="AR993" s="355" t="s">
        <v>1131</v>
      </c>
    </row>
    <row r="994" spans="1:44" ht="20.25" customHeight="1">
      <c r="A994" s="352" t="s">
        <v>4180</v>
      </c>
      <c r="B994" s="353" t="s">
        <v>4181</v>
      </c>
      <c r="C994" s="353" t="s">
        <v>1290</v>
      </c>
      <c r="D994" s="353" t="s">
        <v>1291</v>
      </c>
      <c r="E994" s="353" t="s">
        <v>1921</v>
      </c>
      <c r="F994" s="353" t="s">
        <v>4182</v>
      </c>
      <c r="G994" s="353" t="s">
        <v>1770</v>
      </c>
      <c r="H994" s="353" t="s">
        <v>1130</v>
      </c>
      <c r="I994" s="356">
        <v>923186.4</v>
      </c>
      <c r="J994" s="356">
        <v>948891.4</v>
      </c>
      <c r="K994" s="356">
        <v>976059.4</v>
      </c>
      <c r="L994" s="356">
        <v>1008070.8</v>
      </c>
      <c r="M994" s="356">
        <v>1031986</v>
      </c>
      <c r="N994" s="356">
        <v>984088</v>
      </c>
      <c r="O994" s="356">
        <v>1020878.4</v>
      </c>
      <c r="P994" s="356">
        <v>1063928.5</v>
      </c>
      <c r="Q994" s="356">
        <v>1082683</v>
      </c>
      <c r="R994" s="354">
        <v>1094299.3999999999</v>
      </c>
      <c r="S994" s="355">
        <v>1111508.1000000001</v>
      </c>
      <c r="T994" s="355">
        <v>1132112.3999999999</v>
      </c>
      <c r="U994" s="355">
        <v>1159578.6000000001</v>
      </c>
      <c r="V994" s="355">
        <v>1181724.7</v>
      </c>
      <c r="W994" s="355">
        <v>1204986.3</v>
      </c>
      <c r="X994" s="355">
        <v>1222285.3999999999</v>
      </c>
      <c r="Y994" s="355">
        <v>1235321.6000000001</v>
      </c>
      <c r="Z994" s="355">
        <v>1245124.5</v>
      </c>
      <c r="AA994" s="355">
        <v>1252445.6000000001</v>
      </c>
      <c r="AB994" s="355">
        <v>1257944.8</v>
      </c>
      <c r="AC994" s="355">
        <v>1262189.8999999999</v>
      </c>
      <c r="AD994" s="355">
        <v>1265657.6000000001</v>
      </c>
      <c r="AE994" s="355">
        <v>1268733.5</v>
      </c>
      <c r="AF994" s="355">
        <v>1271712.3999999999</v>
      </c>
      <c r="AG994" s="355">
        <v>1274799.1000000001</v>
      </c>
      <c r="AH994" s="355">
        <v>1278108.1000000001</v>
      </c>
      <c r="AI994" s="355">
        <v>1281664.1000000001</v>
      </c>
      <c r="AJ994" s="355">
        <v>1285403</v>
      </c>
      <c r="AK994" s="355">
        <v>1289171</v>
      </c>
      <c r="AL994" s="355">
        <v>1292726.2</v>
      </c>
      <c r="AM994" s="355">
        <v>1295738</v>
      </c>
      <c r="AN994" s="355">
        <v>1297788.1000000001</v>
      </c>
      <c r="AO994" s="355">
        <v>1298370.2</v>
      </c>
      <c r="AP994" s="355">
        <v>1296890.8</v>
      </c>
      <c r="AQ994" s="355">
        <v>1292669.6000000001</v>
      </c>
      <c r="AR994" s="355">
        <v>1284939.3999999999</v>
      </c>
    </row>
    <row r="995" spans="1:44" ht="47.25" customHeight="1">
      <c r="A995" s="357" t="s">
        <v>4183</v>
      </c>
      <c r="B995" s="358" t="s">
        <v>4184</v>
      </c>
      <c r="C995" s="358" t="s">
        <v>1371</v>
      </c>
      <c r="D995" s="358" t="s">
        <v>1315</v>
      </c>
      <c r="E995" s="358" t="s">
        <v>1143</v>
      </c>
      <c r="F995" s="358" t="s">
        <v>4185</v>
      </c>
      <c r="G995" s="358" t="s">
        <v>4112</v>
      </c>
      <c r="H995" s="358" t="s">
        <v>1130</v>
      </c>
      <c r="I995" s="359">
        <v>683200</v>
      </c>
      <c r="J995" s="359">
        <v>702200</v>
      </c>
      <c r="K995" s="359">
        <v>722400</v>
      </c>
      <c r="L995" s="359">
        <v>746000</v>
      </c>
      <c r="M995" s="359">
        <v>763700</v>
      </c>
      <c r="N995" s="359">
        <v>728300</v>
      </c>
      <c r="O995" s="359">
        <v>755500</v>
      </c>
      <c r="P995" s="359">
        <v>787400</v>
      </c>
      <c r="Q995" s="359">
        <v>801300</v>
      </c>
      <c r="R995" s="359">
        <v>809900</v>
      </c>
      <c r="S995" s="355">
        <v>822600</v>
      </c>
      <c r="T995" s="355">
        <v>837800</v>
      </c>
      <c r="U995" s="355">
        <v>858200</v>
      </c>
      <c r="V995" s="355">
        <v>874600</v>
      </c>
      <c r="W995" s="355">
        <v>891800</v>
      </c>
      <c r="X995" s="355">
        <v>904600</v>
      </c>
      <c r="Y995" s="355">
        <v>914200</v>
      </c>
      <c r="Z995" s="355">
        <v>921500</v>
      </c>
      <c r="AA995" s="355">
        <v>926900</v>
      </c>
      <c r="AB995" s="355">
        <v>931000</v>
      </c>
      <c r="AC995" s="355">
        <v>934100</v>
      </c>
      <c r="AD995" s="355">
        <v>936700</v>
      </c>
      <c r="AE995" s="355">
        <v>939000</v>
      </c>
      <c r="AF995" s="355">
        <v>941200</v>
      </c>
      <c r="AG995" s="355">
        <v>943400</v>
      </c>
      <c r="AH995" s="355">
        <v>945900</v>
      </c>
      <c r="AI995" s="355">
        <v>948500</v>
      </c>
      <c r="AJ995" s="355">
        <v>951300</v>
      </c>
      <c r="AK995" s="355">
        <v>954100</v>
      </c>
      <c r="AL995" s="355">
        <v>956700</v>
      </c>
      <c r="AM995" s="355">
        <v>958900</v>
      </c>
      <c r="AN995" s="355">
        <v>960500</v>
      </c>
      <c r="AO995" s="355">
        <v>960900</v>
      </c>
      <c r="AP995" s="355">
        <v>959800</v>
      </c>
      <c r="AQ995" s="355">
        <v>956700</v>
      </c>
      <c r="AR995" s="355">
        <v>950900</v>
      </c>
    </row>
    <row r="996" spans="1:44" ht="20.25" customHeight="1">
      <c r="A996" s="352" t="s">
        <v>4186</v>
      </c>
      <c r="B996" s="353" t="s">
        <v>4187</v>
      </c>
      <c r="C996" s="353" t="s">
        <v>1290</v>
      </c>
      <c r="D996" s="353" t="s">
        <v>1291</v>
      </c>
      <c r="E996" s="353" t="s">
        <v>1921</v>
      </c>
      <c r="F996" s="353" t="s">
        <v>4188</v>
      </c>
      <c r="G996" s="353" t="s">
        <v>1770</v>
      </c>
      <c r="H996" s="353" t="s">
        <v>1130</v>
      </c>
      <c r="I996" s="356">
        <v>17838.7</v>
      </c>
      <c r="J996" s="356">
        <v>2760.6</v>
      </c>
      <c r="K996" s="356">
        <v>4463.3999999999996</v>
      </c>
      <c r="L996" s="356">
        <v>16502.3</v>
      </c>
      <c r="M996" s="356">
        <v>18984.400000000001</v>
      </c>
      <c r="N996" s="356">
        <v>9962</v>
      </c>
      <c r="O996" s="356">
        <v>9293.5</v>
      </c>
      <c r="P996" s="356">
        <v>20855.599999999999</v>
      </c>
      <c r="Q996" s="356">
        <v>21870.1</v>
      </c>
      <c r="R996" s="354">
        <v>-5000</v>
      </c>
      <c r="S996" s="355">
        <v>3000</v>
      </c>
      <c r="T996" s="355">
        <v>7000</v>
      </c>
      <c r="U996" s="355">
        <v>4000</v>
      </c>
      <c r="V996" s="355">
        <v>8000</v>
      </c>
      <c r="W996" s="355">
        <v>8000</v>
      </c>
      <c r="X996" s="355">
        <v>8977.1</v>
      </c>
      <c r="Y996" s="355">
        <v>10167.6</v>
      </c>
      <c r="Z996" s="355">
        <v>11386.9</v>
      </c>
      <c r="AA996" s="355">
        <v>12636.9</v>
      </c>
      <c r="AB996" s="355">
        <v>13920.7</v>
      </c>
      <c r="AC996" s="355">
        <v>15242</v>
      </c>
      <c r="AD996" s="355">
        <v>16604.599999999999</v>
      </c>
      <c r="AE996" s="355">
        <v>18012.5</v>
      </c>
      <c r="AF996" s="355">
        <v>19469.099999999999</v>
      </c>
      <c r="AG996" s="355">
        <v>20977.5</v>
      </c>
      <c r="AH996" s="355">
        <v>22539.1</v>
      </c>
      <c r="AI996" s="355">
        <v>24154.6</v>
      </c>
      <c r="AJ996" s="355">
        <v>25822.5</v>
      </c>
      <c r="AK996" s="355">
        <v>27539.5</v>
      </c>
      <c r="AL996" s="355">
        <v>29299.8</v>
      </c>
      <c r="AM996" s="355">
        <v>31094.9</v>
      </c>
      <c r="AN996" s="355">
        <v>32913.300000000003</v>
      </c>
      <c r="AO996" s="355">
        <v>34740</v>
      </c>
      <c r="AP996" s="355">
        <v>36556.5</v>
      </c>
      <c r="AQ996" s="355">
        <v>38339.9</v>
      </c>
      <c r="AR996" s="355">
        <v>40063.300000000003</v>
      </c>
    </row>
    <row r="997" spans="1:44" ht="167.25" customHeight="1">
      <c r="A997" s="357" t="s">
        <v>4189</v>
      </c>
      <c r="B997" s="358" t="s">
        <v>4190</v>
      </c>
      <c r="C997" s="358" t="s">
        <v>1371</v>
      </c>
      <c r="D997" s="358" t="s">
        <v>1315</v>
      </c>
      <c r="E997" s="358" t="s">
        <v>1143</v>
      </c>
      <c r="F997" s="358" t="s">
        <v>4191</v>
      </c>
      <c r="G997" s="358" t="s">
        <v>4192</v>
      </c>
      <c r="H997" s="358" t="s">
        <v>1130</v>
      </c>
      <c r="I997" s="359">
        <v>3200</v>
      </c>
      <c r="J997" s="359">
        <v>19500</v>
      </c>
      <c r="K997" s="359">
        <v>29600</v>
      </c>
      <c r="L997" s="359">
        <v>25900</v>
      </c>
      <c r="M997" s="359">
        <v>24000</v>
      </c>
      <c r="N997" s="359">
        <v>19100</v>
      </c>
      <c r="O997" s="359">
        <v>18200</v>
      </c>
      <c r="P997" s="359">
        <v>11000</v>
      </c>
      <c r="Q997" s="359">
        <v>5800</v>
      </c>
      <c r="R997" s="359">
        <v>9100</v>
      </c>
      <c r="S997" s="355">
        <v>14100</v>
      </c>
      <c r="T997" s="355">
        <v>12600</v>
      </c>
      <c r="U997" s="355">
        <v>11600</v>
      </c>
      <c r="V997" s="355">
        <v>11600</v>
      </c>
      <c r="W997" s="355">
        <v>10200</v>
      </c>
      <c r="X997" s="355">
        <v>7300</v>
      </c>
      <c r="Y997" s="355">
        <v>3400</v>
      </c>
      <c r="Z997" s="355">
        <v>-1100</v>
      </c>
      <c r="AA997" s="355">
        <v>-6000</v>
      </c>
      <c r="AB997" s="355">
        <v>-10900</v>
      </c>
      <c r="AC997" s="355">
        <v>-15800</v>
      </c>
      <c r="AD997" s="355">
        <v>-20500</v>
      </c>
      <c r="AE997" s="355">
        <v>-24900</v>
      </c>
      <c r="AF997" s="355">
        <v>-29000</v>
      </c>
      <c r="AG997" s="355">
        <v>-32900</v>
      </c>
      <c r="AH997" s="355">
        <v>-36600</v>
      </c>
      <c r="AI997" s="355">
        <v>-40300</v>
      </c>
      <c r="AJ997" s="355">
        <v>-44200</v>
      </c>
      <c r="AK997" s="355">
        <v>-48600</v>
      </c>
      <c r="AL997" s="355">
        <v>-53700</v>
      </c>
      <c r="AM997" s="355">
        <v>-59900</v>
      </c>
      <c r="AN997" s="355">
        <v>-67700</v>
      </c>
      <c r="AO997" s="355">
        <v>-77500</v>
      </c>
      <c r="AP997" s="355">
        <v>-89900</v>
      </c>
      <c r="AQ997" s="355">
        <v>-105400</v>
      </c>
      <c r="AR997" s="355">
        <v>-124700</v>
      </c>
    </row>
    <row r="998" spans="1:44" ht="213" customHeight="1">
      <c r="A998" s="352" t="s">
        <v>4193</v>
      </c>
      <c r="B998" s="353" t="s">
        <v>4194</v>
      </c>
      <c r="C998" s="353"/>
      <c r="D998" s="353"/>
      <c r="E998" s="353" t="s">
        <v>1276</v>
      </c>
      <c r="F998" s="353" t="s">
        <v>4195</v>
      </c>
      <c r="G998" s="353" t="s">
        <v>1336</v>
      </c>
      <c r="H998" s="353" t="s">
        <v>1130</v>
      </c>
      <c r="I998" s="354">
        <v>3</v>
      </c>
      <c r="J998" s="354">
        <v>3</v>
      </c>
      <c r="K998" s="354">
        <v>3</v>
      </c>
      <c r="L998" s="354">
        <v>3</v>
      </c>
      <c r="M998" s="354">
        <v>3</v>
      </c>
      <c r="N998" s="354">
        <v>3</v>
      </c>
      <c r="O998" s="354">
        <v>3</v>
      </c>
      <c r="P998" s="354">
        <v>3</v>
      </c>
      <c r="Q998" s="354">
        <v>3</v>
      </c>
      <c r="R998" s="354">
        <v>3</v>
      </c>
      <c r="S998" s="355">
        <v>3</v>
      </c>
      <c r="T998" s="355">
        <v>3</v>
      </c>
      <c r="U998" s="355">
        <v>3</v>
      </c>
      <c r="V998" s="355">
        <v>3</v>
      </c>
      <c r="W998" s="355">
        <v>3</v>
      </c>
      <c r="X998" s="356" t="s">
        <v>1131</v>
      </c>
      <c r="Y998" s="356" t="s">
        <v>1131</v>
      </c>
      <c r="Z998" s="356" t="s">
        <v>1131</v>
      </c>
      <c r="AA998" s="356" t="s">
        <v>1131</v>
      </c>
      <c r="AB998" s="356" t="s">
        <v>1131</v>
      </c>
      <c r="AC998" s="356" t="s">
        <v>1131</v>
      </c>
      <c r="AD998" s="356" t="s">
        <v>1131</v>
      </c>
      <c r="AE998" s="356" t="s">
        <v>1131</v>
      </c>
      <c r="AF998" s="356" t="s">
        <v>1131</v>
      </c>
      <c r="AG998" s="356" t="s">
        <v>1131</v>
      </c>
      <c r="AH998" s="356" t="s">
        <v>1131</v>
      </c>
      <c r="AI998" s="356" t="s">
        <v>1131</v>
      </c>
      <c r="AJ998" s="356" t="s">
        <v>1131</v>
      </c>
      <c r="AK998" s="356" t="s">
        <v>1131</v>
      </c>
      <c r="AL998" s="356" t="s">
        <v>1131</v>
      </c>
      <c r="AM998" s="356" t="s">
        <v>1131</v>
      </c>
      <c r="AN998" s="356" t="s">
        <v>1131</v>
      </c>
      <c r="AO998" s="356" t="s">
        <v>1131</v>
      </c>
      <c r="AP998" s="356" t="s">
        <v>1131</v>
      </c>
      <c r="AQ998" s="356" t="s">
        <v>1131</v>
      </c>
      <c r="AR998" s="356" t="s">
        <v>1131</v>
      </c>
    </row>
    <row r="999" spans="1:44" ht="213" customHeight="1">
      <c r="A999" s="357" t="s">
        <v>4196</v>
      </c>
      <c r="B999" s="358" t="s">
        <v>4197</v>
      </c>
      <c r="C999" s="358"/>
      <c r="D999" s="358"/>
      <c r="E999" s="358" t="s">
        <v>1276</v>
      </c>
      <c r="F999" s="358" t="s">
        <v>4198</v>
      </c>
      <c r="G999" s="358" t="s">
        <v>1336</v>
      </c>
      <c r="H999" s="358" t="s">
        <v>1130</v>
      </c>
      <c r="I999" s="359">
        <v>4</v>
      </c>
      <c r="J999" s="359">
        <v>4</v>
      </c>
      <c r="K999" s="359">
        <v>4</v>
      </c>
      <c r="L999" s="359">
        <v>4</v>
      </c>
      <c r="M999" s="359">
        <v>4</v>
      </c>
      <c r="N999" s="359">
        <v>4</v>
      </c>
      <c r="O999" s="359">
        <v>4</v>
      </c>
      <c r="P999" s="359">
        <v>4</v>
      </c>
      <c r="Q999" s="359">
        <v>4.18255821036509</v>
      </c>
      <c r="R999" s="359">
        <v>4.3734482957731098</v>
      </c>
      <c r="S999" s="355">
        <v>4.5730505192732602</v>
      </c>
      <c r="T999" s="355">
        <v>4.7817624989501804</v>
      </c>
      <c r="U999" s="355">
        <v>5</v>
      </c>
      <c r="V999" s="355">
        <v>5</v>
      </c>
      <c r="W999" s="355">
        <v>5</v>
      </c>
      <c r="X999" s="355" t="s">
        <v>1131</v>
      </c>
      <c r="Y999" s="355" t="s">
        <v>1131</v>
      </c>
      <c r="Z999" s="355" t="s">
        <v>1131</v>
      </c>
      <c r="AA999" s="355" t="s">
        <v>1131</v>
      </c>
      <c r="AB999" s="355" t="s">
        <v>1131</v>
      </c>
      <c r="AC999" s="355" t="s">
        <v>1131</v>
      </c>
      <c r="AD999" s="355" t="s">
        <v>1131</v>
      </c>
      <c r="AE999" s="355" t="s">
        <v>1131</v>
      </c>
      <c r="AF999" s="355" t="s">
        <v>1131</v>
      </c>
      <c r="AG999" s="355" t="s">
        <v>1131</v>
      </c>
      <c r="AH999" s="355" t="s">
        <v>1131</v>
      </c>
      <c r="AI999" s="355" t="s">
        <v>1131</v>
      </c>
      <c r="AJ999" s="355" t="s">
        <v>1131</v>
      </c>
      <c r="AK999" s="355" t="s">
        <v>1131</v>
      </c>
      <c r="AL999" s="355" t="s">
        <v>1131</v>
      </c>
      <c r="AM999" s="355" t="s">
        <v>1131</v>
      </c>
      <c r="AN999" s="355" t="s">
        <v>1131</v>
      </c>
      <c r="AO999" s="355" t="s">
        <v>1131</v>
      </c>
      <c r="AP999" s="355" t="s">
        <v>1131</v>
      </c>
      <c r="AQ999" s="355" t="s">
        <v>1131</v>
      </c>
      <c r="AR999" s="355" t="s">
        <v>1131</v>
      </c>
    </row>
    <row r="1000" spans="1:44" ht="213" customHeight="1">
      <c r="A1000" s="352" t="s">
        <v>4199</v>
      </c>
      <c r="B1000" s="353" t="s">
        <v>4200</v>
      </c>
      <c r="C1000" s="353"/>
      <c r="D1000" s="353"/>
      <c r="E1000" s="353" t="s">
        <v>1276</v>
      </c>
      <c r="F1000" s="353" t="s">
        <v>4201</v>
      </c>
      <c r="G1000" s="353" t="s">
        <v>1336</v>
      </c>
      <c r="H1000" s="353" t="s">
        <v>1130</v>
      </c>
      <c r="I1000" s="354">
        <v>2</v>
      </c>
      <c r="J1000" s="354">
        <v>2</v>
      </c>
      <c r="K1000" s="354">
        <v>2</v>
      </c>
      <c r="L1000" s="354">
        <v>4</v>
      </c>
      <c r="M1000" s="354">
        <v>4</v>
      </c>
      <c r="N1000" s="354">
        <v>2</v>
      </c>
      <c r="O1000" s="354">
        <v>2</v>
      </c>
      <c r="P1000" s="354">
        <v>2</v>
      </c>
      <c r="Q1000" s="354">
        <v>2</v>
      </c>
      <c r="R1000" s="354">
        <v>2</v>
      </c>
      <c r="S1000" s="355">
        <v>2</v>
      </c>
      <c r="T1000" s="355">
        <v>2</v>
      </c>
      <c r="U1000" s="355">
        <v>2</v>
      </c>
      <c r="V1000" s="355">
        <v>2</v>
      </c>
      <c r="W1000" s="355">
        <v>2</v>
      </c>
      <c r="X1000" s="356" t="s">
        <v>1131</v>
      </c>
      <c r="Y1000" s="356" t="s">
        <v>1131</v>
      </c>
      <c r="Z1000" s="356" t="s">
        <v>1131</v>
      </c>
      <c r="AA1000" s="356" t="s">
        <v>1131</v>
      </c>
      <c r="AB1000" s="356" t="s">
        <v>1131</v>
      </c>
      <c r="AC1000" s="356" t="s">
        <v>1131</v>
      </c>
      <c r="AD1000" s="356" t="s">
        <v>1131</v>
      </c>
      <c r="AE1000" s="356" t="s">
        <v>1131</v>
      </c>
      <c r="AF1000" s="356" t="s">
        <v>1131</v>
      </c>
      <c r="AG1000" s="356" t="s">
        <v>1131</v>
      </c>
      <c r="AH1000" s="356" t="s">
        <v>1131</v>
      </c>
      <c r="AI1000" s="356" t="s">
        <v>1131</v>
      </c>
      <c r="AJ1000" s="356" t="s">
        <v>1131</v>
      </c>
      <c r="AK1000" s="356" t="s">
        <v>1131</v>
      </c>
      <c r="AL1000" s="356" t="s">
        <v>1131</v>
      </c>
      <c r="AM1000" s="356" t="s">
        <v>1131</v>
      </c>
      <c r="AN1000" s="356" t="s">
        <v>1131</v>
      </c>
      <c r="AO1000" s="356" t="s">
        <v>1131</v>
      </c>
      <c r="AP1000" s="356" t="s">
        <v>1131</v>
      </c>
      <c r="AQ1000" s="356" t="s">
        <v>1131</v>
      </c>
      <c r="AR1000" s="356" t="s">
        <v>1131</v>
      </c>
    </row>
    <row r="1001" spans="1:44" ht="213" customHeight="1">
      <c r="A1001" s="357" t="s">
        <v>4202</v>
      </c>
      <c r="B1001" s="358" t="s">
        <v>4203</v>
      </c>
      <c r="C1001" s="358"/>
      <c r="D1001" s="358"/>
      <c r="E1001" s="358" t="s">
        <v>1276</v>
      </c>
      <c r="F1001" s="358" t="s">
        <v>4204</v>
      </c>
      <c r="G1001" s="358" t="s">
        <v>1336</v>
      </c>
      <c r="H1001" s="358" t="s">
        <v>1130</v>
      </c>
      <c r="I1001" s="359">
        <v>4</v>
      </c>
      <c r="J1001" s="359">
        <v>4</v>
      </c>
      <c r="K1001" s="359">
        <v>4</v>
      </c>
      <c r="L1001" s="359">
        <v>4</v>
      </c>
      <c r="M1001" s="359">
        <v>4</v>
      </c>
      <c r="N1001" s="359">
        <v>4</v>
      </c>
      <c r="O1001" s="359">
        <v>4</v>
      </c>
      <c r="P1001" s="359">
        <v>4</v>
      </c>
      <c r="Q1001" s="359">
        <v>4.18255821036509</v>
      </c>
      <c r="R1001" s="359">
        <v>4.3734482957731098</v>
      </c>
      <c r="S1001" s="355">
        <v>4.5730505192732602</v>
      </c>
      <c r="T1001" s="355">
        <v>4.7817624989501804</v>
      </c>
      <c r="U1001" s="355">
        <v>5</v>
      </c>
      <c r="V1001" s="355">
        <v>5</v>
      </c>
      <c r="W1001" s="355">
        <v>5</v>
      </c>
      <c r="X1001" s="355" t="s">
        <v>1131</v>
      </c>
      <c r="Y1001" s="355" t="s">
        <v>1131</v>
      </c>
      <c r="Z1001" s="355" t="s">
        <v>1131</v>
      </c>
      <c r="AA1001" s="355" t="s">
        <v>1131</v>
      </c>
      <c r="AB1001" s="355" t="s">
        <v>1131</v>
      </c>
      <c r="AC1001" s="355" t="s">
        <v>1131</v>
      </c>
      <c r="AD1001" s="355" t="s">
        <v>1131</v>
      </c>
      <c r="AE1001" s="355" t="s">
        <v>1131</v>
      </c>
      <c r="AF1001" s="355" t="s">
        <v>1131</v>
      </c>
      <c r="AG1001" s="355" t="s">
        <v>1131</v>
      </c>
      <c r="AH1001" s="355" t="s">
        <v>1131</v>
      </c>
      <c r="AI1001" s="355" t="s">
        <v>1131</v>
      </c>
      <c r="AJ1001" s="355" t="s">
        <v>1131</v>
      </c>
      <c r="AK1001" s="355" t="s">
        <v>1131</v>
      </c>
      <c r="AL1001" s="355" t="s">
        <v>1131</v>
      </c>
      <c r="AM1001" s="355" t="s">
        <v>1131</v>
      </c>
      <c r="AN1001" s="355" t="s">
        <v>1131</v>
      </c>
      <c r="AO1001" s="355" t="s">
        <v>1131</v>
      </c>
      <c r="AP1001" s="355" t="s">
        <v>1131</v>
      </c>
      <c r="AQ1001" s="355" t="s">
        <v>1131</v>
      </c>
      <c r="AR1001" s="355" t="s">
        <v>1131</v>
      </c>
    </row>
    <row r="1002" spans="1:44" ht="120.75" customHeight="1">
      <c r="A1002" s="352" t="s">
        <v>4205</v>
      </c>
      <c r="B1002" s="353" t="s">
        <v>4206</v>
      </c>
      <c r="C1002" s="353"/>
      <c r="D1002" s="353"/>
      <c r="E1002" s="353" t="s">
        <v>1643</v>
      </c>
      <c r="F1002" s="353" t="s">
        <v>4207</v>
      </c>
      <c r="G1002" s="353"/>
      <c r="H1002" s="353" t="s">
        <v>1130</v>
      </c>
      <c r="I1002" s="356">
        <v>7.7430000000000003</v>
      </c>
      <c r="J1002" s="356">
        <v>8.2289999999999992</v>
      </c>
      <c r="K1002" s="356">
        <v>8.3699999999999992</v>
      </c>
      <c r="L1002" s="356">
        <v>8.4740000000000002</v>
      </c>
      <c r="M1002" s="356">
        <v>8.1219999999999999</v>
      </c>
      <c r="N1002" s="356">
        <v>8.5510000000000002</v>
      </c>
      <c r="O1002" s="356">
        <v>8.4380000000000006</v>
      </c>
      <c r="P1002" s="354">
        <v>8.4</v>
      </c>
      <c r="Q1002" s="354">
        <v>8.4</v>
      </c>
      <c r="R1002" s="355">
        <v>8.4</v>
      </c>
      <c r="S1002" s="355">
        <v>8.4</v>
      </c>
      <c r="T1002" s="355">
        <v>8.4</v>
      </c>
      <c r="U1002" s="355">
        <v>8.3000000000000007</v>
      </c>
      <c r="V1002" s="355">
        <v>8.3000000000000007</v>
      </c>
      <c r="W1002" s="355">
        <v>8.3000000000000007</v>
      </c>
      <c r="X1002" s="355">
        <v>8.1999999999999993</v>
      </c>
      <c r="Y1002" s="355">
        <v>8.1999999999999993</v>
      </c>
      <c r="Z1002" s="355">
        <v>8.1</v>
      </c>
      <c r="AA1002" s="355">
        <v>8.1</v>
      </c>
      <c r="AB1002" s="356" t="s">
        <v>1131</v>
      </c>
      <c r="AC1002" s="356" t="s">
        <v>1131</v>
      </c>
      <c r="AD1002" s="356" t="s">
        <v>1131</v>
      </c>
      <c r="AE1002" s="356" t="s">
        <v>1131</v>
      </c>
      <c r="AF1002" s="356" t="s">
        <v>1131</v>
      </c>
      <c r="AG1002" s="356" t="s">
        <v>1131</v>
      </c>
      <c r="AH1002" s="356" t="s">
        <v>1131</v>
      </c>
      <c r="AI1002" s="356" t="s">
        <v>1131</v>
      </c>
      <c r="AJ1002" s="356" t="s">
        <v>1131</v>
      </c>
      <c r="AK1002" s="356" t="s">
        <v>1131</v>
      </c>
      <c r="AL1002" s="356" t="s">
        <v>1131</v>
      </c>
      <c r="AM1002" s="356" t="s">
        <v>1131</v>
      </c>
      <c r="AN1002" s="356" t="s">
        <v>1131</v>
      </c>
      <c r="AO1002" s="356" t="s">
        <v>1131</v>
      </c>
      <c r="AP1002" s="356" t="s">
        <v>1131</v>
      </c>
      <c r="AQ1002" s="356" t="s">
        <v>1131</v>
      </c>
      <c r="AR1002" s="356" t="s">
        <v>1131</v>
      </c>
    </row>
    <row r="1003" spans="1:44" ht="120.75" customHeight="1">
      <c r="A1003" s="357" t="s">
        <v>4208</v>
      </c>
      <c r="B1003" s="358" t="s">
        <v>4209</v>
      </c>
      <c r="C1003" s="358"/>
      <c r="D1003" s="358"/>
      <c r="E1003" s="358" t="s">
        <v>1643</v>
      </c>
      <c r="F1003" s="358" t="s">
        <v>4210</v>
      </c>
      <c r="G1003" s="358"/>
      <c r="H1003" s="358" t="s">
        <v>1130</v>
      </c>
      <c r="I1003" s="355">
        <v>21109.200000000001</v>
      </c>
      <c r="J1003" s="355">
        <v>23233.4</v>
      </c>
      <c r="K1003" s="355">
        <v>23618.6</v>
      </c>
      <c r="L1003" s="355">
        <v>23893.9</v>
      </c>
      <c r="M1003" s="355">
        <v>22749.4</v>
      </c>
      <c r="N1003" s="355">
        <v>23608.799999999999</v>
      </c>
      <c r="O1003" s="359">
        <v>24618</v>
      </c>
      <c r="P1003" s="359">
        <v>24005</v>
      </c>
      <c r="Q1003" s="359">
        <v>23431</v>
      </c>
      <c r="R1003" s="355">
        <v>23666</v>
      </c>
      <c r="S1003" s="355">
        <v>23855</v>
      </c>
      <c r="T1003" s="355">
        <v>23930</v>
      </c>
      <c r="U1003" s="355">
        <v>24014</v>
      </c>
      <c r="V1003" s="355">
        <v>24087</v>
      </c>
      <c r="W1003" s="355">
        <v>23668</v>
      </c>
      <c r="X1003" s="355">
        <v>23411</v>
      </c>
      <c r="Y1003" s="355">
        <v>23333</v>
      </c>
      <c r="Z1003" s="355">
        <v>23237</v>
      </c>
      <c r="AA1003" s="355">
        <v>23225</v>
      </c>
      <c r="AB1003" s="355" t="s">
        <v>1131</v>
      </c>
      <c r="AC1003" s="355" t="s">
        <v>1131</v>
      </c>
      <c r="AD1003" s="355" t="s">
        <v>1131</v>
      </c>
      <c r="AE1003" s="355" t="s">
        <v>1131</v>
      </c>
      <c r="AF1003" s="355" t="s">
        <v>1131</v>
      </c>
      <c r="AG1003" s="355" t="s">
        <v>1131</v>
      </c>
      <c r="AH1003" s="355" t="s">
        <v>1131</v>
      </c>
      <c r="AI1003" s="355" t="s">
        <v>1131</v>
      </c>
      <c r="AJ1003" s="355" t="s">
        <v>1131</v>
      </c>
      <c r="AK1003" s="355" t="s">
        <v>1131</v>
      </c>
      <c r="AL1003" s="355" t="s">
        <v>1131</v>
      </c>
      <c r="AM1003" s="355" t="s">
        <v>1131</v>
      </c>
      <c r="AN1003" s="355" t="s">
        <v>1131</v>
      </c>
      <c r="AO1003" s="355" t="s">
        <v>1131</v>
      </c>
      <c r="AP1003" s="355" t="s">
        <v>1131</v>
      </c>
      <c r="AQ1003" s="355" t="s">
        <v>1131</v>
      </c>
      <c r="AR1003" s="355" t="s">
        <v>1131</v>
      </c>
    </row>
    <row r="1004" spans="1:44" ht="20.25" customHeight="1">
      <c r="A1004" s="352" t="s">
        <v>4211</v>
      </c>
      <c r="B1004" s="353" t="s">
        <v>4212</v>
      </c>
      <c r="C1004" s="353"/>
      <c r="D1004" s="353"/>
      <c r="E1004" s="353" t="s">
        <v>1485</v>
      </c>
      <c r="F1004" s="353" t="s">
        <v>4213</v>
      </c>
      <c r="G1004" s="353"/>
      <c r="H1004" s="353" t="s">
        <v>1130</v>
      </c>
      <c r="I1004" s="356">
        <v>83.5</v>
      </c>
      <c r="J1004" s="356">
        <v>83.2</v>
      </c>
      <c r="K1004" s="356">
        <v>87.4</v>
      </c>
      <c r="L1004" s="356">
        <v>95.1</v>
      </c>
      <c r="M1004" s="356">
        <v>86.9</v>
      </c>
      <c r="N1004" s="356">
        <v>80.7</v>
      </c>
      <c r="O1004" s="356" t="s">
        <v>1131</v>
      </c>
      <c r="P1004" s="356" t="s">
        <v>1131</v>
      </c>
      <c r="Q1004" s="356" t="s">
        <v>1131</v>
      </c>
      <c r="R1004" s="356" t="s">
        <v>1131</v>
      </c>
      <c r="S1004" s="356" t="s">
        <v>1131</v>
      </c>
      <c r="T1004" s="356" t="s">
        <v>1131</v>
      </c>
      <c r="U1004" s="356" t="s">
        <v>1131</v>
      </c>
      <c r="V1004" s="356" t="s">
        <v>1131</v>
      </c>
      <c r="W1004" s="356" t="s">
        <v>1131</v>
      </c>
      <c r="X1004" s="356" t="s">
        <v>1131</v>
      </c>
      <c r="Y1004" s="356" t="s">
        <v>1131</v>
      </c>
      <c r="Z1004" s="356" t="s">
        <v>1131</v>
      </c>
      <c r="AA1004" s="356" t="s">
        <v>1131</v>
      </c>
      <c r="AB1004" s="356" t="s">
        <v>1131</v>
      </c>
      <c r="AC1004" s="356" t="s">
        <v>1131</v>
      </c>
      <c r="AD1004" s="356" t="s">
        <v>1131</v>
      </c>
      <c r="AE1004" s="356" t="s">
        <v>1131</v>
      </c>
      <c r="AF1004" s="356" t="s">
        <v>1131</v>
      </c>
      <c r="AG1004" s="356" t="s">
        <v>1131</v>
      </c>
      <c r="AH1004" s="356" t="s">
        <v>1131</v>
      </c>
      <c r="AI1004" s="356" t="s">
        <v>1131</v>
      </c>
      <c r="AJ1004" s="356" t="s">
        <v>1131</v>
      </c>
      <c r="AK1004" s="356" t="s">
        <v>1131</v>
      </c>
      <c r="AL1004" s="356" t="s">
        <v>1131</v>
      </c>
      <c r="AM1004" s="356" t="s">
        <v>1131</v>
      </c>
      <c r="AN1004" s="356" t="s">
        <v>1131</v>
      </c>
      <c r="AO1004" s="356" t="s">
        <v>1131</v>
      </c>
      <c r="AP1004" s="356" t="s">
        <v>1131</v>
      </c>
      <c r="AQ1004" s="356" t="s">
        <v>1131</v>
      </c>
      <c r="AR1004" s="356" t="s">
        <v>1131</v>
      </c>
    </row>
    <row r="1005" spans="1:44" ht="84" customHeight="1">
      <c r="A1005" s="357" t="s">
        <v>4214</v>
      </c>
      <c r="B1005" s="358" t="s">
        <v>4215</v>
      </c>
      <c r="C1005" s="358" t="s">
        <v>1371</v>
      </c>
      <c r="D1005" s="358" t="s">
        <v>1315</v>
      </c>
      <c r="E1005" s="358" t="s">
        <v>1500</v>
      </c>
      <c r="F1005" s="358" t="s">
        <v>4216</v>
      </c>
      <c r="G1005" s="358" t="s">
        <v>4217</v>
      </c>
      <c r="H1005" s="358" t="s">
        <v>1130</v>
      </c>
      <c r="I1005" s="355">
        <v>16796.3</v>
      </c>
      <c r="J1005" s="355">
        <v>19532.099999999999</v>
      </c>
      <c r="K1005" s="355">
        <v>23737.200000000001</v>
      </c>
      <c r="L1005" s="355">
        <v>25603.8</v>
      </c>
      <c r="M1005" s="355">
        <v>27911.9</v>
      </c>
      <c r="N1005" s="355">
        <v>34414.199999999997</v>
      </c>
      <c r="O1005" s="355">
        <v>36229</v>
      </c>
      <c r="P1005" s="355">
        <v>40473.300000000003</v>
      </c>
      <c r="Q1005" s="355" t="s">
        <v>1131</v>
      </c>
      <c r="R1005" s="355" t="s">
        <v>1131</v>
      </c>
      <c r="S1005" s="355" t="s">
        <v>1131</v>
      </c>
      <c r="T1005" s="355" t="s">
        <v>1131</v>
      </c>
      <c r="U1005" s="355" t="s">
        <v>1131</v>
      </c>
      <c r="V1005" s="355" t="s">
        <v>1131</v>
      </c>
      <c r="W1005" s="355" t="s">
        <v>1131</v>
      </c>
      <c r="X1005" s="355" t="s">
        <v>1131</v>
      </c>
      <c r="Y1005" s="355" t="s">
        <v>1131</v>
      </c>
      <c r="Z1005" s="355" t="s">
        <v>1131</v>
      </c>
      <c r="AA1005" s="355" t="s">
        <v>1131</v>
      </c>
      <c r="AB1005" s="355" t="s">
        <v>1131</v>
      </c>
      <c r="AC1005" s="355" t="s">
        <v>1131</v>
      </c>
      <c r="AD1005" s="355" t="s">
        <v>1131</v>
      </c>
      <c r="AE1005" s="355" t="s">
        <v>1131</v>
      </c>
      <c r="AF1005" s="355" t="s">
        <v>1131</v>
      </c>
      <c r="AG1005" s="355" t="s">
        <v>1131</v>
      </c>
      <c r="AH1005" s="355" t="s">
        <v>1131</v>
      </c>
      <c r="AI1005" s="355" t="s">
        <v>1131</v>
      </c>
      <c r="AJ1005" s="355" t="s">
        <v>1131</v>
      </c>
      <c r="AK1005" s="355" t="s">
        <v>1131</v>
      </c>
      <c r="AL1005" s="355" t="s">
        <v>1131</v>
      </c>
      <c r="AM1005" s="355" t="s">
        <v>1131</v>
      </c>
      <c r="AN1005" s="355" t="s">
        <v>1131</v>
      </c>
      <c r="AO1005" s="355" t="s">
        <v>1131</v>
      </c>
      <c r="AP1005" s="355" t="s">
        <v>1131</v>
      </c>
      <c r="AQ1005" s="355" t="s">
        <v>1131</v>
      </c>
      <c r="AR1005" s="355" t="s">
        <v>1131</v>
      </c>
    </row>
    <row r="1006" spans="1:44" ht="84" customHeight="1">
      <c r="A1006" s="352" t="s">
        <v>4218</v>
      </c>
      <c r="B1006" s="353" t="s">
        <v>4219</v>
      </c>
      <c r="C1006" s="353" t="s">
        <v>1371</v>
      </c>
      <c r="D1006" s="353" t="s">
        <v>1315</v>
      </c>
      <c r="E1006" s="353" t="s">
        <v>1500</v>
      </c>
      <c r="F1006" s="353" t="s">
        <v>4220</v>
      </c>
      <c r="G1006" s="353" t="s">
        <v>4217</v>
      </c>
      <c r="H1006" s="353" t="s">
        <v>1130</v>
      </c>
      <c r="I1006" s="356">
        <v>344079.1</v>
      </c>
      <c r="J1006" s="356">
        <v>384528</v>
      </c>
      <c r="K1006" s="356">
        <v>565845.6</v>
      </c>
      <c r="L1006" s="356">
        <v>437571.9</v>
      </c>
      <c r="M1006" s="356">
        <v>497511.2</v>
      </c>
      <c r="N1006" s="356">
        <v>685512.8</v>
      </c>
      <c r="O1006" s="356">
        <v>645443.1</v>
      </c>
      <c r="P1006" s="356">
        <v>445407.1</v>
      </c>
      <c r="Q1006" s="356" t="s">
        <v>1131</v>
      </c>
      <c r="R1006" s="356" t="s">
        <v>1131</v>
      </c>
      <c r="S1006" s="356" t="s">
        <v>1131</v>
      </c>
      <c r="T1006" s="356" t="s">
        <v>1131</v>
      </c>
      <c r="U1006" s="356" t="s">
        <v>1131</v>
      </c>
      <c r="V1006" s="356" t="s">
        <v>1131</v>
      </c>
      <c r="W1006" s="356" t="s">
        <v>1131</v>
      </c>
      <c r="X1006" s="356" t="s">
        <v>1131</v>
      </c>
      <c r="Y1006" s="356" t="s">
        <v>1131</v>
      </c>
      <c r="Z1006" s="356" t="s">
        <v>1131</v>
      </c>
      <c r="AA1006" s="356" t="s">
        <v>1131</v>
      </c>
      <c r="AB1006" s="356" t="s">
        <v>1131</v>
      </c>
      <c r="AC1006" s="356" t="s">
        <v>1131</v>
      </c>
      <c r="AD1006" s="356" t="s">
        <v>1131</v>
      </c>
      <c r="AE1006" s="356" t="s">
        <v>1131</v>
      </c>
      <c r="AF1006" s="356" t="s">
        <v>1131</v>
      </c>
      <c r="AG1006" s="356" t="s">
        <v>1131</v>
      </c>
      <c r="AH1006" s="356" t="s">
        <v>1131</v>
      </c>
      <c r="AI1006" s="356" t="s">
        <v>1131</v>
      </c>
      <c r="AJ1006" s="356" t="s">
        <v>1131</v>
      </c>
      <c r="AK1006" s="356" t="s">
        <v>1131</v>
      </c>
      <c r="AL1006" s="356" t="s">
        <v>1131</v>
      </c>
      <c r="AM1006" s="356" t="s">
        <v>1131</v>
      </c>
      <c r="AN1006" s="356" t="s">
        <v>1131</v>
      </c>
      <c r="AO1006" s="356" t="s">
        <v>1131</v>
      </c>
      <c r="AP1006" s="356" t="s">
        <v>1131</v>
      </c>
      <c r="AQ1006" s="356" t="s">
        <v>1131</v>
      </c>
      <c r="AR1006" s="356" t="s">
        <v>1131</v>
      </c>
    </row>
    <row r="1007" spans="1:44" ht="84" customHeight="1">
      <c r="A1007" s="357" t="s">
        <v>4221</v>
      </c>
      <c r="B1007" s="358" t="s">
        <v>4222</v>
      </c>
      <c r="C1007" s="358" t="s">
        <v>1371</v>
      </c>
      <c r="D1007" s="358" t="s">
        <v>1315</v>
      </c>
      <c r="E1007" s="358" t="s">
        <v>1500</v>
      </c>
      <c r="F1007" s="358" t="s">
        <v>4223</v>
      </c>
      <c r="G1007" s="358" t="s">
        <v>4217</v>
      </c>
      <c r="H1007" s="358" t="s">
        <v>1130</v>
      </c>
      <c r="I1007" s="355">
        <v>5508.6</v>
      </c>
      <c r="J1007" s="355">
        <v>5942.7</v>
      </c>
      <c r="K1007" s="355">
        <v>4458.1000000000004</v>
      </c>
      <c r="L1007" s="355">
        <v>4414.1000000000004</v>
      </c>
      <c r="M1007" s="355">
        <v>7569.7</v>
      </c>
      <c r="N1007" s="355">
        <v>6011.2</v>
      </c>
      <c r="O1007" s="355">
        <v>7274.5</v>
      </c>
      <c r="P1007" s="355">
        <v>3320.9</v>
      </c>
      <c r="Q1007" s="355" t="s">
        <v>1131</v>
      </c>
      <c r="R1007" s="355" t="s">
        <v>1131</v>
      </c>
      <c r="S1007" s="355" t="s">
        <v>1131</v>
      </c>
      <c r="T1007" s="355" t="s">
        <v>1131</v>
      </c>
      <c r="U1007" s="355" t="s">
        <v>1131</v>
      </c>
      <c r="V1007" s="355" t="s">
        <v>1131</v>
      </c>
      <c r="W1007" s="355" t="s">
        <v>1131</v>
      </c>
      <c r="X1007" s="355" t="s">
        <v>1131</v>
      </c>
      <c r="Y1007" s="355" t="s">
        <v>1131</v>
      </c>
      <c r="Z1007" s="355" t="s">
        <v>1131</v>
      </c>
      <c r="AA1007" s="355" t="s">
        <v>1131</v>
      </c>
      <c r="AB1007" s="355" t="s">
        <v>1131</v>
      </c>
      <c r="AC1007" s="355" t="s">
        <v>1131</v>
      </c>
      <c r="AD1007" s="355" t="s">
        <v>1131</v>
      </c>
      <c r="AE1007" s="355" t="s">
        <v>1131</v>
      </c>
      <c r="AF1007" s="355" t="s">
        <v>1131</v>
      </c>
      <c r="AG1007" s="355" t="s">
        <v>1131</v>
      </c>
      <c r="AH1007" s="355" t="s">
        <v>1131</v>
      </c>
      <c r="AI1007" s="355" t="s">
        <v>1131</v>
      </c>
      <c r="AJ1007" s="355" t="s">
        <v>1131</v>
      </c>
      <c r="AK1007" s="355" t="s">
        <v>1131</v>
      </c>
      <c r="AL1007" s="355" t="s">
        <v>1131</v>
      </c>
      <c r="AM1007" s="355" t="s">
        <v>1131</v>
      </c>
      <c r="AN1007" s="355" t="s">
        <v>1131</v>
      </c>
      <c r="AO1007" s="355" t="s">
        <v>1131</v>
      </c>
      <c r="AP1007" s="355" t="s">
        <v>1131</v>
      </c>
      <c r="AQ1007" s="355" t="s">
        <v>1131</v>
      </c>
      <c r="AR1007" s="355" t="s">
        <v>1131</v>
      </c>
    </row>
    <row r="1008" spans="1:44" ht="84" customHeight="1">
      <c r="A1008" s="352" t="s">
        <v>4224</v>
      </c>
      <c r="B1008" s="353" t="s">
        <v>4225</v>
      </c>
      <c r="C1008" s="353" t="s">
        <v>1371</v>
      </c>
      <c r="D1008" s="353" t="s">
        <v>1315</v>
      </c>
      <c r="E1008" s="353" t="s">
        <v>1500</v>
      </c>
      <c r="F1008" s="353" t="s">
        <v>4226</v>
      </c>
      <c r="G1008" s="353" t="s">
        <v>4217</v>
      </c>
      <c r="H1008" s="353" t="s">
        <v>1130</v>
      </c>
      <c r="I1008" s="356">
        <v>325348.09999999998</v>
      </c>
      <c r="J1008" s="356">
        <v>329261.59999999998</v>
      </c>
      <c r="K1008" s="356">
        <v>372202.4</v>
      </c>
      <c r="L1008" s="356">
        <v>382397.5</v>
      </c>
      <c r="M1008" s="356">
        <v>388979.6</v>
      </c>
      <c r="N1008" s="356">
        <v>433087.9</v>
      </c>
      <c r="O1008" s="356">
        <v>454243</v>
      </c>
      <c r="P1008" s="356">
        <v>459863.1</v>
      </c>
      <c r="Q1008" s="356" t="s">
        <v>1131</v>
      </c>
      <c r="R1008" s="356" t="s">
        <v>1131</v>
      </c>
      <c r="S1008" s="356" t="s">
        <v>1131</v>
      </c>
      <c r="T1008" s="356" t="s">
        <v>1131</v>
      </c>
      <c r="U1008" s="356" t="s">
        <v>1131</v>
      </c>
      <c r="V1008" s="356" t="s">
        <v>1131</v>
      </c>
      <c r="W1008" s="356" t="s">
        <v>1131</v>
      </c>
      <c r="X1008" s="356" t="s">
        <v>1131</v>
      </c>
      <c r="Y1008" s="356" t="s">
        <v>1131</v>
      </c>
      <c r="Z1008" s="356" t="s">
        <v>1131</v>
      </c>
      <c r="AA1008" s="356" t="s">
        <v>1131</v>
      </c>
      <c r="AB1008" s="356" t="s">
        <v>1131</v>
      </c>
      <c r="AC1008" s="356" t="s">
        <v>1131</v>
      </c>
      <c r="AD1008" s="356" t="s">
        <v>1131</v>
      </c>
      <c r="AE1008" s="356" t="s">
        <v>1131</v>
      </c>
      <c r="AF1008" s="356" t="s">
        <v>1131</v>
      </c>
      <c r="AG1008" s="356" t="s">
        <v>1131</v>
      </c>
      <c r="AH1008" s="356" t="s">
        <v>1131</v>
      </c>
      <c r="AI1008" s="356" t="s">
        <v>1131</v>
      </c>
      <c r="AJ1008" s="356" t="s">
        <v>1131</v>
      </c>
      <c r="AK1008" s="356" t="s">
        <v>1131</v>
      </c>
      <c r="AL1008" s="356" t="s">
        <v>1131</v>
      </c>
      <c r="AM1008" s="356" t="s">
        <v>1131</v>
      </c>
      <c r="AN1008" s="356" t="s">
        <v>1131</v>
      </c>
      <c r="AO1008" s="356" t="s">
        <v>1131</v>
      </c>
      <c r="AP1008" s="356" t="s">
        <v>1131</v>
      </c>
      <c r="AQ1008" s="356" t="s">
        <v>1131</v>
      </c>
      <c r="AR1008" s="356" t="s">
        <v>1131</v>
      </c>
    </row>
    <row r="1009" spans="1:44" ht="84" customHeight="1">
      <c r="A1009" s="357" t="s">
        <v>4227</v>
      </c>
      <c r="B1009" s="358" t="s">
        <v>4228</v>
      </c>
      <c r="C1009" s="358" t="s">
        <v>1371</v>
      </c>
      <c r="D1009" s="358" t="s">
        <v>1315</v>
      </c>
      <c r="E1009" s="358" t="s">
        <v>1500</v>
      </c>
      <c r="F1009" s="358" t="s">
        <v>4229</v>
      </c>
      <c r="G1009" s="358" t="s">
        <v>4217</v>
      </c>
      <c r="H1009" s="358" t="s">
        <v>1130</v>
      </c>
      <c r="I1009" s="355">
        <v>206639.4</v>
      </c>
      <c r="J1009" s="355">
        <v>188736.6</v>
      </c>
      <c r="K1009" s="355">
        <v>208066.8</v>
      </c>
      <c r="L1009" s="355">
        <v>229018.5</v>
      </c>
      <c r="M1009" s="355">
        <v>243803.2</v>
      </c>
      <c r="N1009" s="355">
        <v>289524.8</v>
      </c>
      <c r="O1009" s="355">
        <v>348361.9</v>
      </c>
      <c r="P1009" s="355">
        <v>367130.9</v>
      </c>
      <c r="Q1009" s="355" t="s">
        <v>1131</v>
      </c>
      <c r="R1009" s="355" t="s">
        <v>1131</v>
      </c>
      <c r="S1009" s="355" t="s">
        <v>1131</v>
      </c>
      <c r="T1009" s="355" t="s">
        <v>1131</v>
      </c>
      <c r="U1009" s="355" t="s">
        <v>1131</v>
      </c>
      <c r="V1009" s="355" t="s">
        <v>1131</v>
      </c>
      <c r="W1009" s="355" t="s">
        <v>1131</v>
      </c>
      <c r="X1009" s="355" t="s">
        <v>1131</v>
      </c>
      <c r="Y1009" s="355" t="s">
        <v>1131</v>
      </c>
      <c r="Z1009" s="355" t="s">
        <v>1131</v>
      </c>
      <c r="AA1009" s="355" t="s">
        <v>1131</v>
      </c>
      <c r="AB1009" s="355" t="s">
        <v>1131</v>
      </c>
      <c r="AC1009" s="355" t="s">
        <v>1131</v>
      </c>
      <c r="AD1009" s="355" t="s">
        <v>1131</v>
      </c>
      <c r="AE1009" s="355" t="s">
        <v>1131</v>
      </c>
      <c r="AF1009" s="355" t="s">
        <v>1131</v>
      </c>
      <c r="AG1009" s="355" t="s">
        <v>1131</v>
      </c>
      <c r="AH1009" s="355" t="s">
        <v>1131</v>
      </c>
      <c r="AI1009" s="355" t="s">
        <v>1131</v>
      </c>
      <c r="AJ1009" s="355" t="s">
        <v>1131</v>
      </c>
      <c r="AK1009" s="355" t="s">
        <v>1131</v>
      </c>
      <c r="AL1009" s="355" t="s">
        <v>1131</v>
      </c>
      <c r="AM1009" s="355" t="s">
        <v>1131</v>
      </c>
      <c r="AN1009" s="355" t="s">
        <v>1131</v>
      </c>
      <c r="AO1009" s="355" t="s">
        <v>1131</v>
      </c>
      <c r="AP1009" s="355" t="s">
        <v>1131</v>
      </c>
      <c r="AQ1009" s="355" t="s">
        <v>1131</v>
      </c>
      <c r="AR1009" s="355" t="s">
        <v>1131</v>
      </c>
    </row>
    <row r="1010" spans="1:44" ht="84" customHeight="1">
      <c r="A1010" s="352" t="s">
        <v>4230</v>
      </c>
      <c r="B1010" s="353" t="s">
        <v>4231</v>
      </c>
      <c r="C1010" s="353" t="s">
        <v>1371</v>
      </c>
      <c r="D1010" s="353" t="s">
        <v>1315</v>
      </c>
      <c r="E1010" s="353" t="s">
        <v>1500</v>
      </c>
      <c r="F1010" s="353" t="s">
        <v>4232</v>
      </c>
      <c r="G1010" s="353" t="s">
        <v>4217</v>
      </c>
      <c r="H1010" s="353" t="s">
        <v>1130</v>
      </c>
      <c r="I1010" s="356">
        <v>939527.4</v>
      </c>
      <c r="J1010" s="356">
        <v>964020.5</v>
      </c>
      <c r="K1010" s="356">
        <v>1199920.7</v>
      </c>
      <c r="L1010" s="356">
        <v>1110167.6000000001</v>
      </c>
      <c r="M1010" s="356">
        <v>1198782.5</v>
      </c>
      <c r="N1010" s="356">
        <v>1493354</v>
      </c>
      <c r="O1010" s="356">
        <v>1538206</v>
      </c>
      <c r="P1010" s="356">
        <v>1397374.4</v>
      </c>
      <c r="Q1010" s="356" t="s">
        <v>1131</v>
      </c>
      <c r="R1010" s="356" t="s">
        <v>1131</v>
      </c>
      <c r="S1010" s="356" t="s">
        <v>1131</v>
      </c>
      <c r="T1010" s="356" t="s">
        <v>1131</v>
      </c>
      <c r="U1010" s="356" t="s">
        <v>1131</v>
      </c>
      <c r="V1010" s="356" t="s">
        <v>1131</v>
      </c>
      <c r="W1010" s="356" t="s">
        <v>1131</v>
      </c>
      <c r="X1010" s="356" t="s">
        <v>1131</v>
      </c>
      <c r="Y1010" s="356" t="s">
        <v>1131</v>
      </c>
      <c r="Z1010" s="356" t="s">
        <v>1131</v>
      </c>
      <c r="AA1010" s="356" t="s">
        <v>1131</v>
      </c>
      <c r="AB1010" s="356" t="s">
        <v>1131</v>
      </c>
      <c r="AC1010" s="356" t="s">
        <v>1131</v>
      </c>
      <c r="AD1010" s="356" t="s">
        <v>1131</v>
      </c>
      <c r="AE1010" s="356" t="s">
        <v>1131</v>
      </c>
      <c r="AF1010" s="356" t="s">
        <v>1131</v>
      </c>
      <c r="AG1010" s="356" t="s">
        <v>1131</v>
      </c>
      <c r="AH1010" s="356" t="s">
        <v>1131</v>
      </c>
      <c r="AI1010" s="356" t="s">
        <v>1131</v>
      </c>
      <c r="AJ1010" s="356" t="s">
        <v>1131</v>
      </c>
      <c r="AK1010" s="356" t="s">
        <v>1131</v>
      </c>
      <c r="AL1010" s="356" t="s">
        <v>1131</v>
      </c>
      <c r="AM1010" s="356" t="s">
        <v>1131</v>
      </c>
      <c r="AN1010" s="356" t="s">
        <v>1131</v>
      </c>
      <c r="AO1010" s="356" t="s">
        <v>1131</v>
      </c>
      <c r="AP1010" s="356" t="s">
        <v>1131</v>
      </c>
      <c r="AQ1010" s="356" t="s">
        <v>1131</v>
      </c>
      <c r="AR1010" s="356" t="s">
        <v>1131</v>
      </c>
    </row>
    <row r="1011" spans="1:44" ht="84" customHeight="1">
      <c r="A1011" s="357" t="s">
        <v>4233</v>
      </c>
      <c r="B1011" s="358" t="s">
        <v>4234</v>
      </c>
      <c r="C1011" s="358" t="s">
        <v>1371</v>
      </c>
      <c r="D1011" s="358" t="s">
        <v>1315</v>
      </c>
      <c r="E1011" s="358" t="s">
        <v>1500</v>
      </c>
      <c r="F1011" s="358" t="s">
        <v>4235</v>
      </c>
      <c r="G1011" s="358" t="s">
        <v>4217</v>
      </c>
      <c r="H1011" s="358" t="s">
        <v>1130</v>
      </c>
      <c r="I1011" s="355">
        <v>0</v>
      </c>
      <c r="J1011" s="355">
        <v>0</v>
      </c>
      <c r="K1011" s="355">
        <v>0</v>
      </c>
      <c r="L1011" s="355">
        <v>0</v>
      </c>
      <c r="M1011" s="355">
        <v>0</v>
      </c>
      <c r="N1011" s="355">
        <v>0</v>
      </c>
      <c r="O1011" s="355">
        <v>0</v>
      </c>
      <c r="P1011" s="355">
        <v>0</v>
      </c>
      <c r="Q1011" s="355" t="s">
        <v>1131</v>
      </c>
      <c r="R1011" s="355" t="s">
        <v>1131</v>
      </c>
      <c r="S1011" s="355" t="s">
        <v>1131</v>
      </c>
      <c r="T1011" s="355" t="s">
        <v>1131</v>
      </c>
      <c r="U1011" s="355" t="s">
        <v>1131</v>
      </c>
      <c r="V1011" s="355" t="s">
        <v>1131</v>
      </c>
      <c r="W1011" s="355" t="s">
        <v>1131</v>
      </c>
      <c r="X1011" s="355" t="s">
        <v>1131</v>
      </c>
      <c r="Y1011" s="355" t="s">
        <v>1131</v>
      </c>
      <c r="Z1011" s="355" t="s">
        <v>1131</v>
      </c>
      <c r="AA1011" s="355" t="s">
        <v>1131</v>
      </c>
      <c r="AB1011" s="355" t="s">
        <v>1131</v>
      </c>
      <c r="AC1011" s="355" t="s">
        <v>1131</v>
      </c>
      <c r="AD1011" s="355" t="s">
        <v>1131</v>
      </c>
      <c r="AE1011" s="355" t="s">
        <v>1131</v>
      </c>
      <c r="AF1011" s="355" t="s">
        <v>1131</v>
      </c>
      <c r="AG1011" s="355" t="s">
        <v>1131</v>
      </c>
      <c r="AH1011" s="355" t="s">
        <v>1131</v>
      </c>
      <c r="AI1011" s="355" t="s">
        <v>1131</v>
      </c>
      <c r="AJ1011" s="355" t="s">
        <v>1131</v>
      </c>
      <c r="AK1011" s="355" t="s">
        <v>1131</v>
      </c>
      <c r="AL1011" s="355" t="s">
        <v>1131</v>
      </c>
      <c r="AM1011" s="355" t="s">
        <v>1131</v>
      </c>
      <c r="AN1011" s="355" t="s">
        <v>1131</v>
      </c>
      <c r="AO1011" s="355" t="s">
        <v>1131</v>
      </c>
      <c r="AP1011" s="355" t="s">
        <v>1131</v>
      </c>
      <c r="AQ1011" s="355" t="s">
        <v>1131</v>
      </c>
      <c r="AR1011" s="355" t="s">
        <v>1131</v>
      </c>
    </row>
    <row r="1012" spans="1:44" ht="84" customHeight="1">
      <c r="A1012" s="352" t="s">
        <v>4236</v>
      </c>
      <c r="B1012" s="353" t="s">
        <v>4237</v>
      </c>
      <c r="C1012" s="353" t="s">
        <v>1371</v>
      </c>
      <c r="D1012" s="353" t="s">
        <v>1315</v>
      </c>
      <c r="E1012" s="353" t="s">
        <v>1500</v>
      </c>
      <c r="F1012" s="353" t="s">
        <v>4238</v>
      </c>
      <c r="G1012" s="353" t="s">
        <v>4217</v>
      </c>
      <c r="H1012" s="353" t="s">
        <v>1130</v>
      </c>
      <c r="I1012" s="356">
        <v>154506.20000000001</v>
      </c>
      <c r="J1012" s="356">
        <v>176987.6</v>
      </c>
      <c r="K1012" s="356">
        <v>250617.9</v>
      </c>
      <c r="L1012" s="356">
        <v>260938.8</v>
      </c>
      <c r="M1012" s="356">
        <v>344703.5</v>
      </c>
      <c r="N1012" s="356">
        <v>463313.5</v>
      </c>
      <c r="O1012" s="356">
        <v>591497.5</v>
      </c>
      <c r="P1012" s="356">
        <v>519371.2</v>
      </c>
      <c r="Q1012" s="356" t="s">
        <v>1131</v>
      </c>
      <c r="R1012" s="356" t="s">
        <v>1131</v>
      </c>
      <c r="S1012" s="356" t="s">
        <v>1131</v>
      </c>
      <c r="T1012" s="356" t="s">
        <v>1131</v>
      </c>
      <c r="U1012" s="356" t="s">
        <v>1131</v>
      </c>
      <c r="V1012" s="356" t="s">
        <v>1131</v>
      </c>
      <c r="W1012" s="356" t="s">
        <v>1131</v>
      </c>
      <c r="X1012" s="356" t="s">
        <v>1131</v>
      </c>
      <c r="Y1012" s="356" t="s">
        <v>1131</v>
      </c>
      <c r="Z1012" s="356" t="s">
        <v>1131</v>
      </c>
      <c r="AA1012" s="356" t="s">
        <v>1131</v>
      </c>
      <c r="AB1012" s="356" t="s">
        <v>1131</v>
      </c>
      <c r="AC1012" s="356" t="s">
        <v>1131</v>
      </c>
      <c r="AD1012" s="356" t="s">
        <v>1131</v>
      </c>
      <c r="AE1012" s="356" t="s">
        <v>1131</v>
      </c>
      <c r="AF1012" s="356" t="s">
        <v>1131</v>
      </c>
      <c r="AG1012" s="356" t="s">
        <v>1131</v>
      </c>
      <c r="AH1012" s="356" t="s">
        <v>1131</v>
      </c>
      <c r="AI1012" s="356" t="s">
        <v>1131</v>
      </c>
      <c r="AJ1012" s="356" t="s">
        <v>1131</v>
      </c>
      <c r="AK1012" s="356" t="s">
        <v>1131</v>
      </c>
      <c r="AL1012" s="356" t="s">
        <v>1131</v>
      </c>
      <c r="AM1012" s="356" t="s">
        <v>1131</v>
      </c>
      <c r="AN1012" s="356" t="s">
        <v>1131</v>
      </c>
      <c r="AO1012" s="356" t="s">
        <v>1131</v>
      </c>
      <c r="AP1012" s="356" t="s">
        <v>1131</v>
      </c>
      <c r="AQ1012" s="356" t="s">
        <v>1131</v>
      </c>
      <c r="AR1012" s="356" t="s">
        <v>1131</v>
      </c>
    </row>
    <row r="1013" spans="1:44" ht="84" customHeight="1">
      <c r="A1013" s="357" t="s">
        <v>4239</v>
      </c>
      <c r="B1013" s="358" t="s">
        <v>4240</v>
      </c>
      <c r="C1013" s="358" t="s">
        <v>1371</v>
      </c>
      <c r="D1013" s="358" t="s">
        <v>1315</v>
      </c>
      <c r="E1013" s="358" t="s">
        <v>1500</v>
      </c>
      <c r="F1013" s="358" t="s">
        <v>4241</v>
      </c>
      <c r="G1013" s="358" t="s">
        <v>4217</v>
      </c>
      <c r="H1013" s="358" t="s">
        <v>1130</v>
      </c>
      <c r="I1013" s="355">
        <v>66993.600000000006</v>
      </c>
      <c r="J1013" s="355">
        <v>66924.7</v>
      </c>
      <c r="K1013" s="355">
        <v>66956.800000000003</v>
      </c>
      <c r="L1013" s="355">
        <v>63671.9</v>
      </c>
      <c r="M1013" s="355">
        <v>59366</v>
      </c>
      <c r="N1013" s="355">
        <v>54632.3</v>
      </c>
      <c r="O1013" s="355">
        <v>54486.9</v>
      </c>
      <c r="P1013" s="355">
        <v>58570.7</v>
      </c>
      <c r="Q1013" s="355" t="s">
        <v>1131</v>
      </c>
      <c r="R1013" s="355" t="s">
        <v>1131</v>
      </c>
      <c r="S1013" s="355" t="s">
        <v>1131</v>
      </c>
      <c r="T1013" s="355" t="s">
        <v>1131</v>
      </c>
      <c r="U1013" s="355" t="s">
        <v>1131</v>
      </c>
      <c r="V1013" s="355" t="s">
        <v>1131</v>
      </c>
      <c r="W1013" s="355" t="s">
        <v>1131</v>
      </c>
      <c r="X1013" s="355" t="s">
        <v>1131</v>
      </c>
      <c r="Y1013" s="355" t="s">
        <v>1131</v>
      </c>
      <c r="Z1013" s="355" t="s">
        <v>1131</v>
      </c>
      <c r="AA1013" s="355" t="s">
        <v>1131</v>
      </c>
      <c r="AB1013" s="355" t="s">
        <v>1131</v>
      </c>
      <c r="AC1013" s="355" t="s">
        <v>1131</v>
      </c>
      <c r="AD1013" s="355" t="s">
        <v>1131</v>
      </c>
      <c r="AE1013" s="355" t="s">
        <v>1131</v>
      </c>
      <c r="AF1013" s="355" t="s">
        <v>1131</v>
      </c>
      <c r="AG1013" s="355" t="s">
        <v>1131</v>
      </c>
      <c r="AH1013" s="355" t="s">
        <v>1131</v>
      </c>
      <c r="AI1013" s="355" t="s">
        <v>1131</v>
      </c>
      <c r="AJ1013" s="355" t="s">
        <v>1131</v>
      </c>
      <c r="AK1013" s="355" t="s">
        <v>1131</v>
      </c>
      <c r="AL1013" s="355" t="s">
        <v>1131</v>
      </c>
      <c r="AM1013" s="355" t="s">
        <v>1131</v>
      </c>
      <c r="AN1013" s="355" t="s">
        <v>1131</v>
      </c>
      <c r="AO1013" s="355" t="s">
        <v>1131</v>
      </c>
      <c r="AP1013" s="355" t="s">
        <v>1131</v>
      </c>
      <c r="AQ1013" s="355" t="s">
        <v>1131</v>
      </c>
      <c r="AR1013" s="355" t="s">
        <v>1131</v>
      </c>
    </row>
    <row r="1014" spans="1:44" ht="84" customHeight="1">
      <c r="A1014" s="352" t="s">
        <v>4242</v>
      </c>
      <c r="B1014" s="353" t="s">
        <v>4243</v>
      </c>
      <c r="C1014" s="353" t="s">
        <v>1371</v>
      </c>
      <c r="D1014" s="353" t="s">
        <v>1315</v>
      </c>
      <c r="E1014" s="353" t="s">
        <v>1500</v>
      </c>
      <c r="F1014" s="353" t="s">
        <v>4244</v>
      </c>
      <c r="G1014" s="353" t="s">
        <v>4217</v>
      </c>
      <c r="H1014" s="353" t="s">
        <v>1130</v>
      </c>
      <c r="I1014" s="356">
        <v>804036.7</v>
      </c>
      <c r="J1014" s="356">
        <v>843397.9</v>
      </c>
      <c r="K1014" s="356">
        <v>935587</v>
      </c>
      <c r="L1014" s="356">
        <v>989165.7</v>
      </c>
      <c r="M1014" s="356">
        <v>1030725.5</v>
      </c>
      <c r="N1014" s="356">
        <v>1163059.2</v>
      </c>
      <c r="O1014" s="356">
        <v>1285664.2</v>
      </c>
      <c r="P1014" s="356">
        <v>1286526.8</v>
      </c>
      <c r="Q1014" s="356" t="s">
        <v>1131</v>
      </c>
      <c r="R1014" s="356" t="s">
        <v>1131</v>
      </c>
      <c r="S1014" s="356" t="s">
        <v>1131</v>
      </c>
      <c r="T1014" s="356" t="s">
        <v>1131</v>
      </c>
      <c r="U1014" s="356" t="s">
        <v>1131</v>
      </c>
      <c r="V1014" s="356" t="s">
        <v>1131</v>
      </c>
      <c r="W1014" s="356" t="s">
        <v>1131</v>
      </c>
      <c r="X1014" s="356" t="s">
        <v>1131</v>
      </c>
      <c r="Y1014" s="356" t="s">
        <v>1131</v>
      </c>
      <c r="Z1014" s="356" t="s">
        <v>1131</v>
      </c>
      <c r="AA1014" s="356" t="s">
        <v>1131</v>
      </c>
      <c r="AB1014" s="356" t="s">
        <v>1131</v>
      </c>
      <c r="AC1014" s="356" t="s">
        <v>1131</v>
      </c>
      <c r="AD1014" s="356" t="s">
        <v>1131</v>
      </c>
      <c r="AE1014" s="356" t="s">
        <v>1131</v>
      </c>
      <c r="AF1014" s="356" t="s">
        <v>1131</v>
      </c>
      <c r="AG1014" s="356" t="s">
        <v>1131</v>
      </c>
      <c r="AH1014" s="356" t="s">
        <v>1131</v>
      </c>
      <c r="AI1014" s="356" t="s">
        <v>1131</v>
      </c>
      <c r="AJ1014" s="356" t="s">
        <v>1131</v>
      </c>
      <c r="AK1014" s="356" t="s">
        <v>1131</v>
      </c>
      <c r="AL1014" s="356" t="s">
        <v>1131</v>
      </c>
      <c r="AM1014" s="356" t="s">
        <v>1131</v>
      </c>
      <c r="AN1014" s="356" t="s">
        <v>1131</v>
      </c>
      <c r="AO1014" s="356" t="s">
        <v>1131</v>
      </c>
      <c r="AP1014" s="356" t="s">
        <v>1131</v>
      </c>
      <c r="AQ1014" s="356" t="s">
        <v>1131</v>
      </c>
      <c r="AR1014" s="356" t="s">
        <v>1131</v>
      </c>
    </row>
    <row r="1015" spans="1:44" ht="84" customHeight="1">
      <c r="A1015" s="357" t="s">
        <v>4245</v>
      </c>
      <c r="B1015" s="358" t="s">
        <v>4246</v>
      </c>
      <c r="C1015" s="358" t="s">
        <v>1371</v>
      </c>
      <c r="D1015" s="358" t="s">
        <v>1315</v>
      </c>
      <c r="E1015" s="358" t="s">
        <v>1500</v>
      </c>
      <c r="F1015" s="358" t="s">
        <v>4247</v>
      </c>
      <c r="G1015" s="358" t="s">
        <v>4217</v>
      </c>
      <c r="H1015" s="358" t="s">
        <v>1130</v>
      </c>
      <c r="I1015" s="355">
        <v>80951.7</v>
      </c>
      <c r="J1015" s="355">
        <v>127916.1</v>
      </c>
      <c r="K1015" s="355">
        <v>174028.79999999999</v>
      </c>
      <c r="L1015" s="355">
        <v>204040.2</v>
      </c>
      <c r="M1015" s="355">
        <v>227307.9</v>
      </c>
      <c r="N1015" s="355">
        <v>244949</v>
      </c>
      <c r="O1015" s="355">
        <v>243744.8</v>
      </c>
      <c r="P1015" s="355">
        <v>220548.6</v>
      </c>
      <c r="Q1015" s="355" t="s">
        <v>1131</v>
      </c>
      <c r="R1015" s="355" t="s">
        <v>1131</v>
      </c>
      <c r="S1015" s="355" t="s">
        <v>1131</v>
      </c>
      <c r="T1015" s="355" t="s">
        <v>1131</v>
      </c>
      <c r="U1015" s="355" t="s">
        <v>1131</v>
      </c>
      <c r="V1015" s="355" t="s">
        <v>1131</v>
      </c>
      <c r="W1015" s="355" t="s">
        <v>1131</v>
      </c>
      <c r="X1015" s="355" t="s">
        <v>1131</v>
      </c>
      <c r="Y1015" s="355" t="s">
        <v>1131</v>
      </c>
      <c r="Z1015" s="355" t="s">
        <v>1131</v>
      </c>
      <c r="AA1015" s="355" t="s">
        <v>1131</v>
      </c>
      <c r="AB1015" s="355" t="s">
        <v>1131</v>
      </c>
      <c r="AC1015" s="355" t="s">
        <v>1131</v>
      </c>
      <c r="AD1015" s="355" t="s">
        <v>1131</v>
      </c>
      <c r="AE1015" s="355" t="s">
        <v>1131</v>
      </c>
      <c r="AF1015" s="355" t="s">
        <v>1131</v>
      </c>
      <c r="AG1015" s="355" t="s">
        <v>1131</v>
      </c>
      <c r="AH1015" s="355" t="s">
        <v>1131</v>
      </c>
      <c r="AI1015" s="355" t="s">
        <v>1131</v>
      </c>
      <c r="AJ1015" s="355" t="s">
        <v>1131</v>
      </c>
      <c r="AK1015" s="355" t="s">
        <v>1131</v>
      </c>
      <c r="AL1015" s="355" t="s">
        <v>1131</v>
      </c>
      <c r="AM1015" s="355" t="s">
        <v>1131</v>
      </c>
      <c r="AN1015" s="355" t="s">
        <v>1131</v>
      </c>
      <c r="AO1015" s="355" t="s">
        <v>1131</v>
      </c>
      <c r="AP1015" s="355" t="s">
        <v>1131</v>
      </c>
      <c r="AQ1015" s="355" t="s">
        <v>1131</v>
      </c>
      <c r="AR1015" s="355" t="s">
        <v>1131</v>
      </c>
    </row>
    <row r="1016" spans="1:44" ht="84" customHeight="1">
      <c r="A1016" s="352" t="s">
        <v>4248</v>
      </c>
      <c r="B1016" s="353" t="s">
        <v>4249</v>
      </c>
      <c r="C1016" s="353" t="s">
        <v>1371</v>
      </c>
      <c r="D1016" s="353" t="s">
        <v>1315</v>
      </c>
      <c r="E1016" s="353" t="s">
        <v>1500</v>
      </c>
      <c r="F1016" s="353" t="s">
        <v>4250</v>
      </c>
      <c r="G1016" s="353" t="s">
        <v>4217</v>
      </c>
      <c r="H1016" s="353" t="s">
        <v>1130</v>
      </c>
      <c r="I1016" s="356">
        <v>1139193.3999999999</v>
      </c>
      <c r="J1016" s="356">
        <v>1240323.8999999999</v>
      </c>
      <c r="K1016" s="356">
        <v>1456823.7</v>
      </c>
      <c r="L1016" s="356">
        <v>1541535.1</v>
      </c>
      <c r="M1016" s="356">
        <v>1694933.6</v>
      </c>
      <c r="N1016" s="356">
        <v>1975754.3</v>
      </c>
      <c r="O1016" s="356">
        <v>2218030.7999999998</v>
      </c>
      <c r="P1016" s="356">
        <v>2163923</v>
      </c>
      <c r="Q1016" s="356" t="s">
        <v>1131</v>
      </c>
      <c r="R1016" s="356" t="s">
        <v>1131</v>
      </c>
      <c r="S1016" s="356" t="s">
        <v>1131</v>
      </c>
      <c r="T1016" s="356" t="s">
        <v>1131</v>
      </c>
      <c r="U1016" s="356" t="s">
        <v>1131</v>
      </c>
      <c r="V1016" s="356" t="s">
        <v>1131</v>
      </c>
      <c r="W1016" s="356" t="s">
        <v>1131</v>
      </c>
      <c r="X1016" s="356" t="s">
        <v>1131</v>
      </c>
      <c r="Y1016" s="356" t="s">
        <v>1131</v>
      </c>
      <c r="Z1016" s="356" t="s">
        <v>1131</v>
      </c>
      <c r="AA1016" s="356" t="s">
        <v>1131</v>
      </c>
      <c r="AB1016" s="356" t="s">
        <v>1131</v>
      </c>
      <c r="AC1016" s="356" t="s">
        <v>1131</v>
      </c>
      <c r="AD1016" s="356" t="s">
        <v>1131</v>
      </c>
      <c r="AE1016" s="356" t="s">
        <v>1131</v>
      </c>
      <c r="AF1016" s="356" t="s">
        <v>1131</v>
      </c>
      <c r="AG1016" s="356" t="s">
        <v>1131</v>
      </c>
      <c r="AH1016" s="356" t="s">
        <v>1131</v>
      </c>
      <c r="AI1016" s="356" t="s">
        <v>1131</v>
      </c>
      <c r="AJ1016" s="356" t="s">
        <v>1131</v>
      </c>
      <c r="AK1016" s="356" t="s">
        <v>1131</v>
      </c>
      <c r="AL1016" s="356" t="s">
        <v>1131</v>
      </c>
      <c r="AM1016" s="356" t="s">
        <v>1131</v>
      </c>
      <c r="AN1016" s="356" t="s">
        <v>1131</v>
      </c>
      <c r="AO1016" s="356" t="s">
        <v>1131</v>
      </c>
      <c r="AP1016" s="356" t="s">
        <v>1131</v>
      </c>
      <c r="AQ1016" s="356" t="s">
        <v>1131</v>
      </c>
      <c r="AR1016" s="356" t="s">
        <v>1131</v>
      </c>
    </row>
    <row r="1017" spans="1:44" ht="38.25" customHeight="1">
      <c r="A1017" s="357" t="s">
        <v>4251</v>
      </c>
      <c r="B1017" s="358" t="s">
        <v>4252</v>
      </c>
      <c r="C1017" s="358" t="s">
        <v>1371</v>
      </c>
      <c r="D1017" s="358" t="s">
        <v>1315</v>
      </c>
      <c r="E1017" s="358" t="s">
        <v>4253</v>
      </c>
      <c r="F1017" s="358" t="s">
        <v>4254</v>
      </c>
      <c r="G1017" s="358"/>
      <c r="H1017" s="358" t="s">
        <v>1130</v>
      </c>
      <c r="I1017" s="355">
        <v>270150.59999999998</v>
      </c>
      <c r="J1017" s="355">
        <v>276526.2</v>
      </c>
      <c r="K1017" s="355">
        <v>282359.7</v>
      </c>
      <c r="L1017" s="355">
        <v>288431.5</v>
      </c>
      <c r="M1017" s="355">
        <v>293434.2</v>
      </c>
      <c r="N1017" s="355">
        <v>289506.40000000002</v>
      </c>
      <c r="O1017" s="355">
        <v>307833.40000000002</v>
      </c>
      <c r="P1017" s="359">
        <v>310350</v>
      </c>
      <c r="Q1017" s="359">
        <v>305145</v>
      </c>
      <c r="R1017" s="355">
        <v>306638</v>
      </c>
      <c r="S1017" s="355">
        <v>311571</v>
      </c>
      <c r="T1017" s="355">
        <v>317558</v>
      </c>
      <c r="U1017" s="355">
        <v>325500</v>
      </c>
      <c r="V1017" s="355">
        <v>334513</v>
      </c>
      <c r="W1017" s="355" t="s">
        <v>1131</v>
      </c>
      <c r="X1017" s="355" t="s">
        <v>1131</v>
      </c>
      <c r="Y1017" s="355" t="s">
        <v>1131</v>
      </c>
      <c r="Z1017" s="355" t="s">
        <v>1131</v>
      </c>
      <c r="AA1017" s="355" t="s">
        <v>1131</v>
      </c>
      <c r="AB1017" s="355" t="s">
        <v>1131</v>
      </c>
      <c r="AC1017" s="355" t="s">
        <v>1131</v>
      </c>
      <c r="AD1017" s="355" t="s">
        <v>1131</v>
      </c>
      <c r="AE1017" s="355" t="s">
        <v>1131</v>
      </c>
      <c r="AF1017" s="355" t="s">
        <v>1131</v>
      </c>
      <c r="AG1017" s="355" t="s">
        <v>1131</v>
      </c>
      <c r="AH1017" s="355" t="s">
        <v>1131</v>
      </c>
      <c r="AI1017" s="355" t="s">
        <v>1131</v>
      </c>
      <c r="AJ1017" s="355" t="s">
        <v>1131</v>
      </c>
      <c r="AK1017" s="355" t="s">
        <v>1131</v>
      </c>
      <c r="AL1017" s="355" t="s">
        <v>1131</v>
      </c>
      <c r="AM1017" s="355" t="s">
        <v>1131</v>
      </c>
      <c r="AN1017" s="355" t="s">
        <v>1131</v>
      </c>
      <c r="AO1017" s="355" t="s">
        <v>1131</v>
      </c>
      <c r="AP1017" s="355" t="s">
        <v>1131</v>
      </c>
      <c r="AQ1017" s="355" t="s">
        <v>1131</v>
      </c>
      <c r="AR1017" s="355" t="s">
        <v>1131</v>
      </c>
    </row>
    <row r="1018" spans="1:44" ht="38.25" customHeight="1">
      <c r="A1018" s="352" t="s">
        <v>4255</v>
      </c>
      <c r="B1018" s="353" t="s">
        <v>4256</v>
      </c>
      <c r="C1018" s="353" t="s">
        <v>1290</v>
      </c>
      <c r="D1018" s="353" t="s">
        <v>1315</v>
      </c>
      <c r="E1018" s="353" t="s">
        <v>4253</v>
      </c>
      <c r="F1018" s="353" t="s">
        <v>4257</v>
      </c>
      <c r="G1018" s="353"/>
      <c r="H1018" s="353" t="s">
        <v>1130</v>
      </c>
      <c r="I1018" s="356">
        <v>352769000</v>
      </c>
      <c r="J1018" s="356">
        <v>364601000</v>
      </c>
      <c r="K1018" s="356">
        <v>379532000</v>
      </c>
      <c r="L1018" s="356">
        <v>393419000</v>
      </c>
      <c r="M1018" s="356">
        <v>401782000</v>
      </c>
      <c r="N1018" s="356">
        <v>398538346.19999999</v>
      </c>
      <c r="O1018" s="356">
        <v>434360728.30000001</v>
      </c>
      <c r="P1018" s="354">
        <v>460196514</v>
      </c>
      <c r="Q1018" s="354">
        <v>468749454</v>
      </c>
      <c r="R1018" s="355">
        <v>482945984</v>
      </c>
      <c r="S1018" s="355">
        <v>499719895</v>
      </c>
      <c r="T1018" s="355">
        <v>516961439</v>
      </c>
      <c r="U1018" s="355">
        <v>539584376</v>
      </c>
      <c r="V1018" s="355">
        <v>563308708</v>
      </c>
      <c r="W1018" s="356" t="s">
        <v>1131</v>
      </c>
      <c r="X1018" s="356" t="s">
        <v>1131</v>
      </c>
      <c r="Y1018" s="356" t="s">
        <v>1131</v>
      </c>
      <c r="Z1018" s="356" t="s">
        <v>1131</v>
      </c>
      <c r="AA1018" s="356" t="s">
        <v>1131</v>
      </c>
      <c r="AB1018" s="356" t="s">
        <v>1131</v>
      </c>
      <c r="AC1018" s="356" t="s">
        <v>1131</v>
      </c>
      <c r="AD1018" s="356" t="s">
        <v>1131</v>
      </c>
      <c r="AE1018" s="356" t="s">
        <v>1131</v>
      </c>
      <c r="AF1018" s="356" t="s">
        <v>1131</v>
      </c>
      <c r="AG1018" s="356" t="s">
        <v>1131</v>
      </c>
      <c r="AH1018" s="356" t="s">
        <v>1131</v>
      </c>
      <c r="AI1018" s="356" t="s">
        <v>1131</v>
      </c>
      <c r="AJ1018" s="356" t="s">
        <v>1131</v>
      </c>
      <c r="AK1018" s="356" t="s">
        <v>1131</v>
      </c>
      <c r="AL1018" s="356" t="s">
        <v>1131</v>
      </c>
      <c r="AM1018" s="356" t="s">
        <v>1131</v>
      </c>
      <c r="AN1018" s="356" t="s">
        <v>1131</v>
      </c>
      <c r="AO1018" s="356" t="s">
        <v>1131</v>
      </c>
      <c r="AP1018" s="356" t="s">
        <v>1131</v>
      </c>
      <c r="AQ1018" s="356" t="s">
        <v>1131</v>
      </c>
      <c r="AR1018" s="356" t="s">
        <v>1131</v>
      </c>
    </row>
    <row r="1019" spans="1:44" ht="66" customHeight="1">
      <c r="A1019" s="357" t="s">
        <v>4258</v>
      </c>
      <c r="B1019" s="358" t="s">
        <v>4259</v>
      </c>
      <c r="C1019" s="358" t="s">
        <v>1371</v>
      </c>
      <c r="D1019" s="358" t="s">
        <v>1315</v>
      </c>
      <c r="E1019" s="358" t="s">
        <v>3675</v>
      </c>
      <c r="F1019" s="358" t="s">
        <v>4257</v>
      </c>
      <c r="G1019" s="358"/>
      <c r="H1019" s="358" t="s">
        <v>1130</v>
      </c>
      <c r="I1019" s="355">
        <v>311922</v>
      </c>
      <c r="J1019" s="355">
        <v>314103.40000000002</v>
      </c>
      <c r="K1019" s="355">
        <v>335571.8</v>
      </c>
      <c r="L1019" s="355">
        <v>357600.5</v>
      </c>
      <c r="M1019" s="355">
        <v>344771.5</v>
      </c>
      <c r="N1019" s="355">
        <v>337668.3</v>
      </c>
      <c r="O1019" s="355">
        <v>379699.8</v>
      </c>
      <c r="P1019" s="359">
        <v>356342</v>
      </c>
      <c r="Q1019" s="359">
        <v>359013</v>
      </c>
      <c r="R1019" s="355">
        <v>359803</v>
      </c>
      <c r="S1019" s="355">
        <v>386149</v>
      </c>
      <c r="T1019" s="355">
        <v>409471</v>
      </c>
      <c r="U1019" s="355">
        <v>434623</v>
      </c>
      <c r="V1019" s="355">
        <v>452366</v>
      </c>
      <c r="W1019" s="355" t="s">
        <v>1131</v>
      </c>
      <c r="X1019" s="355" t="s">
        <v>1131</v>
      </c>
      <c r="Y1019" s="355" t="s">
        <v>1131</v>
      </c>
      <c r="Z1019" s="355" t="s">
        <v>1131</v>
      </c>
      <c r="AA1019" s="355" t="s">
        <v>1131</v>
      </c>
      <c r="AB1019" s="355" t="s">
        <v>1131</v>
      </c>
      <c r="AC1019" s="355" t="s">
        <v>1131</v>
      </c>
      <c r="AD1019" s="355" t="s">
        <v>1131</v>
      </c>
      <c r="AE1019" s="355" t="s">
        <v>1131</v>
      </c>
      <c r="AF1019" s="355" t="s">
        <v>1131</v>
      </c>
      <c r="AG1019" s="355" t="s">
        <v>1131</v>
      </c>
      <c r="AH1019" s="355" t="s">
        <v>1131</v>
      </c>
      <c r="AI1019" s="355" t="s">
        <v>1131</v>
      </c>
      <c r="AJ1019" s="355" t="s">
        <v>1131</v>
      </c>
      <c r="AK1019" s="355" t="s">
        <v>1131</v>
      </c>
      <c r="AL1019" s="355" t="s">
        <v>1131</v>
      </c>
      <c r="AM1019" s="355" t="s">
        <v>1131</v>
      </c>
      <c r="AN1019" s="355" t="s">
        <v>1131</v>
      </c>
      <c r="AO1019" s="355" t="s">
        <v>1131</v>
      </c>
      <c r="AP1019" s="355" t="s">
        <v>1131</v>
      </c>
      <c r="AQ1019" s="355" t="s">
        <v>1131</v>
      </c>
      <c r="AR1019" s="355" t="s">
        <v>1131</v>
      </c>
    </row>
    <row r="1020" spans="1:44" ht="38.25" customHeight="1">
      <c r="A1020" s="352" t="s">
        <v>4260</v>
      </c>
      <c r="B1020" s="353" t="s">
        <v>4261</v>
      </c>
      <c r="C1020" s="353"/>
      <c r="D1020" s="353"/>
      <c r="E1020" s="353" t="s">
        <v>4253</v>
      </c>
      <c r="F1020" s="353" t="s">
        <v>4262</v>
      </c>
      <c r="G1020" s="353"/>
      <c r="H1020" s="353" t="s">
        <v>1130</v>
      </c>
      <c r="I1020" s="356">
        <v>2.0870000000000002</v>
      </c>
      <c r="J1020" s="356">
        <v>2.36</v>
      </c>
      <c r="K1020" s="356">
        <v>2.11</v>
      </c>
      <c r="L1020" s="356">
        <v>2.15</v>
      </c>
      <c r="M1020" s="356">
        <v>1.734</v>
      </c>
      <c r="N1020" s="356">
        <v>-1.339</v>
      </c>
      <c r="O1020" s="356">
        <v>6.33</v>
      </c>
      <c r="P1020" s="354">
        <v>0.8</v>
      </c>
      <c r="Q1020" s="354">
        <v>-1.7</v>
      </c>
      <c r="R1020" s="355">
        <v>0.5</v>
      </c>
      <c r="S1020" s="355">
        <v>1.6</v>
      </c>
      <c r="T1020" s="355">
        <v>1.9</v>
      </c>
      <c r="U1020" s="355">
        <v>2.5</v>
      </c>
      <c r="V1020" s="355">
        <v>2.8</v>
      </c>
      <c r="W1020" s="356" t="s">
        <v>1131</v>
      </c>
      <c r="X1020" s="356" t="s">
        <v>1131</v>
      </c>
      <c r="Y1020" s="356" t="s">
        <v>1131</v>
      </c>
      <c r="Z1020" s="356" t="s">
        <v>1131</v>
      </c>
      <c r="AA1020" s="356" t="s">
        <v>1131</v>
      </c>
      <c r="AB1020" s="356" t="s">
        <v>1131</v>
      </c>
      <c r="AC1020" s="356" t="s">
        <v>1131</v>
      </c>
      <c r="AD1020" s="356" t="s">
        <v>1131</v>
      </c>
      <c r="AE1020" s="356" t="s">
        <v>1131</v>
      </c>
      <c r="AF1020" s="356" t="s">
        <v>1131</v>
      </c>
      <c r="AG1020" s="356" t="s">
        <v>1131</v>
      </c>
      <c r="AH1020" s="356" t="s">
        <v>1131</v>
      </c>
      <c r="AI1020" s="356" t="s">
        <v>1131</v>
      </c>
      <c r="AJ1020" s="356" t="s">
        <v>1131</v>
      </c>
      <c r="AK1020" s="356" t="s">
        <v>1131</v>
      </c>
      <c r="AL1020" s="356" t="s">
        <v>1131</v>
      </c>
      <c r="AM1020" s="356" t="s">
        <v>1131</v>
      </c>
      <c r="AN1020" s="356" t="s">
        <v>1131</v>
      </c>
      <c r="AO1020" s="356" t="s">
        <v>1131</v>
      </c>
      <c r="AP1020" s="356" t="s">
        <v>1131</v>
      </c>
      <c r="AQ1020" s="356" t="s">
        <v>1131</v>
      </c>
      <c r="AR1020" s="356" t="s">
        <v>1131</v>
      </c>
    </row>
    <row r="1021" spans="1:44" ht="66" customHeight="1">
      <c r="A1021" s="357" t="s">
        <v>4263</v>
      </c>
      <c r="B1021" s="358" t="s">
        <v>4264</v>
      </c>
      <c r="C1021" s="358" t="s">
        <v>1371</v>
      </c>
      <c r="D1021" s="358" t="s">
        <v>1315</v>
      </c>
      <c r="E1021" s="358" t="s">
        <v>3675</v>
      </c>
      <c r="F1021" s="358" t="s">
        <v>4265</v>
      </c>
      <c r="G1021" s="358"/>
      <c r="H1021" s="358" t="s">
        <v>1130</v>
      </c>
      <c r="I1021" s="355">
        <v>133754.5</v>
      </c>
      <c r="J1021" s="355">
        <v>134253.4</v>
      </c>
      <c r="K1021" s="355">
        <v>142864.6</v>
      </c>
      <c r="L1021" s="355">
        <v>151705.70000000001</v>
      </c>
      <c r="M1021" s="355">
        <v>145958.6</v>
      </c>
      <c r="N1021" s="355">
        <v>147141.4</v>
      </c>
      <c r="O1021" s="355">
        <v>153329.60000000001</v>
      </c>
      <c r="P1021" s="359">
        <v>144107</v>
      </c>
      <c r="Q1021" s="359">
        <v>149114</v>
      </c>
      <c r="R1021" s="355">
        <v>149548</v>
      </c>
      <c r="S1021" s="355">
        <v>159529</v>
      </c>
      <c r="T1021" s="355">
        <v>168073</v>
      </c>
      <c r="U1021" s="355">
        <v>177173</v>
      </c>
      <c r="V1021" s="355">
        <v>183121</v>
      </c>
      <c r="W1021" s="355" t="s">
        <v>1131</v>
      </c>
      <c r="X1021" s="355" t="s">
        <v>1131</v>
      </c>
      <c r="Y1021" s="355" t="s">
        <v>1131</v>
      </c>
      <c r="Z1021" s="355" t="s">
        <v>1131</v>
      </c>
      <c r="AA1021" s="355" t="s">
        <v>1131</v>
      </c>
      <c r="AB1021" s="355" t="s">
        <v>1131</v>
      </c>
      <c r="AC1021" s="355" t="s">
        <v>1131</v>
      </c>
      <c r="AD1021" s="355" t="s">
        <v>1131</v>
      </c>
      <c r="AE1021" s="355" t="s">
        <v>1131</v>
      </c>
      <c r="AF1021" s="355" t="s">
        <v>1131</v>
      </c>
      <c r="AG1021" s="355" t="s">
        <v>1131</v>
      </c>
      <c r="AH1021" s="355" t="s">
        <v>1131</v>
      </c>
      <c r="AI1021" s="355" t="s">
        <v>1131</v>
      </c>
      <c r="AJ1021" s="355" t="s">
        <v>1131</v>
      </c>
      <c r="AK1021" s="355" t="s">
        <v>1131</v>
      </c>
      <c r="AL1021" s="355" t="s">
        <v>1131</v>
      </c>
      <c r="AM1021" s="355" t="s">
        <v>1131</v>
      </c>
      <c r="AN1021" s="355" t="s">
        <v>1131</v>
      </c>
      <c r="AO1021" s="355" t="s">
        <v>1131</v>
      </c>
      <c r="AP1021" s="355" t="s">
        <v>1131</v>
      </c>
      <c r="AQ1021" s="355" t="s">
        <v>1131</v>
      </c>
      <c r="AR1021" s="355" t="s">
        <v>1131</v>
      </c>
    </row>
    <row r="1022" spans="1:44" ht="66" customHeight="1">
      <c r="A1022" s="352" t="s">
        <v>4266</v>
      </c>
      <c r="B1022" s="353" t="s">
        <v>4267</v>
      </c>
      <c r="C1022" s="353" t="s">
        <v>1371</v>
      </c>
      <c r="D1022" s="353" t="s">
        <v>1315</v>
      </c>
      <c r="E1022" s="353" t="s">
        <v>3675</v>
      </c>
      <c r="F1022" s="353" t="s">
        <v>4268</v>
      </c>
      <c r="G1022" s="353"/>
      <c r="H1022" s="353" t="s">
        <v>1130</v>
      </c>
      <c r="I1022" s="356">
        <v>178167.5</v>
      </c>
      <c r="J1022" s="356">
        <v>179850</v>
      </c>
      <c r="K1022" s="356">
        <v>192707.20000000001</v>
      </c>
      <c r="L1022" s="356">
        <v>205894.9</v>
      </c>
      <c r="M1022" s="356">
        <v>198812.79999999999</v>
      </c>
      <c r="N1022" s="356">
        <v>190526.9</v>
      </c>
      <c r="O1022" s="356">
        <v>226370.2</v>
      </c>
      <c r="P1022" s="354">
        <v>212235</v>
      </c>
      <c r="Q1022" s="354">
        <v>209898</v>
      </c>
      <c r="R1022" s="355">
        <v>210254</v>
      </c>
      <c r="S1022" s="355">
        <v>226620</v>
      </c>
      <c r="T1022" s="355">
        <v>241399</v>
      </c>
      <c r="U1022" s="355">
        <v>257450</v>
      </c>
      <c r="V1022" s="355">
        <v>269244</v>
      </c>
      <c r="W1022" s="356" t="s">
        <v>1131</v>
      </c>
      <c r="X1022" s="356" t="s">
        <v>1131</v>
      </c>
      <c r="Y1022" s="356" t="s">
        <v>1131</v>
      </c>
      <c r="Z1022" s="356" t="s">
        <v>1131</v>
      </c>
      <c r="AA1022" s="356" t="s">
        <v>1131</v>
      </c>
      <c r="AB1022" s="356" t="s">
        <v>1131</v>
      </c>
      <c r="AC1022" s="356" t="s">
        <v>1131</v>
      </c>
      <c r="AD1022" s="356" t="s">
        <v>1131</v>
      </c>
      <c r="AE1022" s="356" t="s">
        <v>1131</v>
      </c>
      <c r="AF1022" s="356" t="s">
        <v>1131</v>
      </c>
      <c r="AG1022" s="356" t="s">
        <v>1131</v>
      </c>
      <c r="AH1022" s="356" t="s">
        <v>1131</v>
      </c>
      <c r="AI1022" s="356" t="s">
        <v>1131</v>
      </c>
      <c r="AJ1022" s="356" t="s">
        <v>1131</v>
      </c>
      <c r="AK1022" s="356" t="s">
        <v>1131</v>
      </c>
      <c r="AL1022" s="356" t="s">
        <v>1131</v>
      </c>
      <c r="AM1022" s="356" t="s">
        <v>1131</v>
      </c>
      <c r="AN1022" s="356" t="s">
        <v>1131</v>
      </c>
      <c r="AO1022" s="356" t="s">
        <v>1131</v>
      </c>
      <c r="AP1022" s="356" t="s">
        <v>1131</v>
      </c>
      <c r="AQ1022" s="356" t="s">
        <v>1131</v>
      </c>
      <c r="AR1022" s="356" t="s">
        <v>1131</v>
      </c>
    </row>
    <row r="1023" spans="1:44" ht="213" customHeight="1">
      <c r="A1023" s="357" t="s">
        <v>4269</v>
      </c>
      <c r="B1023" s="358" t="s">
        <v>4270</v>
      </c>
      <c r="C1023" s="358"/>
      <c r="D1023" s="358"/>
      <c r="E1023" s="358"/>
      <c r="F1023" s="358" t="s">
        <v>4271</v>
      </c>
      <c r="G1023" s="358" t="s">
        <v>1378</v>
      </c>
      <c r="H1023" s="358" t="s">
        <v>1130</v>
      </c>
      <c r="I1023" s="355">
        <v>0.51700000000000002</v>
      </c>
      <c r="J1023" s="355">
        <v>0.35599999999999998</v>
      </c>
      <c r="K1023" s="355">
        <v>0.66</v>
      </c>
      <c r="L1023" s="355">
        <v>0.75700000000000001</v>
      </c>
      <c r="M1023" s="355">
        <v>0.70199999999999996</v>
      </c>
      <c r="N1023" s="355">
        <v>0.625</v>
      </c>
      <c r="O1023" s="355">
        <v>0.70499999999999996</v>
      </c>
      <c r="P1023" s="359">
        <v>0.5</v>
      </c>
      <c r="Q1023" s="355" t="s">
        <v>1131</v>
      </c>
      <c r="R1023" s="355" t="s">
        <v>1131</v>
      </c>
      <c r="S1023" s="355" t="s">
        <v>1131</v>
      </c>
      <c r="T1023" s="355" t="s">
        <v>1131</v>
      </c>
      <c r="U1023" s="355" t="s">
        <v>1131</v>
      </c>
      <c r="V1023" s="355" t="s">
        <v>1131</v>
      </c>
      <c r="W1023" s="355" t="s">
        <v>1131</v>
      </c>
      <c r="X1023" s="355" t="s">
        <v>1131</v>
      </c>
      <c r="Y1023" s="355" t="s">
        <v>1131</v>
      </c>
      <c r="Z1023" s="355" t="s">
        <v>1131</v>
      </c>
      <c r="AA1023" s="355" t="s">
        <v>1131</v>
      </c>
      <c r="AB1023" s="355" t="s">
        <v>1131</v>
      </c>
      <c r="AC1023" s="355" t="s">
        <v>1131</v>
      </c>
      <c r="AD1023" s="355" t="s">
        <v>1131</v>
      </c>
      <c r="AE1023" s="355" t="s">
        <v>1131</v>
      </c>
      <c r="AF1023" s="355" t="s">
        <v>1131</v>
      </c>
      <c r="AG1023" s="355" t="s">
        <v>1131</v>
      </c>
      <c r="AH1023" s="355" t="s">
        <v>1131</v>
      </c>
      <c r="AI1023" s="355" t="s">
        <v>1131</v>
      </c>
      <c r="AJ1023" s="355" t="s">
        <v>1131</v>
      </c>
      <c r="AK1023" s="355" t="s">
        <v>1131</v>
      </c>
      <c r="AL1023" s="355" t="s">
        <v>1131</v>
      </c>
      <c r="AM1023" s="355" t="s">
        <v>1131</v>
      </c>
      <c r="AN1023" s="355" t="s">
        <v>1131</v>
      </c>
      <c r="AO1023" s="355" t="s">
        <v>1131</v>
      </c>
      <c r="AP1023" s="355" t="s">
        <v>1131</v>
      </c>
      <c r="AQ1023" s="355" t="s">
        <v>1131</v>
      </c>
      <c r="AR1023" s="355" t="s">
        <v>1131</v>
      </c>
    </row>
    <row r="1024" spans="1:44" ht="47.25" customHeight="1">
      <c r="A1024" s="352" t="s">
        <v>4272</v>
      </c>
      <c r="B1024" s="353" t="s">
        <v>4273</v>
      </c>
      <c r="C1024" s="353"/>
      <c r="D1024" s="353"/>
      <c r="E1024" s="353" t="s">
        <v>1276</v>
      </c>
      <c r="F1024" s="353" t="s">
        <v>4274</v>
      </c>
      <c r="G1024" s="353"/>
      <c r="H1024" s="353" t="s">
        <v>1130</v>
      </c>
      <c r="I1024" s="354">
        <v>5</v>
      </c>
      <c r="J1024" s="354">
        <v>5</v>
      </c>
      <c r="K1024" s="354">
        <v>5</v>
      </c>
      <c r="L1024" s="354">
        <v>5</v>
      </c>
      <c r="M1024" s="354">
        <v>5</v>
      </c>
      <c r="N1024" s="354">
        <v>5</v>
      </c>
      <c r="O1024" s="354">
        <v>5</v>
      </c>
      <c r="P1024" s="354">
        <v>5</v>
      </c>
      <c r="Q1024" s="354">
        <v>5</v>
      </c>
      <c r="R1024" s="354">
        <v>5</v>
      </c>
      <c r="S1024" s="355">
        <v>5</v>
      </c>
      <c r="T1024" s="355">
        <v>5</v>
      </c>
      <c r="U1024" s="355">
        <v>5</v>
      </c>
      <c r="V1024" s="355">
        <v>5</v>
      </c>
      <c r="W1024" s="355">
        <v>5</v>
      </c>
      <c r="X1024" s="356" t="s">
        <v>1131</v>
      </c>
      <c r="Y1024" s="356" t="s">
        <v>1131</v>
      </c>
      <c r="Z1024" s="356" t="s">
        <v>1131</v>
      </c>
      <c r="AA1024" s="356" t="s">
        <v>1131</v>
      </c>
      <c r="AB1024" s="356" t="s">
        <v>1131</v>
      </c>
      <c r="AC1024" s="356" t="s">
        <v>1131</v>
      </c>
      <c r="AD1024" s="356" t="s">
        <v>1131</v>
      </c>
      <c r="AE1024" s="356" t="s">
        <v>1131</v>
      </c>
      <c r="AF1024" s="356" t="s">
        <v>1131</v>
      </c>
      <c r="AG1024" s="356" t="s">
        <v>1131</v>
      </c>
      <c r="AH1024" s="356" t="s">
        <v>1131</v>
      </c>
      <c r="AI1024" s="356" t="s">
        <v>1131</v>
      </c>
      <c r="AJ1024" s="356" t="s">
        <v>1131</v>
      </c>
      <c r="AK1024" s="356" t="s">
        <v>1131</v>
      </c>
      <c r="AL1024" s="356" t="s">
        <v>1131</v>
      </c>
      <c r="AM1024" s="356" t="s">
        <v>1131</v>
      </c>
      <c r="AN1024" s="356" t="s">
        <v>1131</v>
      </c>
      <c r="AO1024" s="356" t="s">
        <v>1131</v>
      </c>
      <c r="AP1024" s="356" t="s">
        <v>1131</v>
      </c>
      <c r="AQ1024" s="356" t="s">
        <v>1131</v>
      </c>
      <c r="AR1024" s="356" t="s">
        <v>1131</v>
      </c>
    </row>
    <row r="1025" spans="1:44" ht="213" customHeight="1">
      <c r="A1025" s="357" t="s">
        <v>4275</v>
      </c>
      <c r="B1025" s="358" t="s">
        <v>4276</v>
      </c>
      <c r="C1025" s="358"/>
      <c r="D1025" s="358"/>
      <c r="E1025" s="358" t="s">
        <v>1276</v>
      </c>
      <c r="F1025" s="358" t="s">
        <v>4277</v>
      </c>
      <c r="G1025" s="358" t="s">
        <v>1336</v>
      </c>
      <c r="H1025" s="358" t="s">
        <v>1130</v>
      </c>
      <c r="I1025" s="359">
        <v>5</v>
      </c>
      <c r="J1025" s="359">
        <v>5</v>
      </c>
      <c r="K1025" s="359">
        <v>5</v>
      </c>
      <c r="L1025" s="359">
        <v>5</v>
      </c>
      <c r="M1025" s="359">
        <v>5</v>
      </c>
      <c r="N1025" s="359">
        <v>5</v>
      </c>
      <c r="O1025" s="359">
        <v>5</v>
      </c>
      <c r="P1025" s="359">
        <v>5</v>
      </c>
      <c r="Q1025" s="359">
        <v>5</v>
      </c>
      <c r="R1025" s="359">
        <v>5</v>
      </c>
      <c r="S1025" s="355">
        <v>5</v>
      </c>
      <c r="T1025" s="355">
        <v>5</v>
      </c>
      <c r="U1025" s="355">
        <v>5</v>
      </c>
      <c r="V1025" s="355">
        <v>5</v>
      </c>
      <c r="W1025" s="355">
        <v>5</v>
      </c>
      <c r="X1025" s="355" t="s">
        <v>1131</v>
      </c>
      <c r="Y1025" s="355" t="s">
        <v>1131</v>
      </c>
      <c r="Z1025" s="355" t="s">
        <v>1131</v>
      </c>
      <c r="AA1025" s="355" t="s">
        <v>1131</v>
      </c>
      <c r="AB1025" s="355" t="s">
        <v>1131</v>
      </c>
      <c r="AC1025" s="355" t="s">
        <v>1131</v>
      </c>
      <c r="AD1025" s="355" t="s">
        <v>1131</v>
      </c>
      <c r="AE1025" s="355" t="s">
        <v>1131</v>
      </c>
      <c r="AF1025" s="355" t="s">
        <v>1131</v>
      </c>
      <c r="AG1025" s="355" t="s">
        <v>1131</v>
      </c>
      <c r="AH1025" s="355" t="s">
        <v>1131</v>
      </c>
      <c r="AI1025" s="355" t="s">
        <v>1131</v>
      </c>
      <c r="AJ1025" s="355" t="s">
        <v>1131</v>
      </c>
      <c r="AK1025" s="355" t="s">
        <v>1131</v>
      </c>
      <c r="AL1025" s="355" t="s">
        <v>1131</v>
      </c>
      <c r="AM1025" s="355" t="s">
        <v>1131</v>
      </c>
      <c r="AN1025" s="355" t="s">
        <v>1131</v>
      </c>
      <c r="AO1025" s="355" t="s">
        <v>1131</v>
      </c>
      <c r="AP1025" s="355" t="s">
        <v>1131</v>
      </c>
      <c r="AQ1025" s="355" t="s">
        <v>1131</v>
      </c>
      <c r="AR1025" s="355" t="s">
        <v>1131</v>
      </c>
    </row>
    <row r="1026" spans="1:44" ht="29.25" customHeight="1">
      <c r="A1026" s="352" t="s">
        <v>4278</v>
      </c>
      <c r="B1026" s="353" t="s">
        <v>4279</v>
      </c>
      <c r="C1026" s="353"/>
      <c r="D1026" s="353"/>
      <c r="E1026" s="353" t="s">
        <v>2686</v>
      </c>
      <c r="F1026" s="353" t="s">
        <v>4280</v>
      </c>
      <c r="G1026" s="353"/>
      <c r="H1026" s="353" t="s">
        <v>1130</v>
      </c>
      <c r="I1026" s="356">
        <v>100.008</v>
      </c>
      <c r="J1026" s="356">
        <v>100.485</v>
      </c>
      <c r="K1026" s="354">
        <v>100.3</v>
      </c>
      <c r="L1026" s="354">
        <v>98.5</v>
      </c>
      <c r="M1026" s="354">
        <v>95.9</v>
      </c>
      <c r="N1026" s="354">
        <v>96</v>
      </c>
      <c r="O1026" s="356" t="s">
        <v>1131</v>
      </c>
      <c r="P1026" s="356" t="s">
        <v>1131</v>
      </c>
      <c r="Q1026" s="356" t="s">
        <v>1131</v>
      </c>
      <c r="R1026" s="356" t="s">
        <v>1131</v>
      </c>
      <c r="S1026" s="356" t="s">
        <v>1131</v>
      </c>
      <c r="T1026" s="356" t="s">
        <v>1131</v>
      </c>
      <c r="U1026" s="356" t="s">
        <v>1131</v>
      </c>
      <c r="V1026" s="356" t="s">
        <v>1131</v>
      </c>
      <c r="W1026" s="356" t="s">
        <v>1131</v>
      </c>
      <c r="X1026" s="356" t="s">
        <v>1131</v>
      </c>
      <c r="Y1026" s="356" t="s">
        <v>1131</v>
      </c>
      <c r="Z1026" s="356" t="s">
        <v>1131</v>
      </c>
      <c r="AA1026" s="356" t="s">
        <v>1131</v>
      </c>
      <c r="AB1026" s="356" t="s">
        <v>1131</v>
      </c>
      <c r="AC1026" s="356" t="s">
        <v>1131</v>
      </c>
      <c r="AD1026" s="356" t="s">
        <v>1131</v>
      </c>
      <c r="AE1026" s="356" t="s">
        <v>1131</v>
      </c>
      <c r="AF1026" s="356" t="s">
        <v>1131</v>
      </c>
      <c r="AG1026" s="356" t="s">
        <v>1131</v>
      </c>
      <c r="AH1026" s="356" t="s">
        <v>1131</v>
      </c>
      <c r="AI1026" s="356" t="s">
        <v>1131</v>
      </c>
      <c r="AJ1026" s="356" t="s">
        <v>1131</v>
      </c>
      <c r="AK1026" s="356" t="s">
        <v>1131</v>
      </c>
      <c r="AL1026" s="356" t="s">
        <v>1131</v>
      </c>
      <c r="AM1026" s="356" t="s">
        <v>1131</v>
      </c>
      <c r="AN1026" s="356" t="s">
        <v>1131</v>
      </c>
      <c r="AO1026" s="356" t="s">
        <v>1131</v>
      </c>
      <c r="AP1026" s="356" t="s">
        <v>1131</v>
      </c>
      <c r="AQ1026" s="356" t="s">
        <v>1131</v>
      </c>
      <c r="AR1026" s="356" t="s">
        <v>1131</v>
      </c>
    </row>
    <row r="1027" spans="1:44" ht="29.25" customHeight="1">
      <c r="A1027" s="357" t="s">
        <v>4281</v>
      </c>
      <c r="B1027" s="358" t="s">
        <v>4282</v>
      </c>
      <c r="C1027" s="358"/>
      <c r="D1027" s="358"/>
      <c r="E1027" s="358" t="s">
        <v>1283</v>
      </c>
      <c r="F1027" s="358" t="s">
        <v>4283</v>
      </c>
      <c r="G1027" s="358"/>
      <c r="H1027" s="358" t="s">
        <v>1130</v>
      </c>
      <c r="I1027" s="355">
        <v>3.129</v>
      </c>
      <c r="J1027" s="355">
        <v>3.4049999999999998</v>
      </c>
      <c r="K1027" s="355">
        <v>2.8290000000000002</v>
      </c>
      <c r="L1027" s="355">
        <v>4.1900000000000004</v>
      </c>
      <c r="M1027" s="355">
        <v>3.7959999999999998</v>
      </c>
      <c r="N1027" s="355">
        <v>-0.42699999999999999</v>
      </c>
      <c r="O1027" s="355">
        <v>4.3470000000000004</v>
      </c>
      <c r="P1027" s="355">
        <v>3.8010000000000002</v>
      </c>
      <c r="Q1027" s="355">
        <v>2.0790000000000002</v>
      </c>
      <c r="R1027" s="359">
        <v>3.2</v>
      </c>
      <c r="S1027" s="355">
        <v>0.6</v>
      </c>
      <c r="T1027" s="355">
        <v>2.4</v>
      </c>
      <c r="U1027" s="355">
        <v>2.7</v>
      </c>
      <c r="V1027" s="355">
        <v>2.1</v>
      </c>
      <c r="W1027" s="355">
        <v>2.4</v>
      </c>
      <c r="X1027" s="355" t="s">
        <v>1131</v>
      </c>
      <c r="Y1027" s="355" t="s">
        <v>1131</v>
      </c>
      <c r="Z1027" s="355" t="s">
        <v>1131</v>
      </c>
      <c r="AA1027" s="355" t="s">
        <v>1131</v>
      </c>
      <c r="AB1027" s="355" t="s">
        <v>1131</v>
      </c>
      <c r="AC1027" s="355" t="s">
        <v>1131</v>
      </c>
      <c r="AD1027" s="355" t="s">
        <v>1131</v>
      </c>
      <c r="AE1027" s="355" t="s">
        <v>1131</v>
      </c>
      <c r="AF1027" s="355" t="s">
        <v>1131</v>
      </c>
      <c r="AG1027" s="355" t="s">
        <v>1131</v>
      </c>
      <c r="AH1027" s="355" t="s">
        <v>1131</v>
      </c>
      <c r="AI1027" s="355" t="s">
        <v>1131</v>
      </c>
      <c r="AJ1027" s="355" t="s">
        <v>1131</v>
      </c>
      <c r="AK1027" s="355" t="s">
        <v>1131</v>
      </c>
      <c r="AL1027" s="355" t="s">
        <v>1131</v>
      </c>
      <c r="AM1027" s="355" t="s">
        <v>1131</v>
      </c>
      <c r="AN1027" s="355" t="s">
        <v>1131</v>
      </c>
      <c r="AO1027" s="355" t="s">
        <v>1131</v>
      </c>
      <c r="AP1027" s="355" t="s">
        <v>1131</v>
      </c>
      <c r="AQ1027" s="355" t="s">
        <v>1131</v>
      </c>
      <c r="AR1027" s="355" t="s">
        <v>1131</v>
      </c>
    </row>
    <row r="1028" spans="1:44" ht="38.25" customHeight="1">
      <c r="A1028" s="352" t="s">
        <v>4284</v>
      </c>
      <c r="B1028" s="353" t="s">
        <v>4285</v>
      </c>
      <c r="C1028" s="353"/>
      <c r="D1028" s="353"/>
      <c r="E1028" s="353" t="s">
        <v>1283</v>
      </c>
      <c r="F1028" s="353" t="s">
        <v>4286</v>
      </c>
      <c r="G1028" s="353"/>
      <c r="H1028" s="353" t="s">
        <v>1130</v>
      </c>
      <c r="I1028" s="356">
        <v>60.606999999999999</v>
      </c>
      <c r="J1028" s="356">
        <v>60.805</v>
      </c>
      <c r="K1028" s="356">
        <v>60.41</v>
      </c>
      <c r="L1028" s="356">
        <v>60.902999999999999</v>
      </c>
      <c r="M1028" s="356">
        <v>61.698999999999998</v>
      </c>
      <c r="N1028" s="356">
        <v>61.966999999999999</v>
      </c>
      <c r="O1028" s="356">
        <v>61.835000000000001</v>
      </c>
      <c r="P1028" s="356">
        <v>62.204999999999998</v>
      </c>
      <c r="Q1028" s="356">
        <v>62.308</v>
      </c>
      <c r="R1028" s="354">
        <v>62.9</v>
      </c>
      <c r="S1028" s="355">
        <v>62.1</v>
      </c>
      <c r="T1028" s="355">
        <v>62.2</v>
      </c>
      <c r="U1028" s="355">
        <v>62.3</v>
      </c>
      <c r="V1028" s="355">
        <v>62.2</v>
      </c>
      <c r="W1028" s="355">
        <v>62.3</v>
      </c>
      <c r="X1028" s="356" t="s">
        <v>1131</v>
      </c>
      <c r="Y1028" s="356" t="s">
        <v>1131</v>
      </c>
      <c r="Z1028" s="356" t="s">
        <v>1131</v>
      </c>
      <c r="AA1028" s="356" t="s">
        <v>1131</v>
      </c>
      <c r="AB1028" s="356" t="s">
        <v>1131</v>
      </c>
      <c r="AC1028" s="356" t="s">
        <v>1131</v>
      </c>
      <c r="AD1028" s="356" t="s">
        <v>1131</v>
      </c>
      <c r="AE1028" s="356" t="s">
        <v>1131</v>
      </c>
      <c r="AF1028" s="356" t="s">
        <v>1131</v>
      </c>
      <c r="AG1028" s="356" t="s">
        <v>1131</v>
      </c>
      <c r="AH1028" s="356" t="s">
        <v>1131</v>
      </c>
      <c r="AI1028" s="356" t="s">
        <v>1131</v>
      </c>
      <c r="AJ1028" s="356" t="s">
        <v>1131</v>
      </c>
      <c r="AK1028" s="356" t="s">
        <v>1131</v>
      </c>
      <c r="AL1028" s="356" t="s">
        <v>1131</v>
      </c>
      <c r="AM1028" s="356" t="s">
        <v>1131</v>
      </c>
      <c r="AN1028" s="356" t="s">
        <v>1131</v>
      </c>
      <c r="AO1028" s="356" t="s">
        <v>1131</v>
      </c>
      <c r="AP1028" s="356" t="s">
        <v>1131</v>
      </c>
      <c r="AQ1028" s="356" t="s">
        <v>1131</v>
      </c>
      <c r="AR1028" s="356" t="s">
        <v>1131</v>
      </c>
    </row>
    <row r="1029" spans="1:44" ht="20.25" customHeight="1">
      <c r="A1029" s="357" t="s">
        <v>4287</v>
      </c>
      <c r="B1029" s="358" t="s">
        <v>4288</v>
      </c>
      <c r="C1029" s="358" t="s">
        <v>1290</v>
      </c>
      <c r="D1029" s="358" t="s">
        <v>1291</v>
      </c>
      <c r="E1029" s="358" t="s">
        <v>1292</v>
      </c>
      <c r="F1029" s="358" t="s">
        <v>4289</v>
      </c>
      <c r="G1029" s="358"/>
      <c r="H1029" s="358" t="s">
        <v>1130</v>
      </c>
      <c r="I1029" s="355">
        <v>1023285.4</v>
      </c>
      <c r="J1029" s="355">
        <v>1058132.3999999999</v>
      </c>
      <c r="K1029" s="355">
        <v>1088065.8</v>
      </c>
      <c r="L1029" s="355">
        <v>1133652.6000000001</v>
      </c>
      <c r="M1029" s="355">
        <v>1176689.5</v>
      </c>
      <c r="N1029" s="355">
        <v>1171665.7</v>
      </c>
      <c r="O1029" s="355">
        <v>1222603.3</v>
      </c>
      <c r="P1029" s="355">
        <v>1269070.7</v>
      </c>
      <c r="Q1029" s="355">
        <v>1295453.3</v>
      </c>
      <c r="R1029" s="359">
        <v>1336672.3</v>
      </c>
      <c r="S1029" s="355">
        <v>1344095.4</v>
      </c>
      <c r="T1029" s="355">
        <v>1376005</v>
      </c>
      <c r="U1029" s="355">
        <v>1413211.5</v>
      </c>
      <c r="V1029" s="355">
        <v>1443494.7</v>
      </c>
      <c r="W1029" s="355">
        <v>1478571.2</v>
      </c>
      <c r="X1029" s="355" t="s">
        <v>1131</v>
      </c>
      <c r="Y1029" s="355" t="s">
        <v>1131</v>
      </c>
      <c r="Z1029" s="355" t="s">
        <v>1131</v>
      </c>
      <c r="AA1029" s="355" t="s">
        <v>1131</v>
      </c>
      <c r="AB1029" s="355" t="s">
        <v>1131</v>
      </c>
      <c r="AC1029" s="355" t="s">
        <v>1131</v>
      </c>
      <c r="AD1029" s="355" t="s">
        <v>1131</v>
      </c>
      <c r="AE1029" s="355" t="s">
        <v>1131</v>
      </c>
      <c r="AF1029" s="355" t="s">
        <v>1131</v>
      </c>
      <c r="AG1029" s="355" t="s">
        <v>1131</v>
      </c>
      <c r="AH1029" s="355" t="s">
        <v>1131</v>
      </c>
      <c r="AI1029" s="355" t="s">
        <v>1131</v>
      </c>
      <c r="AJ1029" s="355" t="s">
        <v>1131</v>
      </c>
      <c r="AK1029" s="355" t="s">
        <v>1131</v>
      </c>
      <c r="AL1029" s="355" t="s">
        <v>1131</v>
      </c>
      <c r="AM1029" s="355" t="s">
        <v>1131</v>
      </c>
      <c r="AN1029" s="355" t="s">
        <v>1131</v>
      </c>
      <c r="AO1029" s="355" t="s">
        <v>1131</v>
      </c>
      <c r="AP1029" s="355" t="s">
        <v>1131</v>
      </c>
      <c r="AQ1029" s="355" t="s">
        <v>1131</v>
      </c>
      <c r="AR1029" s="355" t="s">
        <v>1131</v>
      </c>
    </row>
    <row r="1030" spans="1:44" ht="47.25" customHeight="1">
      <c r="A1030" s="352" t="s">
        <v>4290</v>
      </c>
      <c r="B1030" s="353" t="s">
        <v>4291</v>
      </c>
      <c r="C1030" s="353"/>
      <c r="D1030" s="353"/>
      <c r="E1030" s="353" t="s">
        <v>1551</v>
      </c>
      <c r="F1030" s="353" t="s">
        <v>4292</v>
      </c>
      <c r="G1030" s="353"/>
      <c r="H1030" s="353" t="s">
        <v>1130</v>
      </c>
      <c r="I1030" s="356">
        <v>-0.95</v>
      </c>
      <c r="J1030" s="356">
        <v>-1.0980000000000001</v>
      </c>
      <c r="K1030" s="356">
        <v>-2.1480000000000001</v>
      </c>
      <c r="L1030" s="356">
        <v>-1.61</v>
      </c>
      <c r="M1030" s="356">
        <v>-1.5329999999999999</v>
      </c>
      <c r="N1030" s="356">
        <v>-0.84099999999999997</v>
      </c>
      <c r="O1030" s="356">
        <v>-0.27200000000000002</v>
      </c>
      <c r="P1030" s="356">
        <v>-0.40300000000000002</v>
      </c>
      <c r="Q1030" s="356">
        <v>-1.395</v>
      </c>
      <c r="R1030" s="354">
        <v>-1.5</v>
      </c>
      <c r="S1030" s="355">
        <v>-2</v>
      </c>
      <c r="T1030" s="355">
        <v>-2.1</v>
      </c>
      <c r="U1030" s="355">
        <v>-2</v>
      </c>
      <c r="V1030" s="355">
        <v>-2.2000000000000002</v>
      </c>
      <c r="W1030" s="355">
        <v>-2.1</v>
      </c>
      <c r="X1030" s="356" t="s">
        <v>1131</v>
      </c>
      <c r="Y1030" s="356" t="s">
        <v>1131</v>
      </c>
      <c r="Z1030" s="356" t="s">
        <v>1131</v>
      </c>
      <c r="AA1030" s="356" t="s">
        <v>1131</v>
      </c>
      <c r="AB1030" s="356" t="s">
        <v>1131</v>
      </c>
      <c r="AC1030" s="356" t="s">
        <v>1131</v>
      </c>
      <c r="AD1030" s="356" t="s">
        <v>1131</v>
      </c>
      <c r="AE1030" s="356" t="s">
        <v>1131</v>
      </c>
      <c r="AF1030" s="356" t="s">
        <v>1131</v>
      </c>
      <c r="AG1030" s="356" t="s">
        <v>1131</v>
      </c>
      <c r="AH1030" s="356" t="s">
        <v>1131</v>
      </c>
      <c r="AI1030" s="356" t="s">
        <v>1131</v>
      </c>
      <c r="AJ1030" s="356" t="s">
        <v>1131</v>
      </c>
      <c r="AK1030" s="356" t="s">
        <v>1131</v>
      </c>
      <c r="AL1030" s="356" t="s">
        <v>1131</v>
      </c>
      <c r="AM1030" s="356" t="s">
        <v>1131</v>
      </c>
      <c r="AN1030" s="356" t="s">
        <v>1131</v>
      </c>
      <c r="AO1030" s="356" t="s">
        <v>1131</v>
      </c>
      <c r="AP1030" s="356" t="s">
        <v>1131</v>
      </c>
      <c r="AQ1030" s="356" t="s">
        <v>1131</v>
      </c>
      <c r="AR1030" s="356" t="s">
        <v>1131</v>
      </c>
    </row>
    <row r="1031" spans="1:44" ht="93.75" customHeight="1">
      <c r="A1031" s="357" t="s">
        <v>4293</v>
      </c>
      <c r="B1031" s="358" t="s">
        <v>4294</v>
      </c>
      <c r="C1031" s="358" t="s">
        <v>1371</v>
      </c>
      <c r="D1031" s="358" t="s">
        <v>1315</v>
      </c>
      <c r="E1031" s="358" t="s">
        <v>1632</v>
      </c>
      <c r="F1031" s="358" t="s">
        <v>4295</v>
      </c>
      <c r="G1031" s="358" t="s">
        <v>1834</v>
      </c>
      <c r="H1031" s="358" t="s">
        <v>1130</v>
      </c>
      <c r="I1031" s="355">
        <v>-14625.8</v>
      </c>
      <c r="J1031" s="355">
        <v>-17338.400000000001</v>
      </c>
      <c r="K1031" s="355">
        <v>-36734.1</v>
      </c>
      <c r="L1031" s="355">
        <v>-29369.4</v>
      </c>
      <c r="M1031" s="355">
        <v>-26845.3</v>
      </c>
      <c r="N1031" s="355">
        <v>-14670.1</v>
      </c>
      <c r="O1031" s="355">
        <v>-5286.7</v>
      </c>
      <c r="P1031" s="355">
        <v>-7253.1</v>
      </c>
      <c r="Q1031" s="355">
        <v>-25660</v>
      </c>
      <c r="R1031" s="359">
        <v>-26897.3</v>
      </c>
      <c r="S1031" s="355">
        <v>-36129.4</v>
      </c>
      <c r="T1031" s="355">
        <v>-38881.199999999997</v>
      </c>
      <c r="U1031" s="355">
        <v>-39830.1</v>
      </c>
      <c r="V1031" s="355">
        <v>-44330.3</v>
      </c>
      <c r="W1031" s="355">
        <v>-44472.5</v>
      </c>
      <c r="X1031" s="355" t="s">
        <v>1131</v>
      </c>
      <c r="Y1031" s="355" t="s">
        <v>1131</v>
      </c>
      <c r="Z1031" s="355" t="s">
        <v>1131</v>
      </c>
      <c r="AA1031" s="355" t="s">
        <v>1131</v>
      </c>
      <c r="AB1031" s="355" t="s">
        <v>1131</v>
      </c>
      <c r="AC1031" s="355" t="s">
        <v>1131</v>
      </c>
      <c r="AD1031" s="355" t="s">
        <v>1131</v>
      </c>
      <c r="AE1031" s="355" t="s">
        <v>1131</v>
      </c>
      <c r="AF1031" s="355" t="s">
        <v>1131</v>
      </c>
      <c r="AG1031" s="355" t="s">
        <v>1131</v>
      </c>
      <c r="AH1031" s="355" t="s">
        <v>1131</v>
      </c>
      <c r="AI1031" s="355" t="s">
        <v>1131</v>
      </c>
      <c r="AJ1031" s="355" t="s">
        <v>1131</v>
      </c>
      <c r="AK1031" s="355" t="s">
        <v>1131</v>
      </c>
      <c r="AL1031" s="355" t="s">
        <v>1131</v>
      </c>
      <c r="AM1031" s="355" t="s">
        <v>1131</v>
      </c>
      <c r="AN1031" s="355" t="s">
        <v>1131</v>
      </c>
      <c r="AO1031" s="355" t="s">
        <v>1131</v>
      </c>
      <c r="AP1031" s="355" t="s">
        <v>1131</v>
      </c>
      <c r="AQ1031" s="355" t="s">
        <v>1131</v>
      </c>
      <c r="AR1031" s="355" t="s">
        <v>1131</v>
      </c>
    </row>
    <row r="1032" spans="1:44" ht="93.75" customHeight="1">
      <c r="A1032" s="352" t="s">
        <v>4296</v>
      </c>
      <c r="B1032" s="353" t="s">
        <v>4297</v>
      </c>
      <c r="C1032" s="353" t="s">
        <v>1371</v>
      </c>
      <c r="D1032" s="353" t="s">
        <v>1315</v>
      </c>
      <c r="E1032" s="353" t="s">
        <v>1632</v>
      </c>
      <c r="F1032" s="353" t="s">
        <v>4298</v>
      </c>
      <c r="G1032" s="353" t="s">
        <v>1834</v>
      </c>
      <c r="H1032" s="353" t="s">
        <v>1130</v>
      </c>
      <c r="I1032" s="356">
        <v>97498.6</v>
      </c>
      <c r="J1032" s="356">
        <v>94809.1</v>
      </c>
      <c r="K1032" s="356">
        <v>89701.3</v>
      </c>
      <c r="L1032" s="356">
        <v>103677.5</v>
      </c>
      <c r="M1032" s="356">
        <v>103838.9</v>
      </c>
      <c r="N1032" s="356">
        <v>89595.7</v>
      </c>
      <c r="O1032" s="356">
        <v>119948.5</v>
      </c>
      <c r="P1032" s="356">
        <v>131636.79999999999</v>
      </c>
      <c r="Q1032" s="356">
        <v>124486</v>
      </c>
      <c r="R1032" s="354">
        <v>131936</v>
      </c>
      <c r="S1032" s="355">
        <v>130003</v>
      </c>
      <c r="T1032" s="355">
        <v>135704</v>
      </c>
      <c r="U1032" s="355">
        <v>143982</v>
      </c>
      <c r="V1032" s="355">
        <v>153461</v>
      </c>
      <c r="W1032" s="355">
        <v>159805</v>
      </c>
      <c r="X1032" s="356" t="s">
        <v>1131</v>
      </c>
      <c r="Y1032" s="356" t="s">
        <v>1131</v>
      </c>
      <c r="Z1032" s="356" t="s">
        <v>1131</v>
      </c>
      <c r="AA1032" s="356" t="s">
        <v>1131</v>
      </c>
      <c r="AB1032" s="356" t="s">
        <v>1131</v>
      </c>
      <c r="AC1032" s="356" t="s">
        <v>1131</v>
      </c>
      <c r="AD1032" s="356" t="s">
        <v>1131</v>
      </c>
      <c r="AE1032" s="356" t="s">
        <v>1131</v>
      </c>
      <c r="AF1032" s="356" t="s">
        <v>1131</v>
      </c>
      <c r="AG1032" s="356" t="s">
        <v>1131</v>
      </c>
      <c r="AH1032" s="356" t="s">
        <v>1131</v>
      </c>
      <c r="AI1032" s="356" t="s">
        <v>1131</v>
      </c>
      <c r="AJ1032" s="356" t="s">
        <v>1131</v>
      </c>
      <c r="AK1032" s="356" t="s">
        <v>1131</v>
      </c>
      <c r="AL1032" s="356" t="s">
        <v>1131</v>
      </c>
      <c r="AM1032" s="356" t="s">
        <v>1131</v>
      </c>
      <c r="AN1032" s="356" t="s">
        <v>1131</v>
      </c>
      <c r="AO1032" s="356" t="s">
        <v>1131</v>
      </c>
      <c r="AP1032" s="356" t="s">
        <v>1131</v>
      </c>
      <c r="AQ1032" s="356" t="s">
        <v>1131</v>
      </c>
      <c r="AR1032" s="356" t="s">
        <v>1131</v>
      </c>
    </row>
    <row r="1033" spans="1:44" ht="93.75" customHeight="1">
      <c r="A1033" s="357" t="s">
        <v>4299</v>
      </c>
      <c r="B1033" s="358" t="s">
        <v>4300</v>
      </c>
      <c r="C1033" s="358" t="s">
        <v>1371</v>
      </c>
      <c r="D1033" s="358" t="s">
        <v>1315</v>
      </c>
      <c r="E1033" s="358" t="s">
        <v>1632</v>
      </c>
      <c r="F1033" s="358" t="s">
        <v>4301</v>
      </c>
      <c r="G1033" s="358" t="s">
        <v>1834</v>
      </c>
      <c r="H1033" s="358" t="s">
        <v>1130</v>
      </c>
      <c r="I1033" s="355">
        <v>-112124.4</v>
      </c>
      <c r="J1033" s="355">
        <v>-112147.5</v>
      </c>
      <c r="K1033" s="355">
        <v>-126435.4</v>
      </c>
      <c r="L1033" s="355">
        <v>-133046.9</v>
      </c>
      <c r="M1033" s="355">
        <v>-130684.2</v>
      </c>
      <c r="N1033" s="355">
        <v>-104265.8</v>
      </c>
      <c r="O1033" s="355">
        <v>-125235.2</v>
      </c>
      <c r="P1033" s="355">
        <v>-138889.9</v>
      </c>
      <c r="Q1033" s="355">
        <v>-150146</v>
      </c>
      <c r="R1033" s="359">
        <v>-158833</v>
      </c>
      <c r="S1033" s="355">
        <v>-166133</v>
      </c>
      <c r="T1033" s="355">
        <v>-174585</v>
      </c>
      <c r="U1033" s="355">
        <v>-183812</v>
      </c>
      <c r="V1033" s="355">
        <v>-197791</v>
      </c>
      <c r="W1033" s="355">
        <v>-204278</v>
      </c>
      <c r="X1033" s="355" t="s">
        <v>1131</v>
      </c>
      <c r="Y1033" s="355" t="s">
        <v>1131</v>
      </c>
      <c r="Z1033" s="355" t="s">
        <v>1131</v>
      </c>
      <c r="AA1033" s="355" t="s">
        <v>1131</v>
      </c>
      <c r="AB1033" s="355" t="s">
        <v>1131</v>
      </c>
      <c r="AC1033" s="355" t="s">
        <v>1131</v>
      </c>
      <c r="AD1033" s="355" t="s">
        <v>1131</v>
      </c>
      <c r="AE1033" s="355" t="s">
        <v>1131</v>
      </c>
      <c r="AF1033" s="355" t="s">
        <v>1131</v>
      </c>
      <c r="AG1033" s="355" t="s">
        <v>1131</v>
      </c>
      <c r="AH1033" s="355" t="s">
        <v>1131</v>
      </c>
      <c r="AI1033" s="355" t="s">
        <v>1131</v>
      </c>
      <c r="AJ1033" s="355" t="s">
        <v>1131</v>
      </c>
      <c r="AK1033" s="355" t="s">
        <v>1131</v>
      </c>
      <c r="AL1033" s="355" t="s">
        <v>1131</v>
      </c>
      <c r="AM1033" s="355" t="s">
        <v>1131</v>
      </c>
      <c r="AN1033" s="355" t="s">
        <v>1131</v>
      </c>
      <c r="AO1033" s="355" t="s">
        <v>1131</v>
      </c>
      <c r="AP1033" s="355" t="s">
        <v>1131</v>
      </c>
      <c r="AQ1033" s="355" t="s">
        <v>1131</v>
      </c>
      <c r="AR1033" s="355" t="s">
        <v>1131</v>
      </c>
    </row>
    <row r="1034" spans="1:44" ht="20.25" customHeight="1">
      <c r="A1034" s="352" t="s">
        <v>4302</v>
      </c>
      <c r="B1034" s="353" t="s">
        <v>4303</v>
      </c>
      <c r="C1034" s="353"/>
      <c r="D1034" s="353"/>
      <c r="E1034" s="353" t="s">
        <v>1143</v>
      </c>
      <c r="F1034" s="353" t="s">
        <v>4304</v>
      </c>
      <c r="G1034" s="353"/>
      <c r="H1034" s="353" t="s">
        <v>1130</v>
      </c>
      <c r="I1034" s="356">
        <v>1.855</v>
      </c>
      <c r="J1034" s="356">
        <v>1.762</v>
      </c>
      <c r="K1034" s="354">
        <v>1.8</v>
      </c>
      <c r="L1034" s="354">
        <v>1.8</v>
      </c>
      <c r="M1034" s="354">
        <v>1.7</v>
      </c>
      <c r="N1034" s="354">
        <v>1.7</v>
      </c>
      <c r="O1034" s="354">
        <v>1.7</v>
      </c>
      <c r="P1034" s="354">
        <v>1.5</v>
      </c>
      <c r="Q1034" s="354">
        <v>1.5</v>
      </c>
      <c r="R1034" s="355">
        <v>1.5</v>
      </c>
      <c r="S1034" s="355">
        <v>1.5</v>
      </c>
      <c r="T1034" s="355">
        <v>1.5</v>
      </c>
      <c r="U1034" s="355">
        <v>1.5</v>
      </c>
      <c r="V1034" s="355">
        <v>1.5</v>
      </c>
      <c r="W1034" s="356" t="s">
        <v>1131</v>
      </c>
      <c r="X1034" s="356" t="s">
        <v>1131</v>
      </c>
      <c r="Y1034" s="356" t="s">
        <v>1131</v>
      </c>
      <c r="Z1034" s="356" t="s">
        <v>1131</v>
      </c>
      <c r="AA1034" s="356" t="s">
        <v>1131</v>
      </c>
      <c r="AB1034" s="356" t="s">
        <v>1131</v>
      </c>
      <c r="AC1034" s="356" t="s">
        <v>1131</v>
      </c>
      <c r="AD1034" s="356" t="s">
        <v>1131</v>
      </c>
      <c r="AE1034" s="356" t="s">
        <v>1131</v>
      </c>
      <c r="AF1034" s="356" t="s">
        <v>1131</v>
      </c>
      <c r="AG1034" s="356" t="s">
        <v>1131</v>
      </c>
      <c r="AH1034" s="356" t="s">
        <v>1131</v>
      </c>
      <c r="AI1034" s="356" t="s">
        <v>1131</v>
      </c>
      <c r="AJ1034" s="356" t="s">
        <v>1131</v>
      </c>
      <c r="AK1034" s="356" t="s">
        <v>1131</v>
      </c>
      <c r="AL1034" s="356" t="s">
        <v>1131</v>
      </c>
      <c r="AM1034" s="356" t="s">
        <v>1131</v>
      </c>
      <c r="AN1034" s="356" t="s">
        <v>1131</v>
      </c>
      <c r="AO1034" s="356" t="s">
        <v>1131</v>
      </c>
      <c r="AP1034" s="356" t="s">
        <v>1131</v>
      </c>
      <c r="AQ1034" s="356" t="s">
        <v>1131</v>
      </c>
      <c r="AR1034" s="356" t="s">
        <v>1131</v>
      </c>
    </row>
    <row r="1035" spans="1:44" ht="20.25" customHeight="1">
      <c r="A1035" s="357" t="s">
        <v>4305</v>
      </c>
      <c r="B1035" s="358" t="s">
        <v>4306</v>
      </c>
      <c r="C1035" s="358"/>
      <c r="D1035" s="358"/>
      <c r="E1035" s="358" t="s">
        <v>1143</v>
      </c>
      <c r="F1035" s="358" t="s">
        <v>4307</v>
      </c>
      <c r="G1035" s="358"/>
      <c r="H1035" s="358" t="s">
        <v>1130</v>
      </c>
      <c r="I1035" s="355">
        <v>1.8169999999999999</v>
      </c>
      <c r="J1035" s="355">
        <v>1.839</v>
      </c>
      <c r="K1035" s="359">
        <v>1.8</v>
      </c>
      <c r="L1035" s="359">
        <v>1.8</v>
      </c>
      <c r="M1035" s="359">
        <v>1.8</v>
      </c>
      <c r="N1035" s="359">
        <v>1.8</v>
      </c>
      <c r="O1035" s="359">
        <v>1.8</v>
      </c>
      <c r="P1035" s="359">
        <v>1.7</v>
      </c>
      <c r="Q1035" s="359">
        <v>1.7</v>
      </c>
      <c r="R1035" s="355">
        <v>1.6</v>
      </c>
      <c r="S1035" s="355">
        <v>1.6</v>
      </c>
      <c r="T1035" s="355">
        <v>1.6</v>
      </c>
      <c r="U1035" s="355">
        <v>1.6</v>
      </c>
      <c r="V1035" s="355">
        <v>1.6</v>
      </c>
      <c r="W1035" s="355">
        <v>1.6</v>
      </c>
      <c r="X1035" s="355" t="s">
        <v>1131</v>
      </c>
      <c r="Y1035" s="355" t="s">
        <v>1131</v>
      </c>
      <c r="Z1035" s="355" t="s">
        <v>1131</v>
      </c>
      <c r="AA1035" s="355" t="s">
        <v>1131</v>
      </c>
      <c r="AB1035" s="355" t="s">
        <v>1131</v>
      </c>
      <c r="AC1035" s="355" t="s">
        <v>1131</v>
      </c>
      <c r="AD1035" s="355" t="s">
        <v>1131</v>
      </c>
      <c r="AE1035" s="355" t="s">
        <v>1131</v>
      </c>
      <c r="AF1035" s="355" t="s">
        <v>1131</v>
      </c>
      <c r="AG1035" s="355" t="s">
        <v>1131</v>
      </c>
      <c r="AH1035" s="355" t="s">
        <v>1131</v>
      </c>
      <c r="AI1035" s="355" t="s">
        <v>1131</v>
      </c>
      <c r="AJ1035" s="355" t="s">
        <v>1131</v>
      </c>
      <c r="AK1035" s="355" t="s">
        <v>1131</v>
      </c>
      <c r="AL1035" s="355" t="s">
        <v>1131</v>
      </c>
      <c r="AM1035" s="355" t="s">
        <v>1131</v>
      </c>
      <c r="AN1035" s="355" t="s">
        <v>1131</v>
      </c>
      <c r="AO1035" s="355" t="s">
        <v>1131</v>
      </c>
      <c r="AP1035" s="355" t="s">
        <v>1131</v>
      </c>
      <c r="AQ1035" s="355" t="s">
        <v>1131</v>
      </c>
      <c r="AR1035" s="355" t="s">
        <v>1131</v>
      </c>
    </row>
    <row r="1036" spans="1:44" ht="20.25" customHeight="1">
      <c r="A1036" s="352" t="s">
        <v>4308</v>
      </c>
      <c r="B1036" s="353" t="s">
        <v>4309</v>
      </c>
      <c r="C1036" s="353"/>
      <c r="D1036" s="353"/>
      <c r="E1036" s="353" t="s">
        <v>1143</v>
      </c>
      <c r="F1036" s="353" t="s">
        <v>4310</v>
      </c>
      <c r="G1036" s="353"/>
      <c r="H1036" s="353" t="s">
        <v>1130</v>
      </c>
      <c r="I1036" s="356">
        <v>3.2719999999999998</v>
      </c>
      <c r="J1036" s="356">
        <v>3.1680000000000001</v>
      </c>
      <c r="K1036" s="354">
        <v>3.3</v>
      </c>
      <c r="L1036" s="354">
        <v>3.2</v>
      </c>
      <c r="M1036" s="354">
        <v>2.9</v>
      </c>
      <c r="N1036" s="354">
        <v>3</v>
      </c>
      <c r="O1036" s="354">
        <v>3</v>
      </c>
      <c r="P1036" s="354">
        <v>2.8</v>
      </c>
      <c r="Q1036" s="354">
        <v>2.8</v>
      </c>
      <c r="R1036" s="355">
        <v>2.8</v>
      </c>
      <c r="S1036" s="355">
        <v>2.9</v>
      </c>
      <c r="T1036" s="355">
        <v>2.9</v>
      </c>
      <c r="U1036" s="355">
        <v>3</v>
      </c>
      <c r="V1036" s="355">
        <v>2.9</v>
      </c>
      <c r="W1036" s="356" t="s">
        <v>1131</v>
      </c>
      <c r="X1036" s="356" t="s">
        <v>1131</v>
      </c>
      <c r="Y1036" s="356" t="s">
        <v>1131</v>
      </c>
      <c r="Z1036" s="356" t="s">
        <v>1131</v>
      </c>
      <c r="AA1036" s="356" t="s">
        <v>1131</v>
      </c>
      <c r="AB1036" s="356" t="s">
        <v>1131</v>
      </c>
      <c r="AC1036" s="356" t="s">
        <v>1131</v>
      </c>
      <c r="AD1036" s="356" t="s">
        <v>1131</v>
      </c>
      <c r="AE1036" s="356" t="s">
        <v>1131</v>
      </c>
      <c r="AF1036" s="356" t="s">
        <v>1131</v>
      </c>
      <c r="AG1036" s="356" t="s">
        <v>1131</v>
      </c>
      <c r="AH1036" s="356" t="s">
        <v>1131</v>
      </c>
      <c r="AI1036" s="356" t="s">
        <v>1131</v>
      </c>
      <c r="AJ1036" s="356" t="s">
        <v>1131</v>
      </c>
      <c r="AK1036" s="356" t="s">
        <v>1131</v>
      </c>
      <c r="AL1036" s="356" t="s">
        <v>1131</v>
      </c>
      <c r="AM1036" s="356" t="s">
        <v>1131</v>
      </c>
      <c r="AN1036" s="356" t="s">
        <v>1131</v>
      </c>
      <c r="AO1036" s="356" t="s">
        <v>1131</v>
      </c>
      <c r="AP1036" s="356" t="s">
        <v>1131</v>
      </c>
      <c r="AQ1036" s="356" t="s">
        <v>1131</v>
      </c>
      <c r="AR1036" s="356" t="s">
        <v>1131</v>
      </c>
    </row>
    <row r="1037" spans="1:44" ht="213" customHeight="1">
      <c r="A1037" s="357" t="s">
        <v>4311</v>
      </c>
      <c r="B1037" s="358" t="s">
        <v>4312</v>
      </c>
      <c r="C1037" s="358"/>
      <c r="D1037" s="358"/>
      <c r="E1037" s="358" t="s">
        <v>1276</v>
      </c>
      <c r="F1037" s="358" t="s">
        <v>4313</v>
      </c>
      <c r="G1037" s="358" t="s">
        <v>1336</v>
      </c>
      <c r="H1037" s="358" t="s">
        <v>1130</v>
      </c>
      <c r="I1037" s="359">
        <v>5</v>
      </c>
      <c r="J1037" s="359">
        <v>5</v>
      </c>
      <c r="K1037" s="359">
        <v>5</v>
      </c>
      <c r="L1037" s="359">
        <v>5</v>
      </c>
      <c r="M1037" s="359">
        <v>5</v>
      </c>
      <c r="N1037" s="359">
        <v>5</v>
      </c>
      <c r="O1037" s="359">
        <v>5</v>
      </c>
      <c r="P1037" s="359">
        <v>2</v>
      </c>
      <c r="Q1037" s="359">
        <v>2</v>
      </c>
      <c r="R1037" s="359">
        <v>2</v>
      </c>
      <c r="S1037" s="355">
        <v>2</v>
      </c>
      <c r="T1037" s="355">
        <v>2</v>
      </c>
      <c r="U1037" s="355">
        <v>2</v>
      </c>
      <c r="V1037" s="355">
        <v>2</v>
      </c>
      <c r="W1037" s="355">
        <v>2</v>
      </c>
      <c r="X1037" s="355" t="s">
        <v>1131</v>
      </c>
      <c r="Y1037" s="355" t="s">
        <v>1131</v>
      </c>
      <c r="Z1037" s="355" t="s">
        <v>1131</v>
      </c>
      <c r="AA1037" s="355" t="s">
        <v>1131</v>
      </c>
      <c r="AB1037" s="355" t="s">
        <v>1131</v>
      </c>
      <c r="AC1037" s="355" t="s">
        <v>1131</v>
      </c>
      <c r="AD1037" s="355" t="s">
        <v>1131</v>
      </c>
      <c r="AE1037" s="355" t="s">
        <v>1131</v>
      </c>
      <c r="AF1037" s="355" t="s">
        <v>1131</v>
      </c>
      <c r="AG1037" s="355" t="s">
        <v>1131</v>
      </c>
      <c r="AH1037" s="355" t="s">
        <v>1131</v>
      </c>
      <c r="AI1037" s="355" t="s">
        <v>1131</v>
      </c>
      <c r="AJ1037" s="355" t="s">
        <v>1131</v>
      </c>
      <c r="AK1037" s="355" t="s">
        <v>1131</v>
      </c>
      <c r="AL1037" s="355" t="s">
        <v>1131</v>
      </c>
      <c r="AM1037" s="355" t="s">
        <v>1131</v>
      </c>
      <c r="AN1037" s="355" t="s">
        <v>1131</v>
      </c>
      <c r="AO1037" s="355" t="s">
        <v>1131</v>
      </c>
      <c r="AP1037" s="355" t="s">
        <v>1131</v>
      </c>
      <c r="AQ1037" s="355" t="s">
        <v>1131</v>
      </c>
      <c r="AR1037" s="355" t="s">
        <v>1131</v>
      </c>
    </row>
    <row r="1038" spans="1:44" ht="20.25" customHeight="1">
      <c r="A1038" s="352" t="s">
        <v>4314</v>
      </c>
      <c r="B1038" s="353" t="s">
        <v>4315</v>
      </c>
      <c r="C1038" s="353"/>
      <c r="D1038" s="353"/>
      <c r="E1038" s="353" t="s">
        <v>1143</v>
      </c>
      <c r="F1038" s="353" t="s">
        <v>4316</v>
      </c>
      <c r="G1038" s="353"/>
      <c r="H1038" s="353" t="s">
        <v>1130</v>
      </c>
      <c r="I1038" s="356">
        <v>0.69399999999999995</v>
      </c>
      <c r="J1038" s="356">
        <v>0.69099999999999995</v>
      </c>
      <c r="K1038" s="356">
        <v>0.68700000000000006</v>
      </c>
      <c r="L1038" s="356">
        <v>0.68300000000000005</v>
      </c>
      <c r="M1038" s="356">
        <v>0.67900000000000005</v>
      </c>
      <c r="N1038" s="356">
        <v>0.67400000000000004</v>
      </c>
      <c r="O1038" s="354">
        <v>0.67</v>
      </c>
      <c r="P1038" s="354">
        <v>0.66</v>
      </c>
      <c r="Q1038" s="354">
        <v>0.66</v>
      </c>
      <c r="R1038" s="355">
        <v>0.66</v>
      </c>
      <c r="S1038" s="355">
        <v>0.66</v>
      </c>
      <c r="T1038" s="355">
        <v>0.64</v>
      </c>
      <c r="U1038" s="355">
        <v>0.63</v>
      </c>
      <c r="V1038" s="355">
        <v>0.63</v>
      </c>
      <c r="W1038" s="355">
        <v>0.62</v>
      </c>
      <c r="X1038" s="355">
        <v>0.62</v>
      </c>
      <c r="Y1038" s="355">
        <v>0.61</v>
      </c>
      <c r="Z1038" s="355">
        <v>0.6</v>
      </c>
      <c r="AA1038" s="355">
        <v>0.6</v>
      </c>
      <c r="AB1038" s="356" t="s">
        <v>1131</v>
      </c>
      <c r="AC1038" s="356" t="s">
        <v>1131</v>
      </c>
      <c r="AD1038" s="356" t="s">
        <v>1131</v>
      </c>
      <c r="AE1038" s="356" t="s">
        <v>1131</v>
      </c>
      <c r="AF1038" s="356" t="s">
        <v>1131</v>
      </c>
      <c r="AG1038" s="356" t="s">
        <v>1131</v>
      </c>
      <c r="AH1038" s="356" t="s">
        <v>1131</v>
      </c>
      <c r="AI1038" s="356" t="s">
        <v>1131</v>
      </c>
      <c r="AJ1038" s="356" t="s">
        <v>1131</v>
      </c>
      <c r="AK1038" s="356" t="s">
        <v>1131</v>
      </c>
      <c r="AL1038" s="356" t="s">
        <v>1131</v>
      </c>
      <c r="AM1038" s="356" t="s">
        <v>1131</v>
      </c>
      <c r="AN1038" s="356" t="s">
        <v>1131</v>
      </c>
      <c r="AO1038" s="356" t="s">
        <v>1131</v>
      </c>
      <c r="AP1038" s="356" t="s">
        <v>1131</v>
      </c>
      <c r="AQ1038" s="356" t="s">
        <v>1131</v>
      </c>
      <c r="AR1038" s="356" t="s">
        <v>1131</v>
      </c>
    </row>
    <row r="1039" spans="1:44" ht="111.75" customHeight="1">
      <c r="A1039" s="357" t="s">
        <v>4317</v>
      </c>
      <c r="B1039" s="358" t="s">
        <v>4318</v>
      </c>
      <c r="C1039" s="358" t="s">
        <v>1371</v>
      </c>
      <c r="D1039" s="358" t="s">
        <v>1315</v>
      </c>
      <c r="E1039" s="358" t="s">
        <v>2810</v>
      </c>
      <c r="F1039" s="358" t="s">
        <v>4319</v>
      </c>
      <c r="G1039" s="358" t="s">
        <v>1408</v>
      </c>
      <c r="H1039" s="358" t="s">
        <v>1130</v>
      </c>
      <c r="I1039" s="355">
        <v>104319.6</v>
      </c>
      <c r="J1039" s="355">
        <v>104772.2</v>
      </c>
      <c r="K1039" s="355">
        <v>115956.1</v>
      </c>
      <c r="L1039" s="355">
        <v>125600</v>
      </c>
      <c r="M1039" s="355">
        <v>135464.6</v>
      </c>
      <c r="N1039" s="355">
        <v>160066.4</v>
      </c>
      <c r="O1039" s="355">
        <v>165131.20000000001</v>
      </c>
      <c r="P1039" s="355">
        <v>174025.5</v>
      </c>
      <c r="Q1039" s="359">
        <v>140691.6</v>
      </c>
      <c r="R1039" s="359">
        <v>128024.605</v>
      </c>
      <c r="S1039" s="355">
        <v>119251</v>
      </c>
      <c r="T1039" s="355">
        <v>106852.93700000001</v>
      </c>
      <c r="U1039" s="355">
        <v>97210.437999999995</v>
      </c>
      <c r="V1039" s="355">
        <v>96526.569000000003</v>
      </c>
      <c r="W1039" s="355">
        <v>99582.114000000001</v>
      </c>
      <c r="X1039" s="355" t="s">
        <v>1131</v>
      </c>
      <c r="Y1039" s="355" t="s">
        <v>1131</v>
      </c>
      <c r="Z1039" s="355" t="s">
        <v>1131</v>
      </c>
      <c r="AA1039" s="355" t="s">
        <v>1131</v>
      </c>
      <c r="AB1039" s="355" t="s">
        <v>1131</v>
      </c>
      <c r="AC1039" s="355" t="s">
        <v>1131</v>
      </c>
      <c r="AD1039" s="355" t="s">
        <v>1131</v>
      </c>
      <c r="AE1039" s="355" t="s">
        <v>1131</v>
      </c>
      <c r="AF1039" s="355" t="s">
        <v>1131</v>
      </c>
      <c r="AG1039" s="355" t="s">
        <v>1131</v>
      </c>
      <c r="AH1039" s="355" t="s">
        <v>1131</v>
      </c>
      <c r="AI1039" s="355" t="s">
        <v>1131</v>
      </c>
      <c r="AJ1039" s="355" t="s">
        <v>1131</v>
      </c>
      <c r="AK1039" s="355" t="s">
        <v>1131</v>
      </c>
      <c r="AL1039" s="355" t="s">
        <v>1131</v>
      </c>
      <c r="AM1039" s="355" t="s">
        <v>1131</v>
      </c>
      <c r="AN1039" s="355" t="s">
        <v>1131</v>
      </c>
      <c r="AO1039" s="355" t="s">
        <v>1131</v>
      </c>
      <c r="AP1039" s="355" t="s">
        <v>1131</v>
      </c>
      <c r="AQ1039" s="355" t="s">
        <v>1131</v>
      </c>
      <c r="AR1039" s="355" t="s">
        <v>1131</v>
      </c>
    </row>
    <row r="1040" spans="1:44" ht="20.25" customHeight="1">
      <c r="A1040" s="352" t="s">
        <v>4320</v>
      </c>
      <c r="B1040" s="353" t="s">
        <v>4321</v>
      </c>
      <c r="C1040" s="353"/>
      <c r="D1040" s="353"/>
      <c r="E1040" s="353" t="s">
        <v>1921</v>
      </c>
      <c r="F1040" s="353" t="s">
        <v>4322</v>
      </c>
      <c r="G1040" s="353"/>
      <c r="H1040" s="353" t="s">
        <v>1130</v>
      </c>
      <c r="I1040" s="356">
        <v>1.645</v>
      </c>
      <c r="J1040" s="356">
        <v>1.343</v>
      </c>
      <c r="K1040" s="356">
        <v>1.2609999999999999</v>
      </c>
      <c r="L1040" s="356">
        <v>1.522</v>
      </c>
      <c r="M1040" s="356">
        <v>1.5920000000000001</v>
      </c>
      <c r="N1040" s="356">
        <v>0.69799999999999995</v>
      </c>
      <c r="O1040" s="356">
        <v>0.61199999999999999</v>
      </c>
      <c r="P1040" s="356">
        <v>2.0209999999999999</v>
      </c>
      <c r="Q1040" s="356">
        <v>3.508</v>
      </c>
      <c r="R1040" s="354">
        <v>3.5</v>
      </c>
      <c r="S1040" s="355">
        <v>2.6</v>
      </c>
      <c r="T1040" s="355">
        <v>2.1</v>
      </c>
      <c r="U1040" s="355">
        <v>2.1</v>
      </c>
      <c r="V1040" s="355">
        <v>2.2999999999999998</v>
      </c>
      <c r="W1040" s="355">
        <v>2.2999999999999998</v>
      </c>
      <c r="X1040" s="356" t="s">
        <v>1131</v>
      </c>
      <c r="Y1040" s="356" t="s">
        <v>1131</v>
      </c>
      <c r="Z1040" s="356" t="s">
        <v>1131</v>
      </c>
      <c r="AA1040" s="356" t="s">
        <v>1131</v>
      </c>
      <c r="AB1040" s="356" t="s">
        <v>1131</v>
      </c>
      <c r="AC1040" s="356" t="s">
        <v>1131</v>
      </c>
      <c r="AD1040" s="356" t="s">
        <v>1131</v>
      </c>
      <c r="AE1040" s="356" t="s">
        <v>1131</v>
      </c>
      <c r="AF1040" s="356" t="s">
        <v>1131</v>
      </c>
      <c r="AG1040" s="356" t="s">
        <v>1131</v>
      </c>
      <c r="AH1040" s="356" t="s">
        <v>1131</v>
      </c>
      <c r="AI1040" s="356" t="s">
        <v>1131</v>
      </c>
      <c r="AJ1040" s="356" t="s">
        <v>1131</v>
      </c>
      <c r="AK1040" s="356" t="s">
        <v>1131</v>
      </c>
      <c r="AL1040" s="356" t="s">
        <v>1131</v>
      </c>
      <c r="AM1040" s="356" t="s">
        <v>1131</v>
      </c>
      <c r="AN1040" s="356" t="s">
        <v>1131</v>
      </c>
      <c r="AO1040" s="356" t="s">
        <v>1131</v>
      </c>
      <c r="AP1040" s="356" t="s">
        <v>1131</v>
      </c>
      <c r="AQ1040" s="356" t="s">
        <v>1131</v>
      </c>
      <c r="AR1040" s="356" t="s">
        <v>1131</v>
      </c>
    </row>
    <row r="1041" spans="1:44" ht="20.25" customHeight="1">
      <c r="A1041" s="357" t="s">
        <v>4323</v>
      </c>
      <c r="B1041" s="358" t="s">
        <v>4324</v>
      </c>
      <c r="C1041" s="358"/>
      <c r="D1041" s="358"/>
      <c r="E1041" s="358" t="s">
        <v>1921</v>
      </c>
      <c r="F1041" s="358" t="s">
        <v>4325</v>
      </c>
      <c r="G1041" s="358"/>
      <c r="H1041" s="358" t="s">
        <v>1130</v>
      </c>
      <c r="I1041" s="355">
        <v>1.48</v>
      </c>
      <c r="J1041" s="355">
        <v>1.22</v>
      </c>
      <c r="K1041" s="355">
        <v>1.51</v>
      </c>
      <c r="L1041" s="355">
        <v>1.77</v>
      </c>
      <c r="M1041" s="355">
        <v>1.28</v>
      </c>
      <c r="N1041" s="355">
        <v>0.51</v>
      </c>
      <c r="O1041" s="355">
        <v>1.012</v>
      </c>
      <c r="P1041" s="355">
        <v>3.2349999999999999</v>
      </c>
      <c r="Q1041" s="359">
        <v>3.6389999999999998</v>
      </c>
      <c r="R1041" s="359">
        <v>3.10333553540198</v>
      </c>
      <c r="S1041" s="355">
        <v>2.3271989545398899</v>
      </c>
      <c r="T1041" s="355">
        <v>2.0106568456773499</v>
      </c>
      <c r="U1041" s="355">
        <v>2.2402289916415099</v>
      </c>
      <c r="V1041" s="355">
        <v>2.2902289916415102</v>
      </c>
      <c r="W1041" s="355">
        <v>2.3302289916415102</v>
      </c>
      <c r="X1041" s="355" t="s">
        <v>1131</v>
      </c>
      <c r="Y1041" s="355" t="s">
        <v>1131</v>
      </c>
      <c r="Z1041" s="355" t="s">
        <v>1131</v>
      </c>
      <c r="AA1041" s="355" t="s">
        <v>1131</v>
      </c>
      <c r="AB1041" s="355" t="s">
        <v>1131</v>
      </c>
      <c r="AC1041" s="355" t="s">
        <v>1131</v>
      </c>
      <c r="AD1041" s="355" t="s">
        <v>1131</v>
      </c>
      <c r="AE1041" s="355" t="s">
        <v>1131</v>
      </c>
      <c r="AF1041" s="355" t="s">
        <v>1131</v>
      </c>
      <c r="AG1041" s="355" t="s">
        <v>1131</v>
      </c>
      <c r="AH1041" s="355" t="s">
        <v>1131</v>
      </c>
      <c r="AI1041" s="355" t="s">
        <v>1131</v>
      </c>
      <c r="AJ1041" s="355" t="s">
        <v>1131</v>
      </c>
      <c r="AK1041" s="355" t="s">
        <v>1131</v>
      </c>
      <c r="AL1041" s="355" t="s">
        <v>1131</v>
      </c>
      <c r="AM1041" s="355" t="s">
        <v>1131</v>
      </c>
      <c r="AN1041" s="355" t="s">
        <v>1131</v>
      </c>
      <c r="AO1041" s="355" t="s">
        <v>1131</v>
      </c>
      <c r="AP1041" s="355" t="s">
        <v>1131</v>
      </c>
      <c r="AQ1041" s="355" t="s">
        <v>1131</v>
      </c>
      <c r="AR1041" s="355" t="s">
        <v>1131</v>
      </c>
    </row>
    <row r="1042" spans="1:44" ht="111.75" customHeight="1">
      <c r="A1042" s="352" t="s">
        <v>4326</v>
      </c>
      <c r="B1042" s="353" t="s">
        <v>4327</v>
      </c>
      <c r="C1042" s="353" t="s">
        <v>1371</v>
      </c>
      <c r="D1042" s="353" t="s">
        <v>1315</v>
      </c>
      <c r="E1042" s="353" t="s">
        <v>1406</v>
      </c>
      <c r="F1042" s="353" t="s">
        <v>4328</v>
      </c>
      <c r="G1042" s="353" t="s">
        <v>1408</v>
      </c>
      <c r="H1042" s="353" t="s">
        <v>1130</v>
      </c>
      <c r="I1042" s="354">
        <v>2049.5</v>
      </c>
      <c r="J1042" s="354">
        <v>2550.1999999999998</v>
      </c>
      <c r="K1042" s="354">
        <v>2891.4</v>
      </c>
      <c r="L1042" s="354">
        <v>3754.3</v>
      </c>
      <c r="M1042" s="354">
        <v>4143.5</v>
      </c>
      <c r="N1042" s="354">
        <v>2215.8000000000002</v>
      </c>
      <c r="O1042" s="354">
        <v>1452.9</v>
      </c>
      <c r="P1042" s="354">
        <v>3573.5</v>
      </c>
      <c r="Q1042" s="354">
        <v>7645.6</v>
      </c>
      <c r="R1042" s="354">
        <v>7835.5</v>
      </c>
      <c r="S1042" s="355">
        <v>4920.7</v>
      </c>
      <c r="T1042" s="355">
        <v>4295.2</v>
      </c>
      <c r="U1042" s="355">
        <v>3735.5</v>
      </c>
      <c r="V1042" s="355">
        <v>3344.5</v>
      </c>
      <c r="W1042" s="355">
        <v>2926</v>
      </c>
      <c r="X1042" s="356" t="s">
        <v>1131</v>
      </c>
      <c r="Y1042" s="356" t="s">
        <v>1131</v>
      </c>
      <c r="Z1042" s="356" t="s">
        <v>1131</v>
      </c>
      <c r="AA1042" s="356" t="s">
        <v>1131</v>
      </c>
      <c r="AB1042" s="356" t="s">
        <v>1131</v>
      </c>
      <c r="AC1042" s="356" t="s">
        <v>1131</v>
      </c>
      <c r="AD1042" s="356" t="s">
        <v>1131</v>
      </c>
      <c r="AE1042" s="356" t="s">
        <v>1131</v>
      </c>
      <c r="AF1042" s="356" t="s">
        <v>1131</v>
      </c>
      <c r="AG1042" s="356" t="s">
        <v>1131</v>
      </c>
      <c r="AH1042" s="356" t="s">
        <v>1131</v>
      </c>
      <c r="AI1042" s="356" t="s">
        <v>1131</v>
      </c>
      <c r="AJ1042" s="356" t="s">
        <v>1131</v>
      </c>
      <c r="AK1042" s="356" t="s">
        <v>1131</v>
      </c>
      <c r="AL1042" s="356" t="s">
        <v>1131</v>
      </c>
      <c r="AM1042" s="356" t="s">
        <v>1131</v>
      </c>
      <c r="AN1042" s="356" t="s">
        <v>1131</v>
      </c>
      <c r="AO1042" s="356" t="s">
        <v>1131</v>
      </c>
      <c r="AP1042" s="356" t="s">
        <v>1131</v>
      </c>
      <c r="AQ1042" s="356" t="s">
        <v>1131</v>
      </c>
      <c r="AR1042" s="356" t="s">
        <v>1131</v>
      </c>
    </row>
    <row r="1043" spans="1:44" ht="222" customHeight="1">
      <c r="A1043" s="357" t="s">
        <v>4329</v>
      </c>
      <c r="B1043" s="358" t="s">
        <v>4330</v>
      </c>
      <c r="C1043" s="358"/>
      <c r="D1043" s="358"/>
      <c r="E1043" s="358" t="s">
        <v>1143</v>
      </c>
      <c r="F1043" s="358" t="s">
        <v>4331</v>
      </c>
      <c r="G1043" s="358" t="s">
        <v>4332</v>
      </c>
      <c r="H1043" s="358" t="s">
        <v>1130</v>
      </c>
      <c r="I1043" s="359">
        <v>2.6</v>
      </c>
      <c r="J1043" s="359">
        <v>3</v>
      </c>
      <c r="K1043" s="359">
        <v>2.9</v>
      </c>
      <c r="L1043" s="359">
        <v>3.3</v>
      </c>
      <c r="M1043" s="359">
        <v>1.7</v>
      </c>
      <c r="N1043" s="359">
        <v>1.7</v>
      </c>
      <c r="O1043" s="359">
        <v>6</v>
      </c>
      <c r="P1043" s="359">
        <v>-1.3</v>
      </c>
      <c r="Q1043" s="359">
        <v>1.4</v>
      </c>
      <c r="R1043" s="355">
        <v>0.7</v>
      </c>
      <c r="S1043" s="355">
        <v>1.9</v>
      </c>
      <c r="T1043" s="355">
        <v>2.4</v>
      </c>
      <c r="U1043" s="355">
        <v>2.5</v>
      </c>
      <c r="V1043" s="355">
        <v>2.2999999999999998</v>
      </c>
      <c r="W1043" s="355" t="s">
        <v>1131</v>
      </c>
      <c r="X1043" s="355" t="s">
        <v>1131</v>
      </c>
      <c r="Y1043" s="355" t="s">
        <v>1131</v>
      </c>
      <c r="Z1043" s="355" t="s">
        <v>1131</v>
      </c>
      <c r="AA1043" s="355" t="s">
        <v>1131</v>
      </c>
      <c r="AB1043" s="355" t="s">
        <v>1131</v>
      </c>
      <c r="AC1043" s="355" t="s">
        <v>1131</v>
      </c>
      <c r="AD1043" s="355" t="s">
        <v>1131</v>
      </c>
      <c r="AE1043" s="355" t="s">
        <v>1131</v>
      </c>
      <c r="AF1043" s="355" t="s">
        <v>1131</v>
      </c>
      <c r="AG1043" s="355" t="s">
        <v>1131</v>
      </c>
      <c r="AH1043" s="355" t="s">
        <v>1131</v>
      </c>
      <c r="AI1043" s="355" t="s">
        <v>1131</v>
      </c>
      <c r="AJ1043" s="355" t="s">
        <v>1131</v>
      </c>
      <c r="AK1043" s="355" t="s">
        <v>1131</v>
      </c>
      <c r="AL1043" s="355" t="s">
        <v>1131</v>
      </c>
      <c r="AM1043" s="355" t="s">
        <v>1131</v>
      </c>
      <c r="AN1043" s="355" t="s">
        <v>1131</v>
      </c>
      <c r="AO1043" s="355" t="s">
        <v>1131</v>
      </c>
      <c r="AP1043" s="355" t="s">
        <v>1131</v>
      </c>
      <c r="AQ1043" s="355" t="s">
        <v>1131</v>
      </c>
      <c r="AR1043" s="355" t="s">
        <v>1131</v>
      </c>
    </row>
    <row r="1044" spans="1:44" ht="222" customHeight="1">
      <c r="A1044" s="352" t="s">
        <v>4333</v>
      </c>
      <c r="B1044" s="353" t="s">
        <v>4334</v>
      </c>
      <c r="C1044" s="353" t="s">
        <v>1371</v>
      </c>
      <c r="D1044" s="353" t="s">
        <v>1315</v>
      </c>
      <c r="E1044" s="353" t="s">
        <v>1143</v>
      </c>
      <c r="F1044" s="353" t="s">
        <v>4331</v>
      </c>
      <c r="G1044" s="353" t="s">
        <v>4332</v>
      </c>
      <c r="H1044" s="353" t="s">
        <v>1130</v>
      </c>
      <c r="I1044" s="354">
        <v>7279</v>
      </c>
      <c r="J1044" s="354">
        <v>7405</v>
      </c>
      <c r="K1044" s="354">
        <v>7977</v>
      </c>
      <c r="L1044" s="354">
        <v>8588</v>
      </c>
      <c r="M1044" s="354">
        <v>8307</v>
      </c>
      <c r="N1044" s="354">
        <v>8416</v>
      </c>
      <c r="O1044" s="354">
        <v>9438</v>
      </c>
      <c r="P1044" s="354">
        <v>8621</v>
      </c>
      <c r="Q1044" s="354">
        <v>8932</v>
      </c>
      <c r="R1044" s="355">
        <v>8969</v>
      </c>
      <c r="S1044" s="355">
        <v>9652</v>
      </c>
      <c r="T1044" s="355">
        <v>10283</v>
      </c>
      <c r="U1044" s="355">
        <v>10915</v>
      </c>
      <c r="V1044" s="355">
        <v>11312</v>
      </c>
      <c r="W1044" s="356" t="s">
        <v>1131</v>
      </c>
      <c r="X1044" s="356" t="s">
        <v>1131</v>
      </c>
      <c r="Y1044" s="356" t="s">
        <v>1131</v>
      </c>
      <c r="Z1044" s="356" t="s">
        <v>1131</v>
      </c>
      <c r="AA1044" s="356" t="s">
        <v>1131</v>
      </c>
      <c r="AB1044" s="356" t="s">
        <v>1131</v>
      </c>
      <c r="AC1044" s="356" t="s">
        <v>1131</v>
      </c>
      <c r="AD1044" s="356" t="s">
        <v>1131</v>
      </c>
      <c r="AE1044" s="356" t="s">
        <v>1131</v>
      </c>
      <c r="AF1044" s="356" t="s">
        <v>1131</v>
      </c>
      <c r="AG1044" s="356" t="s">
        <v>1131</v>
      </c>
      <c r="AH1044" s="356" t="s">
        <v>1131</v>
      </c>
      <c r="AI1044" s="356" t="s">
        <v>1131</v>
      </c>
      <c r="AJ1044" s="356" t="s">
        <v>1131</v>
      </c>
      <c r="AK1044" s="356" t="s">
        <v>1131</v>
      </c>
      <c r="AL1044" s="356" t="s">
        <v>1131</v>
      </c>
      <c r="AM1044" s="356" t="s">
        <v>1131</v>
      </c>
      <c r="AN1044" s="356" t="s">
        <v>1131</v>
      </c>
      <c r="AO1044" s="356" t="s">
        <v>1131</v>
      </c>
      <c r="AP1044" s="356" t="s">
        <v>1131</v>
      </c>
      <c r="AQ1044" s="356" t="s">
        <v>1131</v>
      </c>
      <c r="AR1044" s="356" t="s">
        <v>1131</v>
      </c>
    </row>
    <row r="1045" spans="1:44" ht="222" customHeight="1">
      <c r="A1045" s="357" t="s">
        <v>4335</v>
      </c>
      <c r="B1045" s="358" t="s">
        <v>4336</v>
      </c>
      <c r="C1045" s="358" t="s">
        <v>1371</v>
      </c>
      <c r="D1045" s="358" t="s">
        <v>1315</v>
      </c>
      <c r="E1045" s="358" t="s">
        <v>1143</v>
      </c>
      <c r="F1045" s="358" t="s">
        <v>4331</v>
      </c>
      <c r="G1045" s="358" t="s">
        <v>4332</v>
      </c>
      <c r="H1045" s="358" t="s">
        <v>1130</v>
      </c>
      <c r="I1045" s="359">
        <v>6426</v>
      </c>
      <c r="J1045" s="359">
        <v>6622</v>
      </c>
      <c r="K1045" s="359">
        <v>6816</v>
      </c>
      <c r="L1045" s="359">
        <v>7039</v>
      </c>
      <c r="M1045" s="359">
        <v>7161</v>
      </c>
      <c r="N1045" s="359">
        <v>7280</v>
      </c>
      <c r="O1045" s="359">
        <v>7717</v>
      </c>
      <c r="P1045" s="359">
        <v>7619</v>
      </c>
      <c r="Q1045" s="359">
        <v>7727</v>
      </c>
      <c r="R1045" s="355">
        <v>7780</v>
      </c>
      <c r="S1045" s="355">
        <v>7927</v>
      </c>
      <c r="T1045" s="355">
        <v>8117</v>
      </c>
      <c r="U1045" s="355">
        <v>8320</v>
      </c>
      <c r="V1045" s="355">
        <v>8515</v>
      </c>
      <c r="W1045" s="355" t="s">
        <v>1131</v>
      </c>
      <c r="X1045" s="355" t="s">
        <v>1131</v>
      </c>
      <c r="Y1045" s="355" t="s">
        <v>1131</v>
      </c>
      <c r="Z1045" s="355" t="s">
        <v>1131</v>
      </c>
      <c r="AA1045" s="355" t="s">
        <v>1131</v>
      </c>
      <c r="AB1045" s="355" t="s">
        <v>1131</v>
      </c>
      <c r="AC1045" s="355" t="s">
        <v>1131</v>
      </c>
      <c r="AD1045" s="355" t="s">
        <v>1131</v>
      </c>
      <c r="AE1045" s="355" t="s">
        <v>1131</v>
      </c>
      <c r="AF1045" s="355" t="s">
        <v>1131</v>
      </c>
      <c r="AG1045" s="355" t="s">
        <v>1131</v>
      </c>
      <c r="AH1045" s="355" t="s">
        <v>1131</v>
      </c>
      <c r="AI1045" s="355" t="s">
        <v>1131</v>
      </c>
      <c r="AJ1045" s="355" t="s">
        <v>1131</v>
      </c>
      <c r="AK1045" s="355" t="s">
        <v>1131</v>
      </c>
      <c r="AL1045" s="355" t="s">
        <v>1131</v>
      </c>
      <c r="AM1045" s="355" t="s">
        <v>1131</v>
      </c>
      <c r="AN1045" s="355" t="s">
        <v>1131</v>
      </c>
      <c r="AO1045" s="355" t="s">
        <v>1131</v>
      </c>
      <c r="AP1045" s="355" t="s">
        <v>1131</v>
      </c>
      <c r="AQ1045" s="355" t="s">
        <v>1131</v>
      </c>
      <c r="AR1045" s="355" t="s">
        <v>1131</v>
      </c>
    </row>
    <row r="1046" spans="1:44" ht="213" customHeight="1">
      <c r="A1046" s="352" t="s">
        <v>4337</v>
      </c>
      <c r="B1046" s="353" t="s">
        <v>4338</v>
      </c>
      <c r="C1046" s="353"/>
      <c r="D1046" s="353"/>
      <c r="E1046" s="353" t="s">
        <v>1276</v>
      </c>
      <c r="F1046" s="353" t="s">
        <v>4339</v>
      </c>
      <c r="G1046" s="353" t="s">
        <v>1336</v>
      </c>
      <c r="H1046" s="353" t="s">
        <v>1130</v>
      </c>
      <c r="I1046" s="354">
        <v>3</v>
      </c>
      <c r="J1046" s="354">
        <v>3</v>
      </c>
      <c r="K1046" s="354">
        <v>3</v>
      </c>
      <c r="L1046" s="354">
        <v>3</v>
      </c>
      <c r="M1046" s="354">
        <v>3</v>
      </c>
      <c r="N1046" s="354">
        <v>3</v>
      </c>
      <c r="O1046" s="354">
        <v>3</v>
      </c>
      <c r="P1046" s="354">
        <v>3</v>
      </c>
      <c r="Q1046" s="354">
        <v>3.2</v>
      </c>
      <c r="R1046" s="354">
        <v>3.4</v>
      </c>
      <c r="S1046" s="355">
        <v>3.6</v>
      </c>
      <c r="T1046" s="355">
        <v>3.8</v>
      </c>
      <c r="U1046" s="355">
        <v>4</v>
      </c>
      <c r="V1046" s="355">
        <v>4</v>
      </c>
      <c r="W1046" s="355">
        <v>4</v>
      </c>
      <c r="X1046" s="356" t="s">
        <v>1131</v>
      </c>
      <c r="Y1046" s="356" t="s">
        <v>1131</v>
      </c>
      <c r="Z1046" s="356" t="s">
        <v>1131</v>
      </c>
      <c r="AA1046" s="356" t="s">
        <v>1131</v>
      </c>
      <c r="AB1046" s="356" t="s">
        <v>1131</v>
      </c>
      <c r="AC1046" s="356" t="s">
        <v>1131</v>
      </c>
      <c r="AD1046" s="356" t="s">
        <v>1131</v>
      </c>
      <c r="AE1046" s="356" t="s">
        <v>1131</v>
      </c>
      <c r="AF1046" s="356" t="s">
        <v>1131</v>
      </c>
      <c r="AG1046" s="356" t="s">
        <v>1131</v>
      </c>
      <c r="AH1046" s="356" t="s">
        <v>1131</v>
      </c>
      <c r="AI1046" s="356" t="s">
        <v>1131</v>
      </c>
      <c r="AJ1046" s="356" t="s">
        <v>1131</v>
      </c>
      <c r="AK1046" s="356" t="s">
        <v>1131</v>
      </c>
      <c r="AL1046" s="356" t="s">
        <v>1131</v>
      </c>
      <c r="AM1046" s="356" t="s">
        <v>1131</v>
      </c>
      <c r="AN1046" s="356" t="s">
        <v>1131</v>
      </c>
      <c r="AO1046" s="356" t="s">
        <v>1131</v>
      </c>
      <c r="AP1046" s="356" t="s">
        <v>1131</v>
      </c>
      <c r="AQ1046" s="356" t="s">
        <v>1131</v>
      </c>
      <c r="AR1046" s="356" t="s">
        <v>1131</v>
      </c>
    </row>
    <row r="1047" spans="1:44" ht="120.75" customHeight="1">
      <c r="A1047" s="357" t="s">
        <v>4340</v>
      </c>
      <c r="B1047" s="358" t="s">
        <v>4341</v>
      </c>
      <c r="C1047" s="358"/>
      <c r="D1047" s="358"/>
      <c r="E1047" s="358" t="s">
        <v>1643</v>
      </c>
      <c r="F1047" s="358" t="s">
        <v>4342</v>
      </c>
      <c r="G1047" s="358"/>
      <c r="H1047" s="358" t="s">
        <v>1130</v>
      </c>
      <c r="I1047" s="355">
        <v>0.22800000000000001</v>
      </c>
      <c r="J1047" s="355">
        <v>0.26700000000000002</v>
      </c>
      <c r="K1047" s="355">
        <v>0.35499999999999998</v>
      </c>
      <c r="L1047" s="355">
        <v>0.441</v>
      </c>
      <c r="M1047" s="355">
        <v>0.58199999999999996</v>
      </c>
      <c r="N1047" s="355">
        <v>0.79700000000000004</v>
      </c>
      <c r="O1047" s="355">
        <v>0.94599999999999995</v>
      </c>
      <c r="P1047" s="359">
        <v>1.2</v>
      </c>
      <c r="Q1047" s="359">
        <v>1.4</v>
      </c>
      <c r="R1047" s="355">
        <v>1.5</v>
      </c>
      <c r="S1047" s="355">
        <v>1.6</v>
      </c>
      <c r="T1047" s="355">
        <v>1.8</v>
      </c>
      <c r="U1047" s="355">
        <v>2</v>
      </c>
      <c r="V1047" s="355">
        <v>2.2999999999999998</v>
      </c>
      <c r="W1047" s="355">
        <v>2.6</v>
      </c>
      <c r="X1047" s="355">
        <v>3.1</v>
      </c>
      <c r="Y1047" s="355">
        <v>3.5</v>
      </c>
      <c r="Z1047" s="355">
        <v>3.9</v>
      </c>
      <c r="AA1047" s="355">
        <v>4.4000000000000004</v>
      </c>
      <c r="AB1047" s="355" t="s">
        <v>1131</v>
      </c>
      <c r="AC1047" s="355" t="s">
        <v>1131</v>
      </c>
      <c r="AD1047" s="355" t="s">
        <v>1131</v>
      </c>
      <c r="AE1047" s="355" t="s">
        <v>1131</v>
      </c>
      <c r="AF1047" s="355" t="s">
        <v>1131</v>
      </c>
      <c r="AG1047" s="355" t="s">
        <v>1131</v>
      </c>
      <c r="AH1047" s="355" t="s">
        <v>1131</v>
      </c>
      <c r="AI1047" s="355" t="s">
        <v>1131</v>
      </c>
      <c r="AJ1047" s="355" t="s">
        <v>1131</v>
      </c>
      <c r="AK1047" s="355" t="s">
        <v>1131</v>
      </c>
      <c r="AL1047" s="355" t="s">
        <v>1131</v>
      </c>
      <c r="AM1047" s="355" t="s">
        <v>1131</v>
      </c>
      <c r="AN1047" s="355" t="s">
        <v>1131</v>
      </c>
      <c r="AO1047" s="355" t="s">
        <v>1131</v>
      </c>
      <c r="AP1047" s="355" t="s">
        <v>1131</v>
      </c>
      <c r="AQ1047" s="355" t="s">
        <v>1131</v>
      </c>
      <c r="AR1047" s="355" t="s">
        <v>1131</v>
      </c>
    </row>
    <row r="1048" spans="1:44" ht="120.75" customHeight="1">
      <c r="A1048" s="352" t="s">
        <v>4343</v>
      </c>
      <c r="B1048" s="353" t="s">
        <v>4344</v>
      </c>
      <c r="C1048" s="353"/>
      <c r="D1048" s="353"/>
      <c r="E1048" s="353" t="s">
        <v>1643</v>
      </c>
      <c r="F1048" s="353" t="s">
        <v>4345</v>
      </c>
      <c r="G1048" s="353"/>
      <c r="H1048" s="353" t="s">
        <v>1130</v>
      </c>
      <c r="I1048" s="356">
        <v>0.498</v>
      </c>
      <c r="J1048" s="356">
        <v>0.52600000000000002</v>
      </c>
      <c r="K1048" s="356">
        <v>0.59399999999999997</v>
      </c>
      <c r="L1048" s="356">
        <v>0.64800000000000002</v>
      </c>
      <c r="M1048" s="356">
        <v>0.75700000000000001</v>
      </c>
      <c r="N1048" s="356">
        <v>0.89900000000000002</v>
      </c>
      <c r="O1048" s="356">
        <v>0.61599999999999999</v>
      </c>
      <c r="P1048" s="354">
        <v>1.1000000000000001</v>
      </c>
      <c r="Q1048" s="354">
        <v>1.1000000000000001</v>
      </c>
      <c r="R1048" s="355">
        <v>1.1000000000000001</v>
      </c>
      <c r="S1048" s="355">
        <v>1.1000000000000001</v>
      </c>
      <c r="T1048" s="355">
        <v>1.2</v>
      </c>
      <c r="U1048" s="355">
        <v>1.2</v>
      </c>
      <c r="V1048" s="355">
        <v>1.2</v>
      </c>
      <c r="W1048" s="355">
        <v>1.3</v>
      </c>
      <c r="X1048" s="355">
        <v>1.3</v>
      </c>
      <c r="Y1048" s="355">
        <v>1.4</v>
      </c>
      <c r="Z1048" s="355">
        <v>1.6</v>
      </c>
      <c r="AA1048" s="355">
        <v>1.8</v>
      </c>
      <c r="AB1048" s="356" t="s">
        <v>1131</v>
      </c>
      <c r="AC1048" s="356" t="s">
        <v>1131</v>
      </c>
      <c r="AD1048" s="356" t="s">
        <v>1131</v>
      </c>
      <c r="AE1048" s="356" t="s">
        <v>1131</v>
      </c>
      <c r="AF1048" s="356" t="s">
        <v>1131</v>
      </c>
      <c r="AG1048" s="356" t="s">
        <v>1131</v>
      </c>
      <c r="AH1048" s="356" t="s">
        <v>1131</v>
      </c>
      <c r="AI1048" s="356" t="s">
        <v>1131</v>
      </c>
      <c r="AJ1048" s="356" t="s">
        <v>1131</v>
      </c>
      <c r="AK1048" s="356" t="s">
        <v>1131</v>
      </c>
      <c r="AL1048" s="356" t="s">
        <v>1131</v>
      </c>
      <c r="AM1048" s="356" t="s">
        <v>1131</v>
      </c>
      <c r="AN1048" s="356" t="s">
        <v>1131</v>
      </c>
      <c r="AO1048" s="356" t="s">
        <v>1131</v>
      </c>
      <c r="AP1048" s="356" t="s">
        <v>1131</v>
      </c>
      <c r="AQ1048" s="356" t="s">
        <v>1131</v>
      </c>
      <c r="AR1048" s="356" t="s">
        <v>1131</v>
      </c>
    </row>
    <row r="1049" spans="1:44" ht="120.75" customHeight="1">
      <c r="A1049" s="357" t="s">
        <v>4346</v>
      </c>
      <c r="B1049" s="358" t="s">
        <v>4347</v>
      </c>
      <c r="C1049" s="358"/>
      <c r="D1049" s="358"/>
      <c r="E1049" s="358" t="s">
        <v>1643</v>
      </c>
      <c r="F1049" s="358" t="s">
        <v>4348</v>
      </c>
      <c r="G1049" s="358"/>
      <c r="H1049" s="358" t="s">
        <v>1130</v>
      </c>
      <c r="I1049" s="355">
        <v>622.11</v>
      </c>
      <c r="J1049" s="355">
        <v>754.72</v>
      </c>
      <c r="K1049" s="355">
        <v>1001.4</v>
      </c>
      <c r="L1049" s="355">
        <v>1242.0999999999999</v>
      </c>
      <c r="M1049" s="355">
        <v>1629.4</v>
      </c>
      <c r="N1049" s="355">
        <v>2200.3000000000002</v>
      </c>
      <c r="O1049" s="355">
        <v>2760.7</v>
      </c>
      <c r="P1049" s="359">
        <v>3318</v>
      </c>
      <c r="Q1049" s="359">
        <v>3770</v>
      </c>
      <c r="R1049" s="355">
        <v>4180</v>
      </c>
      <c r="S1049" s="355">
        <v>4565</v>
      </c>
      <c r="T1049" s="355">
        <v>5186</v>
      </c>
      <c r="U1049" s="355">
        <v>5898</v>
      </c>
      <c r="V1049" s="355">
        <v>6688</v>
      </c>
      <c r="W1049" s="355">
        <v>7589</v>
      </c>
      <c r="X1049" s="355">
        <v>8745</v>
      </c>
      <c r="Y1049" s="355">
        <v>9980</v>
      </c>
      <c r="Z1049" s="355">
        <v>11290</v>
      </c>
      <c r="AA1049" s="355">
        <v>12736</v>
      </c>
      <c r="AB1049" s="355" t="s">
        <v>1131</v>
      </c>
      <c r="AC1049" s="355" t="s">
        <v>1131</v>
      </c>
      <c r="AD1049" s="355" t="s">
        <v>1131</v>
      </c>
      <c r="AE1049" s="355" t="s">
        <v>1131</v>
      </c>
      <c r="AF1049" s="355" t="s">
        <v>1131</v>
      </c>
      <c r="AG1049" s="355" t="s">
        <v>1131</v>
      </c>
      <c r="AH1049" s="355" t="s">
        <v>1131</v>
      </c>
      <c r="AI1049" s="355" t="s">
        <v>1131</v>
      </c>
      <c r="AJ1049" s="355" t="s">
        <v>1131</v>
      </c>
      <c r="AK1049" s="355" t="s">
        <v>1131</v>
      </c>
      <c r="AL1049" s="355" t="s">
        <v>1131</v>
      </c>
      <c r="AM1049" s="355" t="s">
        <v>1131</v>
      </c>
      <c r="AN1049" s="355" t="s">
        <v>1131</v>
      </c>
      <c r="AO1049" s="355" t="s">
        <v>1131</v>
      </c>
      <c r="AP1049" s="355" t="s">
        <v>1131</v>
      </c>
      <c r="AQ1049" s="355" t="s">
        <v>1131</v>
      </c>
      <c r="AR1049" s="355" t="s">
        <v>1131</v>
      </c>
    </row>
    <row r="1050" spans="1:44" ht="29.25" customHeight="1">
      <c r="A1050" s="352" t="s">
        <v>4349</v>
      </c>
      <c r="B1050" s="353" t="s">
        <v>4350</v>
      </c>
      <c r="C1050" s="353"/>
      <c r="D1050" s="353"/>
      <c r="E1050" s="353" t="s">
        <v>3049</v>
      </c>
      <c r="F1050" s="353" t="s">
        <v>3060</v>
      </c>
      <c r="G1050" s="353"/>
      <c r="H1050" s="353" t="s">
        <v>1130</v>
      </c>
      <c r="I1050" s="356">
        <v>0.45500000000000002</v>
      </c>
      <c r="J1050" s="356">
        <v>0.441</v>
      </c>
      <c r="K1050" s="354">
        <v>0.4</v>
      </c>
      <c r="L1050" s="354">
        <v>0.4</v>
      </c>
      <c r="M1050" s="354">
        <v>0.4</v>
      </c>
      <c r="N1050" s="354">
        <v>0.4</v>
      </c>
      <c r="O1050" s="354">
        <v>0.4</v>
      </c>
      <c r="P1050" s="354">
        <v>0.4</v>
      </c>
      <c r="Q1050" s="354">
        <v>0.4</v>
      </c>
      <c r="R1050" s="355">
        <v>0.4</v>
      </c>
      <c r="S1050" s="355">
        <v>0.4</v>
      </c>
      <c r="T1050" s="355">
        <v>0.4</v>
      </c>
      <c r="U1050" s="355">
        <v>0.4</v>
      </c>
      <c r="V1050" s="355">
        <v>0.4</v>
      </c>
      <c r="W1050" s="356" t="s">
        <v>1131</v>
      </c>
      <c r="X1050" s="356" t="s">
        <v>1131</v>
      </c>
      <c r="Y1050" s="356" t="s">
        <v>1131</v>
      </c>
      <c r="Z1050" s="356" t="s">
        <v>1131</v>
      </c>
      <c r="AA1050" s="356" t="s">
        <v>1131</v>
      </c>
      <c r="AB1050" s="356" t="s">
        <v>1131</v>
      </c>
      <c r="AC1050" s="356" t="s">
        <v>1131</v>
      </c>
      <c r="AD1050" s="356" t="s">
        <v>1131</v>
      </c>
      <c r="AE1050" s="356" t="s">
        <v>1131</v>
      </c>
      <c r="AF1050" s="356" t="s">
        <v>1131</v>
      </c>
      <c r="AG1050" s="356" t="s">
        <v>1131</v>
      </c>
      <c r="AH1050" s="356" t="s">
        <v>1131</v>
      </c>
      <c r="AI1050" s="356" t="s">
        <v>1131</v>
      </c>
      <c r="AJ1050" s="356" t="s">
        <v>1131</v>
      </c>
      <c r="AK1050" s="356" t="s">
        <v>1131</v>
      </c>
      <c r="AL1050" s="356" t="s">
        <v>1131</v>
      </c>
      <c r="AM1050" s="356" t="s">
        <v>1131</v>
      </c>
      <c r="AN1050" s="356" t="s">
        <v>1131</v>
      </c>
      <c r="AO1050" s="356" t="s">
        <v>1131</v>
      </c>
      <c r="AP1050" s="356" t="s">
        <v>1131</v>
      </c>
      <c r="AQ1050" s="356" t="s">
        <v>1131</v>
      </c>
      <c r="AR1050" s="356" t="s">
        <v>1131</v>
      </c>
    </row>
    <row r="1051" spans="1:44" ht="38.25" customHeight="1">
      <c r="A1051" s="357" t="s">
        <v>4351</v>
      </c>
      <c r="B1051" s="358" t="s">
        <v>4352</v>
      </c>
      <c r="C1051" s="358"/>
      <c r="D1051" s="358"/>
      <c r="E1051" s="358" t="s">
        <v>3049</v>
      </c>
      <c r="F1051" s="358" t="s">
        <v>4353</v>
      </c>
      <c r="G1051" s="358"/>
      <c r="H1051" s="358" t="s">
        <v>1130</v>
      </c>
      <c r="I1051" s="355">
        <v>1.3640000000000001</v>
      </c>
      <c r="J1051" s="355">
        <v>2.0939999999999999</v>
      </c>
      <c r="K1051" s="359">
        <v>4.9000000000000004</v>
      </c>
      <c r="L1051" s="359">
        <v>3.8</v>
      </c>
      <c r="M1051" s="359">
        <v>3.6</v>
      </c>
      <c r="N1051" s="359">
        <v>0.4</v>
      </c>
      <c r="O1051" s="359">
        <v>3.2</v>
      </c>
      <c r="P1051" s="359">
        <v>3.6</v>
      </c>
      <c r="Q1051" s="359">
        <v>2.6</v>
      </c>
      <c r="R1051" s="355">
        <v>2.6</v>
      </c>
      <c r="S1051" s="355">
        <v>-0.7</v>
      </c>
      <c r="T1051" s="355">
        <v>0.1</v>
      </c>
      <c r="U1051" s="355">
        <v>0.7</v>
      </c>
      <c r="V1051" s="355">
        <v>2.5</v>
      </c>
      <c r="W1051" s="355" t="s">
        <v>1131</v>
      </c>
      <c r="X1051" s="355" t="s">
        <v>1131</v>
      </c>
      <c r="Y1051" s="355" t="s">
        <v>1131</v>
      </c>
      <c r="Z1051" s="355" t="s">
        <v>1131</v>
      </c>
      <c r="AA1051" s="355" t="s">
        <v>1131</v>
      </c>
      <c r="AB1051" s="355" t="s">
        <v>1131</v>
      </c>
      <c r="AC1051" s="355" t="s">
        <v>1131</v>
      </c>
      <c r="AD1051" s="355" t="s">
        <v>1131</v>
      </c>
      <c r="AE1051" s="355" t="s">
        <v>1131</v>
      </c>
      <c r="AF1051" s="355" t="s">
        <v>1131</v>
      </c>
      <c r="AG1051" s="355" t="s">
        <v>1131</v>
      </c>
      <c r="AH1051" s="355" t="s">
        <v>1131</v>
      </c>
      <c r="AI1051" s="355" t="s">
        <v>1131</v>
      </c>
      <c r="AJ1051" s="355" t="s">
        <v>1131</v>
      </c>
      <c r="AK1051" s="355" t="s">
        <v>1131</v>
      </c>
      <c r="AL1051" s="355" t="s">
        <v>1131</v>
      </c>
      <c r="AM1051" s="355" t="s">
        <v>1131</v>
      </c>
      <c r="AN1051" s="355" t="s">
        <v>1131</v>
      </c>
      <c r="AO1051" s="355" t="s">
        <v>1131</v>
      </c>
      <c r="AP1051" s="355" t="s">
        <v>1131</v>
      </c>
      <c r="AQ1051" s="355" t="s">
        <v>1131</v>
      </c>
      <c r="AR1051" s="355" t="s">
        <v>1131</v>
      </c>
    </row>
    <row r="1052" spans="1:44" ht="29.25" customHeight="1">
      <c r="A1052" s="352" t="s">
        <v>4354</v>
      </c>
      <c r="B1052" s="353" t="s">
        <v>4355</v>
      </c>
      <c r="C1052" s="353" t="s">
        <v>1290</v>
      </c>
      <c r="D1052" s="353" t="s">
        <v>1315</v>
      </c>
      <c r="E1052" s="353" t="s">
        <v>3049</v>
      </c>
      <c r="F1052" s="353" t="s">
        <v>3060</v>
      </c>
      <c r="G1052" s="353"/>
      <c r="H1052" s="353" t="s">
        <v>1130</v>
      </c>
      <c r="I1052" s="356">
        <v>7917980.1430000002</v>
      </c>
      <c r="J1052" s="356">
        <v>8083807.3219999997</v>
      </c>
      <c r="K1052" s="354">
        <v>8481950.9000000004</v>
      </c>
      <c r="L1052" s="354">
        <v>8805536.3000000007</v>
      </c>
      <c r="M1052" s="354">
        <v>9123594.0999999996</v>
      </c>
      <c r="N1052" s="354">
        <v>9164006.9000000004</v>
      </c>
      <c r="O1052" s="354">
        <v>9457757.0999999996</v>
      </c>
      <c r="P1052" s="354">
        <v>9797538</v>
      </c>
      <c r="Q1052" s="354">
        <v>10053286.699999999</v>
      </c>
      <c r="R1052" s="355">
        <v>10317586.5</v>
      </c>
      <c r="S1052" s="355">
        <v>10240782.199999999</v>
      </c>
      <c r="T1052" s="355">
        <v>10252266.199999999</v>
      </c>
      <c r="U1052" s="355">
        <v>10326592.699999999</v>
      </c>
      <c r="V1052" s="355">
        <v>10589532.9</v>
      </c>
      <c r="W1052" s="356" t="s">
        <v>1131</v>
      </c>
      <c r="X1052" s="356" t="s">
        <v>1131</v>
      </c>
      <c r="Y1052" s="356" t="s">
        <v>1131</v>
      </c>
      <c r="Z1052" s="356" t="s">
        <v>1131</v>
      </c>
      <c r="AA1052" s="356" t="s">
        <v>1131</v>
      </c>
      <c r="AB1052" s="356" t="s">
        <v>1131</v>
      </c>
      <c r="AC1052" s="356" t="s">
        <v>1131</v>
      </c>
      <c r="AD1052" s="356" t="s">
        <v>1131</v>
      </c>
      <c r="AE1052" s="356" t="s">
        <v>1131</v>
      </c>
      <c r="AF1052" s="356" t="s">
        <v>1131</v>
      </c>
      <c r="AG1052" s="356" t="s">
        <v>1131</v>
      </c>
      <c r="AH1052" s="356" t="s">
        <v>1131</v>
      </c>
      <c r="AI1052" s="356" t="s">
        <v>1131</v>
      </c>
      <c r="AJ1052" s="356" t="s">
        <v>1131</v>
      </c>
      <c r="AK1052" s="356" t="s">
        <v>1131</v>
      </c>
      <c r="AL1052" s="356" t="s">
        <v>1131</v>
      </c>
      <c r="AM1052" s="356" t="s">
        <v>1131</v>
      </c>
      <c r="AN1052" s="356" t="s">
        <v>1131</v>
      </c>
      <c r="AO1052" s="356" t="s">
        <v>1131</v>
      </c>
      <c r="AP1052" s="356" t="s">
        <v>1131</v>
      </c>
      <c r="AQ1052" s="356" t="s">
        <v>1131</v>
      </c>
      <c r="AR1052" s="356" t="s">
        <v>1131</v>
      </c>
    </row>
    <row r="1053" spans="1:44" ht="213" customHeight="1">
      <c r="A1053" s="357" t="s">
        <v>4356</v>
      </c>
      <c r="B1053" s="358" t="s">
        <v>4357</v>
      </c>
      <c r="C1053" s="358"/>
      <c r="D1053" s="358"/>
      <c r="E1053" s="358" t="s">
        <v>1276</v>
      </c>
      <c r="F1053" s="358" t="s">
        <v>4358</v>
      </c>
      <c r="G1053" s="358" t="s">
        <v>1336</v>
      </c>
      <c r="H1053" s="358" t="s">
        <v>1130</v>
      </c>
      <c r="I1053" s="359">
        <v>3</v>
      </c>
      <c r="J1053" s="359">
        <v>3</v>
      </c>
      <c r="K1053" s="359">
        <v>3</v>
      </c>
      <c r="L1053" s="359">
        <v>3</v>
      </c>
      <c r="M1053" s="359">
        <v>3</v>
      </c>
      <c r="N1053" s="359">
        <v>3</v>
      </c>
      <c r="O1053" s="359">
        <v>3</v>
      </c>
      <c r="P1053" s="359">
        <v>3</v>
      </c>
      <c r="Q1053" s="359">
        <v>3.2</v>
      </c>
      <c r="R1053" s="359">
        <v>3.4</v>
      </c>
      <c r="S1053" s="355">
        <v>3.6</v>
      </c>
      <c r="T1053" s="355">
        <v>3.8</v>
      </c>
      <c r="U1053" s="355">
        <v>4</v>
      </c>
      <c r="V1053" s="355">
        <v>4</v>
      </c>
      <c r="W1053" s="355">
        <v>4</v>
      </c>
      <c r="X1053" s="355" t="s">
        <v>1131</v>
      </c>
      <c r="Y1053" s="355" t="s">
        <v>1131</v>
      </c>
      <c r="Z1053" s="355" t="s">
        <v>1131</v>
      </c>
      <c r="AA1053" s="355" t="s">
        <v>1131</v>
      </c>
      <c r="AB1053" s="355" t="s">
        <v>1131</v>
      </c>
      <c r="AC1053" s="355" t="s">
        <v>1131</v>
      </c>
      <c r="AD1053" s="355" t="s">
        <v>1131</v>
      </c>
      <c r="AE1053" s="355" t="s">
        <v>1131</v>
      </c>
      <c r="AF1053" s="355" t="s">
        <v>1131</v>
      </c>
      <c r="AG1053" s="355" t="s">
        <v>1131</v>
      </c>
      <c r="AH1053" s="355" t="s">
        <v>1131</v>
      </c>
      <c r="AI1053" s="355" t="s">
        <v>1131</v>
      </c>
      <c r="AJ1053" s="355" t="s">
        <v>1131</v>
      </c>
      <c r="AK1053" s="355" t="s">
        <v>1131</v>
      </c>
      <c r="AL1053" s="355" t="s">
        <v>1131</v>
      </c>
      <c r="AM1053" s="355" t="s">
        <v>1131</v>
      </c>
      <c r="AN1053" s="355" t="s">
        <v>1131</v>
      </c>
      <c r="AO1053" s="355" t="s">
        <v>1131</v>
      </c>
      <c r="AP1053" s="355" t="s">
        <v>1131</v>
      </c>
      <c r="AQ1053" s="355" t="s">
        <v>1131</v>
      </c>
      <c r="AR1053" s="355" t="s">
        <v>1131</v>
      </c>
    </row>
    <row r="1054" spans="1:44" ht="13.5" customHeight="1">
      <c r="A1054" s="352" t="s">
        <v>4359</v>
      </c>
      <c r="B1054" s="353" t="s">
        <v>4360</v>
      </c>
      <c r="C1054" s="353"/>
      <c r="D1054" s="353"/>
      <c r="E1054" s="353"/>
      <c r="F1054" s="353" t="s">
        <v>4361</v>
      </c>
      <c r="G1054" s="353"/>
      <c r="H1054" s="353" t="s">
        <v>1130</v>
      </c>
      <c r="I1054" s="354">
        <v>68.900000000000006</v>
      </c>
      <c r="J1054" s="354">
        <v>68.599999999999994</v>
      </c>
      <c r="K1054" s="354">
        <v>87.6</v>
      </c>
      <c r="L1054" s="354">
        <v>65.900000000000006</v>
      </c>
      <c r="M1054" s="354">
        <v>72.8</v>
      </c>
      <c r="N1054" s="354">
        <v>104.4</v>
      </c>
      <c r="O1054" s="354">
        <v>95.6</v>
      </c>
      <c r="P1054" s="354">
        <v>77</v>
      </c>
      <c r="Q1054" s="354">
        <v>88.7</v>
      </c>
      <c r="R1054" s="356" t="s">
        <v>1131</v>
      </c>
      <c r="S1054" s="356" t="s">
        <v>1131</v>
      </c>
      <c r="T1054" s="356" t="s">
        <v>1131</v>
      </c>
      <c r="U1054" s="356" t="s">
        <v>1131</v>
      </c>
      <c r="V1054" s="356" t="s">
        <v>1131</v>
      </c>
      <c r="W1054" s="356" t="s">
        <v>1131</v>
      </c>
      <c r="X1054" s="356" t="s">
        <v>1131</v>
      </c>
      <c r="Y1054" s="356" t="s">
        <v>1131</v>
      </c>
      <c r="Z1054" s="356" t="s">
        <v>1131</v>
      </c>
      <c r="AA1054" s="356" t="s">
        <v>1131</v>
      </c>
      <c r="AB1054" s="356" t="s">
        <v>1131</v>
      </c>
      <c r="AC1054" s="356" t="s">
        <v>1131</v>
      </c>
      <c r="AD1054" s="356" t="s">
        <v>1131</v>
      </c>
      <c r="AE1054" s="356" t="s">
        <v>1131</v>
      </c>
      <c r="AF1054" s="356" t="s">
        <v>1131</v>
      </c>
      <c r="AG1054" s="356" t="s">
        <v>1131</v>
      </c>
      <c r="AH1054" s="356" t="s">
        <v>1131</v>
      </c>
      <c r="AI1054" s="356" t="s">
        <v>1131</v>
      </c>
      <c r="AJ1054" s="356" t="s">
        <v>1131</v>
      </c>
      <c r="AK1054" s="356" t="s">
        <v>1131</v>
      </c>
      <c r="AL1054" s="356" t="s">
        <v>1131</v>
      </c>
      <c r="AM1054" s="356" t="s">
        <v>1131</v>
      </c>
      <c r="AN1054" s="356" t="s">
        <v>1131</v>
      </c>
      <c r="AO1054" s="356" t="s">
        <v>1131</v>
      </c>
      <c r="AP1054" s="356" t="s">
        <v>1131</v>
      </c>
      <c r="AQ1054" s="356" t="s">
        <v>1131</v>
      </c>
      <c r="AR1054" s="356" t="s">
        <v>1131</v>
      </c>
    </row>
    <row r="1055" spans="1:44" ht="84" customHeight="1">
      <c r="A1055" s="357" t="s">
        <v>4362</v>
      </c>
      <c r="B1055" s="358" t="s">
        <v>4363</v>
      </c>
      <c r="C1055" s="358" t="s">
        <v>1371</v>
      </c>
      <c r="D1055" s="358" t="s">
        <v>1315</v>
      </c>
      <c r="E1055" s="358" t="s">
        <v>3121</v>
      </c>
      <c r="F1055" s="358" t="s">
        <v>4364</v>
      </c>
      <c r="G1055" s="358"/>
      <c r="H1055" s="358" t="s">
        <v>1130</v>
      </c>
      <c r="I1055" s="355">
        <v>1060436.8999999999</v>
      </c>
      <c r="J1055" s="355">
        <v>1082697.8999999999</v>
      </c>
      <c r="K1055" s="355">
        <v>1498806.2</v>
      </c>
      <c r="L1055" s="355">
        <v>1202014</v>
      </c>
      <c r="M1055" s="355">
        <v>1274753.3</v>
      </c>
      <c r="N1055" s="355">
        <v>1820352.2</v>
      </c>
      <c r="O1055" s="355">
        <v>1856873.9</v>
      </c>
      <c r="P1055" s="355">
        <v>1386066.8</v>
      </c>
      <c r="Q1055" s="355" t="s">
        <v>1131</v>
      </c>
      <c r="R1055" s="355" t="s">
        <v>1131</v>
      </c>
      <c r="S1055" s="355" t="s">
        <v>1131</v>
      </c>
      <c r="T1055" s="355" t="s">
        <v>1131</v>
      </c>
      <c r="U1055" s="355" t="s">
        <v>1131</v>
      </c>
      <c r="V1055" s="355" t="s">
        <v>1131</v>
      </c>
      <c r="W1055" s="355" t="s">
        <v>1131</v>
      </c>
      <c r="X1055" s="355" t="s">
        <v>1131</v>
      </c>
      <c r="Y1055" s="355" t="s">
        <v>1131</v>
      </c>
      <c r="Z1055" s="355" t="s">
        <v>1131</v>
      </c>
      <c r="AA1055" s="355" t="s">
        <v>1131</v>
      </c>
      <c r="AB1055" s="355" t="s">
        <v>1131</v>
      </c>
      <c r="AC1055" s="355" t="s">
        <v>1131</v>
      </c>
      <c r="AD1055" s="355" t="s">
        <v>1131</v>
      </c>
      <c r="AE1055" s="355" t="s">
        <v>1131</v>
      </c>
      <c r="AF1055" s="355" t="s">
        <v>1131</v>
      </c>
      <c r="AG1055" s="355" t="s">
        <v>1131</v>
      </c>
      <c r="AH1055" s="355" t="s">
        <v>1131</v>
      </c>
      <c r="AI1055" s="355" t="s">
        <v>1131</v>
      </c>
      <c r="AJ1055" s="355" t="s">
        <v>1131</v>
      </c>
      <c r="AK1055" s="355" t="s">
        <v>1131</v>
      </c>
      <c r="AL1055" s="355" t="s">
        <v>1131</v>
      </c>
      <c r="AM1055" s="355" t="s">
        <v>1131</v>
      </c>
      <c r="AN1055" s="355" t="s">
        <v>1131</v>
      </c>
      <c r="AO1055" s="355" t="s">
        <v>1131</v>
      </c>
      <c r="AP1055" s="355" t="s">
        <v>1131</v>
      </c>
      <c r="AQ1055" s="355" t="s">
        <v>1131</v>
      </c>
      <c r="AR1055" s="355" t="s">
        <v>1131</v>
      </c>
    </row>
    <row r="1056" spans="1:44" ht="213" customHeight="1">
      <c r="A1056" s="352" t="s">
        <v>4365</v>
      </c>
      <c r="B1056" s="353" t="s">
        <v>4366</v>
      </c>
      <c r="C1056" s="353"/>
      <c r="D1056" s="353"/>
      <c r="E1056" s="353" t="s">
        <v>1276</v>
      </c>
      <c r="F1056" s="353" t="s">
        <v>4367</v>
      </c>
      <c r="G1056" s="353" t="s">
        <v>1336</v>
      </c>
      <c r="H1056" s="353" t="s">
        <v>1130</v>
      </c>
      <c r="I1056" s="354">
        <v>5</v>
      </c>
      <c r="J1056" s="354">
        <v>5</v>
      </c>
      <c r="K1056" s="354">
        <v>5</v>
      </c>
      <c r="L1056" s="354">
        <v>5</v>
      </c>
      <c r="M1056" s="354">
        <v>5</v>
      </c>
      <c r="N1056" s="354">
        <v>5</v>
      </c>
      <c r="O1056" s="354">
        <v>5</v>
      </c>
      <c r="P1056" s="354">
        <v>5</v>
      </c>
      <c r="Q1056" s="354">
        <v>5</v>
      </c>
      <c r="R1056" s="354">
        <v>5</v>
      </c>
      <c r="S1056" s="355">
        <v>5</v>
      </c>
      <c r="T1056" s="355">
        <v>5</v>
      </c>
      <c r="U1056" s="355">
        <v>5</v>
      </c>
      <c r="V1056" s="355">
        <v>5</v>
      </c>
      <c r="W1056" s="355">
        <v>5</v>
      </c>
      <c r="X1056" s="356" t="s">
        <v>1131</v>
      </c>
      <c r="Y1056" s="356" t="s">
        <v>1131</v>
      </c>
      <c r="Z1056" s="356" t="s">
        <v>1131</v>
      </c>
      <c r="AA1056" s="356" t="s">
        <v>1131</v>
      </c>
      <c r="AB1056" s="356" t="s">
        <v>1131</v>
      </c>
      <c r="AC1056" s="356" t="s">
        <v>1131</v>
      </c>
      <c r="AD1056" s="356" t="s">
        <v>1131</v>
      </c>
      <c r="AE1056" s="356" t="s">
        <v>1131</v>
      </c>
      <c r="AF1056" s="356" t="s">
        <v>1131</v>
      </c>
      <c r="AG1056" s="356" t="s">
        <v>1131</v>
      </c>
      <c r="AH1056" s="356" t="s">
        <v>1131</v>
      </c>
      <c r="AI1056" s="356" t="s">
        <v>1131</v>
      </c>
      <c r="AJ1056" s="356" t="s">
        <v>1131</v>
      </c>
      <c r="AK1056" s="356" t="s">
        <v>1131</v>
      </c>
      <c r="AL1056" s="356" t="s">
        <v>1131</v>
      </c>
      <c r="AM1056" s="356" t="s">
        <v>1131</v>
      </c>
      <c r="AN1056" s="356" t="s">
        <v>1131</v>
      </c>
      <c r="AO1056" s="356" t="s">
        <v>1131</v>
      </c>
      <c r="AP1056" s="356" t="s">
        <v>1131</v>
      </c>
      <c r="AQ1056" s="356" t="s">
        <v>1131</v>
      </c>
      <c r="AR1056" s="356" t="s">
        <v>1131</v>
      </c>
    </row>
    <row r="1057" spans="1:44" ht="20.25" customHeight="1">
      <c r="A1057" s="357" t="s">
        <v>4368</v>
      </c>
      <c r="B1057" s="358" t="s">
        <v>4369</v>
      </c>
      <c r="C1057" s="358" t="s">
        <v>1290</v>
      </c>
      <c r="D1057" s="358" t="s">
        <v>1291</v>
      </c>
      <c r="E1057" s="358" t="s">
        <v>1921</v>
      </c>
      <c r="F1057" s="358" t="s">
        <v>4370</v>
      </c>
      <c r="G1057" s="358"/>
      <c r="H1057" s="358" t="s">
        <v>1130</v>
      </c>
      <c r="I1057" s="355">
        <v>2845896.3</v>
      </c>
      <c r="J1057" s="355">
        <v>3036991.5</v>
      </c>
      <c r="K1057" s="355">
        <v>3196417.6</v>
      </c>
      <c r="L1057" s="355">
        <v>3405427.2</v>
      </c>
      <c r="M1057" s="355">
        <v>3701883.4</v>
      </c>
      <c r="N1057" s="355">
        <v>4044749.2</v>
      </c>
      <c r="O1057" s="355">
        <v>4485189</v>
      </c>
      <c r="P1057" s="355">
        <v>4815281.5</v>
      </c>
      <c r="Q1057" s="355">
        <v>4988415.9000000004</v>
      </c>
      <c r="R1057" s="359">
        <v>5312662.9000000004</v>
      </c>
      <c r="S1057" s="355">
        <v>5748301.2999999998</v>
      </c>
      <c r="T1057" s="355">
        <v>6179423.9000000004</v>
      </c>
      <c r="U1057" s="355">
        <v>6618163</v>
      </c>
      <c r="V1057" s="355">
        <v>7147616</v>
      </c>
      <c r="W1057" s="355">
        <v>7762311</v>
      </c>
      <c r="X1057" s="355" t="s">
        <v>1131</v>
      </c>
      <c r="Y1057" s="355" t="s">
        <v>1131</v>
      </c>
      <c r="Z1057" s="355" t="s">
        <v>1131</v>
      </c>
      <c r="AA1057" s="355" t="s">
        <v>1131</v>
      </c>
      <c r="AB1057" s="355" t="s">
        <v>1131</v>
      </c>
      <c r="AC1057" s="355" t="s">
        <v>1131</v>
      </c>
      <c r="AD1057" s="355" t="s">
        <v>1131</v>
      </c>
      <c r="AE1057" s="355" t="s">
        <v>1131</v>
      </c>
      <c r="AF1057" s="355" t="s">
        <v>1131</v>
      </c>
      <c r="AG1057" s="355" t="s">
        <v>1131</v>
      </c>
      <c r="AH1057" s="355" t="s">
        <v>1131</v>
      </c>
      <c r="AI1057" s="355" t="s">
        <v>1131</v>
      </c>
      <c r="AJ1057" s="355" t="s">
        <v>1131</v>
      </c>
      <c r="AK1057" s="355" t="s">
        <v>1131</v>
      </c>
      <c r="AL1057" s="355" t="s">
        <v>1131</v>
      </c>
      <c r="AM1057" s="355" t="s">
        <v>1131</v>
      </c>
      <c r="AN1057" s="355" t="s">
        <v>1131</v>
      </c>
      <c r="AO1057" s="355" t="s">
        <v>1131</v>
      </c>
      <c r="AP1057" s="355" t="s">
        <v>1131</v>
      </c>
      <c r="AQ1057" s="355" t="s">
        <v>1131</v>
      </c>
      <c r="AR1057" s="355" t="s">
        <v>1131</v>
      </c>
    </row>
    <row r="1058" spans="1:44" ht="47.25" customHeight="1">
      <c r="A1058" s="352" t="s">
        <v>4371</v>
      </c>
      <c r="B1058" s="353" t="s">
        <v>4372</v>
      </c>
      <c r="C1058" s="353" t="s">
        <v>1371</v>
      </c>
      <c r="D1058" s="353" t="s">
        <v>1315</v>
      </c>
      <c r="E1058" s="353" t="s">
        <v>3171</v>
      </c>
      <c r="F1058" s="353" t="s">
        <v>4370</v>
      </c>
      <c r="G1058" s="353" t="s">
        <v>1871</v>
      </c>
      <c r="H1058" s="353" t="s">
        <v>1130</v>
      </c>
      <c r="I1058" s="356">
        <v>2428239.1638225298</v>
      </c>
      <c r="J1058" s="356">
        <v>2513025.6516342601</v>
      </c>
      <c r="K1058" s="356">
        <v>2983402.6507373499</v>
      </c>
      <c r="L1058" s="356">
        <v>3045726.8580627898</v>
      </c>
      <c r="M1058" s="356">
        <v>3197342.71894973</v>
      </c>
      <c r="N1058" s="356">
        <v>3717600.3676470602</v>
      </c>
      <c r="O1058" s="356">
        <v>3779866.0037080701</v>
      </c>
      <c r="P1058" s="356">
        <v>3799638.2072121799</v>
      </c>
      <c r="Q1058" s="354">
        <v>3868788.5062819901</v>
      </c>
      <c r="R1058" s="354">
        <v>3646302.6310912799</v>
      </c>
      <c r="S1058" s="355">
        <v>3913070.9966283198</v>
      </c>
      <c r="T1058" s="355">
        <v>4252872.6022715298</v>
      </c>
      <c r="U1058" s="355">
        <v>4667251.7541386904</v>
      </c>
      <c r="V1058" s="355">
        <v>5069231.22436749</v>
      </c>
      <c r="W1058" s="355">
        <v>5604556.68203968</v>
      </c>
      <c r="X1058" s="356" t="s">
        <v>1131</v>
      </c>
      <c r="Y1058" s="356" t="s">
        <v>1131</v>
      </c>
      <c r="Z1058" s="356" t="s">
        <v>1131</v>
      </c>
      <c r="AA1058" s="356" t="s">
        <v>1131</v>
      </c>
      <c r="AB1058" s="356" t="s">
        <v>1131</v>
      </c>
      <c r="AC1058" s="356" t="s">
        <v>1131</v>
      </c>
      <c r="AD1058" s="356" t="s">
        <v>1131</v>
      </c>
      <c r="AE1058" s="356" t="s">
        <v>1131</v>
      </c>
      <c r="AF1058" s="356" t="s">
        <v>1131</v>
      </c>
      <c r="AG1058" s="356" t="s">
        <v>1131</v>
      </c>
      <c r="AH1058" s="356" t="s">
        <v>1131</v>
      </c>
      <c r="AI1058" s="356" t="s">
        <v>1131</v>
      </c>
      <c r="AJ1058" s="356" t="s">
        <v>1131</v>
      </c>
      <c r="AK1058" s="356" t="s">
        <v>1131</v>
      </c>
      <c r="AL1058" s="356" t="s">
        <v>1131</v>
      </c>
      <c r="AM1058" s="356" t="s">
        <v>1131</v>
      </c>
      <c r="AN1058" s="356" t="s">
        <v>1131</v>
      </c>
      <c r="AO1058" s="356" t="s">
        <v>1131</v>
      </c>
      <c r="AP1058" s="356" t="s">
        <v>1131</v>
      </c>
      <c r="AQ1058" s="356" t="s">
        <v>1131</v>
      </c>
      <c r="AR1058" s="356" t="s">
        <v>1131</v>
      </c>
    </row>
    <row r="1059" spans="1:44" ht="20.25" customHeight="1">
      <c r="A1059" s="357" t="s">
        <v>4373</v>
      </c>
      <c r="B1059" s="358" t="s">
        <v>4374</v>
      </c>
      <c r="C1059" s="358" t="s">
        <v>1290</v>
      </c>
      <c r="D1059" s="358" t="s">
        <v>1291</v>
      </c>
      <c r="E1059" s="358" t="s">
        <v>1921</v>
      </c>
      <c r="F1059" s="358" t="s">
        <v>4375</v>
      </c>
      <c r="G1059" s="358"/>
      <c r="H1059" s="358" t="s">
        <v>1130</v>
      </c>
      <c r="I1059" s="355">
        <v>2247375</v>
      </c>
      <c r="J1059" s="355">
        <v>2407459.1</v>
      </c>
      <c r="K1059" s="355">
        <v>2530353.6</v>
      </c>
      <c r="L1059" s="355">
        <v>2700362.4</v>
      </c>
      <c r="M1059" s="355">
        <v>2913609.6</v>
      </c>
      <c r="N1059" s="355">
        <v>3199835.7</v>
      </c>
      <c r="O1059" s="355">
        <v>3613687.6</v>
      </c>
      <c r="P1059" s="355">
        <v>3758235.5</v>
      </c>
      <c r="Q1059" s="355">
        <v>3904552.6</v>
      </c>
      <c r="R1059" s="359">
        <v>4166158</v>
      </c>
      <c r="S1059" s="355">
        <v>4466121</v>
      </c>
      <c r="T1059" s="355">
        <v>4738554</v>
      </c>
      <c r="U1059" s="355">
        <v>5046560</v>
      </c>
      <c r="V1059" s="355">
        <v>5399820</v>
      </c>
      <c r="W1059" s="355">
        <v>5821006</v>
      </c>
      <c r="X1059" s="355" t="s">
        <v>1131</v>
      </c>
      <c r="Y1059" s="355" t="s">
        <v>1131</v>
      </c>
      <c r="Z1059" s="355" t="s">
        <v>1131</v>
      </c>
      <c r="AA1059" s="355" t="s">
        <v>1131</v>
      </c>
      <c r="AB1059" s="355" t="s">
        <v>1131</v>
      </c>
      <c r="AC1059" s="355" t="s">
        <v>1131</v>
      </c>
      <c r="AD1059" s="355" t="s">
        <v>1131</v>
      </c>
      <c r="AE1059" s="355" t="s">
        <v>1131</v>
      </c>
      <c r="AF1059" s="355" t="s">
        <v>1131</v>
      </c>
      <c r="AG1059" s="355" t="s">
        <v>1131</v>
      </c>
      <c r="AH1059" s="355" t="s">
        <v>1131</v>
      </c>
      <c r="AI1059" s="355" t="s">
        <v>1131</v>
      </c>
      <c r="AJ1059" s="355" t="s">
        <v>1131</v>
      </c>
      <c r="AK1059" s="355" t="s">
        <v>1131</v>
      </c>
      <c r="AL1059" s="355" t="s">
        <v>1131</v>
      </c>
      <c r="AM1059" s="355" t="s">
        <v>1131</v>
      </c>
      <c r="AN1059" s="355" t="s">
        <v>1131</v>
      </c>
      <c r="AO1059" s="355" t="s">
        <v>1131</v>
      </c>
      <c r="AP1059" s="355" t="s">
        <v>1131</v>
      </c>
      <c r="AQ1059" s="355" t="s">
        <v>1131</v>
      </c>
      <c r="AR1059" s="355" t="s">
        <v>1131</v>
      </c>
    </row>
    <row r="1060" spans="1:44" ht="47.25" customHeight="1">
      <c r="A1060" s="352" t="s">
        <v>4376</v>
      </c>
      <c r="B1060" s="353" t="s">
        <v>4377</v>
      </c>
      <c r="C1060" s="353" t="s">
        <v>1371</v>
      </c>
      <c r="D1060" s="353" t="s">
        <v>1315</v>
      </c>
      <c r="E1060" s="353" t="s">
        <v>3171</v>
      </c>
      <c r="F1060" s="353" t="s">
        <v>4375</v>
      </c>
      <c r="G1060" s="353" t="s">
        <v>1871</v>
      </c>
      <c r="H1060" s="353" t="s">
        <v>1130</v>
      </c>
      <c r="I1060" s="356">
        <v>1917555.4607508499</v>
      </c>
      <c r="J1060" s="356">
        <v>1992105.1717004599</v>
      </c>
      <c r="K1060" s="356">
        <v>2361726.3393690502</v>
      </c>
      <c r="L1060" s="356">
        <v>2415134.9610947198</v>
      </c>
      <c r="M1060" s="356">
        <v>2516505.0958714802</v>
      </c>
      <c r="N1060" s="356">
        <v>2941025.4595588199</v>
      </c>
      <c r="O1060" s="356">
        <v>3045413.4501938298</v>
      </c>
      <c r="P1060" s="356">
        <v>2965545.2536889501</v>
      </c>
      <c r="Q1060" s="354">
        <v>3028193.42329766</v>
      </c>
      <c r="R1060" s="354">
        <v>2859408.11544269</v>
      </c>
      <c r="S1060" s="355">
        <v>3040245.7271221201</v>
      </c>
      <c r="T1060" s="355">
        <v>3261221.1648341999</v>
      </c>
      <c r="U1060" s="355">
        <v>3558928.3395041302</v>
      </c>
      <c r="V1060" s="355">
        <v>3829659.2995716501</v>
      </c>
      <c r="W1060" s="355">
        <v>4202892.0882042795</v>
      </c>
      <c r="X1060" s="356" t="s">
        <v>1131</v>
      </c>
      <c r="Y1060" s="356" t="s">
        <v>1131</v>
      </c>
      <c r="Z1060" s="356" t="s">
        <v>1131</v>
      </c>
      <c r="AA1060" s="356" t="s">
        <v>1131</v>
      </c>
      <c r="AB1060" s="356" t="s">
        <v>1131</v>
      </c>
      <c r="AC1060" s="356" t="s">
        <v>1131</v>
      </c>
      <c r="AD1060" s="356" t="s">
        <v>1131</v>
      </c>
      <c r="AE1060" s="356" t="s">
        <v>1131</v>
      </c>
      <c r="AF1060" s="356" t="s">
        <v>1131</v>
      </c>
      <c r="AG1060" s="356" t="s">
        <v>1131</v>
      </c>
      <c r="AH1060" s="356" t="s">
        <v>1131</v>
      </c>
      <c r="AI1060" s="356" t="s">
        <v>1131</v>
      </c>
      <c r="AJ1060" s="356" t="s">
        <v>1131</v>
      </c>
      <c r="AK1060" s="356" t="s">
        <v>1131</v>
      </c>
      <c r="AL1060" s="356" t="s">
        <v>1131</v>
      </c>
      <c r="AM1060" s="356" t="s">
        <v>1131</v>
      </c>
      <c r="AN1060" s="356" t="s">
        <v>1131</v>
      </c>
      <c r="AO1060" s="356" t="s">
        <v>1131</v>
      </c>
      <c r="AP1060" s="356" t="s">
        <v>1131</v>
      </c>
      <c r="AQ1060" s="356" t="s">
        <v>1131</v>
      </c>
      <c r="AR1060" s="356" t="s">
        <v>1131</v>
      </c>
    </row>
    <row r="1061" spans="1:44" ht="29.25" customHeight="1">
      <c r="A1061" s="357" t="s">
        <v>4378</v>
      </c>
      <c r="B1061" s="358" t="s">
        <v>4379</v>
      </c>
      <c r="C1061" s="358" t="s">
        <v>1290</v>
      </c>
      <c r="D1061" s="358" t="s">
        <v>1291</v>
      </c>
      <c r="E1061" s="358" t="s">
        <v>1435</v>
      </c>
      <c r="F1061" s="358" t="s">
        <v>4380</v>
      </c>
      <c r="G1061" s="358"/>
      <c r="H1061" s="358" t="s">
        <v>1130</v>
      </c>
      <c r="I1061" s="355">
        <v>1538922.1</v>
      </c>
      <c r="J1061" s="355">
        <v>1611928</v>
      </c>
      <c r="K1061" s="355">
        <v>1680491.2</v>
      </c>
      <c r="L1061" s="355">
        <v>1834510.6</v>
      </c>
      <c r="M1061" s="355">
        <v>1960686.8</v>
      </c>
      <c r="N1061" s="355">
        <v>2002006.8</v>
      </c>
      <c r="O1061" s="355">
        <v>2241351</v>
      </c>
      <c r="P1061" s="355">
        <v>2521252.2000000002</v>
      </c>
      <c r="Q1061" s="355">
        <v>2658356.2000000002</v>
      </c>
      <c r="R1061" s="359">
        <v>2875098</v>
      </c>
      <c r="S1061" s="355">
        <v>3132457</v>
      </c>
      <c r="T1061" s="355">
        <v>3351543</v>
      </c>
      <c r="U1061" s="355">
        <v>3612391</v>
      </c>
      <c r="V1061" s="355">
        <v>3919757</v>
      </c>
      <c r="W1061" s="355">
        <v>4289141</v>
      </c>
      <c r="X1061" s="355" t="s">
        <v>1131</v>
      </c>
      <c r="Y1061" s="355" t="s">
        <v>1131</v>
      </c>
      <c r="Z1061" s="355" t="s">
        <v>1131</v>
      </c>
      <c r="AA1061" s="355" t="s">
        <v>1131</v>
      </c>
      <c r="AB1061" s="355" t="s">
        <v>1131</v>
      </c>
      <c r="AC1061" s="355" t="s">
        <v>1131</v>
      </c>
      <c r="AD1061" s="355" t="s">
        <v>1131</v>
      </c>
      <c r="AE1061" s="355" t="s">
        <v>1131</v>
      </c>
      <c r="AF1061" s="355" t="s">
        <v>1131</v>
      </c>
      <c r="AG1061" s="355" t="s">
        <v>1131</v>
      </c>
      <c r="AH1061" s="355" t="s">
        <v>1131</v>
      </c>
      <c r="AI1061" s="355" t="s">
        <v>1131</v>
      </c>
      <c r="AJ1061" s="355" t="s">
        <v>1131</v>
      </c>
      <c r="AK1061" s="355" t="s">
        <v>1131</v>
      </c>
      <c r="AL1061" s="355" t="s">
        <v>1131</v>
      </c>
      <c r="AM1061" s="355" t="s">
        <v>1131</v>
      </c>
      <c r="AN1061" s="355" t="s">
        <v>1131</v>
      </c>
      <c r="AO1061" s="355" t="s">
        <v>1131</v>
      </c>
      <c r="AP1061" s="355" t="s">
        <v>1131</v>
      </c>
      <c r="AQ1061" s="355" t="s">
        <v>1131</v>
      </c>
      <c r="AR1061" s="355" t="s">
        <v>1131</v>
      </c>
    </row>
    <row r="1062" spans="1:44" ht="57" customHeight="1">
      <c r="A1062" s="352" t="s">
        <v>4381</v>
      </c>
      <c r="B1062" s="353" t="s">
        <v>4382</v>
      </c>
      <c r="C1062" s="353" t="s">
        <v>1371</v>
      </c>
      <c r="D1062" s="353" t="s">
        <v>1315</v>
      </c>
      <c r="E1062" s="353" t="s">
        <v>4383</v>
      </c>
      <c r="F1062" s="353" t="s">
        <v>4380</v>
      </c>
      <c r="G1062" s="353" t="s">
        <v>1871</v>
      </c>
      <c r="H1062" s="353" t="s">
        <v>1130</v>
      </c>
      <c r="I1062" s="356">
        <v>1313073.46416382</v>
      </c>
      <c r="J1062" s="356">
        <v>1333825.4033926399</v>
      </c>
      <c r="K1062" s="356">
        <v>1568500.2800074699</v>
      </c>
      <c r="L1062" s="356">
        <v>1640739.2898667399</v>
      </c>
      <c r="M1062" s="356">
        <v>1693458.97391605</v>
      </c>
      <c r="N1062" s="356">
        <v>1840079.7794117699</v>
      </c>
      <c r="O1062" s="356">
        <v>1888885.0497218999</v>
      </c>
      <c r="P1062" s="356">
        <v>1989467.5293932001</v>
      </c>
      <c r="Q1062" s="354">
        <v>2061700.170622</v>
      </c>
      <c r="R1062" s="354">
        <v>1973300.0369251899</v>
      </c>
      <c r="S1062" s="355">
        <v>2132373.41063254</v>
      </c>
      <c r="T1062" s="355">
        <v>2306636.84945902</v>
      </c>
      <c r="U1062" s="355">
        <v>2547525.3884545602</v>
      </c>
      <c r="V1062" s="355">
        <v>2779969.3670219299</v>
      </c>
      <c r="W1062" s="355">
        <v>3096852.3747989</v>
      </c>
      <c r="X1062" s="356" t="s">
        <v>1131</v>
      </c>
      <c r="Y1062" s="356" t="s">
        <v>1131</v>
      </c>
      <c r="Z1062" s="356" t="s">
        <v>1131</v>
      </c>
      <c r="AA1062" s="356" t="s">
        <v>1131</v>
      </c>
      <c r="AB1062" s="356" t="s">
        <v>1131</v>
      </c>
      <c r="AC1062" s="356" t="s">
        <v>1131</v>
      </c>
      <c r="AD1062" s="356" t="s">
        <v>1131</v>
      </c>
      <c r="AE1062" s="356" t="s">
        <v>1131</v>
      </c>
      <c r="AF1062" s="356" t="s">
        <v>1131</v>
      </c>
      <c r="AG1062" s="356" t="s">
        <v>1131</v>
      </c>
      <c r="AH1062" s="356" t="s">
        <v>1131</v>
      </c>
      <c r="AI1062" s="356" t="s">
        <v>1131</v>
      </c>
      <c r="AJ1062" s="356" t="s">
        <v>1131</v>
      </c>
      <c r="AK1062" s="356" t="s">
        <v>1131</v>
      </c>
      <c r="AL1062" s="356" t="s">
        <v>1131</v>
      </c>
      <c r="AM1062" s="356" t="s">
        <v>1131</v>
      </c>
      <c r="AN1062" s="356" t="s">
        <v>1131</v>
      </c>
      <c r="AO1062" s="356" t="s">
        <v>1131</v>
      </c>
      <c r="AP1062" s="356" t="s">
        <v>1131</v>
      </c>
      <c r="AQ1062" s="356" t="s">
        <v>1131</v>
      </c>
      <c r="AR1062" s="356" t="s">
        <v>1131</v>
      </c>
    </row>
    <row r="1063" spans="1:44" ht="29.25" customHeight="1">
      <c r="A1063" s="357" t="s">
        <v>4384</v>
      </c>
      <c r="B1063" s="358" t="s">
        <v>4385</v>
      </c>
      <c r="C1063" s="358"/>
      <c r="D1063" s="358"/>
      <c r="E1063" s="358" t="s">
        <v>1435</v>
      </c>
      <c r="F1063" s="358" t="s">
        <v>4386</v>
      </c>
      <c r="G1063" s="358"/>
      <c r="H1063" s="358" t="s">
        <v>1130</v>
      </c>
      <c r="I1063" s="355">
        <v>0.13200000000000001</v>
      </c>
      <c r="J1063" s="355">
        <v>0.11600000000000001</v>
      </c>
      <c r="K1063" s="355">
        <v>0.26700000000000002</v>
      </c>
      <c r="L1063" s="355">
        <v>0.754</v>
      </c>
      <c r="M1063" s="355">
        <v>1.083</v>
      </c>
      <c r="N1063" s="355">
        <v>0.48399999999999999</v>
      </c>
      <c r="O1063" s="355">
        <v>1.0049999999999999</v>
      </c>
      <c r="P1063" s="355">
        <v>1.3919999999999999</v>
      </c>
      <c r="Q1063" s="355">
        <v>0.16</v>
      </c>
      <c r="R1063" s="359">
        <v>0.2</v>
      </c>
      <c r="S1063" s="355">
        <v>0.5</v>
      </c>
      <c r="T1063" s="355">
        <v>0.3</v>
      </c>
      <c r="U1063" s="355">
        <v>0.3</v>
      </c>
      <c r="V1063" s="355">
        <v>0.3</v>
      </c>
      <c r="W1063" s="355">
        <v>0.3</v>
      </c>
      <c r="X1063" s="355">
        <v>0.3</v>
      </c>
      <c r="Y1063" s="355">
        <v>0.4</v>
      </c>
      <c r="Z1063" s="355">
        <v>0.4</v>
      </c>
      <c r="AA1063" s="355">
        <v>0.5</v>
      </c>
      <c r="AB1063" s="355">
        <v>0.5</v>
      </c>
      <c r="AC1063" s="355">
        <v>0.6</v>
      </c>
      <c r="AD1063" s="355">
        <v>0.6</v>
      </c>
      <c r="AE1063" s="355">
        <v>0.7</v>
      </c>
      <c r="AF1063" s="355">
        <v>0.7</v>
      </c>
      <c r="AG1063" s="355">
        <v>0.8</v>
      </c>
      <c r="AH1063" s="355">
        <v>0.8</v>
      </c>
      <c r="AI1063" s="355">
        <v>0.9</v>
      </c>
      <c r="AJ1063" s="355">
        <v>0.9</v>
      </c>
      <c r="AK1063" s="355">
        <v>1</v>
      </c>
      <c r="AL1063" s="355">
        <v>1</v>
      </c>
      <c r="AM1063" s="355">
        <v>1.1000000000000001</v>
      </c>
      <c r="AN1063" s="355">
        <v>1.1000000000000001</v>
      </c>
      <c r="AO1063" s="355">
        <v>1.2</v>
      </c>
      <c r="AP1063" s="355">
        <v>1.2</v>
      </c>
      <c r="AQ1063" s="355">
        <v>1.3</v>
      </c>
      <c r="AR1063" s="355">
        <v>1.4</v>
      </c>
    </row>
    <row r="1064" spans="1:44" ht="29.25" customHeight="1">
      <c r="A1064" s="352" t="s">
        <v>4387</v>
      </c>
      <c r="B1064" s="353" t="s">
        <v>4388</v>
      </c>
      <c r="C1064" s="353"/>
      <c r="D1064" s="353"/>
      <c r="E1064" s="353" t="s">
        <v>1435</v>
      </c>
      <c r="F1064" s="353" t="s">
        <v>4389</v>
      </c>
      <c r="G1064" s="353"/>
      <c r="H1064" s="353" t="s">
        <v>1130</v>
      </c>
      <c r="I1064" s="356">
        <v>0.33600000000000002</v>
      </c>
      <c r="J1064" s="356">
        <v>-0.81899999999999995</v>
      </c>
      <c r="K1064" s="356">
        <v>0.09</v>
      </c>
      <c r="L1064" s="356">
        <v>0.61299999999999999</v>
      </c>
      <c r="M1064" s="356">
        <v>0.123</v>
      </c>
      <c r="N1064" s="356">
        <v>-0.435</v>
      </c>
      <c r="O1064" s="356">
        <v>-3.2000000000000001E-2</v>
      </c>
      <c r="P1064" s="356">
        <v>0.53700000000000003</v>
      </c>
      <c r="Q1064" s="356">
        <v>4.5999999999999999E-2</v>
      </c>
      <c r="R1064" s="354">
        <v>-1.2</v>
      </c>
      <c r="S1064" s="355">
        <v>0.3</v>
      </c>
      <c r="T1064" s="355">
        <v>0.2</v>
      </c>
      <c r="U1064" s="355">
        <v>-0.1</v>
      </c>
      <c r="V1064" s="355">
        <v>0.2</v>
      </c>
      <c r="W1064" s="355">
        <v>0</v>
      </c>
      <c r="X1064" s="355">
        <v>0</v>
      </c>
      <c r="Y1064" s="355">
        <v>0</v>
      </c>
      <c r="Z1064" s="355">
        <v>0</v>
      </c>
      <c r="AA1064" s="355">
        <v>0</v>
      </c>
      <c r="AB1064" s="355">
        <v>0</v>
      </c>
      <c r="AC1064" s="355">
        <v>0</v>
      </c>
      <c r="AD1064" s="355">
        <v>0</v>
      </c>
      <c r="AE1064" s="355">
        <v>0</v>
      </c>
      <c r="AF1064" s="355">
        <v>0</v>
      </c>
      <c r="AG1064" s="355">
        <v>0</v>
      </c>
      <c r="AH1064" s="355">
        <v>0.1</v>
      </c>
      <c r="AI1064" s="355">
        <v>0.1</v>
      </c>
      <c r="AJ1064" s="355">
        <v>0.1</v>
      </c>
      <c r="AK1064" s="355">
        <v>0.1</v>
      </c>
      <c r="AL1064" s="355">
        <v>0.1</v>
      </c>
      <c r="AM1064" s="355">
        <v>0.1</v>
      </c>
      <c r="AN1064" s="355">
        <v>0.1</v>
      </c>
      <c r="AO1064" s="355">
        <v>0.1</v>
      </c>
      <c r="AP1064" s="355">
        <v>0.1</v>
      </c>
      <c r="AQ1064" s="355">
        <v>0</v>
      </c>
      <c r="AR1064" s="355">
        <v>0</v>
      </c>
    </row>
    <row r="1065" spans="1:44" ht="20.25" customHeight="1">
      <c r="A1065" s="357" t="s">
        <v>4390</v>
      </c>
      <c r="B1065" s="358" t="s">
        <v>4391</v>
      </c>
      <c r="C1065" s="358"/>
      <c r="D1065" s="358"/>
      <c r="E1065" s="358" t="s">
        <v>4392</v>
      </c>
      <c r="F1065" s="358" t="s">
        <v>4393</v>
      </c>
      <c r="G1065" s="358"/>
      <c r="H1065" s="358" t="s">
        <v>1130</v>
      </c>
      <c r="I1065" s="355">
        <v>1961.31</v>
      </c>
      <c r="J1065" s="355">
        <v>2026.46</v>
      </c>
      <c r="K1065" s="355">
        <v>2467.4899999999998</v>
      </c>
      <c r="L1065" s="355">
        <v>2041.04</v>
      </c>
      <c r="M1065" s="355">
        <v>2197.67</v>
      </c>
      <c r="N1065" s="355">
        <v>2873.47</v>
      </c>
      <c r="O1065" s="355">
        <v>2977.65</v>
      </c>
      <c r="P1065" s="355">
        <v>2236.4</v>
      </c>
      <c r="Q1065" s="355">
        <v>2655.28</v>
      </c>
      <c r="R1065" s="355" t="s">
        <v>1131</v>
      </c>
      <c r="S1065" s="355" t="s">
        <v>1131</v>
      </c>
      <c r="T1065" s="355" t="s">
        <v>1131</v>
      </c>
      <c r="U1065" s="355" t="s">
        <v>1131</v>
      </c>
      <c r="V1065" s="355" t="s">
        <v>1131</v>
      </c>
      <c r="W1065" s="355" t="s">
        <v>1131</v>
      </c>
      <c r="X1065" s="355" t="s">
        <v>1131</v>
      </c>
      <c r="Y1065" s="355" t="s">
        <v>1131</v>
      </c>
      <c r="Z1065" s="355" t="s">
        <v>1131</v>
      </c>
      <c r="AA1065" s="355" t="s">
        <v>1131</v>
      </c>
      <c r="AB1065" s="355" t="s">
        <v>1131</v>
      </c>
      <c r="AC1065" s="355" t="s">
        <v>1131</v>
      </c>
      <c r="AD1065" s="355" t="s">
        <v>1131</v>
      </c>
      <c r="AE1065" s="355" t="s">
        <v>1131</v>
      </c>
      <c r="AF1065" s="355" t="s">
        <v>1131</v>
      </c>
      <c r="AG1065" s="355" t="s">
        <v>1131</v>
      </c>
      <c r="AH1065" s="355" t="s">
        <v>1131</v>
      </c>
      <c r="AI1065" s="355" t="s">
        <v>1131</v>
      </c>
      <c r="AJ1065" s="355" t="s">
        <v>1131</v>
      </c>
      <c r="AK1065" s="355" t="s">
        <v>1131</v>
      </c>
      <c r="AL1065" s="355" t="s">
        <v>1131</v>
      </c>
      <c r="AM1065" s="355" t="s">
        <v>1131</v>
      </c>
      <c r="AN1065" s="355" t="s">
        <v>1131</v>
      </c>
      <c r="AO1065" s="355" t="s">
        <v>1131</v>
      </c>
      <c r="AP1065" s="355" t="s">
        <v>1131</v>
      </c>
      <c r="AQ1065" s="355" t="s">
        <v>1131</v>
      </c>
      <c r="AR1065" s="355" t="s">
        <v>1131</v>
      </c>
    </row>
    <row r="1066" spans="1:44" ht="213" customHeight="1">
      <c r="A1066" s="352" t="s">
        <v>4394</v>
      </c>
      <c r="B1066" s="353" t="s">
        <v>4395</v>
      </c>
      <c r="C1066" s="353"/>
      <c r="D1066" s="353"/>
      <c r="E1066" s="353" t="s">
        <v>1276</v>
      </c>
      <c r="F1066" s="353" t="s">
        <v>4396</v>
      </c>
      <c r="G1066" s="353" t="s">
        <v>1336</v>
      </c>
      <c r="H1066" s="353" t="s">
        <v>1130</v>
      </c>
      <c r="I1066" s="354">
        <v>5</v>
      </c>
      <c r="J1066" s="354">
        <v>5</v>
      </c>
      <c r="K1066" s="354">
        <v>5</v>
      </c>
      <c r="L1066" s="354">
        <v>5</v>
      </c>
      <c r="M1066" s="354">
        <v>5</v>
      </c>
      <c r="N1066" s="354">
        <v>5</v>
      </c>
      <c r="O1066" s="354">
        <v>5</v>
      </c>
      <c r="P1066" s="354">
        <v>5</v>
      </c>
      <c r="Q1066" s="354">
        <v>5</v>
      </c>
      <c r="R1066" s="354">
        <v>5</v>
      </c>
      <c r="S1066" s="355">
        <v>5</v>
      </c>
      <c r="T1066" s="355">
        <v>5</v>
      </c>
      <c r="U1066" s="355">
        <v>5</v>
      </c>
      <c r="V1066" s="355">
        <v>5</v>
      </c>
      <c r="W1066" s="355">
        <v>5</v>
      </c>
      <c r="X1066" s="356" t="s">
        <v>1131</v>
      </c>
      <c r="Y1066" s="356" t="s">
        <v>1131</v>
      </c>
      <c r="Z1066" s="356" t="s">
        <v>1131</v>
      </c>
      <c r="AA1066" s="356" t="s">
        <v>1131</v>
      </c>
      <c r="AB1066" s="356" t="s">
        <v>1131</v>
      </c>
      <c r="AC1066" s="356" t="s">
        <v>1131</v>
      </c>
      <c r="AD1066" s="356" t="s">
        <v>1131</v>
      </c>
      <c r="AE1066" s="356" t="s">
        <v>1131</v>
      </c>
      <c r="AF1066" s="356" t="s">
        <v>1131</v>
      </c>
      <c r="AG1066" s="356" t="s">
        <v>1131</v>
      </c>
      <c r="AH1066" s="356" t="s">
        <v>1131</v>
      </c>
      <c r="AI1066" s="356" t="s">
        <v>1131</v>
      </c>
      <c r="AJ1066" s="356" t="s">
        <v>1131</v>
      </c>
      <c r="AK1066" s="356" t="s">
        <v>1131</v>
      </c>
      <c r="AL1066" s="356" t="s">
        <v>1131</v>
      </c>
      <c r="AM1066" s="356" t="s">
        <v>1131</v>
      </c>
      <c r="AN1066" s="356" t="s">
        <v>1131</v>
      </c>
      <c r="AO1066" s="356" t="s">
        <v>1131</v>
      </c>
      <c r="AP1066" s="356" t="s">
        <v>1131</v>
      </c>
      <c r="AQ1066" s="356" t="s">
        <v>1131</v>
      </c>
      <c r="AR1066" s="356" t="s">
        <v>1131</v>
      </c>
    </row>
    <row r="1067" spans="1:44" ht="213" customHeight="1">
      <c r="A1067" s="357" t="s">
        <v>4397</v>
      </c>
      <c r="B1067" s="358" t="s">
        <v>4398</v>
      </c>
      <c r="C1067" s="358"/>
      <c r="D1067" s="358"/>
      <c r="E1067" s="358" t="s">
        <v>1276</v>
      </c>
      <c r="F1067" s="358" t="s">
        <v>4399</v>
      </c>
      <c r="G1067" s="358" t="s">
        <v>1336</v>
      </c>
      <c r="H1067" s="358" t="s">
        <v>1130</v>
      </c>
      <c r="I1067" s="359">
        <v>4</v>
      </c>
      <c r="J1067" s="359">
        <v>4</v>
      </c>
      <c r="K1067" s="359">
        <v>4</v>
      </c>
      <c r="L1067" s="359">
        <v>4</v>
      </c>
      <c r="M1067" s="359">
        <v>4</v>
      </c>
      <c r="N1067" s="359">
        <v>4</v>
      </c>
      <c r="O1067" s="359">
        <v>4</v>
      </c>
      <c r="P1067" s="359">
        <v>4</v>
      </c>
      <c r="Q1067" s="359">
        <v>4.2</v>
      </c>
      <c r="R1067" s="359">
        <v>4.4000000000000004</v>
      </c>
      <c r="S1067" s="355">
        <v>4.5999999999999996</v>
      </c>
      <c r="T1067" s="355">
        <v>4.8</v>
      </c>
      <c r="U1067" s="355">
        <v>5</v>
      </c>
      <c r="V1067" s="355">
        <v>5</v>
      </c>
      <c r="W1067" s="355">
        <v>5</v>
      </c>
      <c r="X1067" s="355" t="s">
        <v>1131</v>
      </c>
      <c r="Y1067" s="355" t="s">
        <v>1131</v>
      </c>
      <c r="Z1067" s="355" t="s">
        <v>1131</v>
      </c>
      <c r="AA1067" s="355" t="s">
        <v>1131</v>
      </c>
      <c r="AB1067" s="355" t="s">
        <v>1131</v>
      </c>
      <c r="AC1067" s="355" t="s">
        <v>1131</v>
      </c>
      <c r="AD1067" s="355" t="s">
        <v>1131</v>
      </c>
      <c r="AE1067" s="355" t="s">
        <v>1131</v>
      </c>
      <c r="AF1067" s="355" t="s">
        <v>1131</v>
      </c>
      <c r="AG1067" s="355" t="s">
        <v>1131</v>
      </c>
      <c r="AH1067" s="355" t="s">
        <v>1131</v>
      </c>
      <c r="AI1067" s="355" t="s">
        <v>1131</v>
      </c>
      <c r="AJ1067" s="355" t="s">
        <v>1131</v>
      </c>
      <c r="AK1067" s="355" t="s">
        <v>1131</v>
      </c>
      <c r="AL1067" s="355" t="s">
        <v>1131</v>
      </c>
      <c r="AM1067" s="355" t="s">
        <v>1131</v>
      </c>
      <c r="AN1067" s="355" t="s">
        <v>1131</v>
      </c>
      <c r="AO1067" s="355" t="s">
        <v>1131</v>
      </c>
      <c r="AP1067" s="355" t="s">
        <v>1131</v>
      </c>
      <c r="AQ1067" s="355" t="s">
        <v>1131</v>
      </c>
      <c r="AR1067" s="355" t="s">
        <v>1131</v>
      </c>
    </row>
    <row r="1068" spans="1:44" ht="213" customHeight="1">
      <c r="A1068" s="352" t="s">
        <v>4400</v>
      </c>
      <c r="B1068" s="353" t="s">
        <v>4401</v>
      </c>
      <c r="C1068" s="353"/>
      <c r="D1068" s="353"/>
      <c r="E1068" s="353" t="s">
        <v>1276</v>
      </c>
      <c r="F1068" s="353" t="s">
        <v>4402</v>
      </c>
      <c r="G1068" s="353" t="s">
        <v>1336</v>
      </c>
      <c r="H1068" s="353" t="s">
        <v>1130</v>
      </c>
      <c r="I1068" s="354">
        <v>4</v>
      </c>
      <c r="J1068" s="354">
        <v>4</v>
      </c>
      <c r="K1068" s="354">
        <v>4</v>
      </c>
      <c r="L1068" s="354">
        <v>4</v>
      </c>
      <c r="M1068" s="354">
        <v>4</v>
      </c>
      <c r="N1068" s="354">
        <v>4</v>
      </c>
      <c r="O1068" s="354">
        <v>4</v>
      </c>
      <c r="P1068" s="354">
        <v>4</v>
      </c>
      <c r="Q1068" s="354">
        <v>4</v>
      </c>
      <c r="R1068" s="354">
        <v>4</v>
      </c>
      <c r="S1068" s="355">
        <v>4</v>
      </c>
      <c r="T1068" s="355">
        <v>4</v>
      </c>
      <c r="U1068" s="355">
        <v>4</v>
      </c>
      <c r="V1068" s="355">
        <v>4</v>
      </c>
      <c r="W1068" s="355">
        <v>4</v>
      </c>
      <c r="X1068" s="356" t="s">
        <v>1131</v>
      </c>
      <c r="Y1068" s="356" t="s">
        <v>1131</v>
      </c>
      <c r="Z1068" s="356" t="s">
        <v>1131</v>
      </c>
      <c r="AA1068" s="356" t="s">
        <v>1131</v>
      </c>
      <c r="AB1068" s="356" t="s">
        <v>1131</v>
      </c>
      <c r="AC1068" s="356" t="s">
        <v>1131</v>
      </c>
      <c r="AD1068" s="356" t="s">
        <v>1131</v>
      </c>
      <c r="AE1068" s="356" t="s">
        <v>1131</v>
      </c>
      <c r="AF1068" s="356" t="s">
        <v>1131</v>
      </c>
      <c r="AG1068" s="356" t="s">
        <v>1131</v>
      </c>
      <c r="AH1068" s="356" t="s">
        <v>1131</v>
      </c>
      <c r="AI1068" s="356" t="s">
        <v>1131</v>
      </c>
      <c r="AJ1068" s="356" t="s">
        <v>1131</v>
      </c>
      <c r="AK1068" s="356" t="s">
        <v>1131</v>
      </c>
      <c r="AL1068" s="356" t="s">
        <v>1131</v>
      </c>
      <c r="AM1068" s="356" t="s">
        <v>1131</v>
      </c>
      <c r="AN1068" s="356" t="s">
        <v>1131</v>
      </c>
      <c r="AO1068" s="356" t="s">
        <v>1131</v>
      </c>
      <c r="AP1068" s="356" t="s">
        <v>1131</v>
      </c>
      <c r="AQ1068" s="356" t="s">
        <v>1131</v>
      </c>
      <c r="AR1068" s="356" t="s">
        <v>1131</v>
      </c>
    </row>
    <row r="1069" spans="1:44" ht="213" customHeight="1">
      <c r="A1069" s="357" t="s">
        <v>4403</v>
      </c>
      <c r="B1069" s="358" t="s">
        <v>4404</v>
      </c>
      <c r="C1069" s="358"/>
      <c r="D1069" s="358"/>
      <c r="E1069" s="358" t="s">
        <v>1276</v>
      </c>
      <c r="F1069" s="358" t="s">
        <v>4405</v>
      </c>
      <c r="G1069" s="358" t="s">
        <v>1336</v>
      </c>
      <c r="H1069" s="358" t="s">
        <v>1130</v>
      </c>
      <c r="I1069" s="359">
        <v>7</v>
      </c>
      <c r="J1069" s="359">
        <v>7.5</v>
      </c>
      <c r="K1069" s="359">
        <v>7.5</v>
      </c>
      <c r="L1069" s="359">
        <v>7.5</v>
      </c>
      <c r="M1069" s="359">
        <v>7.5</v>
      </c>
      <c r="N1069" s="359">
        <v>7.5</v>
      </c>
      <c r="O1069" s="359">
        <v>7.5</v>
      </c>
      <c r="P1069" s="359">
        <v>7.5</v>
      </c>
      <c r="Q1069" s="359">
        <v>7.6</v>
      </c>
      <c r="R1069" s="359">
        <v>7.7</v>
      </c>
      <c r="S1069" s="355">
        <v>7.8</v>
      </c>
      <c r="T1069" s="355">
        <v>7.9</v>
      </c>
      <c r="U1069" s="355">
        <v>8</v>
      </c>
      <c r="V1069" s="355">
        <v>8</v>
      </c>
      <c r="W1069" s="355">
        <v>8</v>
      </c>
      <c r="X1069" s="355" t="s">
        <v>1131</v>
      </c>
      <c r="Y1069" s="355" t="s">
        <v>1131</v>
      </c>
      <c r="Z1069" s="355" t="s">
        <v>1131</v>
      </c>
      <c r="AA1069" s="355" t="s">
        <v>1131</v>
      </c>
      <c r="AB1069" s="355" t="s">
        <v>1131</v>
      </c>
      <c r="AC1069" s="355" t="s">
        <v>1131</v>
      </c>
      <c r="AD1069" s="355" t="s">
        <v>1131</v>
      </c>
      <c r="AE1069" s="355" t="s">
        <v>1131</v>
      </c>
      <c r="AF1069" s="355" t="s">
        <v>1131</v>
      </c>
      <c r="AG1069" s="355" t="s">
        <v>1131</v>
      </c>
      <c r="AH1069" s="355" t="s">
        <v>1131</v>
      </c>
      <c r="AI1069" s="355" t="s">
        <v>1131</v>
      </c>
      <c r="AJ1069" s="355" t="s">
        <v>1131</v>
      </c>
      <c r="AK1069" s="355" t="s">
        <v>1131</v>
      </c>
      <c r="AL1069" s="355" t="s">
        <v>1131</v>
      </c>
      <c r="AM1069" s="355" t="s">
        <v>1131</v>
      </c>
      <c r="AN1069" s="355" t="s">
        <v>1131</v>
      </c>
      <c r="AO1069" s="355" t="s">
        <v>1131</v>
      </c>
      <c r="AP1069" s="355" t="s">
        <v>1131</v>
      </c>
      <c r="AQ1069" s="355" t="s">
        <v>1131</v>
      </c>
      <c r="AR1069" s="355" t="s">
        <v>1131</v>
      </c>
    </row>
    <row r="1070" spans="1:44" ht="47.25" customHeight="1">
      <c r="A1070" s="352" t="s">
        <v>4406</v>
      </c>
      <c r="B1070" s="353" t="s">
        <v>4407</v>
      </c>
      <c r="C1070" s="353"/>
      <c r="D1070" s="353"/>
      <c r="E1070" s="353" t="s">
        <v>1481</v>
      </c>
      <c r="F1070" s="353" t="s">
        <v>4408</v>
      </c>
      <c r="G1070" s="353"/>
      <c r="H1070" s="353" t="s">
        <v>1130</v>
      </c>
      <c r="I1070" s="356">
        <v>7.0000000000000007E-2</v>
      </c>
      <c r="J1070" s="356">
        <v>0.06</v>
      </c>
      <c r="K1070" s="356">
        <v>7.0000000000000007E-2</v>
      </c>
      <c r="L1070" s="356">
        <v>7.0000000000000007E-2</v>
      </c>
      <c r="M1070" s="356">
        <v>7.0000000000000007E-2</v>
      </c>
      <c r="N1070" s="356">
        <v>0.06</v>
      </c>
      <c r="O1070" s="354">
        <v>7.0000000000000007E-2</v>
      </c>
      <c r="P1070" s="354">
        <v>7.1800000000000003E-2</v>
      </c>
      <c r="Q1070" s="354">
        <v>7.3400000000000007E-2</v>
      </c>
      <c r="R1070" s="355">
        <v>7.5300000000000006E-2</v>
      </c>
      <c r="S1070" s="355">
        <v>7.7100000000000002E-2</v>
      </c>
      <c r="T1070" s="355">
        <v>7.9000000000000001E-2</v>
      </c>
      <c r="U1070" s="355">
        <v>8.1000000000000003E-2</v>
      </c>
      <c r="V1070" s="355">
        <v>8.3099999999999993E-2</v>
      </c>
      <c r="W1070" s="356" t="s">
        <v>1131</v>
      </c>
      <c r="X1070" s="356" t="s">
        <v>1131</v>
      </c>
      <c r="Y1070" s="356" t="s">
        <v>1131</v>
      </c>
      <c r="Z1070" s="356" t="s">
        <v>1131</v>
      </c>
      <c r="AA1070" s="356" t="s">
        <v>1131</v>
      </c>
      <c r="AB1070" s="356" t="s">
        <v>1131</v>
      </c>
      <c r="AC1070" s="356" t="s">
        <v>1131</v>
      </c>
      <c r="AD1070" s="356" t="s">
        <v>1131</v>
      </c>
      <c r="AE1070" s="356" t="s">
        <v>1131</v>
      </c>
      <c r="AF1070" s="356" t="s">
        <v>1131</v>
      </c>
      <c r="AG1070" s="356" t="s">
        <v>1131</v>
      </c>
      <c r="AH1070" s="356" t="s">
        <v>1131</v>
      </c>
      <c r="AI1070" s="356" t="s">
        <v>1131</v>
      </c>
      <c r="AJ1070" s="356" t="s">
        <v>1131</v>
      </c>
      <c r="AK1070" s="356" t="s">
        <v>1131</v>
      </c>
      <c r="AL1070" s="356" t="s">
        <v>1131</v>
      </c>
      <c r="AM1070" s="356" t="s">
        <v>1131</v>
      </c>
      <c r="AN1070" s="356" t="s">
        <v>1131</v>
      </c>
      <c r="AO1070" s="356" t="s">
        <v>1131</v>
      </c>
      <c r="AP1070" s="356" t="s">
        <v>1131</v>
      </c>
      <c r="AQ1070" s="356" t="s">
        <v>1131</v>
      </c>
      <c r="AR1070" s="356" t="s">
        <v>1131</v>
      </c>
    </row>
    <row r="1071" spans="1:44" ht="213" customHeight="1">
      <c r="A1071" s="357" t="s">
        <v>4409</v>
      </c>
      <c r="B1071" s="358" t="s">
        <v>4410</v>
      </c>
      <c r="C1071" s="358"/>
      <c r="D1071" s="358"/>
      <c r="E1071" s="358" t="s">
        <v>1276</v>
      </c>
      <c r="F1071" s="358" t="s">
        <v>4411</v>
      </c>
      <c r="G1071" s="358" t="s">
        <v>1336</v>
      </c>
      <c r="H1071" s="358" t="s">
        <v>1130</v>
      </c>
      <c r="I1071" s="359">
        <v>4</v>
      </c>
      <c r="J1071" s="359">
        <v>4</v>
      </c>
      <c r="K1071" s="359">
        <v>4</v>
      </c>
      <c r="L1071" s="359">
        <v>4</v>
      </c>
      <c r="M1071" s="359">
        <v>4</v>
      </c>
      <c r="N1071" s="359">
        <v>4</v>
      </c>
      <c r="O1071" s="359">
        <v>4</v>
      </c>
      <c r="P1071" s="359">
        <v>4</v>
      </c>
      <c r="Q1071" s="359">
        <v>4</v>
      </c>
      <c r="R1071" s="359">
        <v>4</v>
      </c>
      <c r="S1071" s="355">
        <v>4</v>
      </c>
      <c r="T1071" s="355">
        <v>4</v>
      </c>
      <c r="U1071" s="355">
        <v>4</v>
      </c>
      <c r="V1071" s="355">
        <v>4</v>
      </c>
      <c r="W1071" s="355">
        <v>4</v>
      </c>
      <c r="X1071" s="355" t="s">
        <v>1131</v>
      </c>
      <c r="Y1071" s="355" t="s">
        <v>1131</v>
      </c>
      <c r="Z1071" s="355" t="s">
        <v>1131</v>
      </c>
      <c r="AA1071" s="355" t="s">
        <v>1131</v>
      </c>
      <c r="AB1071" s="355" t="s">
        <v>1131</v>
      </c>
      <c r="AC1071" s="355" t="s">
        <v>1131</v>
      </c>
      <c r="AD1071" s="355" t="s">
        <v>1131</v>
      </c>
      <c r="AE1071" s="355" t="s">
        <v>1131</v>
      </c>
      <c r="AF1071" s="355" t="s">
        <v>1131</v>
      </c>
      <c r="AG1071" s="355" t="s">
        <v>1131</v>
      </c>
      <c r="AH1071" s="355" t="s">
        <v>1131</v>
      </c>
      <c r="AI1071" s="355" t="s">
        <v>1131</v>
      </c>
      <c r="AJ1071" s="355" t="s">
        <v>1131</v>
      </c>
      <c r="AK1071" s="355" t="s">
        <v>1131</v>
      </c>
      <c r="AL1071" s="355" t="s">
        <v>1131</v>
      </c>
      <c r="AM1071" s="355" t="s">
        <v>1131</v>
      </c>
      <c r="AN1071" s="355" t="s">
        <v>1131</v>
      </c>
      <c r="AO1071" s="355" t="s">
        <v>1131</v>
      </c>
      <c r="AP1071" s="355" t="s">
        <v>1131</v>
      </c>
      <c r="AQ1071" s="355" t="s">
        <v>1131</v>
      </c>
      <c r="AR1071" s="355" t="s">
        <v>1131</v>
      </c>
    </row>
    <row r="1072" spans="1:44" ht="213" customHeight="1">
      <c r="A1072" s="352" t="s">
        <v>4412</v>
      </c>
      <c r="B1072" s="353" t="s">
        <v>4413</v>
      </c>
      <c r="C1072" s="353"/>
      <c r="D1072" s="353"/>
      <c r="E1072" s="353" t="s">
        <v>1276</v>
      </c>
      <c r="F1072" s="353" t="s">
        <v>4414</v>
      </c>
      <c r="G1072" s="353" t="s">
        <v>3208</v>
      </c>
      <c r="H1072" s="353" t="s">
        <v>1130</v>
      </c>
      <c r="I1072" s="356" t="s">
        <v>1131</v>
      </c>
      <c r="J1072" s="354">
        <v>8.875</v>
      </c>
      <c r="K1072" s="354">
        <v>8.875</v>
      </c>
      <c r="L1072" s="354">
        <v>9.4375</v>
      </c>
      <c r="M1072" s="354">
        <v>9.4375</v>
      </c>
      <c r="N1072" s="354">
        <v>5.5</v>
      </c>
      <c r="O1072" s="354">
        <v>5.5</v>
      </c>
      <c r="P1072" s="354">
        <v>5.5</v>
      </c>
      <c r="Q1072" s="354">
        <v>5.6592563068870696</v>
      </c>
      <c r="R1072" s="354">
        <v>5.8231239903711103</v>
      </c>
      <c r="S1072" s="355">
        <v>5.9917365760532997</v>
      </c>
      <c r="T1072" s="355">
        <v>6.1652314558610097</v>
      </c>
      <c r="U1072" s="355">
        <v>6.34375</v>
      </c>
      <c r="V1072" s="355">
        <v>6.34375</v>
      </c>
      <c r="W1072" s="355">
        <v>6.34375</v>
      </c>
      <c r="X1072" s="356" t="s">
        <v>1131</v>
      </c>
      <c r="Y1072" s="356" t="s">
        <v>1131</v>
      </c>
      <c r="Z1072" s="356" t="s">
        <v>1131</v>
      </c>
      <c r="AA1072" s="356" t="s">
        <v>1131</v>
      </c>
      <c r="AB1072" s="356" t="s">
        <v>1131</v>
      </c>
      <c r="AC1072" s="356" t="s">
        <v>1131</v>
      </c>
      <c r="AD1072" s="356" t="s">
        <v>1131</v>
      </c>
      <c r="AE1072" s="356" t="s">
        <v>1131</v>
      </c>
      <c r="AF1072" s="356" t="s">
        <v>1131</v>
      </c>
      <c r="AG1072" s="356" t="s">
        <v>1131</v>
      </c>
      <c r="AH1072" s="356" t="s">
        <v>1131</v>
      </c>
      <c r="AI1072" s="356" t="s">
        <v>1131</v>
      </c>
      <c r="AJ1072" s="356" t="s">
        <v>1131</v>
      </c>
      <c r="AK1072" s="356" t="s">
        <v>1131</v>
      </c>
      <c r="AL1072" s="356" t="s">
        <v>1131</v>
      </c>
      <c r="AM1072" s="356" t="s">
        <v>1131</v>
      </c>
      <c r="AN1072" s="356" t="s">
        <v>1131</v>
      </c>
      <c r="AO1072" s="356" t="s">
        <v>1131</v>
      </c>
      <c r="AP1072" s="356" t="s">
        <v>1131</v>
      </c>
      <c r="AQ1072" s="356" t="s">
        <v>1131</v>
      </c>
      <c r="AR1072" s="356" t="s">
        <v>1131</v>
      </c>
    </row>
    <row r="1073" spans="1:44" ht="29.25" customHeight="1">
      <c r="A1073" s="357" t="s">
        <v>4415</v>
      </c>
      <c r="B1073" s="358" t="s">
        <v>4416</v>
      </c>
      <c r="C1073" s="358"/>
      <c r="D1073" s="358"/>
      <c r="E1073" s="358" t="s">
        <v>1143</v>
      </c>
      <c r="F1073" s="358" t="s">
        <v>4417</v>
      </c>
      <c r="G1073" s="358"/>
      <c r="H1073" s="358" t="s">
        <v>1130</v>
      </c>
      <c r="I1073" s="355" t="s">
        <v>1131</v>
      </c>
      <c r="J1073" s="355" t="s">
        <v>1131</v>
      </c>
      <c r="K1073" s="355" t="s">
        <v>1131</v>
      </c>
      <c r="L1073" s="355" t="s">
        <v>1131</v>
      </c>
      <c r="M1073" s="355" t="s">
        <v>1131</v>
      </c>
      <c r="N1073" s="355" t="s">
        <v>1131</v>
      </c>
      <c r="O1073" s="355" t="s">
        <v>1131</v>
      </c>
      <c r="P1073" s="355" t="s">
        <v>1131</v>
      </c>
      <c r="Q1073" s="355" t="s">
        <v>1131</v>
      </c>
      <c r="R1073" s="355" t="s">
        <v>1131</v>
      </c>
      <c r="S1073" s="355" t="s">
        <v>1131</v>
      </c>
      <c r="T1073" s="355" t="s">
        <v>1131</v>
      </c>
      <c r="U1073" s="355" t="s">
        <v>1131</v>
      </c>
      <c r="V1073" s="355" t="s">
        <v>1131</v>
      </c>
      <c r="W1073" s="355" t="s">
        <v>1131</v>
      </c>
      <c r="X1073" s="355" t="s">
        <v>1131</v>
      </c>
      <c r="Y1073" s="355" t="s">
        <v>1131</v>
      </c>
      <c r="Z1073" s="355" t="s">
        <v>1131</v>
      </c>
      <c r="AA1073" s="355" t="s">
        <v>1131</v>
      </c>
      <c r="AB1073" s="355" t="s">
        <v>1131</v>
      </c>
      <c r="AC1073" s="355" t="s">
        <v>1131</v>
      </c>
      <c r="AD1073" s="355" t="s">
        <v>1131</v>
      </c>
      <c r="AE1073" s="355" t="s">
        <v>1131</v>
      </c>
      <c r="AF1073" s="355" t="s">
        <v>1131</v>
      </c>
      <c r="AG1073" s="355" t="s">
        <v>1131</v>
      </c>
      <c r="AH1073" s="355" t="s">
        <v>1131</v>
      </c>
      <c r="AI1073" s="355" t="s">
        <v>1131</v>
      </c>
      <c r="AJ1073" s="355" t="s">
        <v>1131</v>
      </c>
      <c r="AK1073" s="355" t="s">
        <v>1131</v>
      </c>
      <c r="AL1073" s="355" t="s">
        <v>1131</v>
      </c>
      <c r="AM1073" s="355" t="s">
        <v>1131</v>
      </c>
      <c r="AN1073" s="355" t="s">
        <v>1131</v>
      </c>
      <c r="AO1073" s="355" t="s">
        <v>1131</v>
      </c>
      <c r="AP1073" s="355" t="s">
        <v>1131</v>
      </c>
      <c r="AQ1073" s="355" t="s">
        <v>1131</v>
      </c>
      <c r="AR1073" s="355" t="s">
        <v>1131</v>
      </c>
    </row>
    <row r="1074" spans="1:44" ht="29.25" customHeight="1">
      <c r="A1074" s="352" t="s">
        <v>4418</v>
      </c>
      <c r="B1074" s="353" t="s">
        <v>4419</v>
      </c>
      <c r="C1074" s="353"/>
      <c r="D1074" s="353"/>
      <c r="E1074" s="353" t="s">
        <v>1143</v>
      </c>
      <c r="F1074" s="353" t="s">
        <v>4420</v>
      </c>
      <c r="G1074" s="353"/>
      <c r="H1074" s="353" t="s">
        <v>1130</v>
      </c>
      <c r="I1074" s="356" t="s">
        <v>1131</v>
      </c>
      <c r="J1074" s="356" t="s">
        <v>1131</v>
      </c>
      <c r="K1074" s="356" t="s">
        <v>1131</v>
      </c>
      <c r="L1074" s="356" t="s">
        <v>1131</v>
      </c>
      <c r="M1074" s="356" t="s">
        <v>1131</v>
      </c>
      <c r="N1074" s="356" t="s">
        <v>1131</v>
      </c>
      <c r="O1074" s="356" t="s">
        <v>1131</v>
      </c>
      <c r="P1074" s="356" t="s">
        <v>1131</v>
      </c>
      <c r="Q1074" s="356" t="s">
        <v>1131</v>
      </c>
      <c r="R1074" s="356" t="s">
        <v>1131</v>
      </c>
      <c r="S1074" s="356" t="s">
        <v>1131</v>
      </c>
      <c r="T1074" s="356" t="s">
        <v>1131</v>
      </c>
      <c r="U1074" s="356" t="s">
        <v>1131</v>
      </c>
      <c r="V1074" s="356" t="s">
        <v>1131</v>
      </c>
      <c r="W1074" s="356" t="s">
        <v>1131</v>
      </c>
      <c r="X1074" s="356" t="s">
        <v>1131</v>
      </c>
      <c r="Y1074" s="356" t="s">
        <v>1131</v>
      </c>
      <c r="Z1074" s="356" t="s">
        <v>1131</v>
      </c>
      <c r="AA1074" s="356" t="s">
        <v>1131</v>
      </c>
      <c r="AB1074" s="356" t="s">
        <v>1131</v>
      </c>
      <c r="AC1074" s="356" t="s">
        <v>1131</v>
      </c>
      <c r="AD1074" s="356" t="s">
        <v>1131</v>
      </c>
      <c r="AE1074" s="356" t="s">
        <v>1131</v>
      </c>
      <c r="AF1074" s="356" t="s">
        <v>1131</v>
      </c>
      <c r="AG1074" s="356" t="s">
        <v>1131</v>
      </c>
      <c r="AH1074" s="356" t="s">
        <v>1131</v>
      </c>
      <c r="AI1074" s="356" t="s">
        <v>1131</v>
      </c>
      <c r="AJ1074" s="356" t="s">
        <v>1131</v>
      </c>
      <c r="AK1074" s="356" t="s">
        <v>1131</v>
      </c>
      <c r="AL1074" s="356" t="s">
        <v>1131</v>
      </c>
      <c r="AM1074" s="356" t="s">
        <v>1131</v>
      </c>
      <c r="AN1074" s="356" t="s">
        <v>1131</v>
      </c>
      <c r="AO1074" s="356" t="s">
        <v>1131</v>
      </c>
      <c r="AP1074" s="356" t="s">
        <v>1131</v>
      </c>
      <c r="AQ1074" s="356" t="s">
        <v>1131</v>
      </c>
      <c r="AR1074" s="356" t="s">
        <v>1131</v>
      </c>
    </row>
    <row r="1075" spans="1:44" ht="20.25" customHeight="1">
      <c r="A1075" s="357" t="s">
        <v>4421</v>
      </c>
      <c r="B1075" s="358" t="s">
        <v>4422</v>
      </c>
      <c r="C1075" s="358"/>
      <c r="D1075" s="358"/>
      <c r="E1075" s="358" t="s">
        <v>4423</v>
      </c>
      <c r="F1075" s="358" t="s">
        <v>4424</v>
      </c>
      <c r="G1075" s="358"/>
      <c r="H1075" s="358" t="s">
        <v>1130</v>
      </c>
      <c r="I1075" s="355">
        <v>0.32700000000000001</v>
      </c>
      <c r="J1075" s="355">
        <v>0.313</v>
      </c>
      <c r="K1075" s="355">
        <v>0.28699999999999998</v>
      </c>
      <c r="L1075" s="355">
        <v>0.28100000000000003</v>
      </c>
      <c r="M1075" s="355">
        <v>0.47</v>
      </c>
      <c r="N1075" s="355">
        <v>0.40200000000000002</v>
      </c>
      <c r="O1075" s="359">
        <v>0.4</v>
      </c>
      <c r="P1075" s="359">
        <v>0.4</v>
      </c>
      <c r="Q1075" s="359">
        <v>0.4</v>
      </c>
      <c r="R1075" s="355">
        <v>0.4</v>
      </c>
      <c r="S1075" s="355">
        <v>0.4</v>
      </c>
      <c r="T1075" s="355">
        <v>0.4</v>
      </c>
      <c r="U1075" s="355">
        <v>0.4</v>
      </c>
      <c r="V1075" s="355">
        <v>0.4</v>
      </c>
      <c r="W1075" s="355" t="s">
        <v>1131</v>
      </c>
      <c r="X1075" s="355" t="s">
        <v>1131</v>
      </c>
      <c r="Y1075" s="355" t="s">
        <v>1131</v>
      </c>
      <c r="Z1075" s="355" t="s">
        <v>1131</v>
      </c>
      <c r="AA1075" s="355" t="s">
        <v>1131</v>
      </c>
      <c r="AB1075" s="355" t="s">
        <v>1131</v>
      </c>
      <c r="AC1075" s="355" t="s">
        <v>1131</v>
      </c>
      <c r="AD1075" s="355" t="s">
        <v>1131</v>
      </c>
      <c r="AE1075" s="355" t="s">
        <v>1131</v>
      </c>
      <c r="AF1075" s="355" t="s">
        <v>1131</v>
      </c>
      <c r="AG1075" s="355" t="s">
        <v>1131</v>
      </c>
      <c r="AH1075" s="355" t="s">
        <v>1131</v>
      </c>
      <c r="AI1075" s="355" t="s">
        <v>1131</v>
      </c>
      <c r="AJ1075" s="355" t="s">
        <v>1131</v>
      </c>
      <c r="AK1075" s="355" t="s">
        <v>1131</v>
      </c>
      <c r="AL1075" s="355" t="s">
        <v>1131</v>
      </c>
      <c r="AM1075" s="355" t="s">
        <v>1131</v>
      </c>
      <c r="AN1075" s="355" t="s">
        <v>1131</v>
      </c>
      <c r="AO1075" s="355" t="s">
        <v>1131</v>
      </c>
      <c r="AP1075" s="355" t="s">
        <v>1131</v>
      </c>
      <c r="AQ1075" s="355" t="s">
        <v>1131</v>
      </c>
      <c r="AR1075" s="355" t="s">
        <v>1131</v>
      </c>
    </row>
    <row r="1076" spans="1:44" ht="29.25" customHeight="1">
      <c r="A1076" s="352" t="s">
        <v>4425</v>
      </c>
      <c r="B1076" s="353" t="s">
        <v>4426</v>
      </c>
      <c r="C1076" s="353"/>
      <c r="D1076" s="353"/>
      <c r="E1076" s="353" t="s">
        <v>1143</v>
      </c>
      <c r="F1076" s="353" t="s">
        <v>4427</v>
      </c>
      <c r="G1076" s="353"/>
      <c r="H1076" s="353" t="s">
        <v>1130</v>
      </c>
      <c r="I1076" s="356">
        <v>1.1220000000000001</v>
      </c>
      <c r="J1076" s="356">
        <v>1.05</v>
      </c>
      <c r="K1076" s="356">
        <v>0.90600000000000003</v>
      </c>
      <c r="L1076" s="356">
        <v>0.92200000000000004</v>
      </c>
      <c r="M1076" s="356">
        <v>1.5609999999999999</v>
      </c>
      <c r="N1076" s="356">
        <v>1.2949999999999999</v>
      </c>
      <c r="O1076" s="354">
        <v>1.2</v>
      </c>
      <c r="P1076" s="356">
        <v>1.1020000000000001</v>
      </c>
      <c r="Q1076" s="354">
        <v>1.1000000000000001</v>
      </c>
      <c r="R1076" s="355">
        <v>1.2</v>
      </c>
      <c r="S1076" s="355">
        <v>1.2</v>
      </c>
      <c r="T1076" s="355">
        <v>1.2</v>
      </c>
      <c r="U1076" s="355">
        <v>1.3</v>
      </c>
      <c r="V1076" s="355">
        <v>1.2</v>
      </c>
      <c r="W1076" s="356" t="s">
        <v>1131</v>
      </c>
      <c r="X1076" s="356" t="s">
        <v>1131</v>
      </c>
      <c r="Y1076" s="356" t="s">
        <v>1131</v>
      </c>
      <c r="Z1076" s="356" t="s">
        <v>1131</v>
      </c>
      <c r="AA1076" s="356" t="s">
        <v>1131</v>
      </c>
      <c r="AB1076" s="356" t="s">
        <v>1131</v>
      </c>
      <c r="AC1076" s="356" t="s">
        <v>1131</v>
      </c>
      <c r="AD1076" s="356" t="s">
        <v>1131</v>
      </c>
      <c r="AE1076" s="356" t="s">
        <v>1131</v>
      </c>
      <c r="AF1076" s="356" t="s">
        <v>1131</v>
      </c>
      <c r="AG1076" s="356" t="s">
        <v>1131</v>
      </c>
      <c r="AH1076" s="356" t="s">
        <v>1131</v>
      </c>
      <c r="AI1076" s="356" t="s">
        <v>1131</v>
      </c>
      <c r="AJ1076" s="356" t="s">
        <v>1131</v>
      </c>
      <c r="AK1076" s="356" t="s">
        <v>1131</v>
      </c>
      <c r="AL1076" s="356" t="s">
        <v>1131</v>
      </c>
      <c r="AM1076" s="356" t="s">
        <v>1131</v>
      </c>
      <c r="AN1076" s="356" t="s">
        <v>1131</v>
      </c>
      <c r="AO1076" s="356" t="s">
        <v>1131</v>
      </c>
      <c r="AP1076" s="356" t="s">
        <v>1131</v>
      </c>
      <c r="AQ1076" s="356" t="s">
        <v>1131</v>
      </c>
      <c r="AR1076" s="356" t="s">
        <v>1131</v>
      </c>
    </row>
    <row r="1077" spans="1:44" ht="20.25" customHeight="1">
      <c r="A1077" s="357" t="s">
        <v>4428</v>
      </c>
      <c r="B1077" s="358" t="s">
        <v>4429</v>
      </c>
      <c r="C1077" s="358"/>
      <c r="D1077" s="358"/>
      <c r="E1077" s="358" t="s">
        <v>1468</v>
      </c>
      <c r="F1077" s="358" t="s">
        <v>4430</v>
      </c>
      <c r="G1077" s="358"/>
      <c r="H1077" s="358" t="s">
        <v>1130</v>
      </c>
      <c r="I1077" s="355">
        <v>3.363</v>
      </c>
      <c r="J1077" s="355">
        <v>-10.49</v>
      </c>
      <c r="K1077" s="355">
        <v>5.0650000000000004</v>
      </c>
      <c r="L1077" s="355">
        <v>4.5609999999999999</v>
      </c>
      <c r="M1077" s="355">
        <v>4.391</v>
      </c>
      <c r="N1077" s="355">
        <v>4.84</v>
      </c>
      <c r="O1077" s="355">
        <v>5.077</v>
      </c>
      <c r="P1077" s="355">
        <v>3.5920000000000001</v>
      </c>
      <c r="Q1077" s="359">
        <v>-4.3</v>
      </c>
      <c r="R1077" s="355">
        <v>-2.1</v>
      </c>
      <c r="S1077" s="355">
        <v>-3.8</v>
      </c>
      <c r="T1077" s="355">
        <v>-3.7</v>
      </c>
      <c r="U1077" s="355">
        <v>-2.9</v>
      </c>
      <c r="V1077" s="355">
        <v>-3.8</v>
      </c>
      <c r="W1077" s="355" t="s">
        <v>1131</v>
      </c>
      <c r="X1077" s="355" t="s">
        <v>1131</v>
      </c>
      <c r="Y1077" s="355" t="s">
        <v>1131</v>
      </c>
      <c r="Z1077" s="355" t="s">
        <v>1131</v>
      </c>
      <c r="AA1077" s="355" t="s">
        <v>1131</v>
      </c>
      <c r="AB1077" s="355" t="s">
        <v>1131</v>
      </c>
      <c r="AC1077" s="355" t="s">
        <v>1131</v>
      </c>
      <c r="AD1077" s="355" t="s">
        <v>1131</v>
      </c>
      <c r="AE1077" s="355" t="s">
        <v>1131</v>
      </c>
      <c r="AF1077" s="355" t="s">
        <v>1131</v>
      </c>
      <c r="AG1077" s="355" t="s">
        <v>1131</v>
      </c>
      <c r="AH1077" s="355" t="s">
        <v>1131</v>
      </c>
      <c r="AI1077" s="355" t="s">
        <v>1131</v>
      </c>
      <c r="AJ1077" s="355" t="s">
        <v>1131</v>
      </c>
      <c r="AK1077" s="355" t="s">
        <v>1131</v>
      </c>
      <c r="AL1077" s="355" t="s">
        <v>1131</v>
      </c>
      <c r="AM1077" s="355" t="s">
        <v>1131</v>
      </c>
      <c r="AN1077" s="355" t="s">
        <v>1131</v>
      </c>
      <c r="AO1077" s="355" t="s">
        <v>1131</v>
      </c>
      <c r="AP1077" s="355" t="s">
        <v>1131</v>
      </c>
      <c r="AQ1077" s="355" t="s">
        <v>1131</v>
      </c>
      <c r="AR1077" s="355" t="s">
        <v>1131</v>
      </c>
    </row>
    <row r="1078" spans="1:44" ht="20.25" customHeight="1">
      <c r="A1078" s="352" t="s">
        <v>4431</v>
      </c>
      <c r="B1078" s="353" t="s">
        <v>4432</v>
      </c>
      <c r="C1078" s="353" t="s">
        <v>1290</v>
      </c>
      <c r="D1078" s="353" t="s">
        <v>1315</v>
      </c>
      <c r="E1078" s="353"/>
      <c r="F1078" s="353" t="s">
        <v>4433</v>
      </c>
      <c r="G1078" s="353"/>
      <c r="H1078" s="353" t="s">
        <v>1130</v>
      </c>
      <c r="I1078" s="356">
        <v>34104062.399999999</v>
      </c>
      <c r="J1078" s="356">
        <v>30526456.699999999</v>
      </c>
      <c r="K1078" s="356">
        <v>32072668.399999999</v>
      </c>
      <c r="L1078" s="356">
        <v>33535515.100000001</v>
      </c>
      <c r="M1078" s="356">
        <v>35008078.200000003</v>
      </c>
      <c r="N1078" s="356">
        <v>36702506.700000003</v>
      </c>
      <c r="O1078" s="356">
        <v>38565823.600000001</v>
      </c>
      <c r="P1078" s="356">
        <v>39951120.700000003</v>
      </c>
      <c r="Q1078" s="354">
        <v>38241676</v>
      </c>
      <c r="R1078" s="355">
        <v>37420859</v>
      </c>
      <c r="S1078" s="355">
        <v>35998210</v>
      </c>
      <c r="T1078" s="355">
        <v>34670534</v>
      </c>
      <c r="U1078" s="355">
        <v>33654042</v>
      </c>
      <c r="V1078" s="355">
        <v>32369704</v>
      </c>
      <c r="W1078" s="356" t="s">
        <v>1131</v>
      </c>
      <c r="X1078" s="356" t="s">
        <v>1131</v>
      </c>
      <c r="Y1078" s="356" t="s">
        <v>1131</v>
      </c>
      <c r="Z1078" s="356" t="s">
        <v>1131</v>
      </c>
      <c r="AA1078" s="356" t="s">
        <v>1131</v>
      </c>
      <c r="AB1078" s="356" t="s">
        <v>1131</v>
      </c>
      <c r="AC1078" s="356" t="s">
        <v>1131</v>
      </c>
      <c r="AD1078" s="356" t="s">
        <v>1131</v>
      </c>
      <c r="AE1078" s="356" t="s">
        <v>1131</v>
      </c>
      <c r="AF1078" s="356" t="s">
        <v>1131</v>
      </c>
      <c r="AG1078" s="356" t="s">
        <v>1131</v>
      </c>
      <c r="AH1078" s="356" t="s">
        <v>1131</v>
      </c>
      <c r="AI1078" s="356" t="s">
        <v>1131</v>
      </c>
      <c r="AJ1078" s="356" t="s">
        <v>1131</v>
      </c>
      <c r="AK1078" s="356" t="s">
        <v>1131</v>
      </c>
      <c r="AL1078" s="356" t="s">
        <v>1131</v>
      </c>
      <c r="AM1078" s="356" t="s">
        <v>1131</v>
      </c>
      <c r="AN1078" s="356" t="s">
        <v>1131</v>
      </c>
      <c r="AO1078" s="356" t="s">
        <v>1131</v>
      </c>
      <c r="AP1078" s="356" t="s">
        <v>1131</v>
      </c>
      <c r="AQ1078" s="356" t="s">
        <v>1131</v>
      </c>
      <c r="AR1078" s="356" t="s">
        <v>1131</v>
      </c>
    </row>
    <row r="1079" spans="1:44" ht="20.25" customHeight="1">
      <c r="A1079" s="357" t="s">
        <v>4434</v>
      </c>
      <c r="B1079" s="358" t="s">
        <v>4435</v>
      </c>
      <c r="C1079" s="358" t="s">
        <v>1371</v>
      </c>
      <c r="D1079" s="358" t="s">
        <v>1315</v>
      </c>
      <c r="E1079" s="358" t="s">
        <v>1464</v>
      </c>
      <c r="F1079" s="358" t="s">
        <v>4433</v>
      </c>
      <c r="G1079" s="358"/>
      <c r="H1079" s="358" t="s">
        <v>1130</v>
      </c>
      <c r="I1079" s="355">
        <v>30155.200000000001</v>
      </c>
      <c r="J1079" s="355">
        <v>26298.5</v>
      </c>
      <c r="K1079" s="355">
        <v>28357.8</v>
      </c>
      <c r="L1079" s="355">
        <v>30482.3</v>
      </c>
      <c r="M1079" s="355">
        <v>30040.6</v>
      </c>
      <c r="N1079" s="355">
        <v>31096.799999999999</v>
      </c>
      <c r="O1079" s="355">
        <v>33712.6</v>
      </c>
      <c r="P1079" s="355">
        <v>30935.200000000001</v>
      </c>
      <c r="Q1079" s="359">
        <v>29289</v>
      </c>
      <c r="R1079" s="355">
        <v>27879</v>
      </c>
      <c r="S1079" s="355">
        <v>27817</v>
      </c>
      <c r="T1079" s="355">
        <v>27462</v>
      </c>
      <c r="U1079" s="355">
        <v>27108</v>
      </c>
      <c r="V1079" s="355">
        <v>25995</v>
      </c>
      <c r="W1079" s="355" t="s">
        <v>1131</v>
      </c>
      <c r="X1079" s="355" t="s">
        <v>1131</v>
      </c>
      <c r="Y1079" s="355" t="s">
        <v>1131</v>
      </c>
      <c r="Z1079" s="355" t="s">
        <v>1131</v>
      </c>
      <c r="AA1079" s="355" t="s">
        <v>1131</v>
      </c>
      <c r="AB1079" s="355" t="s">
        <v>1131</v>
      </c>
      <c r="AC1079" s="355" t="s">
        <v>1131</v>
      </c>
      <c r="AD1079" s="355" t="s">
        <v>1131</v>
      </c>
      <c r="AE1079" s="355" t="s">
        <v>1131</v>
      </c>
      <c r="AF1079" s="355" t="s">
        <v>1131</v>
      </c>
      <c r="AG1079" s="355" t="s">
        <v>1131</v>
      </c>
      <c r="AH1079" s="355" t="s">
        <v>1131</v>
      </c>
      <c r="AI1079" s="355" t="s">
        <v>1131</v>
      </c>
      <c r="AJ1079" s="355" t="s">
        <v>1131</v>
      </c>
      <c r="AK1079" s="355" t="s">
        <v>1131</v>
      </c>
      <c r="AL1079" s="355" t="s">
        <v>1131</v>
      </c>
      <c r="AM1079" s="355" t="s">
        <v>1131</v>
      </c>
      <c r="AN1079" s="355" t="s">
        <v>1131</v>
      </c>
      <c r="AO1079" s="355" t="s">
        <v>1131</v>
      </c>
      <c r="AP1079" s="355" t="s">
        <v>1131</v>
      </c>
      <c r="AQ1079" s="355" t="s">
        <v>1131</v>
      </c>
      <c r="AR1079" s="355" t="s">
        <v>1131</v>
      </c>
    </row>
    <row r="1080" spans="1:44" ht="20.25" customHeight="1">
      <c r="A1080" s="352" t="s">
        <v>4436</v>
      </c>
      <c r="B1080" s="353" t="s">
        <v>4437</v>
      </c>
      <c r="C1080" s="353"/>
      <c r="D1080" s="353"/>
      <c r="E1080" s="353" t="s">
        <v>1468</v>
      </c>
      <c r="F1080" s="353" t="s">
        <v>4438</v>
      </c>
      <c r="G1080" s="353"/>
      <c r="H1080" s="353" t="s">
        <v>1130</v>
      </c>
      <c r="I1080" s="356">
        <v>-3.0990000000000002</v>
      </c>
      <c r="J1080" s="356">
        <v>4.351</v>
      </c>
      <c r="K1080" s="356">
        <v>0.312</v>
      </c>
      <c r="L1080" s="356">
        <v>-3.2690000000000001</v>
      </c>
      <c r="M1080" s="356">
        <v>-1.504</v>
      </c>
      <c r="N1080" s="356">
        <v>1.984</v>
      </c>
      <c r="O1080" s="356">
        <v>2.4409999999999998</v>
      </c>
      <c r="P1080" s="356">
        <v>0.45400000000000001</v>
      </c>
      <c r="Q1080" s="354">
        <v>5.9</v>
      </c>
      <c r="R1080" s="355">
        <v>7.8</v>
      </c>
      <c r="S1080" s="355">
        <v>7.3</v>
      </c>
      <c r="T1080" s="355">
        <v>6.1</v>
      </c>
      <c r="U1080" s="355">
        <v>7.1</v>
      </c>
      <c r="V1080" s="355">
        <v>5.8</v>
      </c>
      <c r="W1080" s="356" t="s">
        <v>1131</v>
      </c>
      <c r="X1080" s="356" t="s">
        <v>1131</v>
      </c>
      <c r="Y1080" s="356" t="s">
        <v>1131</v>
      </c>
      <c r="Z1080" s="356" t="s">
        <v>1131</v>
      </c>
      <c r="AA1080" s="356" t="s">
        <v>1131</v>
      </c>
      <c r="AB1080" s="356" t="s">
        <v>1131</v>
      </c>
      <c r="AC1080" s="356" t="s">
        <v>1131</v>
      </c>
      <c r="AD1080" s="356" t="s">
        <v>1131</v>
      </c>
      <c r="AE1080" s="356" t="s">
        <v>1131</v>
      </c>
      <c r="AF1080" s="356" t="s">
        <v>1131</v>
      </c>
      <c r="AG1080" s="356" t="s">
        <v>1131</v>
      </c>
      <c r="AH1080" s="356" t="s">
        <v>1131</v>
      </c>
      <c r="AI1080" s="356" t="s">
        <v>1131</v>
      </c>
      <c r="AJ1080" s="356" t="s">
        <v>1131</v>
      </c>
      <c r="AK1080" s="356" t="s">
        <v>1131</v>
      </c>
      <c r="AL1080" s="356" t="s">
        <v>1131</v>
      </c>
      <c r="AM1080" s="356" t="s">
        <v>1131</v>
      </c>
      <c r="AN1080" s="356" t="s">
        <v>1131</v>
      </c>
      <c r="AO1080" s="356" t="s">
        <v>1131</v>
      </c>
      <c r="AP1080" s="356" t="s">
        <v>1131</v>
      </c>
      <c r="AQ1080" s="356" t="s">
        <v>1131</v>
      </c>
      <c r="AR1080" s="356" t="s">
        <v>1131</v>
      </c>
    </row>
    <row r="1081" spans="1:44" ht="13.5" customHeight="1">
      <c r="A1081" s="357" t="s">
        <v>4439</v>
      </c>
      <c r="B1081" s="358" t="s">
        <v>4440</v>
      </c>
      <c r="C1081" s="358" t="s">
        <v>1290</v>
      </c>
      <c r="D1081" s="358" t="s">
        <v>1315</v>
      </c>
      <c r="E1081" s="358"/>
      <c r="F1081" s="358" t="s">
        <v>4441</v>
      </c>
      <c r="G1081" s="358"/>
      <c r="H1081" s="358" t="s">
        <v>1130</v>
      </c>
      <c r="I1081" s="355">
        <v>24139991.300000001</v>
      </c>
      <c r="J1081" s="355">
        <v>25190383.300000001</v>
      </c>
      <c r="K1081" s="355">
        <v>25269073.899999999</v>
      </c>
      <c r="L1081" s="355">
        <v>24443092.5</v>
      </c>
      <c r="M1081" s="355">
        <v>24075547</v>
      </c>
      <c r="N1081" s="355">
        <v>24553290</v>
      </c>
      <c r="O1081" s="355">
        <v>25152655.600000001</v>
      </c>
      <c r="P1081" s="355">
        <v>25266936</v>
      </c>
      <c r="Q1081" s="359">
        <v>26748365</v>
      </c>
      <c r="R1081" s="355">
        <v>28838287</v>
      </c>
      <c r="S1081" s="355">
        <v>30954471</v>
      </c>
      <c r="T1081" s="355">
        <v>32833267</v>
      </c>
      <c r="U1081" s="355">
        <v>35172953</v>
      </c>
      <c r="V1081" s="355">
        <v>37222545</v>
      </c>
      <c r="W1081" s="355" t="s">
        <v>1131</v>
      </c>
      <c r="X1081" s="355" t="s">
        <v>1131</v>
      </c>
      <c r="Y1081" s="355" t="s">
        <v>1131</v>
      </c>
      <c r="Z1081" s="355" t="s">
        <v>1131</v>
      </c>
      <c r="AA1081" s="355" t="s">
        <v>1131</v>
      </c>
      <c r="AB1081" s="355" t="s">
        <v>1131</v>
      </c>
      <c r="AC1081" s="355" t="s">
        <v>1131</v>
      </c>
      <c r="AD1081" s="355" t="s">
        <v>1131</v>
      </c>
      <c r="AE1081" s="355" t="s">
        <v>1131</v>
      </c>
      <c r="AF1081" s="355" t="s">
        <v>1131</v>
      </c>
      <c r="AG1081" s="355" t="s">
        <v>1131</v>
      </c>
      <c r="AH1081" s="355" t="s">
        <v>1131</v>
      </c>
      <c r="AI1081" s="355" t="s">
        <v>1131</v>
      </c>
      <c r="AJ1081" s="355" t="s">
        <v>1131</v>
      </c>
      <c r="AK1081" s="355" t="s">
        <v>1131</v>
      </c>
      <c r="AL1081" s="355" t="s">
        <v>1131</v>
      </c>
      <c r="AM1081" s="355" t="s">
        <v>1131</v>
      </c>
      <c r="AN1081" s="355" t="s">
        <v>1131</v>
      </c>
      <c r="AO1081" s="355" t="s">
        <v>1131</v>
      </c>
      <c r="AP1081" s="355" t="s">
        <v>1131</v>
      </c>
      <c r="AQ1081" s="355" t="s">
        <v>1131</v>
      </c>
      <c r="AR1081" s="355" t="s">
        <v>1131</v>
      </c>
    </row>
    <row r="1082" spans="1:44" ht="13.5" customHeight="1">
      <c r="A1082" s="352" t="s">
        <v>4442</v>
      </c>
      <c r="B1082" s="353" t="s">
        <v>4443</v>
      </c>
      <c r="C1082" s="353" t="s">
        <v>1371</v>
      </c>
      <c r="D1082" s="353" t="s">
        <v>1315</v>
      </c>
      <c r="E1082" s="353" t="s">
        <v>1464</v>
      </c>
      <c r="F1082" s="353" t="s">
        <v>4441</v>
      </c>
      <c r="G1082" s="353"/>
      <c r="H1082" s="353" t="s">
        <v>1130</v>
      </c>
      <c r="I1082" s="356">
        <v>21344.799999999999</v>
      </c>
      <c r="J1082" s="356">
        <v>21701.5</v>
      </c>
      <c r="K1082" s="356">
        <v>22342.2</v>
      </c>
      <c r="L1082" s="356">
        <v>22217.7</v>
      </c>
      <c r="M1082" s="356">
        <v>20659.400000000001</v>
      </c>
      <c r="N1082" s="356">
        <v>20803.2</v>
      </c>
      <c r="O1082" s="356">
        <v>21987.4</v>
      </c>
      <c r="P1082" s="356">
        <v>19564.8</v>
      </c>
      <c r="Q1082" s="354">
        <v>20486</v>
      </c>
      <c r="R1082" s="355">
        <v>21485</v>
      </c>
      <c r="S1082" s="355">
        <v>23919</v>
      </c>
      <c r="T1082" s="355">
        <v>26006</v>
      </c>
      <c r="U1082" s="355">
        <v>28331</v>
      </c>
      <c r="V1082" s="355">
        <v>29892</v>
      </c>
      <c r="W1082" s="356" t="s">
        <v>1131</v>
      </c>
      <c r="X1082" s="356" t="s">
        <v>1131</v>
      </c>
      <c r="Y1082" s="356" t="s">
        <v>1131</v>
      </c>
      <c r="Z1082" s="356" t="s">
        <v>1131</v>
      </c>
      <c r="AA1082" s="356" t="s">
        <v>1131</v>
      </c>
      <c r="AB1082" s="356" t="s">
        <v>1131</v>
      </c>
      <c r="AC1082" s="356" t="s">
        <v>1131</v>
      </c>
      <c r="AD1082" s="356" t="s">
        <v>1131</v>
      </c>
      <c r="AE1082" s="356" t="s">
        <v>1131</v>
      </c>
      <c r="AF1082" s="356" t="s">
        <v>1131</v>
      </c>
      <c r="AG1082" s="356" t="s">
        <v>1131</v>
      </c>
      <c r="AH1082" s="356" t="s">
        <v>1131</v>
      </c>
      <c r="AI1082" s="356" t="s">
        <v>1131</v>
      </c>
      <c r="AJ1082" s="356" t="s">
        <v>1131</v>
      </c>
      <c r="AK1082" s="356" t="s">
        <v>1131</v>
      </c>
      <c r="AL1082" s="356" t="s">
        <v>1131</v>
      </c>
      <c r="AM1082" s="356" t="s">
        <v>1131</v>
      </c>
      <c r="AN1082" s="356" t="s">
        <v>1131</v>
      </c>
      <c r="AO1082" s="356" t="s">
        <v>1131</v>
      </c>
      <c r="AP1082" s="356" t="s">
        <v>1131</v>
      </c>
      <c r="AQ1082" s="356" t="s">
        <v>1131</v>
      </c>
      <c r="AR1082" s="356" t="s">
        <v>1131</v>
      </c>
    </row>
    <row r="1083" spans="1:44" ht="20.25" customHeight="1">
      <c r="A1083" s="357" t="s">
        <v>4444</v>
      </c>
      <c r="B1083" s="358" t="s">
        <v>4445</v>
      </c>
      <c r="C1083" s="358"/>
      <c r="D1083" s="358"/>
      <c r="E1083" s="358" t="s">
        <v>1468</v>
      </c>
      <c r="F1083" s="358" t="s">
        <v>4446</v>
      </c>
      <c r="G1083" s="358"/>
      <c r="H1083" s="358" t="s">
        <v>1130</v>
      </c>
      <c r="I1083" s="355">
        <v>0.58345004507291998</v>
      </c>
      <c r="J1083" s="355">
        <v>-4.3390073102526996</v>
      </c>
      <c r="K1083" s="355">
        <v>2.9163575141731601</v>
      </c>
      <c r="L1083" s="355">
        <v>1.11064887754899</v>
      </c>
      <c r="M1083" s="355">
        <v>1.90590569143456</v>
      </c>
      <c r="N1083" s="355">
        <v>3.67643571430958</v>
      </c>
      <c r="O1083" s="359">
        <v>4.0203254995073703</v>
      </c>
      <c r="P1083" s="359">
        <v>2.3534420777337601</v>
      </c>
      <c r="Q1083" s="359">
        <v>-0.34962009377130798</v>
      </c>
      <c r="R1083" s="355">
        <v>1.95276682875298</v>
      </c>
      <c r="S1083" s="355">
        <v>1.0467017959782601</v>
      </c>
      <c r="T1083" s="355">
        <v>0.82314797217388802</v>
      </c>
      <c r="U1083" s="355">
        <v>1.96017805707365</v>
      </c>
      <c r="V1083" s="355">
        <v>1.1118513398868499</v>
      </c>
      <c r="W1083" s="355" t="s">
        <v>1131</v>
      </c>
      <c r="X1083" s="355" t="s">
        <v>1131</v>
      </c>
      <c r="Y1083" s="355" t="s">
        <v>1131</v>
      </c>
      <c r="Z1083" s="355" t="s">
        <v>1131</v>
      </c>
      <c r="AA1083" s="355" t="s">
        <v>1131</v>
      </c>
      <c r="AB1083" s="355" t="s">
        <v>1131</v>
      </c>
      <c r="AC1083" s="355" t="s">
        <v>1131</v>
      </c>
      <c r="AD1083" s="355" t="s">
        <v>1131</v>
      </c>
      <c r="AE1083" s="355" t="s">
        <v>1131</v>
      </c>
      <c r="AF1083" s="355" t="s">
        <v>1131</v>
      </c>
      <c r="AG1083" s="355" t="s">
        <v>1131</v>
      </c>
      <c r="AH1083" s="355" t="s">
        <v>1131</v>
      </c>
      <c r="AI1083" s="355" t="s">
        <v>1131</v>
      </c>
      <c r="AJ1083" s="355" t="s">
        <v>1131</v>
      </c>
      <c r="AK1083" s="355" t="s">
        <v>1131</v>
      </c>
      <c r="AL1083" s="355" t="s">
        <v>1131</v>
      </c>
      <c r="AM1083" s="355" t="s">
        <v>1131</v>
      </c>
      <c r="AN1083" s="355" t="s">
        <v>1131</v>
      </c>
      <c r="AO1083" s="355" t="s">
        <v>1131</v>
      </c>
      <c r="AP1083" s="355" t="s">
        <v>1131</v>
      </c>
      <c r="AQ1083" s="355" t="s">
        <v>1131</v>
      </c>
      <c r="AR1083" s="355" t="s">
        <v>1131</v>
      </c>
    </row>
    <row r="1084" spans="1:44" ht="20.25" customHeight="1">
      <c r="A1084" s="352" t="s">
        <v>4447</v>
      </c>
      <c r="B1084" s="353" t="s">
        <v>4448</v>
      </c>
      <c r="C1084" s="353" t="s">
        <v>1290</v>
      </c>
      <c r="D1084" s="353" t="s">
        <v>1315</v>
      </c>
      <c r="E1084" s="353" t="s">
        <v>1468</v>
      </c>
      <c r="F1084" s="353" t="s">
        <v>4449</v>
      </c>
      <c r="G1084" s="353"/>
      <c r="H1084" s="353" t="s">
        <v>1130</v>
      </c>
      <c r="I1084" s="356">
        <v>58244053.75</v>
      </c>
      <c r="J1084" s="356">
        <v>55716840</v>
      </c>
      <c r="K1084" s="356">
        <v>57341742.249999799</v>
      </c>
      <c r="L1084" s="356">
        <v>57978607.6666665</v>
      </c>
      <c r="M1084" s="356">
        <v>59083625.25</v>
      </c>
      <c r="N1084" s="356">
        <v>61255796.749999799</v>
      </c>
      <c r="O1084" s="354">
        <v>63718479.1666665</v>
      </c>
      <c r="P1084" s="354">
        <v>65218056.666666798</v>
      </c>
      <c r="Q1084" s="354">
        <v>64990041.235793002</v>
      </c>
      <c r="R1084" s="355">
        <v>66259145.203038499</v>
      </c>
      <c r="S1084" s="355">
        <v>66952680.8658785</v>
      </c>
      <c r="T1084" s="355">
        <v>67503800.500742003</v>
      </c>
      <c r="U1084" s="355">
        <v>68826995.1858484</v>
      </c>
      <c r="V1084" s="355">
        <v>69592249.054026097</v>
      </c>
      <c r="W1084" s="356" t="s">
        <v>1131</v>
      </c>
      <c r="X1084" s="356" t="s">
        <v>1131</v>
      </c>
      <c r="Y1084" s="356" t="s">
        <v>1131</v>
      </c>
      <c r="Z1084" s="356" t="s">
        <v>1131</v>
      </c>
      <c r="AA1084" s="356" t="s">
        <v>1131</v>
      </c>
      <c r="AB1084" s="356" t="s">
        <v>1131</v>
      </c>
      <c r="AC1084" s="356" t="s">
        <v>1131</v>
      </c>
      <c r="AD1084" s="356" t="s">
        <v>1131</v>
      </c>
      <c r="AE1084" s="356" t="s">
        <v>1131</v>
      </c>
      <c r="AF1084" s="356" t="s">
        <v>1131</v>
      </c>
      <c r="AG1084" s="356" t="s">
        <v>1131</v>
      </c>
      <c r="AH1084" s="356" t="s">
        <v>1131</v>
      </c>
      <c r="AI1084" s="356" t="s">
        <v>1131</v>
      </c>
      <c r="AJ1084" s="356" t="s">
        <v>1131</v>
      </c>
      <c r="AK1084" s="356" t="s">
        <v>1131</v>
      </c>
      <c r="AL1084" s="356" t="s">
        <v>1131</v>
      </c>
      <c r="AM1084" s="356" t="s">
        <v>1131</v>
      </c>
      <c r="AN1084" s="356" t="s">
        <v>1131</v>
      </c>
      <c r="AO1084" s="356" t="s">
        <v>1131</v>
      </c>
      <c r="AP1084" s="356" t="s">
        <v>1131</v>
      </c>
      <c r="AQ1084" s="356" t="s">
        <v>1131</v>
      </c>
      <c r="AR1084" s="356" t="s">
        <v>1131</v>
      </c>
    </row>
    <row r="1085" spans="1:44" ht="13.5" customHeight="1">
      <c r="A1085" s="357" t="s">
        <v>4450</v>
      </c>
      <c r="B1085" s="358" t="s">
        <v>4451</v>
      </c>
      <c r="C1085" s="358" t="s">
        <v>1371</v>
      </c>
      <c r="D1085" s="358" t="s">
        <v>1315</v>
      </c>
      <c r="E1085" s="358" t="s">
        <v>1464</v>
      </c>
      <c r="F1085" s="358" t="s">
        <v>4449</v>
      </c>
      <c r="G1085" s="358"/>
      <c r="H1085" s="358" t="s">
        <v>1130</v>
      </c>
      <c r="I1085" s="355">
        <v>51500</v>
      </c>
      <c r="J1085" s="355">
        <v>48000</v>
      </c>
      <c r="K1085" s="355">
        <v>50700</v>
      </c>
      <c r="L1085" s="355">
        <v>52700</v>
      </c>
      <c r="M1085" s="355">
        <v>50700</v>
      </c>
      <c r="N1085" s="355">
        <v>51900</v>
      </c>
      <c r="O1085" s="355">
        <v>55700</v>
      </c>
      <c r="P1085" s="355">
        <v>50500</v>
      </c>
      <c r="Q1085" s="359">
        <v>49775.528695809997</v>
      </c>
      <c r="R1085" s="355">
        <v>49364.155892991097</v>
      </c>
      <c r="S1085" s="355">
        <v>51736.423723466898</v>
      </c>
      <c r="T1085" s="355">
        <v>53467.955273184001</v>
      </c>
      <c r="U1085" s="355">
        <v>55438.578482358702</v>
      </c>
      <c r="V1085" s="355">
        <v>55886.1666765919</v>
      </c>
      <c r="W1085" s="355" t="s">
        <v>1131</v>
      </c>
      <c r="X1085" s="355" t="s">
        <v>1131</v>
      </c>
      <c r="Y1085" s="355" t="s">
        <v>1131</v>
      </c>
      <c r="Z1085" s="355" t="s">
        <v>1131</v>
      </c>
      <c r="AA1085" s="355" t="s">
        <v>1131</v>
      </c>
      <c r="AB1085" s="355" t="s">
        <v>1131</v>
      </c>
      <c r="AC1085" s="355" t="s">
        <v>1131</v>
      </c>
      <c r="AD1085" s="355" t="s">
        <v>1131</v>
      </c>
      <c r="AE1085" s="355" t="s">
        <v>1131</v>
      </c>
      <c r="AF1085" s="355" t="s">
        <v>1131</v>
      </c>
      <c r="AG1085" s="355" t="s">
        <v>1131</v>
      </c>
      <c r="AH1085" s="355" t="s">
        <v>1131</v>
      </c>
      <c r="AI1085" s="355" t="s">
        <v>1131</v>
      </c>
      <c r="AJ1085" s="355" t="s">
        <v>1131</v>
      </c>
      <c r="AK1085" s="355" t="s">
        <v>1131</v>
      </c>
      <c r="AL1085" s="355" t="s">
        <v>1131</v>
      </c>
      <c r="AM1085" s="355" t="s">
        <v>1131</v>
      </c>
      <c r="AN1085" s="355" t="s">
        <v>1131</v>
      </c>
      <c r="AO1085" s="355" t="s">
        <v>1131</v>
      </c>
      <c r="AP1085" s="355" t="s">
        <v>1131</v>
      </c>
      <c r="AQ1085" s="355" t="s">
        <v>1131</v>
      </c>
      <c r="AR1085" s="355" t="s">
        <v>1131</v>
      </c>
    </row>
    <row r="1086" spans="1:44" ht="47.25" customHeight="1">
      <c r="A1086" s="352" t="s">
        <v>4452</v>
      </c>
      <c r="B1086" s="353" t="s">
        <v>4453</v>
      </c>
      <c r="C1086" s="353"/>
      <c r="D1086" s="353"/>
      <c r="E1086" s="353" t="s">
        <v>4454</v>
      </c>
      <c r="F1086" s="353" t="s">
        <v>4455</v>
      </c>
      <c r="G1086" s="353"/>
      <c r="H1086" s="353" t="s">
        <v>1130</v>
      </c>
      <c r="I1086" s="354">
        <v>753</v>
      </c>
      <c r="J1086" s="354">
        <v>769</v>
      </c>
      <c r="K1086" s="354">
        <v>787</v>
      </c>
      <c r="L1086" s="354">
        <v>805</v>
      </c>
      <c r="M1086" s="354">
        <v>823</v>
      </c>
      <c r="N1086" s="354">
        <v>841</v>
      </c>
      <c r="O1086" s="354">
        <v>861</v>
      </c>
      <c r="P1086" s="354">
        <v>884</v>
      </c>
      <c r="Q1086" s="354">
        <v>906</v>
      </c>
      <c r="R1086" s="355">
        <v>928</v>
      </c>
      <c r="S1086" s="355">
        <v>951</v>
      </c>
      <c r="T1086" s="355">
        <v>976</v>
      </c>
      <c r="U1086" s="355">
        <v>1001</v>
      </c>
      <c r="V1086" s="355">
        <v>1027</v>
      </c>
      <c r="W1086" s="356" t="s">
        <v>1131</v>
      </c>
      <c r="X1086" s="356" t="s">
        <v>1131</v>
      </c>
      <c r="Y1086" s="356" t="s">
        <v>1131</v>
      </c>
      <c r="Z1086" s="356" t="s">
        <v>1131</v>
      </c>
      <c r="AA1086" s="356" t="s">
        <v>1131</v>
      </c>
      <c r="AB1086" s="356" t="s">
        <v>1131</v>
      </c>
      <c r="AC1086" s="356" t="s">
        <v>1131</v>
      </c>
      <c r="AD1086" s="356" t="s">
        <v>1131</v>
      </c>
      <c r="AE1086" s="356" t="s">
        <v>1131</v>
      </c>
      <c r="AF1086" s="356" t="s">
        <v>1131</v>
      </c>
      <c r="AG1086" s="356" t="s">
        <v>1131</v>
      </c>
      <c r="AH1086" s="356" t="s">
        <v>1131</v>
      </c>
      <c r="AI1086" s="356" t="s">
        <v>1131</v>
      </c>
      <c r="AJ1086" s="356" t="s">
        <v>1131</v>
      </c>
      <c r="AK1086" s="356" t="s">
        <v>1131</v>
      </c>
      <c r="AL1086" s="356" t="s">
        <v>1131</v>
      </c>
      <c r="AM1086" s="356" t="s">
        <v>1131</v>
      </c>
      <c r="AN1086" s="356" t="s">
        <v>1131</v>
      </c>
      <c r="AO1086" s="356" t="s">
        <v>1131</v>
      </c>
      <c r="AP1086" s="356" t="s">
        <v>1131</v>
      </c>
      <c r="AQ1086" s="356" t="s">
        <v>1131</v>
      </c>
      <c r="AR1086" s="356" t="s">
        <v>1131</v>
      </c>
    </row>
    <row r="1087" spans="1:44" ht="38.25" customHeight="1">
      <c r="A1087" s="357" t="s">
        <v>4456</v>
      </c>
      <c r="B1087" s="358" t="s">
        <v>4457</v>
      </c>
      <c r="C1087" s="358"/>
      <c r="D1087" s="358"/>
      <c r="E1087" s="358" t="s">
        <v>2189</v>
      </c>
      <c r="F1087" s="358" t="s">
        <v>4458</v>
      </c>
      <c r="G1087" s="358"/>
      <c r="H1087" s="358" t="s">
        <v>1130</v>
      </c>
      <c r="I1087" s="355">
        <v>46.832000000000001</v>
      </c>
      <c r="J1087" s="355">
        <v>47.284999999999997</v>
      </c>
      <c r="K1087" s="355">
        <v>47.106000000000002</v>
      </c>
      <c r="L1087" s="355">
        <v>44.662999999999997</v>
      </c>
      <c r="M1087" s="355">
        <v>42.808</v>
      </c>
      <c r="N1087" s="355">
        <v>44.435000000000002</v>
      </c>
      <c r="O1087" s="355">
        <v>43.171999999999997</v>
      </c>
      <c r="P1087" s="355">
        <v>39.997</v>
      </c>
      <c r="Q1087" s="355">
        <v>39.970999999999997</v>
      </c>
      <c r="R1087" s="359">
        <v>39.6</v>
      </c>
      <c r="S1087" s="355">
        <v>38.5</v>
      </c>
      <c r="T1087" s="355">
        <v>38.5</v>
      </c>
      <c r="U1087" s="355">
        <v>38.5</v>
      </c>
      <c r="V1087" s="355">
        <v>38.799999999999997</v>
      </c>
      <c r="W1087" s="355">
        <v>38.9</v>
      </c>
      <c r="X1087" s="355" t="s">
        <v>1131</v>
      </c>
      <c r="Y1087" s="355" t="s">
        <v>1131</v>
      </c>
      <c r="Z1087" s="355" t="s">
        <v>1131</v>
      </c>
      <c r="AA1087" s="355" t="s">
        <v>1131</v>
      </c>
      <c r="AB1087" s="355" t="s">
        <v>1131</v>
      </c>
      <c r="AC1087" s="355" t="s">
        <v>1131</v>
      </c>
      <c r="AD1087" s="355" t="s">
        <v>1131</v>
      </c>
      <c r="AE1087" s="355" t="s">
        <v>1131</v>
      </c>
      <c r="AF1087" s="355" t="s">
        <v>1131</v>
      </c>
      <c r="AG1087" s="355" t="s">
        <v>1131</v>
      </c>
      <c r="AH1087" s="355" t="s">
        <v>1131</v>
      </c>
      <c r="AI1087" s="355" t="s">
        <v>1131</v>
      </c>
      <c r="AJ1087" s="355" t="s">
        <v>1131</v>
      </c>
      <c r="AK1087" s="355" t="s">
        <v>1131</v>
      </c>
      <c r="AL1087" s="355" t="s">
        <v>1131</v>
      </c>
      <c r="AM1087" s="355" t="s">
        <v>1131</v>
      </c>
      <c r="AN1087" s="355" t="s">
        <v>1131</v>
      </c>
      <c r="AO1087" s="355" t="s">
        <v>1131</v>
      </c>
      <c r="AP1087" s="355" t="s">
        <v>1131</v>
      </c>
      <c r="AQ1087" s="355" t="s">
        <v>1131</v>
      </c>
      <c r="AR1087" s="355" t="s">
        <v>1131</v>
      </c>
    </row>
    <row r="1088" spans="1:44" ht="57" customHeight="1">
      <c r="A1088" s="352" t="s">
        <v>4459</v>
      </c>
      <c r="B1088" s="353" t="s">
        <v>4460</v>
      </c>
      <c r="C1088" s="353" t="s">
        <v>1371</v>
      </c>
      <c r="D1088" s="353" t="s">
        <v>1315</v>
      </c>
      <c r="E1088" s="353" t="s">
        <v>1632</v>
      </c>
      <c r="F1088" s="353" t="s">
        <v>4461</v>
      </c>
      <c r="G1088" s="353" t="s">
        <v>1827</v>
      </c>
      <c r="H1088" s="353" t="s">
        <v>1130</v>
      </c>
      <c r="I1088" s="356">
        <v>1218100</v>
      </c>
      <c r="J1088" s="356">
        <v>1242500</v>
      </c>
      <c r="K1088" s="356">
        <v>1453100</v>
      </c>
      <c r="L1088" s="356">
        <v>1525300</v>
      </c>
      <c r="M1088" s="356">
        <v>1604400</v>
      </c>
      <c r="N1088" s="356">
        <v>1744800</v>
      </c>
      <c r="O1088" s="356">
        <v>1771400</v>
      </c>
      <c r="P1088" s="356">
        <v>1855400</v>
      </c>
      <c r="Q1088" s="354">
        <v>1910000</v>
      </c>
      <c r="R1088" s="355">
        <v>2008000</v>
      </c>
      <c r="S1088" s="355">
        <v>2146000</v>
      </c>
      <c r="T1088" s="355">
        <v>2256000</v>
      </c>
      <c r="U1088" s="355">
        <v>2330000</v>
      </c>
      <c r="V1088" s="355">
        <v>2386000</v>
      </c>
      <c r="W1088" s="356" t="s">
        <v>1131</v>
      </c>
      <c r="X1088" s="356" t="s">
        <v>1131</v>
      </c>
      <c r="Y1088" s="356" t="s">
        <v>1131</v>
      </c>
      <c r="Z1088" s="356" t="s">
        <v>1131</v>
      </c>
      <c r="AA1088" s="356" t="s">
        <v>1131</v>
      </c>
      <c r="AB1088" s="356" t="s">
        <v>1131</v>
      </c>
      <c r="AC1088" s="356" t="s">
        <v>1131</v>
      </c>
      <c r="AD1088" s="356" t="s">
        <v>1131</v>
      </c>
      <c r="AE1088" s="356" t="s">
        <v>1131</v>
      </c>
      <c r="AF1088" s="356" t="s">
        <v>1131</v>
      </c>
      <c r="AG1088" s="356" t="s">
        <v>1131</v>
      </c>
      <c r="AH1088" s="356" t="s">
        <v>1131</v>
      </c>
      <c r="AI1088" s="356" t="s">
        <v>1131</v>
      </c>
      <c r="AJ1088" s="356" t="s">
        <v>1131</v>
      </c>
      <c r="AK1088" s="356" t="s">
        <v>1131</v>
      </c>
      <c r="AL1088" s="356" t="s">
        <v>1131</v>
      </c>
      <c r="AM1088" s="356" t="s">
        <v>1131</v>
      </c>
      <c r="AN1088" s="356" t="s">
        <v>1131</v>
      </c>
      <c r="AO1088" s="356" t="s">
        <v>1131</v>
      </c>
      <c r="AP1088" s="356" t="s">
        <v>1131</v>
      </c>
      <c r="AQ1088" s="356" t="s">
        <v>1131</v>
      </c>
      <c r="AR1088" s="356" t="s">
        <v>1131</v>
      </c>
    </row>
    <row r="1089" spans="1:44" ht="38.25" customHeight="1">
      <c r="A1089" s="357" t="s">
        <v>4462</v>
      </c>
      <c r="B1089" s="358" t="s">
        <v>4463</v>
      </c>
      <c r="C1089" s="358"/>
      <c r="D1089" s="358"/>
      <c r="E1089" s="358" t="s">
        <v>4464</v>
      </c>
      <c r="F1089" s="358" t="s">
        <v>4465</v>
      </c>
      <c r="G1089" s="358"/>
      <c r="H1089" s="358" t="s">
        <v>1130</v>
      </c>
      <c r="I1089" s="359">
        <v>24.2</v>
      </c>
      <c r="J1089" s="359">
        <v>24.2</v>
      </c>
      <c r="K1089" s="359">
        <v>22</v>
      </c>
      <c r="L1089" s="359">
        <v>25</v>
      </c>
      <c r="M1089" s="359">
        <v>25</v>
      </c>
      <c r="N1089" s="359">
        <v>25</v>
      </c>
      <c r="O1089" s="359">
        <v>25</v>
      </c>
      <c r="P1089" s="359">
        <v>25</v>
      </c>
      <c r="Q1089" s="355" t="s">
        <v>1131</v>
      </c>
      <c r="R1089" s="355" t="s">
        <v>1131</v>
      </c>
      <c r="S1089" s="355" t="s">
        <v>1131</v>
      </c>
      <c r="T1089" s="355" t="s">
        <v>1131</v>
      </c>
      <c r="U1089" s="355" t="s">
        <v>1131</v>
      </c>
      <c r="V1089" s="355" t="s">
        <v>1131</v>
      </c>
      <c r="W1089" s="355" t="s">
        <v>1131</v>
      </c>
      <c r="X1089" s="355" t="s">
        <v>1131</v>
      </c>
      <c r="Y1089" s="355" t="s">
        <v>1131</v>
      </c>
      <c r="Z1089" s="355" t="s">
        <v>1131</v>
      </c>
      <c r="AA1089" s="355" t="s">
        <v>1131</v>
      </c>
      <c r="AB1089" s="355" t="s">
        <v>1131</v>
      </c>
      <c r="AC1089" s="355" t="s">
        <v>1131</v>
      </c>
      <c r="AD1089" s="355" t="s">
        <v>1131</v>
      </c>
      <c r="AE1089" s="355" t="s">
        <v>1131</v>
      </c>
      <c r="AF1089" s="355" t="s">
        <v>1131</v>
      </c>
      <c r="AG1089" s="355" t="s">
        <v>1131</v>
      </c>
      <c r="AH1089" s="355" t="s">
        <v>1131</v>
      </c>
      <c r="AI1089" s="355" t="s">
        <v>1131</v>
      </c>
      <c r="AJ1089" s="355" t="s">
        <v>1131</v>
      </c>
      <c r="AK1089" s="355" t="s">
        <v>1131</v>
      </c>
      <c r="AL1089" s="355" t="s">
        <v>1131</v>
      </c>
      <c r="AM1089" s="355" t="s">
        <v>1131</v>
      </c>
      <c r="AN1089" s="355" t="s">
        <v>1131</v>
      </c>
      <c r="AO1089" s="355" t="s">
        <v>1131</v>
      </c>
      <c r="AP1089" s="355" t="s">
        <v>1131</v>
      </c>
      <c r="AQ1089" s="355" t="s">
        <v>1131</v>
      </c>
      <c r="AR1089" s="355" t="s">
        <v>1131</v>
      </c>
    </row>
    <row r="1090" spans="1:44" ht="47.25" customHeight="1">
      <c r="A1090" s="352" t="s">
        <v>4466</v>
      </c>
      <c r="B1090" s="353" t="s">
        <v>4467</v>
      </c>
      <c r="C1090" s="353"/>
      <c r="D1090" s="353"/>
      <c r="E1090" s="353" t="s">
        <v>1276</v>
      </c>
      <c r="F1090" s="353" t="s">
        <v>4468</v>
      </c>
      <c r="G1090" s="353"/>
      <c r="H1090" s="353" t="s">
        <v>1130</v>
      </c>
      <c r="I1090" s="354">
        <v>4</v>
      </c>
      <c r="J1090" s="354">
        <v>4</v>
      </c>
      <c r="K1090" s="354">
        <v>4</v>
      </c>
      <c r="L1090" s="354">
        <v>4</v>
      </c>
      <c r="M1090" s="354">
        <v>4</v>
      </c>
      <c r="N1090" s="354">
        <v>4</v>
      </c>
      <c r="O1090" s="354">
        <v>4</v>
      </c>
      <c r="P1090" s="354">
        <v>4</v>
      </c>
      <c r="Q1090" s="354">
        <v>3.8</v>
      </c>
      <c r="R1090" s="354">
        <v>3.6</v>
      </c>
      <c r="S1090" s="355">
        <v>3.4</v>
      </c>
      <c r="T1090" s="355">
        <v>3.2</v>
      </c>
      <c r="U1090" s="355">
        <v>3</v>
      </c>
      <c r="V1090" s="355">
        <v>3</v>
      </c>
      <c r="W1090" s="355">
        <v>3</v>
      </c>
      <c r="X1090" s="356" t="s">
        <v>1131</v>
      </c>
      <c r="Y1090" s="356" t="s">
        <v>1131</v>
      </c>
      <c r="Z1090" s="356" t="s">
        <v>1131</v>
      </c>
      <c r="AA1090" s="356" t="s">
        <v>1131</v>
      </c>
      <c r="AB1090" s="356" t="s">
        <v>1131</v>
      </c>
      <c r="AC1090" s="356" t="s">
        <v>1131</v>
      </c>
      <c r="AD1090" s="356" t="s">
        <v>1131</v>
      </c>
      <c r="AE1090" s="356" t="s">
        <v>1131</v>
      </c>
      <c r="AF1090" s="356" t="s">
        <v>1131</v>
      </c>
      <c r="AG1090" s="356" t="s">
        <v>1131</v>
      </c>
      <c r="AH1090" s="356" t="s">
        <v>1131</v>
      </c>
      <c r="AI1090" s="356" t="s">
        <v>1131</v>
      </c>
      <c r="AJ1090" s="356" t="s">
        <v>1131</v>
      </c>
      <c r="AK1090" s="356" t="s">
        <v>1131</v>
      </c>
      <c r="AL1090" s="356" t="s">
        <v>1131</v>
      </c>
      <c r="AM1090" s="356" t="s">
        <v>1131</v>
      </c>
      <c r="AN1090" s="356" t="s">
        <v>1131</v>
      </c>
      <c r="AO1090" s="356" t="s">
        <v>1131</v>
      </c>
      <c r="AP1090" s="356" t="s">
        <v>1131</v>
      </c>
      <c r="AQ1090" s="356" t="s">
        <v>1131</v>
      </c>
      <c r="AR1090" s="356" t="s">
        <v>1131</v>
      </c>
    </row>
    <row r="1091" spans="1:44" ht="38.25" customHeight="1">
      <c r="A1091" s="357" t="s">
        <v>4469</v>
      </c>
      <c r="B1091" s="358" t="s">
        <v>4470</v>
      </c>
      <c r="C1091" s="358"/>
      <c r="D1091" s="358"/>
      <c r="E1091" s="358" t="s">
        <v>4464</v>
      </c>
      <c r="F1091" s="358" t="s">
        <v>4471</v>
      </c>
      <c r="G1091" s="358"/>
      <c r="H1091" s="358" t="s">
        <v>1130</v>
      </c>
      <c r="I1091" s="359">
        <v>38</v>
      </c>
      <c r="J1091" s="359">
        <v>38</v>
      </c>
      <c r="K1091" s="359">
        <v>40</v>
      </c>
      <c r="L1091" s="359">
        <v>42</v>
      </c>
      <c r="M1091" s="359">
        <v>42</v>
      </c>
      <c r="N1091" s="359">
        <v>42</v>
      </c>
      <c r="O1091" s="359">
        <v>45</v>
      </c>
      <c r="P1091" s="359">
        <v>45</v>
      </c>
      <c r="Q1091" s="355" t="s">
        <v>1131</v>
      </c>
      <c r="R1091" s="355" t="s">
        <v>1131</v>
      </c>
      <c r="S1091" s="355" t="s">
        <v>1131</v>
      </c>
      <c r="T1091" s="355" t="s">
        <v>1131</v>
      </c>
      <c r="U1091" s="355" t="s">
        <v>1131</v>
      </c>
      <c r="V1091" s="355" t="s">
        <v>1131</v>
      </c>
      <c r="W1091" s="355" t="s">
        <v>1131</v>
      </c>
      <c r="X1091" s="355" t="s">
        <v>1131</v>
      </c>
      <c r="Y1091" s="355" t="s">
        <v>1131</v>
      </c>
      <c r="Z1091" s="355" t="s">
        <v>1131</v>
      </c>
      <c r="AA1091" s="355" t="s">
        <v>1131</v>
      </c>
      <c r="AB1091" s="355" t="s">
        <v>1131</v>
      </c>
      <c r="AC1091" s="355" t="s">
        <v>1131</v>
      </c>
      <c r="AD1091" s="355" t="s">
        <v>1131</v>
      </c>
      <c r="AE1091" s="355" t="s">
        <v>1131</v>
      </c>
      <c r="AF1091" s="355" t="s">
        <v>1131</v>
      </c>
      <c r="AG1091" s="355" t="s">
        <v>1131</v>
      </c>
      <c r="AH1091" s="355" t="s">
        <v>1131</v>
      </c>
      <c r="AI1091" s="355" t="s">
        <v>1131</v>
      </c>
      <c r="AJ1091" s="355" t="s">
        <v>1131</v>
      </c>
      <c r="AK1091" s="355" t="s">
        <v>1131</v>
      </c>
      <c r="AL1091" s="355" t="s">
        <v>1131</v>
      </c>
      <c r="AM1091" s="355" t="s">
        <v>1131</v>
      </c>
      <c r="AN1091" s="355" t="s">
        <v>1131</v>
      </c>
      <c r="AO1091" s="355" t="s">
        <v>1131</v>
      </c>
      <c r="AP1091" s="355" t="s">
        <v>1131</v>
      </c>
      <c r="AQ1091" s="355" t="s">
        <v>1131</v>
      </c>
      <c r="AR1091" s="355" t="s">
        <v>1131</v>
      </c>
    </row>
    <row r="1092" spans="1:44" ht="139.5" customHeight="1">
      <c r="A1092" s="352" t="s">
        <v>4472</v>
      </c>
      <c r="B1092" s="353" t="s">
        <v>4473</v>
      </c>
      <c r="C1092" s="353"/>
      <c r="D1092" s="353"/>
      <c r="E1092" s="353" t="s">
        <v>1566</v>
      </c>
      <c r="F1092" s="353" t="s">
        <v>4474</v>
      </c>
      <c r="G1092" s="353"/>
      <c r="H1092" s="353" t="s">
        <v>1130</v>
      </c>
      <c r="I1092" s="356">
        <v>258.10300000000001</v>
      </c>
      <c r="J1092" s="356">
        <v>265.19200000000001</v>
      </c>
      <c r="K1092" s="356">
        <v>270.005</v>
      </c>
      <c r="L1092" s="356">
        <v>271.637</v>
      </c>
      <c r="M1092" s="356">
        <v>263.70699999999999</v>
      </c>
      <c r="N1092" s="356">
        <v>244.738</v>
      </c>
      <c r="O1092" s="356">
        <v>250.42699999999999</v>
      </c>
      <c r="P1092" s="354">
        <v>242.1</v>
      </c>
      <c r="Q1092" s="354">
        <v>232.4</v>
      </c>
      <c r="R1092" s="355">
        <v>229.1</v>
      </c>
      <c r="S1092" s="355">
        <v>227.7</v>
      </c>
      <c r="T1092" s="355">
        <v>227.8</v>
      </c>
      <c r="U1092" s="355">
        <v>228.9</v>
      </c>
      <c r="V1092" s="355">
        <v>230.1</v>
      </c>
      <c r="W1092" s="355">
        <v>223.1</v>
      </c>
      <c r="X1092" s="355">
        <v>218.5</v>
      </c>
      <c r="Y1092" s="355">
        <v>216.2</v>
      </c>
      <c r="Z1092" s="355">
        <v>215.2</v>
      </c>
      <c r="AA1092" s="355">
        <v>214</v>
      </c>
      <c r="AB1092" s="356" t="s">
        <v>1131</v>
      </c>
      <c r="AC1092" s="356" t="s">
        <v>1131</v>
      </c>
      <c r="AD1092" s="356" t="s">
        <v>1131</v>
      </c>
      <c r="AE1092" s="356" t="s">
        <v>1131</v>
      </c>
      <c r="AF1092" s="356" t="s">
        <v>1131</v>
      </c>
      <c r="AG1092" s="356" t="s">
        <v>1131</v>
      </c>
      <c r="AH1092" s="356" t="s">
        <v>1131</v>
      </c>
      <c r="AI1092" s="356" t="s">
        <v>1131</v>
      </c>
      <c r="AJ1092" s="356" t="s">
        <v>1131</v>
      </c>
      <c r="AK1092" s="356" t="s">
        <v>1131</v>
      </c>
      <c r="AL1092" s="356" t="s">
        <v>1131</v>
      </c>
      <c r="AM1092" s="356" t="s">
        <v>1131</v>
      </c>
      <c r="AN1092" s="356" t="s">
        <v>1131</v>
      </c>
      <c r="AO1092" s="356" t="s">
        <v>1131</v>
      </c>
      <c r="AP1092" s="356" t="s">
        <v>1131</v>
      </c>
      <c r="AQ1092" s="356" t="s">
        <v>1131</v>
      </c>
      <c r="AR1092" s="356" t="s">
        <v>1131</v>
      </c>
    </row>
    <row r="1093" spans="1:44" ht="139.5" customHeight="1">
      <c r="A1093" s="357" t="s">
        <v>4475</v>
      </c>
      <c r="B1093" s="358" t="s">
        <v>4476</v>
      </c>
      <c r="C1093" s="358"/>
      <c r="D1093" s="358"/>
      <c r="E1093" s="358" t="s">
        <v>1566</v>
      </c>
      <c r="F1093" s="358" t="s">
        <v>4477</v>
      </c>
      <c r="G1093" s="358"/>
      <c r="H1093" s="358" t="s">
        <v>1130</v>
      </c>
      <c r="I1093" s="355">
        <v>1.8720000000000001</v>
      </c>
      <c r="J1093" s="355">
        <v>1.9319999999999999</v>
      </c>
      <c r="K1093" s="355">
        <v>1.9410000000000001</v>
      </c>
      <c r="L1093" s="355">
        <v>1.921</v>
      </c>
      <c r="M1093" s="355">
        <v>1.877</v>
      </c>
      <c r="N1093" s="355">
        <v>1.819</v>
      </c>
      <c r="O1093" s="355">
        <v>1.7809999999999999</v>
      </c>
      <c r="P1093" s="359">
        <v>1.7</v>
      </c>
      <c r="Q1093" s="359">
        <v>1.6</v>
      </c>
      <c r="R1093" s="355">
        <v>1.6</v>
      </c>
      <c r="S1093" s="355">
        <v>1.6</v>
      </c>
      <c r="T1093" s="355">
        <v>1.6</v>
      </c>
      <c r="U1093" s="355">
        <v>1.6</v>
      </c>
      <c r="V1093" s="355">
        <v>1.6</v>
      </c>
      <c r="W1093" s="355">
        <v>1.6</v>
      </c>
      <c r="X1093" s="355">
        <v>1.5</v>
      </c>
      <c r="Y1093" s="355">
        <v>1.6</v>
      </c>
      <c r="Z1093" s="355">
        <v>1.6</v>
      </c>
      <c r="AA1093" s="355">
        <v>1.6</v>
      </c>
      <c r="AB1093" s="355" t="s">
        <v>1131</v>
      </c>
      <c r="AC1093" s="355" t="s">
        <v>1131</v>
      </c>
      <c r="AD1093" s="355" t="s">
        <v>1131</v>
      </c>
      <c r="AE1093" s="355" t="s">
        <v>1131</v>
      </c>
      <c r="AF1093" s="355" t="s">
        <v>1131</v>
      </c>
      <c r="AG1093" s="355" t="s">
        <v>1131</v>
      </c>
      <c r="AH1093" s="355" t="s">
        <v>1131</v>
      </c>
      <c r="AI1093" s="355" t="s">
        <v>1131</v>
      </c>
      <c r="AJ1093" s="355" t="s">
        <v>1131</v>
      </c>
      <c r="AK1093" s="355" t="s">
        <v>1131</v>
      </c>
      <c r="AL1093" s="355" t="s">
        <v>1131</v>
      </c>
      <c r="AM1093" s="355" t="s">
        <v>1131</v>
      </c>
      <c r="AN1093" s="355" t="s">
        <v>1131</v>
      </c>
      <c r="AO1093" s="355" t="s">
        <v>1131</v>
      </c>
      <c r="AP1093" s="355" t="s">
        <v>1131</v>
      </c>
      <c r="AQ1093" s="355" t="s">
        <v>1131</v>
      </c>
      <c r="AR1093" s="355" t="s">
        <v>1131</v>
      </c>
    </row>
    <row r="1094" spans="1:44" ht="139.5" customHeight="1">
      <c r="A1094" s="352" t="s">
        <v>4478</v>
      </c>
      <c r="B1094" s="353" t="s">
        <v>4479</v>
      </c>
      <c r="C1094" s="353"/>
      <c r="D1094" s="353"/>
      <c r="E1094" s="353" t="s">
        <v>1566</v>
      </c>
      <c r="F1094" s="353" t="s">
        <v>4480</v>
      </c>
      <c r="G1094" s="353"/>
      <c r="H1094" s="353" t="s">
        <v>1130</v>
      </c>
      <c r="I1094" s="356">
        <v>0.378</v>
      </c>
      <c r="J1094" s="356">
        <v>0.376</v>
      </c>
      <c r="K1094" s="356">
        <v>0.37</v>
      </c>
      <c r="L1094" s="356">
        <v>0.36099999999999999</v>
      </c>
      <c r="M1094" s="356">
        <v>0.34200000000000003</v>
      </c>
      <c r="N1094" s="356">
        <v>0.32</v>
      </c>
      <c r="O1094" s="356">
        <v>0.313</v>
      </c>
      <c r="P1094" s="354">
        <v>0.3</v>
      </c>
      <c r="Q1094" s="354">
        <v>0.3</v>
      </c>
      <c r="R1094" s="355">
        <v>0.3</v>
      </c>
      <c r="S1094" s="355">
        <v>0.3</v>
      </c>
      <c r="T1094" s="355">
        <v>0.3</v>
      </c>
      <c r="U1094" s="355">
        <v>0.3</v>
      </c>
      <c r="V1094" s="355">
        <v>0.2</v>
      </c>
      <c r="W1094" s="355">
        <v>0.2</v>
      </c>
      <c r="X1094" s="355">
        <v>0.2</v>
      </c>
      <c r="Y1094" s="355">
        <v>0.2</v>
      </c>
      <c r="Z1094" s="355">
        <v>0.2</v>
      </c>
      <c r="AA1094" s="355">
        <v>0.2</v>
      </c>
      <c r="AB1094" s="356" t="s">
        <v>1131</v>
      </c>
      <c r="AC1094" s="356" t="s">
        <v>1131</v>
      </c>
      <c r="AD1094" s="356" t="s">
        <v>1131</v>
      </c>
      <c r="AE1094" s="356" t="s">
        <v>1131</v>
      </c>
      <c r="AF1094" s="356" t="s">
        <v>1131</v>
      </c>
      <c r="AG1094" s="356" t="s">
        <v>1131</v>
      </c>
      <c r="AH1094" s="356" t="s">
        <v>1131</v>
      </c>
      <c r="AI1094" s="356" t="s">
        <v>1131</v>
      </c>
      <c r="AJ1094" s="356" t="s">
        <v>1131</v>
      </c>
      <c r="AK1094" s="356" t="s">
        <v>1131</v>
      </c>
      <c r="AL1094" s="356" t="s">
        <v>1131</v>
      </c>
      <c r="AM1094" s="356" t="s">
        <v>1131</v>
      </c>
      <c r="AN1094" s="356" t="s">
        <v>1131</v>
      </c>
      <c r="AO1094" s="356" t="s">
        <v>1131</v>
      </c>
      <c r="AP1094" s="356" t="s">
        <v>1131</v>
      </c>
      <c r="AQ1094" s="356" t="s">
        <v>1131</v>
      </c>
      <c r="AR1094" s="356" t="s">
        <v>1131</v>
      </c>
    </row>
    <row r="1095" spans="1:44" ht="139.5" customHeight="1">
      <c r="A1095" s="357" t="s">
        <v>4481</v>
      </c>
      <c r="B1095" s="358" t="s">
        <v>4482</v>
      </c>
      <c r="C1095" s="358"/>
      <c r="D1095" s="358"/>
      <c r="E1095" s="358" t="s">
        <v>1566</v>
      </c>
      <c r="F1095" s="358" t="s">
        <v>4483</v>
      </c>
      <c r="G1095" s="358"/>
      <c r="H1095" s="358" t="s">
        <v>1130</v>
      </c>
      <c r="I1095" s="355">
        <v>529.67999999999995</v>
      </c>
      <c r="J1095" s="355">
        <v>544.22</v>
      </c>
      <c r="K1095" s="355">
        <v>554.1</v>
      </c>
      <c r="L1095" s="355">
        <v>557.45000000000005</v>
      </c>
      <c r="M1095" s="355">
        <v>541.17999999999995</v>
      </c>
      <c r="N1095" s="355">
        <v>502.25</v>
      </c>
      <c r="O1095" s="355">
        <v>513.91999999999996</v>
      </c>
      <c r="P1095" s="359">
        <v>496.8</v>
      </c>
      <c r="Q1095" s="359">
        <v>477</v>
      </c>
      <c r="R1095" s="355">
        <v>470.1</v>
      </c>
      <c r="S1095" s="355">
        <v>467.2</v>
      </c>
      <c r="T1095" s="355">
        <v>467.6</v>
      </c>
      <c r="U1095" s="355">
        <v>469.8</v>
      </c>
      <c r="V1095" s="355">
        <v>472.1</v>
      </c>
      <c r="W1095" s="355">
        <v>457.8</v>
      </c>
      <c r="X1095" s="355">
        <v>448.4</v>
      </c>
      <c r="Y1095" s="355">
        <v>443.7</v>
      </c>
      <c r="Z1095" s="355">
        <v>441.7</v>
      </c>
      <c r="AA1095" s="355">
        <v>439.1</v>
      </c>
      <c r="AB1095" s="355" t="s">
        <v>1131</v>
      </c>
      <c r="AC1095" s="355" t="s">
        <v>1131</v>
      </c>
      <c r="AD1095" s="355" t="s">
        <v>1131</v>
      </c>
      <c r="AE1095" s="355" t="s">
        <v>1131</v>
      </c>
      <c r="AF1095" s="355" t="s">
        <v>1131</v>
      </c>
      <c r="AG1095" s="355" t="s">
        <v>1131</v>
      </c>
      <c r="AH1095" s="355" t="s">
        <v>1131</v>
      </c>
      <c r="AI1095" s="355" t="s">
        <v>1131</v>
      </c>
      <c r="AJ1095" s="355" t="s">
        <v>1131</v>
      </c>
      <c r="AK1095" s="355" t="s">
        <v>1131</v>
      </c>
      <c r="AL1095" s="355" t="s">
        <v>1131</v>
      </c>
      <c r="AM1095" s="355" t="s">
        <v>1131</v>
      </c>
      <c r="AN1095" s="355" t="s">
        <v>1131</v>
      </c>
      <c r="AO1095" s="355" t="s">
        <v>1131</v>
      </c>
      <c r="AP1095" s="355" t="s">
        <v>1131</v>
      </c>
      <c r="AQ1095" s="355" t="s">
        <v>1131</v>
      </c>
      <c r="AR1095" s="355" t="s">
        <v>1131</v>
      </c>
    </row>
    <row r="1096" spans="1:44" ht="139.5" customHeight="1">
      <c r="A1096" s="352" t="s">
        <v>4484</v>
      </c>
      <c r="B1096" s="353" t="s">
        <v>4485</v>
      </c>
      <c r="C1096" s="353"/>
      <c r="D1096" s="353"/>
      <c r="E1096" s="353" t="s">
        <v>1566</v>
      </c>
      <c r="F1096" s="353" t="s">
        <v>4486</v>
      </c>
      <c r="G1096" s="353"/>
      <c r="H1096" s="353" t="s">
        <v>1130</v>
      </c>
      <c r="I1096" s="356">
        <v>10.388999999999999</v>
      </c>
      <c r="J1096" s="356">
        <v>10.609</v>
      </c>
      <c r="K1096" s="356">
        <v>10.762</v>
      </c>
      <c r="L1096" s="356">
        <v>10.795</v>
      </c>
      <c r="M1096" s="356">
        <v>10.454000000000001</v>
      </c>
      <c r="N1096" s="356">
        <v>9.6850000000000005</v>
      </c>
      <c r="O1096" s="356">
        <v>9.9120000000000008</v>
      </c>
      <c r="P1096" s="354">
        <v>9.6</v>
      </c>
      <c r="Q1096" s="354">
        <v>9.1999999999999993</v>
      </c>
      <c r="R1096" s="355">
        <v>9.1</v>
      </c>
      <c r="S1096" s="355">
        <v>9</v>
      </c>
      <c r="T1096" s="355">
        <v>9.1</v>
      </c>
      <c r="U1096" s="355">
        <v>9.1</v>
      </c>
      <c r="V1096" s="355">
        <v>9.1999999999999993</v>
      </c>
      <c r="W1096" s="355">
        <v>8.9</v>
      </c>
      <c r="X1096" s="355">
        <v>8.8000000000000007</v>
      </c>
      <c r="Y1096" s="355">
        <v>8.6999999999999993</v>
      </c>
      <c r="Z1096" s="355">
        <v>8.6999999999999993</v>
      </c>
      <c r="AA1096" s="355">
        <v>8.6999999999999993</v>
      </c>
      <c r="AB1096" s="356" t="s">
        <v>1131</v>
      </c>
      <c r="AC1096" s="356" t="s">
        <v>1131</v>
      </c>
      <c r="AD1096" s="356" t="s">
        <v>1131</v>
      </c>
      <c r="AE1096" s="356" t="s">
        <v>1131</v>
      </c>
      <c r="AF1096" s="356" t="s">
        <v>1131</v>
      </c>
      <c r="AG1096" s="356" t="s">
        <v>1131</v>
      </c>
      <c r="AH1096" s="356" t="s">
        <v>1131</v>
      </c>
      <c r="AI1096" s="356" t="s">
        <v>1131</v>
      </c>
      <c r="AJ1096" s="356" t="s">
        <v>1131</v>
      </c>
      <c r="AK1096" s="356" t="s">
        <v>1131</v>
      </c>
      <c r="AL1096" s="356" t="s">
        <v>1131</v>
      </c>
      <c r="AM1096" s="356" t="s">
        <v>1131</v>
      </c>
      <c r="AN1096" s="356" t="s">
        <v>1131</v>
      </c>
      <c r="AO1096" s="356" t="s">
        <v>1131</v>
      </c>
      <c r="AP1096" s="356" t="s">
        <v>1131</v>
      </c>
      <c r="AQ1096" s="356" t="s">
        <v>1131</v>
      </c>
      <c r="AR1096" s="356" t="s">
        <v>1131</v>
      </c>
    </row>
    <row r="1097" spans="1:44" ht="120.75" customHeight="1">
      <c r="A1097" s="357" t="s">
        <v>4487</v>
      </c>
      <c r="B1097" s="358" t="s">
        <v>4488</v>
      </c>
      <c r="C1097" s="358" t="s">
        <v>1371</v>
      </c>
      <c r="D1097" s="358"/>
      <c r="E1097" s="358" t="s">
        <v>1878</v>
      </c>
      <c r="F1097" s="358" t="s">
        <v>4489</v>
      </c>
      <c r="G1097" s="358" t="s">
        <v>1408</v>
      </c>
      <c r="H1097" s="358" t="s">
        <v>1130</v>
      </c>
      <c r="I1097" s="355">
        <v>7387.5829999999996</v>
      </c>
      <c r="J1097" s="355">
        <v>6953.5829999999996</v>
      </c>
      <c r="K1097" s="355">
        <v>7390.2830000000004</v>
      </c>
      <c r="L1097" s="355">
        <v>7837.4769999999999</v>
      </c>
      <c r="M1097" s="355">
        <v>8355.8680000000004</v>
      </c>
      <c r="N1097" s="355">
        <v>9716.4570000000003</v>
      </c>
      <c r="O1097" s="355">
        <v>10953.411</v>
      </c>
      <c r="P1097" s="355">
        <v>11719.341</v>
      </c>
      <c r="Q1097" s="359">
        <v>11687.6</v>
      </c>
      <c r="R1097" s="359">
        <v>11096.6</v>
      </c>
      <c r="S1097" s="355">
        <v>10620.4</v>
      </c>
      <c r="T1097" s="355">
        <v>10136.200000000001</v>
      </c>
      <c r="U1097" s="355">
        <v>9634.1</v>
      </c>
      <c r="V1097" s="355">
        <v>9519.2000000000007</v>
      </c>
      <c r="W1097" s="355">
        <v>9563.1</v>
      </c>
      <c r="X1097" s="355" t="s">
        <v>1131</v>
      </c>
      <c r="Y1097" s="355" t="s">
        <v>1131</v>
      </c>
      <c r="Z1097" s="355" t="s">
        <v>1131</v>
      </c>
      <c r="AA1097" s="355" t="s">
        <v>1131</v>
      </c>
      <c r="AB1097" s="355" t="s">
        <v>1131</v>
      </c>
      <c r="AC1097" s="355" t="s">
        <v>1131</v>
      </c>
      <c r="AD1097" s="355" t="s">
        <v>1131</v>
      </c>
      <c r="AE1097" s="355" t="s">
        <v>1131</v>
      </c>
      <c r="AF1097" s="355" t="s">
        <v>1131</v>
      </c>
      <c r="AG1097" s="355" t="s">
        <v>1131</v>
      </c>
      <c r="AH1097" s="355" t="s">
        <v>1131</v>
      </c>
      <c r="AI1097" s="355" t="s">
        <v>1131</v>
      </c>
      <c r="AJ1097" s="355" t="s">
        <v>1131</v>
      </c>
      <c r="AK1097" s="355" t="s">
        <v>1131</v>
      </c>
      <c r="AL1097" s="355" t="s">
        <v>1131</v>
      </c>
      <c r="AM1097" s="355" t="s">
        <v>1131</v>
      </c>
      <c r="AN1097" s="355" t="s">
        <v>1131</v>
      </c>
      <c r="AO1097" s="355" t="s">
        <v>1131</v>
      </c>
      <c r="AP1097" s="355" t="s">
        <v>1131</v>
      </c>
      <c r="AQ1097" s="355" t="s">
        <v>1131</v>
      </c>
      <c r="AR1097" s="355" t="s">
        <v>1131</v>
      </c>
    </row>
    <row r="1098" spans="1:44" ht="120.75" customHeight="1">
      <c r="A1098" s="352" t="s">
        <v>4490</v>
      </c>
      <c r="B1098" s="353" t="s">
        <v>4491</v>
      </c>
      <c r="C1098" s="353"/>
      <c r="D1098" s="353"/>
      <c r="E1098" s="353" t="s">
        <v>1878</v>
      </c>
      <c r="F1098" s="353" t="s">
        <v>4492</v>
      </c>
      <c r="G1098" s="353"/>
      <c r="H1098" s="353" t="s">
        <v>1130</v>
      </c>
      <c r="I1098" s="356">
        <v>56.567</v>
      </c>
      <c r="J1098" s="356">
        <v>56.317</v>
      </c>
      <c r="K1098" s="356">
        <v>54.383000000000003</v>
      </c>
      <c r="L1098" s="356">
        <v>52.91</v>
      </c>
      <c r="M1098" s="356">
        <v>61.613</v>
      </c>
      <c r="N1098" s="356">
        <v>78.046000000000006</v>
      </c>
      <c r="O1098" s="356">
        <v>68.861000000000004</v>
      </c>
      <c r="P1098" s="356">
        <v>68.650000000000006</v>
      </c>
      <c r="Q1098" s="354">
        <v>71.900000000000006</v>
      </c>
      <c r="R1098" s="354">
        <v>66.2</v>
      </c>
      <c r="S1098" s="355">
        <v>64.7</v>
      </c>
      <c r="T1098" s="355">
        <v>59.1</v>
      </c>
      <c r="U1098" s="355">
        <v>53.5</v>
      </c>
      <c r="V1098" s="355">
        <v>50.4</v>
      </c>
      <c r="W1098" s="355">
        <v>48.4</v>
      </c>
      <c r="X1098" s="356" t="s">
        <v>1131</v>
      </c>
      <c r="Y1098" s="356" t="s">
        <v>1131</v>
      </c>
      <c r="Z1098" s="356" t="s">
        <v>1131</v>
      </c>
      <c r="AA1098" s="356" t="s">
        <v>1131</v>
      </c>
      <c r="AB1098" s="356" t="s">
        <v>1131</v>
      </c>
      <c r="AC1098" s="356" t="s">
        <v>1131</v>
      </c>
      <c r="AD1098" s="356" t="s">
        <v>1131</v>
      </c>
      <c r="AE1098" s="356" t="s">
        <v>1131</v>
      </c>
      <c r="AF1098" s="356" t="s">
        <v>1131</v>
      </c>
      <c r="AG1098" s="356" t="s">
        <v>1131</v>
      </c>
      <c r="AH1098" s="356" t="s">
        <v>1131</v>
      </c>
      <c r="AI1098" s="356" t="s">
        <v>1131</v>
      </c>
      <c r="AJ1098" s="356" t="s">
        <v>1131</v>
      </c>
      <c r="AK1098" s="356" t="s">
        <v>1131</v>
      </c>
      <c r="AL1098" s="356" t="s">
        <v>1131</v>
      </c>
      <c r="AM1098" s="356" t="s">
        <v>1131</v>
      </c>
      <c r="AN1098" s="356" t="s">
        <v>1131</v>
      </c>
      <c r="AO1098" s="356" t="s">
        <v>1131</v>
      </c>
      <c r="AP1098" s="356" t="s">
        <v>1131</v>
      </c>
      <c r="AQ1098" s="356" t="s">
        <v>1131</v>
      </c>
      <c r="AR1098" s="356" t="s">
        <v>1131</v>
      </c>
    </row>
    <row r="1099" spans="1:44" ht="120.75" customHeight="1">
      <c r="A1099" s="357" t="s">
        <v>4493</v>
      </c>
      <c r="B1099" s="358" t="s">
        <v>4494</v>
      </c>
      <c r="C1099" s="358"/>
      <c r="D1099" s="358"/>
      <c r="E1099" s="358" t="s">
        <v>1878</v>
      </c>
      <c r="F1099" s="358" t="s">
        <v>4495</v>
      </c>
      <c r="G1099" s="358" t="s">
        <v>1408</v>
      </c>
      <c r="H1099" s="358" t="s">
        <v>1130</v>
      </c>
      <c r="I1099" s="355">
        <v>24.47</v>
      </c>
      <c r="J1099" s="355">
        <v>22.588000000000001</v>
      </c>
      <c r="K1099" s="355">
        <v>22.248999999999999</v>
      </c>
      <c r="L1099" s="355">
        <v>22.186</v>
      </c>
      <c r="M1099" s="355">
        <v>24.702999999999999</v>
      </c>
      <c r="N1099" s="355">
        <v>28.890999999999998</v>
      </c>
      <c r="O1099" s="355">
        <v>29.239000000000001</v>
      </c>
      <c r="P1099" s="355">
        <v>33.725999999999999</v>
      </c>
      <c r="Q1099" s="359">
        <v>32.9</v>
      </c>
      <c r="R1099" s="359">
        <v>31.2</v>
      </c>
      <c r="S1099" s="355">
        <v>31</v>
      </c>
      <c r="T1099" s="355">
        <v>28.4</v>
      </c>
      <c r="U1099" s="355">
        <v>25.5</v>
      </c>
      <c r="V1099" s="355">
        <v>23.8</v>
      </c>
      <c r="W1099" s="355">
        <v>22.6</v>
      </c>
      <c r="X1099" s="355" t="s">
        <v>1131</v>
      </c>
      <c r="Y1099" s="355" t="s">
        <v>1131</v>
      </c>
      <c r="Z1099" s="355" t="s">
        <v>1131</v>
      </c>
      <c r="AA1099" s="355" t="s">
        <v>1131</v>
      </c>
      <c r="AB1099" s="355" t="s">
        <v>1131</v>
      </c>
      <c r="AC1099" s="355" t="s">
        <v>1131</v>
      </c>
      <c r="AD1099" s="355" t="s">
        <v>1131</v>
      </c>
      <c r="AE1099" s="355" t="s">
        <v>1131</v>
      </c>
      <c r="AF1099" s="355" t="s">
        <v>1131</v>
      </c>
      <c r="AG1099" s="355" t="s">
        <v>1131</v>
      </c>
      <c r="AH1099" s="355" t="s">
        <v>1131</v>
      </c>
      <c r="AI1099" s="355" t="s">
        <v>1131</v>
      </c>
      <c r="AJ1099" s="355" t="s">
        <v>1131</v>
      </c>
      <c r="AK1099" s="355" t="s">
        <v>1131</v>
      </c>
      <c r="AL1099" s="355" t="s">
        <v>1131</v>
      </c>
      <c r="AM1099" s="355" t="s">
        <v>1131</v>
      </c>
      <c r="AN1099" s="355" t="s">
        <v>1131</v>
      </c>
      <c r="AO1099" s="355" t="s">
        <v>1131</v>
      </c>
      <c r="AP1099" s="355" t="s">
        <v>1131</v>
      </c>
      <c r="AQ1099" s="355" t="s">
        <v>1131</v>
      </c>
      <c r="AR1099" s="355" t="s">
        <v>1131</v>
      </c>
    </row>
    <row r="1100" spans="1:44" ht="204" customHeight="1">
      <c r="A1100" s="352" t="s">
        <v>4496</v>
      </c>
      <c r="B1100" s="353" t="s">
        <v>4497</v>
      </c>
      <c r="C1100" s="353" t="s">
        <v>1371</v>
      </c>
      <c r="D1100" s="353" t="s">
        <v>1315</v>
      </c>
      <c r="E1100" s="353" t="s">
        <v>1500</v>
      </c>
      <c r="F1100" s="353" t="s">
        <v>4498</v>
      </c>
      <c r="G1100" s="353" t="s">
        <v>1502</v>
      </c>
      <c r="H1100" s="353" t="s">
        <v>1130</v>
      </c>
      <c r="I1100" s="356">
        <v>2369950</v>
      </c>
      <c r="J1100" s="356">
        <v>2448007.2999999998</v>
      </c>
      <c r="K1100" s="356">
        <v>2933385.6</v>
      </c>
      <c r="L1100" s="356">
        <v>3002268.5</v>
      </c>
      <c r="M1100" s="356">
        <v>3160217.7</v>
      </c>
      <c r="N1100" s="356">
        <v>3763264.3</v>
      </c>
      <c r="O1100" s="356">
        <v>3823628.9</v>
      </c>
      <c r="P1100" s="356">
        <v>3752820.8</v>
      </c>
      <c r="Q1100" s="354">
        <v>3845651</v>
      </c>
      <c r="R1100" s="355">
        <v>3994861</v>
      </c>
      <c r="S1100" s="355">
        <v>4215294</v>
      </c>
      <c r="T1100" s="355">
        <v>4385050</v>
      </c>
      <c r="U1100" s="355">
        <v>4642775</v>
      </c>
      <c r="V1100" s="355">
        <v>4824298</v>
      </c>
      <c r="W1100" s="356" t="s">
        <v>1131</v>
      </c>
      <c r="X1100" s="356" t="s">
        <v>1131</v>
      </c>
      <c r="Y1100" s="356" t="s">
        <v>1131</v>
      </c>
      <c r="Z1100" s="356" t="s">
        <v>1131</v>
      </c>
      <c r="AA1100" s="356" t="s">
        <v>1131</v>
      </c>
      <c r="AB1100" s="356" t="s">
        <v>1131</v>
      </c>
      <c r="AC1100" s="356" t="s">
        <v>1131</v>
      </c>
      <c r="AD1100" s="356" t="s">
        <v>1131</v>
      </c>
      <c r="AE1100" s="356" t="s">
        <v>1131</v>
      </c>
      <c r="AF1100" s="356" t="s">
        <v>1131</v>
      </c>
      <c r="AG1100" s="356" t="s">
        <v>1131</v>
      </c>
      <c r="AH1100" s="356" t="s">
        <v>1131</v>
      </c>
      <c r="AI1100" s="356" t="s">
        <v>1131</v>
      </c>
      <c r="AJ1100" s="356" t="s">
        <v>1131</v>
      </c>
      <c r="AK1100" s="356" t="s">
        <v>1131</v>
      </c>
      <c r="AL1100" s="356" t="s">
        <v>1131</v>
      </c>
      <c r="AM1100" s="356" t="s">
        <v>1131</v>
      </c>
      <c r="AN1100" s="356" t="s">
        <v>1131</v>
      </c>
      <c r="AO1100" s="356" t="s">
        <v>1131</v>
      </c>
      <c r="AP1100" s="356" t="s">
        <v>1131</v>
      </c>
      <c r="AQ1100" s="356" t="s">
        <v>1131</v>
      </c>
      <c r="AR1100" s="356" t="s">
        <v>1131</v>
      </c>
    </row>
    <row r="1101" spans="1:44" ht="204" customHeight="1">
      <c r="A1101" s="357" t="s">
        <v>4499</v>
      </c>
      <c r="B1101" s="358" t="s">
        <v>4500</v>
      </c>
      <c r="C1101" s="358" t="s">
        <v>1371</v>
      </c>
      <c r="D1101" s="358" t="s">
        <v>1315</v>
      </c>
      <c r="E1101" s="358" t="s">
        <v>1500</v>
      </c>
      <c r="F1101" s="358" t="s">
        <v>4501</v>
      </c>
      <c r="G1101" s="358" t="s">
        <v>1502</v>
      </c>
      <c r="H1101" s="358" t="s">
        <v>1130</v>
      </c>
      <c r="I1101" s="355">
        <v>2111230</v>
      </c>
      <c r="J1101" s="355">
        <v>2142259.2000000002</v>
      </c>
      <c r="K1101" s="355">
        <v>2758359</v>
      </c>
      <c r="L1101" s="355">
        <v>2571792.7000000002</v>
      </c>
      <c r="M1101" s="355">
        <v>2782112.5</v>
      </c>
      <c r="N1101" s="355">
        <v>3593689</v>
      </c>
      <c r="O1101" s="355">
        <v>3836138.5</v>
      </c>
      <c r="P1101" s="355">
        <v>3363473.1</v>
      </c>
      <c r="Q1101" s="359">
        <v>3344335</v>
      </c>
      <c r="R1101" s="355">
        <v>3528961</v>
      </c>
      <c r="S1101" s="355">
        <v>3724632</v>
      </c>
      <c r="T1101" s="355">
        <v>3885252</v>
      </c>
      <c r="U1101" s="355">
        <v>4111658</v>
      </c>
      <c r="V1101" s="355">
        <v>4311589</v>
      </c>
      <c r="W1101" s="355" t="s">
        <v>1131</v>
      </c>
      <c r="X1101" s="355" t="s">
        <v>1131</v>
      </c>
      <c r="Y1101" s="355" t="s">
        <v>1131</v>
      </c>
      <c r="Z1101" s="355" t="s">
        <v>1131</v>
      </c>
      <c r="AA1101" s="355" t="s">
        <v>1131</v>
      </c>
      <c r="AB1101" s="355" t="s">
        <v>1131</v>
      </c>
      <c r="AC1101" s="355" t="s">
        <v>1131</v>
      </c>
      <c r="AD1101" s="355" t="s">
        <v>1131</v>
      </c>
      <c r="AE1101" s="355" t="s">
        <v>1131</v>
      </c>
      <c r="AF1101" s="355" t="s">
        <v>1131</v>
      </c>
      <c r="AG1101" s="355" t="s">
        <v>1131</v>
      </c>
      <c r="AH1101" s="355" t="s">
        <v>1131</v>
      </c>
      <c r="AI1101" s="355" t="s">
        <v>1131</v>
      </c>
      <c r="AJ1101" s="355" t="s">
        <v>1131</v>
      </c>
      <c r="AK1101" s="355" t="s">
        <v>1131</v>
      </c>
      <c r="AL1101" s="355" t="s">
        <v>1131</v>
      </c>
      <c r="AM1101" s="355" t="s">
        <v>1131</v>
      </c>
      <c r="AN1101" s="355" t="s">
        <v>1131</v>
      </c>
      <c r="AO1101" s="355" t="s">
        <v>1131</v>
      </c>
      <c r="AP1101" s="355" t="s">
        <v>1131</v>
      </c>
      <c r="AQ1101" s="355" t="s">
        <v>1131</v>
      </c>
      <c r="AR1101" s="355" t="s">
        <v>1131</v>
      </c>
    </row>
    <row r="1102" spans="1:44" ht="204" customHeight="1">
      <c r="A1102" s="352" t="s">
        <v>4502</v>
      </c>
      <c r="B1102" s="353" t="s">
        <v>4503</v>
      </c>
      <c r="C1102" s="353" t="s">
        <v>1371</v>
      </c>
      <c r="D1102" s="353" t="s">
        <v>1315</v>
      </c>
      <c r="E1102" s="353" t="s">
        <v>1500</v>
      </c>
      <c r="F1102" s="353" t="s">
        <v>4504</v>
      </c>
      <c r="G1102" s="353" t="s">
        <v>1502</v>
      </c>
      <c r="H1102" s="353" t="s">
        <v>1130</v>
      </c>
      <c r="I1102" s="356">
        <v>2173112.9</v>
      </c>
      <c r="J1102" s="356">
        <v>2274352.2000000002</v>
      </c>
      <c r="K1102" s="356">
        <v>2730782.9</v>
      </c>
      <c r="L1102" s="356">
        <v>2794304.4</v>
      </c>
      <c r="M1102" s="356">
        <v>2860278.6</v>
      </c>
      <c r="N1102" s="356">
        <v>3359695.7</v>
      </c>
      <c r="O1102" s="356">
        <v>3413716.3</v>
      </c>
      <c r="P1102" s="356">
        <v>3434456.3</v>
      </c>
      <c r="Q1102" s="354">
        <v>3523288</v>
      </c>
      <c r="R1102" s="355">
        <v>3599184</v>
      </c>
      <c r="S1102" s="355">
        <v>3739827</v>
      </c>
      <c r="T1102" s="355">
        <v>3861193</v>
      </c>
      <c r="U1102" s="355">
        <v>4005997</v>
      </c>
      <c r="V1102" s="355">
        <v>4089726</v>
      </c>
      <c r="W1102" s="356" t="s">
        <v>1131</v>
      </c>
      <c r="X1102" s="356" t="s">
        <v>1131</v>
      </c>
      <c r="Y1102" s="356" t="s">
        <v>1131</v>
      </c>
      <c r="Z1102" s="356" t="s">
        <v>1131</v>
      </c>
      <c r="AA1102" s="356" t="s">
        <v>1131</v>
      </c>
      <c r="AB1102" s="356" t="s">
        <v>1131</v>
      </c>
      <c r="AC1102" s="356" t="s">
        <v>1131</v>
      </c>
      <c r="AD1102" s="356" t="s">
        <v>1131</v>
      </c>
      <c r="AE1102" s="356" t="s">
        <v>1131</v>
      </c>
      <c r="AF1102" s="356" t="s">
        <v>1131</v>
      </c>
      <c r="AG1102" s="356" t="s">
        <v>1131</v>
      </c>
      <c r="AH1102" s="356" t="s">
        <v>1131</v>
      </c>
      <c r="AI1102" s="356" t="s">
        <v>1131</v>
      </c>
      <c r="AJ1102" s="356" t="s">
        <v>1131</v>
      </c>
      <c r="AK1102" s="356" t="s">
        <v>1131</v>
      </c>
      <c r="AL1102" s="356" t="s">
        <v>1131</v>
      </c>
      <c r="AM1102" s="356" t="s">
        <v>1131</v>
      </c>
      <c r="AN1102" s="356" t="s">
        <v>1131</v>
      </c>
      <c r="AO1102" s="356" t="s">
        <v>1131</v>
      </c>
      <c r="AP1102" s="356" t="s">
        <v>1131</v>
      </c>
      <c r="AQ1102" s="356" t="s">
        <v>1131</v>
      </c>
      <c r="AR1102" s="356" t="s">
        <v>1131</v>
      </c>
    </row>
    <row r="1103" spans="1:44" ht="204" customHeight="1">
      <c r="A1103" s="357" t="s">
        <v>4505</v>
      </c>
      <c r="B1103" s="358" t="s">
        <v>4506</v>
      </c>
      <c r="C1103" s="358" t="s">
        <v>1371</v>
      </c>
      <c r="D1103" s="358" t="s">
        <v>1315</v>
      </c>
      <c r="E1103" s="358" t="s">
        <v>1500</v>
      </c>
      <c r="F1103" s="358" t="s">
        <v>4507</v>
      </c>
      <c r="G1103" s="358" t="s">
        <v>1502</v>
      </c>
      <c r="H1103" s="358" t="s">
        <v>1130</v>
      </c>
      <c r="I1103" s="355">
        <v>2111833.9</v>
      </c>
      <c r="J1103" s="355">
        <v>2140466</v>
      </c>
      <c r="K1103" s="355">
        <v>2445659.7999999998</v>
      </c>
      <c r="L1103" s="355">
        <v>2517041.2999999998</v>
      </c>
      <c r="M1103" s="355">
        <v>2548814.7000000002</v>
      </c>
      <c r="N1103" s="355">
        <v>2849414.2</v>
      </c>
      <c r="O1103" s="355">
        <v>2956682.4</v>
      </c>
      <c r="P1103" s="355">
        <v>2970746.2</v>
      </c>
      <c r="Q1103" s="359">
        <v>4295716</v>
      </c>
      <c r="R1103" s="355">
        <v>4380055</v>
      </c>
      <c r="S1103" s="355">
        <v>4586543</v>
      </c>
      <c r="T1103" s="355">
        <v>4734278</v>
      </c>
      <c r="U1103" s="355">
        <v>4954372</v>
      </c>
      <c r="V1103" s="355">
        <v>5054296</v>
      </c>
      <c r="W1103" s="355" t="s">
        <v>1131</v>
      </c>
      <c r="X1103" s="355" t="s">
        <v>1131</v>
      </c>
      <c r="Y1103" s="355" t="s">
        <v>1131</v>
      </c>
      <c r="Z1103" s="355" t="s">
        <v>1131</v>
      </c>
      <c r="AA1103" s="355" t="s">
        <v>1131</v>
      </c>
      <c r="AB1103" s="355" t="s">
        <v>1131</v>
      </c>
      <c r="AC1103" s="355" t="s">
        <v>1131</v>
      </c>
      <c r="AD1103" s="355" t="s">
        <v>1131</v>
      </c>
      <c r="AE1103" s="355" t="s">
        <v>1131</v>
      </c>
      <c r="AF1103" s="355" t="s">
        <v>1131</v>
      </c>
      <c r="AG1103" s="355" t="s">
        <v>1131</v>
      </c>
      <c r="AH1103" s="355" t="s">
        <v>1131</v>
      </c>
      <c r="AI1103" s="355" t="s">
        <v>1131</v>
      </c>
      <c r="AJ1103" s="355" t="s">
        <v>1131</v>
      </c>
      <c r="AK1103" s="355" t="s">
        <v>1131</v>
      </c>
      <c r="AL1103" s="355" t="s">
        <v>1131</v>
      </c>
      <c r="AM1103" s="355" t="s">
        <v>1131</v>
      </c>
      <c r="AN1103" s="355" t="s">
        <v>1131</v>
      </c>
      <c r="AO1103" s="355" t="s">
        <v>1131</v>
      </c>
      <c r="AP1103" s="355" t="s">
        <v>1131</v>
      </c>
      <c r="AQ1103" s="355" t="s">
        <v>1131</v>
      </c>
      <c r="AR1103" s="355" t="s">
        <v>1131</v>
      </c>
    </row>
    <row r="1104" spans="1:44" ht="204" customHeight="1">
      <c r="A1104" s="352" t="s">
        <v>4508</v>
      </c>
      <c r="B1104" s="353" t="s">
        <v>4509</v>
      </c>
      <c r="C1104" s="353" t="s">
        <v>1371</v>
      </c>
      <c r="D1104" s="353" t="s">
        <v>1315</v>
      </c>
      <c r="E1104" s="353" t="s">
        <v>1500</v>
      </c>
      <c r="F1104" s="353" t="s">
        <v>4510</v>
      </c>
      <c r="G1104" s="353" t="s">
        <v>1502</v>
      </c>
      <c r="H1104" s="353" t="s">
        <v>1130</v>
      </c>
      <c r="I1104" s="356">
        <v>1765176.2</v>
      </c>
      <c r="J1104" s="356">
        <v>1803949.3</v>
      </c>
      <c r="K1104" s="356">
        <v>2107830.6</v>
      </c>
      <c r="L1104" s="356">
        <v>2154851.2999999998</v>
      </c>
      <c r="M1104" s="356">
        <v>2237805.1</v>
      </c>
      <c r="N1104" s="356">
        <v>2555473.9</v>
      </c>
      <c r="O1104" s="356">
        <v>2449537.2000000002</v>
      </c>
      <c r="P1104" s="356">
        <v>2281529.7999999998</v>
      </c>
      <c r="Q1104" s="354">
        <v>2328607</v>
      </c>
      <c r="R1104" s="355">
        <v>2384601</v>
      </c>
      <c r="S1104" s="355">
        <v>2482590</v>
      </c>
      <c r="T1104" s="355">
        <v>2566548</v>
      </c>
      <c r="U1104" s="355">
        <v>2666218</v>
      </c>
      <c r="V1104" s="355">
        <v>2724606</v>
      </c>
      <c r="W1104" s="356" t="s">
        <v>1131</v>
      </c>
      <c r="X1104" s="356" t="s">
        <v>1131</v>
      </c>
      <c r="Y1104" s="356" t="s">
        <v>1131</v>
      </c>
      <c r="Z1104" s="356" t="s">
        <v>1131</v>
      </c>
      <c r="AA1104" s="356" t="s">
        <v>1131</v>
      </c>
      <c r="AB1104" s="356" t="s">
        <v>1131</v>
      </c>
      <c r="AC1104" s="356" t="s">
        <v>1131</v>
      </c>
      <c r="AD1104" s="356" t="s">
        <v>1131</v>
      </c>
      <c r="AE1104" s="356" t="s">
        <v>1131</v>
      </c>
      <c r="AF1104" s="356" t="s">
        <v>1131</v>
      </c>
      <c r="AG1104" s="356" t="s">
        <v>1131</v>
      </c>
      <c r="AH1104" s="356" t="s">
        <v>1131</v>
      </c>
      <c r="AI1104" s="356" t="s">
        <v>1131</v>
      </c>
      <c r="AJ1104" s="356" t="s">
        <v>1131</v>
      </c>
      <c r="AK1104" s="356" t="s">
        <v>1131</v>
      </c>
      <c r="AL1104" s="356" t="s">
        <v>1131</v>
      </c>
      <c r="AM1104" s="356" t="s">
        <v>1131</v>
      </c>
      <c r="AN1104" s="356" t="s">
        <v>1131</v>
      </c>
      <c r="AO1104" s="356" t="s">
        <v>1131</v>
      </c>
      <c r="AP1104" s="356" t="s">
        <v>1131</v>
      </c>
      <c r="AQ1104" s="356" t="s">
        <v>1131</v>
      </c>
      <c r="AR1104" s="356" t="s">
        <v>1131</v>
      </c>
    </row>
    <row r="1105" spans="1:44" ht="204" customHeight="1">
      <c r="A1105" s="357" t="s">
        <v>4511</v>
      </c>
      <c r="B1105" s="358" t="s">
        <v>4512</v>
      </c>
      <c r="C1105" s="358" t="s">
        <v>1371</v>
      </c>
      <c r="D1105" s="358" t="s">
        <v>1315</v>
      </c>
      <c r="E1105" s="358" t="s">
        <v>1500</v>
      </c>
      <c r="F1105" s="358" t="s">
        <v>4513</v>
      </c>
      <c r="G1105" s="358" t="s">
        <v>1502</v>
      </c>
      <c r="H1105" s="358" t="s">
        <v>1130</v>
      </c>
      <c r="I1105" s="355">
        <v>11509497.5</v>
      </c>
      <c r="J1105" s="355">
        <v>11844596.300000001</v>
      </c>
      <c r="K1105" s="355">
        <v>14222053.1</v>
      </c>
      <c r="L1105" s="355">
        <v>14266345.300000001</v>
      </c>
      <c r="M1105" s="355">
        <v>14867063.1</v>
      </c>
      <c r="N1105" s="355">
        <v>17632155.699999999</v>
      </c>
      <c r="O1105" s="355">
        <v>17936064.899999999</v>
      </c>
      <c r="P1105" s="355">
        <v>17327841.600000001</v>
      </c>
      <c r="Q1105" s="359">
        <v>17337597</v>
      </c>
      <c r="R1105" s="355">
        <v>17887663</v>
      </c>
      <c r="S1105" s="355">
        <v>18748887</v>
      </c>
      <c r="T1105" s="355">
        <v>19432321</v>
      </c>
      <c r="U1105" s="355">
        <v>20381019</v>
      </c>
      <c r="V1105" s="355">
        <v>21004515</v>
      </c>
      <c r="W1105" s="355" t="s">
        <v>1131</v>
      </c>
      <c r="X1105" s="355" t="s">
        <v>1131</v>
      </c>
      <c r="Y1105" s="355" t="s">
        <v>1131</v>
      </c>
      <c r="Z1105" s="355" t="s">
        <v>1131</v>
      </c>
      <c r="AA1105" s="355" t="s">
        <v>1131</v>
      </c>
      <c r="AB1105" s="355" t="s">
        <v>1131</v>
      </c>
      <c r="AC1105" s="355" t="s">
        <v>1131</v>
      </c>
      <c r="AD1105" s="355" t="s">
        <v>1131</v>
      </c>
      <c r="AE1105" s="355" t="s">
        <v>1131</v>
      </c>
      <c r="AF1105" s="355" t="s">
        <v>1131</v>
      </c>
      <c r="AG1105" s="355" t="s">
        <v>1131</v>
      </c>
      <c r="AH1105" s="355" t="s">
        <v>1131</v>
      </c>
      <c r="AI1105" s="355" t="s">
        <v>1131</v>
      </c>
      <c r="AJ1105" s="355" t="s">
        <v>1131</v>
      </c>
      <c r="AK1105" s="355" t="s">
        <v>1131</v>
      </c>
      <c r="AL1105" s="355" t="s">
        <v>1131</v>
      </c>
      <c r="AM1105" s="355" t="s">
        <v>1131</v>
      </c>
      <c r="AN1105" s="355" t="s">
        <v>1131</v>
      </c>
      <c r="AO1105" s="355" t="s">
        <v>1131</v>
      </c>
      <c r="AP1105" s="355" t="s">
        <v>1131</v>
      </c>
      <c r="AQ1105" s="355" t="s">
        <v>1131</v>
      </c>
      <c r="AR1105" s="355" t="s">
        <v>1131</v>
      </c>
    </row>
    <row r="1106" spans="1:44" ht="204" customHeight="1">
      <c r="A1106" s="352" t="s">
        <v>4514</v>
      </c>
      <c r="B1106" s="353" t="s">
        <v>4515</v>
      </c>
      <c r="C1106" s="353" t="s">
        <v>1371</v>
      </c>
      <c r="D1106" s="353" t="s">
        <v>1315</v>
      </c>
      <c r="E1106" s="353" t="s">
        <v>1500</v>
      </c>
      <c r="F1106" s="353" t="s">
        <v>4516</v>
      </c>
      <c r="G1106" s="353" t="s">
        <v>1502</v>
      </c>
      <c r="H1106" s="353" t="s">
        <v>1130</v>
      </c>
      <c r="I1106" s="356">
        <v>2386746.2999999998</v>
      </c>
      <c r="J1106" s="356">
        <v>2467539.4</v>
      </c>
      <c r="K1106" s="356">
        <v>2957122.7</v>
      </c>
      <c r="L1106" s="356">
        <v>3027872.3</v>
      </c>
      <c r="M1106" s="356">
        <v>3188129.6</v>
      </c>
      <c r="N1106" s="356">
        <v>3797678.5</v>
      </c>
      <c r="O1106" s="356">
        <v>3859857.8</v>
      </c>
      <c r="P1106" s="356">
        <v>3793294.1</v>
      </c>
      <c r="Q1106" s="354">
        <v>3845548</v>
      </c>
      <c r="R1106" s="355">
        <v>3920620</v>
      </c>
      <c r="S1106" s="355">
        <v>4069152</v>
      </c>
      <c r="T1106" s="355">
        <v>4196471</v>
      </c>
      <c r="U1106" s="355">
        <v>4346967</v>
      </c>
      <c r="V1106" s="355">
        <v>4430272</v>
      </c>
      <c r="W1106" s="356" t="s">
        <v>1131</v>
      </c>
      <c r="X1106" s="356" t="s">
        <v>1131</v>
      </c>
      <c r="Y1106" s="356" t="s">
        <v>1131</v>
      </c>
      <c r="Z1106" s="356" t="s">
        <v>1131</v>
      </c>
      <c r="AA1106" s="356" t="s">
        <v>1131</v>
      </c>
      <c r="AB1106" s="356" t="s">
        <v>1131</v>
      </c>
      <c r="AC1106" s="356" t="s">
        <v>1131</v>
      </c>
      <c r="AD1106" s="356" t="s">
        <v>1131</v>
      </c>
      <c r="AE1106" s="356" t="s">
        <v>1131</v>
      </c>
      <c r="AF1106" s="356" t="s">
        <v>1131</v>
      </c>
      <c r="AG1106" s="356" t="s">
        <v>1131</v>
      </c>
      <c r="AH1106" s="356" t="s">
        <v>1131</v>
      </c>
      <c r="AI1106" s="356" t="s">
        <v>1131</v>
      </c>
      <c r="AJ1106" s="356" t="s">
        <v>1131</v>
      </c>
      <c r="AK1106" s="356" t="s">
        <v>1131</v>
      </c>
      <c r="AL1106" s="356" t="s">
        <v>1131</v>
      </c>
      <c r="AM1106" s="356" t="s">
        <v>1131</v>
      </c>
      <c r="AN1106" s="356" t="s">
        <v>1131</v>
      </c>
      <c r="AO1106" s="356" t="s">
        <v>1131</v>
      </c>
      <c r="AP1106" s="356" t="s">
        <v>1131</v>
      </c>
      <c r="AQ1106" s="356" t="s">
        <v>1131</v>
      </c>
      <c r="AR1106" s="356" t="s">
        <v>1131</v>
      </c>
    </row>
    <row r="1107" spans="1:44" ht="204" customHeight="1">
      <c r="A1107" s="357" t="s">
        <v>4517</v>
      </c>
      <c r="B1107" s="358" t="s">
        <v>4518</v>
      </c>
      <c r="C1107" s="358" t="s">
        <v>1371</v>
      </c>
      <c r="D1107" s="358" t="s">
        <v>1315</v>
      </c>
      <c r="E1107" s="358" t="s">
        <v>1500</v>
      </c>
      <c r="F1107" s="358" t="s">
        <v>4519</v>
      </c>
      <c r="G1107" s="358" t="s">
        <v>1502</v>
      </c>
      <c r="H1107" s="358" t="s">
        <v>1130</v>
      </c>
      <c r="I1107" s="355">
        <v>2300802.9</v>
      </c>
      <c r="J1107" s="355">
        <v>2349799.7000000002</v>
      </c>
      <c r="K1107" s="355">
        <v>3073586.7</v>
      </c>
      <c r="L1107" s="355">
        <v>2748425.7</v>
      </c>
      <c r="M1107" s="355">
        <v>2934920.2</v>
      </c>
      <c r="N1107" s="355">
        <v>3815888.2</v>
      </c>
      <c r="O1107" s="355">
        <v>3890084.2</v>
      </c>
      <c r="P1107" s="355">
        <v>3289509</v>
      </c>
      <c r="Q1107" s="359">
        <v>3425889</v>
      </c>
      <c r="R1107" s="355">
        <v>3573707</v>
      </c>
      <c r="S1107" s="355">
        <v>3750036</v>
      </c>
      <c r="T1107" s="355">
        <v>3898465</v>
      </c>
      <c r="U1107" s="355">
        <v>4098931</v>
      </c>
      <c r="V1107" s="355">
        <v>4244231</v>
      </c>
      <c r="W1107" s="355" t="s">
        <v>1131</v>
      </c>
      <c r="X1107" s="355" t="s">
        <v>1131</v>
      </c>
      <c r="Y1107" s="355" t="s">
        <v>1131</v>
      </c>
      <c r="Z1107" s="355" t="s">
        <v>1131</v>
      </c>
      <c r="AA1107" s="355" t="s">
        <v>1131</v>
      </c>
      <c r="AB1107" s="355" t="s">
        <v>1131</v>
      </c>
      <c r="AC1107" s="355" t="s">
        <v>1131</v>
      </c>
      <c r="AD1107" s="355" t="s">
        <v>1131</v>
      </c>
      <c r="AE1107" s="355" t="s">
        <v>1131</v>
      </c>
      <c r="AF1107" s="355" t="s">
        <v>1131</v>
      </c>
      <c r="AG1107" s="355" t="s">
        <v>1131</v>
      </c>
      <c r="AH1107" s="355" t="s">
        <v>1131</v>
      </c>
      <c r="AI1107" s="355" t="s">
        <v>1131</v>
      </c>
      <c r="AJ1107" s="355" t="s">
        <v>1131</v>
      </c>
      <c r="AK1107" s="355" t="s">
        <v>1131</v>
      </c>
      <c r="AL1107" s="355" t="s">
        <v>1131</v>
      </c>
      <c r="AM1107" s="355" t="s">
        <v>1131</v>
      </c>
      <c r="AN1107" s="355" t="s">
        <v>1131</v>
      </c>
      <c r="AO1107" s="355" t="s">
        <v>1131</v>
      </c>
      <c r="AP1107" s="355" t="s">
        <v>1131</v>
      </c>
      <c r="AQ1107" s="355" t="s">
        <v>1131</v>
      </c>
      <c r="AR1107" s="355" t="s">
        <v>1131</v>
      </c>
    </row>
    <row r="1108" spans="1:44" ht="204" customHeight="1">
      <c r="A1108" s="352" t="s">
        <v>4520</v>
      </c>
      <c r="B1108" s="353" t="s">
        <v>4521</v>
      </c>
      <c r="C1108" s="353" t="s">
        <v>1371</v>
      </c>
      <c r="D1108" s="353" t="s">
        <v>1315</v>
      </c>
      <c r="E1108" s="353" t="s">
        <v>1500</v>
      </c>
      <c r="F1108" s="353" t="s">
        <v>4522</v>
      </c>
      <c r="G1108" s="353" t="s">
        <v>1502</v>
      </c>
      <c r="H1108" s="353" t="s">
        <v>1130</v>
      </c>
      <c r="I1108" s="356">
        <v>2111627.9</v>
      </c>
      <c r="J1108" s="356">
        <v>2213370.2000000002</v>
      </c>
      <c r="K1108" s="356">
        <v>2668284.2000000002</v>
      </c>
      <c r="L1108" s="356">
        <v>2735046.6</v>
      </c>
      <c r="M1108" s="356">
        <v>2808482.4</v>
      </c>
      <c r="N1108" s="356">
        <v>3311074.6</v>
      </c>
      <c r="O1108" s="356">
        <v>3378201.2</v>
      </c>
      <c r="P1108" s="356">
        <v>3400876.1</v>
      </c>
      <c r="Q1108" s="354">
        <v>3446264</v>
      </c>
      <c r="R1108" s="355">
        <v>3570774</v>
      </c>
      <c r="S1108" s="355">
        <v>3763521</v>
      </c>
      <c r="T1108" s="355">
        <v>3944384</v>
      </c>
      <c r="U1108" s="355">
        <v>4191128</v>
      </c>
      <c r="V1108" s="355">
        <v>4374849</v>
      </c>
      <c r="W1108" s="356" t="s">
        <v>1131</v>
      </c>
      <c r="X1108" s="356" t="s">
        <v>1131</v>
      </c>
      <c r="Y1108" s="356" t="s">
        <v>1131</v>
      </c>
      <c r="Z1108" s="356" t="s">
        <v>1131</v>
      </c>
      <c r="AA1108" s="356" t="s">
        <v>1131</v>
      </c>
      <c r="AB1108" s="356" t="s">
        <v>1131</v>
      </c>
      <c r="AC1108" s="356" t="s">
        <v>1131</v>
      </c>
      <c r="AD1108" s="356" t="s">
        <v>1131</v>
      </c>
      <c r="AE1108" s="356" t="s">
        <v>1131</v>
      </c>
      <c r="AF1108" s="356" t="s">
        <v>1131</v>
      </c>
      <c r="AG1108" s="356" t="s">
        <v>1131</v>
      </c>
      <c r="AH1108" s="356" t="s">
        <v>1131</v>
      </c>
      <c r="AI1108" s="356" t="s">
        <v>1131</v>
      </c>
      <c r="AJ1108" s="356" t="s">
        <v>1131</v>
      </c>
      <c r="AK1108" s="356" t="s">
        <v>1131</v>
      </c>
      <c r="AL1108" s="356" t="s">
        <v>1131</v>
      </c>
      <c r="AM1108" s="356" t="s">
        <v>1131</v>
      </c>
      <c r="AN1108" s="356" t="s">
        <v>1131</v>
      </c>
      <c r="AO1108" s="356" t="s">
        <v>1131</v>
      </c>
      <c r="AP1108" s="356" t="s">
        <v>1131</v>
      </c>
      <c r="AQ1108" s="356" t="s">
        <v>1131</v>
      </c>
      <c r="AR1108" s="356" t="s">
        <v>1131</v>
      </c>
    </row>
    <row r="1109" spans="1:44" ht="204" customHeight="1">
      <c r="A1109" s="357" t="s">
        <v>4523</v>
      </c>
      <c r="B1109" s="358" t="s">
        <v>4524</v>
      </c>
      <c r="C1109" s="358" t="s">
        <v>1371</v>
      </c>
      <c r="D1109" s="358" t="s">
        <v>1315</v>
      </c>
      <c r="E1109" s="358" t="s">
        <v>1500</v>
      </c>
      <c r="F1109" s="358" t="s">
        <v>4525</v>
      </c>
      <c r="G1109" s="358" t="s">
        <v>1502</v>
      </c>
      <c r="H1109" s="358" t="s">
        <v>1130</v>
      </c>
      <c r="I1109" s="355">
        <v>1633145300</v>
      </c>
      <c r="J1109" s="355">
        <v>1626329700</v>
      </c>
      <c r="K1109" s="355">
        <v>1882275200</v>
      </c>
      <c r="L1109" s="355">
        <v>1910273100</v>
      </c>
      <c r="M1109" s="355">
        <v>1907068800</v>
      </c>
      <c r="N1109" s="355">
        <v>2119442900</v>
      </c>
      <c r="O1109" s="355">
        <v>2125261300</v>
      </c>
      <c r="P1109" s="355">
        <v>2144082500</v>
      </c>
      <c r="Q1109" s="359">
        <v>3744017000</v>
      </c>
      <c r="R1109" s="355">
        <v>3864054000</v>
      </c>
      <c r="S1109" s="355">
        <v>4036704000</v>
      </c>
      <c r="T1109" s="355">
        <v>4184773000</v>
      </c>
      <c r="U1109" s="355">
        <v>4373442000</v>
      </c>
      <c r="V1109" s="355">
        <v>4498480000</v>
      </c>
      <c r="W1109" s="355" t="s">
        <v>1131</v>
      </c>
      <c r="X1109" s="355" t="s">
        <v>1131</v>
      </c>
      <c r="Y1109" s="355" t="s">
        <v>1131</v>
      </c>
      <c r="Z1109" s="355" t="s">
        <v>1131</v>
      </c>
      <c r="AA1109" s="355" t="s">
        <v>1131</v>
      </c>
      <c r="AB1109" s="355" t="s">
        <v>1131</v>
      </c>
      <c r="AC1109" s="355" t="s">
        <v>1131</v>
      </c>
      <c r="AD1109" s="355" t="s">
        <v>1131</v>
      </c>
      <c r="AE1109" s="355" t="s">
        <v>1131</v>
      </c>
      <c r="AF1109" s="355" t="s">
        <v>1131</v>
      </c>
      <c r="AG1109" s="355" t="s">
        <v>1131</v>
      </c>
      <c r="AH1109" s="355" t="s">
        <v>1131</v>
      </c>
      <c r="AI1109" s="355" t="s">
        <v>1131</v>
      </c>
      <c r="AJ1109" s="355" t="s">
        <v>1131</v>
      </c>
      <c r="AK1109" s="355" t="s">
        <v>1131</v>
      </c>
      <c r="AL1109" s="355" t="s">
        <v>1131</v>
      </c>
      <c r="AM1109" s="355" t="s">
        <v>1131</v>
      </c>
      <c r="AN1109" s="355" t="s">
        <v>1131</v>
      </c>
      <c r="AO1109" s="355" t="s">
        <v>1131</v>
      </c>
      <c r="AP1109" s="355" t="s">
        <v>1131</v>
      </c>
      <c r="AQ1109" s="355" t="s">
        <v>1131</v>
      </c>
      <c r="AR1109" s="355" t="s">
        <v>1131</v>
      </c>
    </row>
    <row r="1110" spans="1:44" ht="204" customHeight="1">
      <c r="A1110" s="352" t="s">
        <v>4526</v>
      </c>
      <c r="B1110" s="353" t="s">
        <v>4527</v>
      </c>
      <c r="C1110" s="353" t="s">
        <v>1371</v>
      </c>
      <c r="D1110" s="353" t="s">
        <v>1315</v>
      </c>
      <c r="E1110" s="353" t="s">
        <v>1500</v>
      </c>
      <c r="F1110" s="353" t="s">
        <v>4528</v>
      </c>
      <c r="G1110" s="353" t="s">
        <v>1502</v>
      </c>
      <c r="H1110" s="353" t="s">
        <v>1130</v>
      </c>
      <c r="I1110" s="356">
        <v>1890863.9</v>
      </c>
      <c r="J1110" s="356">
        <v>1864769.8</v>
      </c>
      <c r="K1110" s="356">
        <v>2141868.6</v>
      </c>
      <c r="L1110" s="356">
        <v>2179829.5</v>
      </c>
      <c r="M1110" s="356">
        <v>2254300.2999999998</v>
      </c>
      <c r="N1110" s="356">
        <v>2600049.7000000002</v>
      </c>
      <c r="O1110" s="356">
        <v>2554154.2999999998</v>
      </c>
      <c r="P1110" s="356">
        <v>2428112</v>
      </c>
      <c r="Q1110" s="354">
        <v>2504681</v>
      </c>
      <c r="R1110" s="355">
        <v>2588246</v>
      </c>
      <c r="S1110" s="355">
        <v>2714654</v>
      </c>
      <c r="T1110" s="355">
        <v>2829939</v>
      </c>
      <c r="U1110" s="355">
        <v>2951951</v>
      </c>
      <c r="V1110" s="355">
        <v>3024383</v>
      </c>
      <c r="W1110" s="356" t="s">
        <v>1131</v>
      </c>
      <c r="X1110" s="356" t="s">
        <v>1131</v>
      </c>
      <c r="Y1110" s="356" t="s">
        <v>1131</v>
      </c>
      <c r="Z1110" s="356" t="s">
        <v>1131</v>
      </c>
      <c r="AA1110" s="356" t="s">
        <v>1131</v>
      </c>
      <c r="AB1110" s="356" t="s">
        <v>1131</v>
      </c>
      <c r="AC1110" s="356" t="s">
        <v>1131</v>
      </c>
      <c r="AD1110" s="356" t="s">
        <v>1131</v>
      </c>
      <c r="AE1110" s="356" t="s">
        <v>1131</v>
      </c>
      <c r="AF1110" s="356" t="s">
        <v>1131</v>
      </c>
      <c r="AG1110" s="356" t="s">
        <v>1131</v>
      </c>
      <c r="AH1110" s="356" t="s">
        <v>1131</v>
      </c>
      <c r="AI1110" s="356" t="s">
        <v>1131</v>
      </c>
      <c r="AJ1110" s="356" t="s">
        <v>1131</v>
      </c>
      <c r="AK1110" s="356" t="s">
        <v>1131</v>
      </c>
      <c r="AL1110" s="356" t="s">
        <v>1131</v>
      </c>
      <c r="AM1110" s="356" t="s">
        <v>1131</v>
      </c>
      <c r="AN1110" s="356" t="s">
        <v>1131</v>
      </c>
      <c r="AO1110" s="356" t="s">
        <v>1131</v>
      </c>
      <c r="AP1110" s="356" t="s">
        <v>1131</v>
      </c>
      <c r="AQ1110" s="356" t="s">
        <v>1131</v>
      </c>
      <c r="AR1110" s="356" t="s">
        <v>1131</v>
      </c>
    </row>
    <row r="1111" spans="1:44" ht="204" customHeight="1">
      <c r="A1111" s="357" t="s">
        <v>4529</v>
      </c>
      <c r="B1111" s="358" t="s">
        <v>4530</v>
      </c>
      <c r="C1111" s="358" t="s">
        <v>1371</v>
      </c>
      <c r="D1111" s="358" t="s">
        <v>1315</v>
      </c>
      <c r="E1111" s="358" t="s">
        <v>1500</v>
      </c>
      <c r="F1111" s="358" t="s">
        <v>4531</v>
      </c>
      <c r="G1111" s="358" t="s">
        <v>1502</v>
      </c>
      <c r="H1111" s="358" t="s">
        <v>1130</v>
      </c>
      <c r="I1111" s="355">
        <v>11305036.699999999</v>
      </c>
      <c r="J1111" s="355">
        <v>11563498.1</v>
      </c>
      <c r="K1111" s="355">
        <v>13960355.300000001</v>
      </c>
      <c r="L1111" s="355">
        <v>13830183</v>
      </c>
      <c r="M1111" s="355">
        <v>14366117.199999999</v>
      </c>
      <c r="N1111" s="355">
        <v>17144960.699999999</v>
      </c>
      <c r="O1111" s="355">
        <v>17251449.699999999</v>
      </c>
      <c r="P1111" s="355">
        <v>16556498.199999999</v>
      </c>
      <c r="Q1111" s="359">
        <v>16966400</v>
      </c>
      <c r="R1111" s="355">
        <v>17517401</v>
      </c>
      <c r="S1111" s="355">
        <v>18334067</v>
      </c>
      <c r="T1111" s="355">
        <v>19054033</v>
      </c>
      <c r="U1111" s="355">
        <v>19962419</v>
      </c>
      <c r="V1111" s="355">
        <v>20572216</v>
      </c>
      <c r="W1111" s="355" t="s">
        <v>1131</v>
      </c>
      <c r="X1111" s="355" t="s">
        <v>1131</v>
      </c>
      <c r="Y1111" s="355" t="s">
        <v>1131</v>
      </c>
      <c r="Z1111" s="355" t="s">
        <v>1131</v>
      </c>
      <c r="AA1111" s="355" t="s">
        <v>1131</v>
      </c>
      <c r="AB1111" s="355" t="s">
        <v>1131</v>
      </c>
      <c r="AC1111" s="355" t="s">
        <v>1131</v>
      </c>
      <c r="AD1111" s="355" t="s">
        <v>1131</v>
      </c>
      <c r="AE1111" s="355" t="s">
        <v>1131</v>
      </c>
      <c r="AF1111" s="355" t="s">
        <v>1131</v>
      </c>
      <c r="AG1111" s="355" t="s">
        <v>1131</v>
      </c>
      <c r="AH1111" s="355" t="s">
        <v>1131</v>
      </c>
      <c r="AI1111" s="355" t="s">
        <v>1131</v>
      </c>
      <c r="AJ1111" s="355" t="s">
        <v>1131</v>
      </c>
      <c r="AK1111" s="355" t="s">
        <v>1131</v>
      </c>
      <c r="AL1111" s="355" t="s">
        <v>1131</v>
      </c>
      <c r="AM1111" s="355" t="s">
        <v>1131</v>
      </c>
      <c r="AN1111" s="355" t="s">
        <v>1131</v>
      </c>
      <c r="AO1111" s="355" t="s">
        <v>1131</v>
      </c>
      <c r="AP1111" s="355" t="s">
        <v>1131</v>
      </c>
      <c r="AQ1111" s="355" t="s">
        <v>1131</v>
      </c>
      <c r="AR1111" s="355" t="s">
        <v>1131</v>
      </c>
    </row>
    <row r="1112" spans="1:44" ht="111.75" customHeight="1">
      <c r="A1112" s="352" t="s">
        <v>4532</v>
      </c>
      <c r="B1112" s="353" t="s">
        <v>4533</v>
      </c>
      <c r="C1112" s="353"/>
      <c r="D1112" s="353"/>
      <c r="E1112" s="353" t="s">
        <v>1143</v>
      </c>
      <c r="F1112" s="353" t="s">
        <v>4534</v>
      </c>
      <c r="G1112" s="353" t="s">
        <v>4535</v>
      </c>
      <c r="H1112" s="353" t="s">
        <v>1130</v>
      </c>
      <c r="I1112" s="354">
        <v>0.9</v>
      </c>
      <c r="J1112" s="354">
        <v>1.1000000000000001</v>
      </c>
      <c r="K1112" s="354">
        <v>1.2</v>
      </c>
      <c r="L1112" s="354">
        <v>1.6</v>
      </c>
      <c r="M1112" s="354">
        <v>0.4</v>
      </c>
      <c r="N1112" s="354">
        <v>-1.3</v>
      </c>
      <c r="O1112" s="354">
        <v>2.6</v>
      </c>
      <c r="P1112" s="354">
        <v>-0.3</v>
      </c>
      <c r="Q1112" s="354">
        <v>-0.4</v>
      </c>
      <c r="R1112" s="354">
        <v>0.9</v>
      </c>
      <c r="S1112" s="355">
        <v>0.9</v>
      </c>
      <c r="T1112" s="355">
        <v>1.4</v>
      </c>
      <c r="U1112" s="355">
        <v>1.5</v>
      </c>
      <c r="V1112" s="355">
        <v>1.3</v>
      </c>
      <c r="W1112" s="355">
        <v>1.4</v>
      </c>
      <c r="X1112" s="355">
        <v>0.4</v>
      </c>
      <c r="Y1112" s="355">
        <v>0.1</v>
      </c>
      <c r="Z1112" s="355">
        <v>0.1</v>
      </c>
      <c r="AA1112" s="355">
        <v>0.2</v>
      </c>
      <c r="AB1112" s="355">
        <v>0.5</v>
      </c>
      <c r="AC1112" s="355">
        <v>0.9</v>
      </c>
      <c r="AD1112" s="355">
        <v>1.4</v>
      </c>
      <c r="AE1112" s="355">
        <v>1.9</v>
      </c>
      <c r="AF1112" s="355">
        <v>2.5</v>
      </c>
      <c r="AG1112" s="355">
        <v>3</v>
      </c>
      <c r="AH1112" s="355">
        <v>3.5</v>
      </c>
      <c r="AI1112" s="355">
        <v>4</v>
      </c>
      <c r="AJ1112" s="355">
        <v>4.3</v>
      </c>
      <c r="AK1112" s="355">
        <v>4.5</v>
      </c>
      <c r="AL1112" s="355">
        <v>4.4000000000000004</v>
      </c>
      <c r="AM1112" s="355">
        <v>3.9</v>
      </c>
      <c r="AN1112" s="355">
        <v>2.9</v>
      </c>
      <c r="AO1112" s="355">
        <v>1.4</v>
      </c>
      <c r="AP1112" s="355">
        <v>-0.8</v>
      </c>
      <c r="AQ1112" s="355">
        <v>-3.4</v>
      </c>
      <c r="AR1112" s="355">
        <v>-6.4</v>
      </c>
    </row>
    <row r="1113" spans="1:44" ht="111.75" customHeight="1">
      <c r="A1113" s="357" t="s">
        <v>4536</v>
      </c>
      <c r="B1113" s="358" t="s">
        <v>4537</v>
      </c>
      <c r="C1113" s="358" t="s">
        <v>1371</v>
      </c>
      <c r="D1113" s="358" t="s">
        <v>1315</v>
      </c>
      <c r="E1113" s="358" t="s">
        <v>2810</v>
      </c>
      <c r="F1113" s="358" t="s">
        <v>4538</v>
      </c>
      <c r="G1113" s="358" t="s">
        <v>1408</v>
      </c>
      <c r="H1113" s="358" t="s">
        <v>1130</v>
      </c>
      <c r="I1113" s="355">
        <v>376647.9</v>
      </c>
      <c r="J1113" s="355">
        <v>356703.8</v>
      </c>
      <c r="K1113" s="355">
        <v>380498.1</v>
      </c>
      <c r="L1113" s="355">
        <v>404734.3</v>
      </c>
      <c r="M1113" s="355">
        <v>432565.3</v>
      </c>
      <c r="N1113" s="355">
        <v>503880.7</v>
      </c>
      <c r="O1113" s="355">
        <v>567916.80000000005</v>
      </c>
      <c r="P1113" s="355">
        <v>606856.9</v>
      </c>
      <c r="Q1113" s="359">
        <v>604818.19999999995</v>
      </c>
      <c r="R1113" s="359">
        <v>573889.03599999996</v>
      </c>
      <c r="S1113" s="355">
        <v>548724.31799999997</v>
      </c>
      <c r="T1113" s="355">
        <v>523029.48499999999</v>
      </c>
      <c r="U1113" s="355">
        <v>496339.37400000001</v>
      </c>
      <c r="V1113" s="355">
        <v>489508.85100000002</v>
      </c>
      <c r="W1113" s="355">
        <v>490722.37400000001</v>
      </c>
      <c r="X1113" s="355" t="s">
        <v>1131</v>
      </c>
      <c r="Y1113" s="355" t="s">
        <v>1131</v>
      </c>
      <c r="Z1113" s="355" t="s">
        <v>1131</v>
      </c>
      <c r="AA1113" s="355" t="s">
        <v>1131</v>
      </c>
      <c r="AB1113" s="355" t="s">
        <v>1131</v>
      </c>
      <c r="AC1113" s="355" t="s">
        <v>1131</v>
      </c>
      <c r="AD1113" s="355" t="s">
        <v>1131</v>
      </c>
      <c r="AE1113" s="355" t="s">
        <v>1131</v>
      </c>
      <c r="AF1113" s="355" t="s">
        <v>1131</v>
      </c>
      <c r="AG1113" s="355" t="s">
        <v>1131</v>
      </c>
      <c r="AH1113" s="355" t="s">
        <v>1131</v>
      </c>
      <c r="AI1113" s="355" t="s">
        <v>1131</v>
      </c>
      <c r="AJ1113" s="355" t="s">
        <v>1131</v>
      </c>
      <c r="AK1113" s="355" t="s">
        <v>1131</v>
      </c>
      <c r="AL1113" s="355" t="s">
        <v>1131</v>
      </c>
      <c r="AM1113" s="355" t="s">
        <v>1131</v>
      </c>
      <c r="AN1113" s="355" t="s">
        <v>1131</v>
      </c>
      <c r="AO1113" s="355" t="s">
        <v>1131</v>
      </c>
      <c r="AP1113" s="355" t="s">
        <v>1131</v>
      </c>
      <c r="AQ1113" s="355" t="s">
        <v>1131</v>
      </c>
      <c r="AR1113" s="355" t="s">
        <v>1131</v>
      </c>
    </row>
    <row r="1114" spans="1:44" ht="111.75" customHeight="1">
      <c r="A1114" s="352" t="s">
        <v>4539</v>
      </c>
      <c r="B1114" s="353" t="s">
        <v>4540</v>
      </c>
      <c r="C1114" s="353" t="s">
        <v>1371</v>
      </c>
      <c r="D1114" s="353" t="s">
        <v>1315</v>
      </c>
      <c r="E1114" s="353" t="s">
        <v>1406</v>
      </c>
      <c r="F1114" s="353" t="s">
        <v>4541</v>
      </c>
      <c r="G1114" s="353" t="s">
        <v>1408</v>
      </c>
      <c r="H1114" s="353" t="s">
        <v>1130</v>
      </c>
      <c r="I1114" s="354">
        <v>42384.108999999997</v>
      </c>
      <c r="J1114" s="354">
        <v>38434.889000000003</v>
      </c>
      <c r="K1114" s="354">
        <v>35963.822999999997</v>
      </c>
      <c r="L1114" s="354">
        <v>40733.894999999997</v>
      </c>
      <c r="M1114" s="354">
        <v>46570.773000000001</v>
      </c>
      <c r="N1114" s="354">
        <v>38651.955000000002</v>
      </c>
      <c r="O1114" s="354">
        <v>56010.144999999997</v>
      </c>
      <c r="P1114" s="354">
        <v>71975.653000000006</v>
      </c>
      <c r="Q1114" s="354">
        <v>90077.432000000001</v>
      </c>
      <c r="R1114" s="354">
        <v>90172.713000000003</v>
      </c>
      <c r="S1114" s="355">
        <v>87332.630999999994</v>
      </c>
      <c r="T1114" s="355">
        <v>86554.718999999997</v>
      </c>
      <c r="U1114" s="355">
        <v>85785.862999999998</v>
      </c>
      <c r="V1114" s="355">
        <v>77291.495999999999</v>
      </c>
      <c r="W1114" s="355">
        <v>72041.377999999997</v>
      </c>
      <c r="X1114" s="356" t="s">
        <v>1131</v>
      </c>
      <c r="Y1114" s="356" t="s">
        <v>1131</v>
      </c>
      <c r="Z1114" s="356" t="s">
        <v>1131</v>
      </c>
      <c r="AA1114" s="356" t="s">
        <v>1131</v>
      </c>
      <c r="AB1114" s="356" t="s">
        <v>1131</v>
      </c>
      <c r="AC1114" s="356" t="s">
        <v>1131</v>
      </c>
      <c r="AD1114" s="356" t="s">
        <v>1131</v>
      </c>
      <c r="AE1114" s="356" t="s">
        <v>1131</v>
      </c>
      <c r="AF1114" s="356" t="s">
        <v>1131</v>
      </c>
      <c r="AG1114" s="356" t="s">
        <v>1131</v>
      </c>
      <c r="AH1114" s="356" t="s">
        <v>1131</v>
      </c>
      <c r="AI1114" s="356" t="s">
        <v>1131</v>
      </c>
      <c r="AJ1114" s="356" t="s">
        <v>1131</v>
      </c>
      <c r="AK1114" s="356" t="s">
        <v>1131</v>
      </c>
      <c r="AL1114" s="356" t="s">
        <v>1131</v>
      </c>
      <c r="AM1114" s="356" t="s">
        <v>1131</v>
      </c>
      <c r="AN1114" s="356" t="s">
        <v>1131</v>
      </c>
      <c r="AO1114" s="356" t="s">
        <v>1131</v>
      </c>
      <c r="AP1114" s="356" t="s">
        <v>1131</v>
      </c>
      <c r="AQ1114" s="356" t="s">
        <v>1131</v>
      </c>
      <c r="AR1114" s="356" t="s">
        <v>1131</v>
      </c>
    </row>
    <row r="1115" spans="1:44" ht="111.75" customHeight="1">
      <c r="A1115" s="357" t="s">
        <v>4542</v>
      </c>
      <c r="B1115" s="358" t="s">
        <v>4543</v>
      </c>
      <c r="C1115" s="358" t="s">
        <v>1371</v>
      </c>
      <c r="D1115" s="358" t="s">
        <v>1315</v>
      </c>
      <c r="E1115" s="358" t="s">
        <v>1406</v>
      </c>
      <c r="F1115" s="358" t="s">
        <v>4544</v>
      </c>
      <c r="G1115" s="358" t="s">
        <v>1408</v>
      </c>
      <c r="H1115" s="358" t="s">
        <v>1130</v>
      </c>
      <c r="I1115" s="359">
        <v>42384.1</v>
      </c>
      <c r="J1115" s="359">
        <v>38434.9</v>
      </c>
      <c r="K1115" s="359">
        <v>35963.800000000003</v>
      </c>
      <c r="L1115" s="359">
        <v>40733.9</v>
      </c>
      <c r="M1115" s="359">
        <v>46570.8</v>
      </c>
      <c r="N1115" s="359">
        <v>38652</v>
      </c>
      <c r="O1115" s="359">
        <v>56010.1</v>
      </c>
      <c r="P1115" s="359">
        <v>71975.7</v>
      </c>
      <c r="Q1115" s="359">
        <v>90077.4</v>
      </c>
      <c r="R1115" s="359">
        <v>90172.7</v>
      </c>
      <c r="S1115" s="355">
        <v>87332.6</v>
      </c>
      <c r="T1115" s="355">
        <v>86554.7</v>
      </c>
      <c r="U1115" s="355">
        <v>85785.9</v>
      </c>
      <c r="V1115" s="355">
        <v>77291.5</v>
      </c>
      <c r="W1115" s="355">
        <v>72041.399999999994</v>
      </c>
      <c r="X1115" s="355" t="s">
        <v>1131</v>
      </c>
      <c r="Y1115" s="355" t="s">
        <v>1131</v>
      </c>
      <c r="Z1115" s="355" t="s">
        <v>1131</v>
      </c>
      <c r="AA1115" s="355" t="s">
        <v>1131</v>
      </c>
      <c r="AB1115" s="355" t="s">
        <v>1131</v>
      </c>
      <c r="AC1115" s="355" t="s">
        <v>1131</v>
      </c>
      <c r="AD1115" s="355" t="s">
        <v>1131</v>
      </c>
      <c r="AE1115" s="355" t="s">
        <v>1131</v>
      </c>
      <c r="AF1115" s="355" t="s">
        <v>1131</v>
      </c>
      <c r="AG1115" s="355" t="s">
        <v>1131</v>
      </c>
      <c r="AH1115" s="355" t="s">
        <v>1131</v>
      </c>
      <c r="AI1115" s="355" t="s">
        <v>1131</v>
      </c>
      <c r="AJ1115" s="355" t="s">
        <v>1131</v>
      </c>
      <c r="AK1115" s="355" t="s">
        <v>1131</v>
      </c>
      <c r="AL1115" s="355" t="s">
        <v>1131</v>
      </c>
      <c r="AM1115" s="355" t="s">
        <v>1131</v>
      </c>
      <c r="AN1115" s="355" t="s">
        <v>1131</v>
      </c>
      <c r="AO1115" s="355" t="s">
        <v>1131</v>
      </c>
      <c r="AP1115" s="355" t="s">
        <v>1131</v>
      </c>
      <c r="AQ1115" s="355" t="s">
        <v>1131</v>
      </c>
      <c r="AR1115" s="355" t="s">
        <v>1131</v>
      </c>
    </row>
    <row r="1116" spans="1:44" ht="120.75" customHeight="1">
      <c r="A1116" s="352" t="s">
        <v>4545</v>
      </c>
      <c r="B1116" s="353" t="s">
        <v>4546</v>
      </c>
      <c r="C1116" s="353"/>
      <c r="D1116" s="353"/>
      <c r="E1116" s="353" t="s">
        <v>1643</v>
      </c>
      <c r="F1116" s="353" t="s">
        <v>4547</v>
      </c>
      <c r="G1116" s="353"/>
      <c r="H1116" s="353" t="s">
        <v>1130</v>
      </c>
      <c r="I1116" s="356">
        <v>2.19</v>
      </c>
      <c r="J1116" s="356">
        <v>2.2549999999999999</v>
      </c>
      <c r="K1116" s="356">
        <v>2.2109999999999999</v>
      </c>
      <c r="L1116" s="356">
        <v>2.1589999999999998</v>
      </c>
      <c r="M1116" s="356">
        <v>2.12</v>
      </c>
      <c r="N1116" s="356">
        <v>2.177</v>
      </c>
      <c r="O1116" s="356">
        <v>2.2109999999999999</v>
      </c>
      <c r="P1116" s="354">
        <v>2.1</v>
      </c>
      <c r="Q1116" s="354">
        <v>2</v>
      </c>
      <c r="R1116" s="355">
        <v>2</v>
      </c>
      <c r="S1116" s="355">
        <v>2</v>
      </c>
      <c r="T1116" s="355">
        <v>2</v>
      </c>
      <c r="U1116" s="355">
        <v>2</v>
      </c>
      <c r="V1116" s="355">
        <v>2.1</v>
      </c>
      <c r="W1116" s="355">
        <v>2</v>
      </c>
      <c r="X1116" s="355">
        <v>2</v>
      </c>
      <c r="Y1116" s="355">
        <v>2.1</v>
      </c>
      <c r="Z1116" s="355">
        <v>2.1</v>
      </c>
      <c r="AA1116" s="355">
        <v>2.1</v>
      </c>
      <c r="AB1116" s="356" t="s">
        <v>1131</v>
      </c>
      <c r="AC1116" s="356" t="s">
        <v>1131</v>
      </c>
      <c r="AD1116" s="356" t="s">
        <v>1131</v>
      </c>
      <c r="AE1116" s="356" t="s">
        <v>1131</v>
      </c>
      <c r="AF1116" s="356" t="s">
        <v>1131</v>
      </c>
      <c r="AG1116" s="356" t="s">
        <v>1131</v>
      </c>
      <c r="AH1116" s="356" t="s">
        <v>1131</v>
      </c>
      <c r="AI1116" s="356" t="s">
        <v>1131</v>
      </c>
      <c r="AJ1116" s="356" t="s">
        <v>1131</v>
      </c>
      <c r="AK1116" s="356" t="s">
        <v>1131</v>
      </c>
      <c r="AL1116" s="356" t="s">
        <v>1131</v>
      </c>
      <c r="AM1116" s="356" t="s">
        <v>1131</v>
      </c>
      <c r="AN1116" s="356" t="s">
        <v>1131</v>
      </c>
      <c r="AO1116" s="356" t="s">
        <v>1131</v>
      </c>
      <c r="AP1116" s="356" t="s">
        <v>1131</v>
      </c>
      <c r="AQ1116" s="356" t="s">
        <v>1131</v>
      </c>
      <c r="AR1116" s="356" t="s">
        <v>1131</v>
      </c>
    </row>
    <row r="1117" spans="1:44" ht="29.25" customHeight="1">
      <c r="A1117" s="357" t="s">
        <v>4548</v>
      </c>
      <c r="B1117" s="358" t="s">
        <v>4549</v>
      </c>
      <c r="C1117" s="358"/>
      <c r="D1117" s="358"/>
      <c r="E1117" s="358" t="s">
        <v>1143</v>
      </c>
      <c r="F1117" s="358" t="s">
        <v>4550</v>
      </c>
      <c r="G1117" s="358"/>
      <c r="H1117" s="358" t="s">
        <v>1130</v>
      </c>
      <c r="I1117" s="355">
        <v>29.312000000000001</v>
      </c>
      <c r="J1117" s="355">
        <v>29.981999999999999</v>
      </c>
      <c r="K1117" s="359">
        <v>32</v>
      </c>
      <c r="L1117" s="359">
        <v>31.2</v>
      </c>
      <c r="M1117" s="359">
        <v>31.2</v>
      </c>
      <c r="N1117" s="359">
        <v>31.5</v>
      </c>
      <c r="O1117" s="359">
        <v>32.5</v>
      </c>
      <c r="P1117" s="359">
        <v>33.299999999999997</v>
      </c>
      <c r="Q1117" s="359">
        <v>32.299999999999997</v>
      </c>
      <c r="R1117" s="355">
        <v>31.3</v>
      </c>
      <c r="S1117" s="355">
        <v>30.6</v>
      </c>
      <c r="T1117" s="355">
        <v>30.4</v>
      </c>
      <c r="U1117" s="355">
        <v>30.2</v>
      </c>
      <c r="V1117" s="355">
        <v>30.6</v>
      </c>
      <c r="W1117" s="355">
        <v>30.7</v>
      </c>
      <c r="X1117" s="355">
        <v>30.7</v>
      </c>
      <c r="Y1117" s="355">
        <v>30.8</v>
      </c>
      <c r="Z1117" s="355">
        <v>30.8</v>
      </c>
      <c r="AA1117" s="355">
        <v>30.9</v>
      </c>
      <c r="AB1117" s="355" t="s">
        <v>1131</v>
      </c>
      <c r="AC1117" s="355" t="s">
        <v>1131</v>
      </c>
      <c r="AD1117" s="355" t="s">
        <v>1131</v>
      </c>
      <c r="AE1117" s="355" t="s">
        <v>1131</v>
      </c>
      <c r="AF1117" s="355" t="s">
        <v>1131</v>
      </c>
      <c r="AG1117" s="355" t="s">
        <v>1131</v>
      </c>
      <c r="AH1117" s="355" t="s">
        <v>1131</v>
      </c>
      <c r="AI1117" s="355" t="s">
        <v>1131</v>
      </c>
      <c r="AJ1117" s="355" t="s">
        <v>1131</v>
      </c>
      <c r="AK1117" s="355" t="s">
        <v>1131</v>
      </c>
      <c r="AL1117" s="355" t="s">
        <v>1131</v>
      </c>
      <c r="AM1117" s="355" t="s">
        <v>1131</v>
      </c>
      <c r="AN1117" s="355" t="s">
        <v>1131</v>
      </c>
      <c r="AO1117" s="355" t="s">
        <v>1131</v>
      </c>
      <c r="AP1117" s="355" t="s">
        <v>1131</v>
      </c>
      <c r="AQ1117" s="355" t="s">
        <v>1131</v>
      </c>
      <c r="AR1117" s="355" t="s">
        <v>1131</v>
      </c>
    </row>
    <row r="1118" spans="1:44" ht="20.25" customHeight="1">
      <c r="A1118" s="352" t="s">
        <v>4551</v>
      </c>
      <c r="B1118" s="353" t="s">
        <v>4552</v>
      </c>
      <c r="C1118" s="353"/>
      <c r="D1118" s="353"/>
      <c r="E1118" s="353" t="s">
        <v>4553</v>
      </c>
      <c r="F1118" s="353" t="s">
        <v>4554</v>
      </c>
      <c r="G1118" s="353"/>
      <c r="H1118" s="353" t="s">
        <v>1130</v>
      </c>
      <c r="I1118" s="354">
        <v>381</v>
      </c>
      <c r="J1118" s="354">
        <v>384</v>
      </c>
      <c r="K1118" s="354">
        <v>388</v>
      </c>
      <c r="L1118" s="354">
        <v>393</v>
      </c>
      <c r="M1118" s="354">
        <v>397</v>
      </c>
      <c r="N1118" s="354">
        <v>402</v>
      </c>
      <c r="O1118" s="354">
        <v>408</v>
      </c>
      <c r="P1118" s="354">
        <v>415</v>
      </c>
      <c r="Q1118" s="356" t="s">
        <v>1131</v>
      </c>
      <c r="R1118" s="356" t="s">
        <v>1131</v>
      </c>
      <c r="S1118" s="356" t="s">
        <v>1131</v>
      </c>
      <c r="T1118" s="356" t="s">
        <v>1131</v>
      </c>
      <c r="U1118" s="356" t="s">
        <v>1131</v>
      </c>
      <c r="V1118" s="356" t="s">
        <v>1131</v>
      </c>
      <c r="W1118" s="356" t="s">
        <v>1131</v>
      </c>
      <c r="X1118" s="356" t="s">
        <v>1131</v>
      </c>
      <c r="Y1118" s="356" t="s">
        <v>1131</v>
      </c>
      <c r="Z1118" s="356" t="s">
        <v>1131</v>
      </c>
      <c r="AA1118" s="356" t="s">
        <v>1131</v>
      </c>
      <c r="AB1118" s="356" t="s">
        <v>1131</v>
      </c>
      <c r="AC1118" s="356" t="s">
        <v>1131</v>
      </c>
      <c r="AD1118" s="356" t="s">
        <v>1131</v>
      </c>
      <c r="AE1118" s="356" t="s">
        <v>1131</v>
      </c>
      <c r="AF1118" s="356" t="s">
        <v>1131</v>
      </c>
      <c r="AG1118" s="356" t="s">
        <v>1131</v>
      </c>
      <c r="AH1118" s="356" t="s">
        <v>1131</v>
      </c>
      <c r="AI1118" s="356" t="s">
        <v>1131</v>
      </c>
      <c r="AJ1118" s="356" t="s">
        <v>1131</v>
      </c>
      <c r="AK1118" s="356" t="s">
        <v>1131</v>
      </c>
      <c r="AL1118" s="356" t="s">
        <v>1131</v>
      </c>
      <c r="AM1118" s="356" t="s">
        <v>1131</v>
      </c>
      <c r="AN1118" s="356" t="s">
        <v>1131</v>
      </c>
      <c r="AO1118" s="356" t="s">
        <v>1131</v>
      </c>
      <c r="AP1118" s="356" t="s">
        <v>1131</v>
      </c>
      <c r="AQ1118" s="356" t="s">
        <v>1131</v>
      </c>
      <c r="AR1118" s="356" t="s">
        <v>1131</v>
      </c>
    </row>
    <row r="1119" spans="1:44" ht="13.5" customHeight="1">
      <c r="A1119" s="357" t="s">
        <v>4555</v>
      </c>
      <c r="B1119" s="358" t="s">
        <v>4556</v>
      </c>
      <c r="C1119" s="358"/>
      <c r="D1119" s="358" t="s">
        <v>1322</v>
      </c>
      <c r="E1119" s="358" t="s">
        <v>3390</v>
      </c>
      <c r="F1119" s="358" t="s">
        <v>4557</v>
      </c>
      <c r="G1119" s="358"/>
      <c r="H1119" s="358" t="s">
        <v>1130</v>
      </c>
      <c r="I1119" s="359">
        <v>19410</v>
      </c>
      <c r="J1119" s="359">
        <v>19690</v>
      </c>
      <c r="K1119" s="359">
        <v>19980</v>
      </c>
      <c r="L1119" s="359">
        <v>20270</v>
      </c>
      <c r="M1119" s="359">
        <v>20560</v>
      </c>
      <c r="N1119" s="359">
        <v>20860</v>
      </c>
      <c r="O1119" s="359">
        <v>21170</v>
      </c>
      <c r="P1119" s="359">
        <v>21470</v>
      </c>
      <c r="Q1119" s="355" t="s">
        <v>1131</v>
      </c>
      <c r="R1119" s="355" t="s">
        <v>1131</v>
      </c>
      <c r="S1119" s="355" t="s">
        <v>1131</v>
      </c>
      <c r="T1119" s="355" t="s">
        <v>1131</v>
      </c>
      <c r="U1119" s="355" t="s">
        <v>1131</v>
      </c>
      <c r="V1119" s="355" t="s">
        <v>1131</v>
      </c>
      <c r="W1119" s="355" t="s">
        <v>1131</v>
      </c>
      <c r="X1119" s="355" t="s">
        <v>1131</v>
      </c>
      <c r="Y1119" s="355" t="s">
        <v>1131</v>
      </c>
      <c r="Z1119" s="355" t="s">
        <v>1131</v>
      </c>
      <c r="AA1119" s="355" t="s">
        <v>1131</v>
      </c>
      <c r="AB1119" s="355" t="s">
        <v>1131</v>
      </c>
      <c r="AC1119" s="355" t="s">
        <v>1131</v>
      </c>
      <c r="AD1119" s="355" t="s">
        <v>1131</v>
      </c>
      <c r="AE1119" s="355" t="s">
        <v>1131</v>
      </c>
      <c r="AF1119" s="355" t="s">
        <v>1131</v>
      </c>
      <c r="AG1119" s="355" t="s">
        <v>1131</v>
      </c>
      <c r="AH1119" s="355" t="s">
        <v>1131</v>
      </c>
      <c r="AI1119" s="355" t="s">
        <v>1131</v>
      </c>
      <c r="AJ1119" s="355" t="s">
        <v>1131</v>
      </c>
      <c r="AK1119" s="355" t="s">
        <v>1131</v>
      </c>
      <c r="AL1119" s="355" t="s">
        <v>1131</v>
      </c>
      <c r="AM1119" s="355" t="s">
        <v>1131</v>
      </c>
      <c r="AN1119" s="355" t="s">
        <v>1131</v>
      </c>
      <c r="AO1119" s="355" t="s">
        <v>1131</v>
      </c>
      <c r="AP1119" s="355" t="s">
        <v>1131</v>
      </c>
      <c r="AQ1119" s="355" t="s">
        <v>1131</v>
      </c>
      <c r="AR1119" s="355" t="s">
        <v>1131</v>
      </c>
    </row>
    <row r="1120" spans="1:44" ht="84" customHeight="1">
      <c r="A1120" s="352" t="s">
        <v>4558</v>
      </c>
      <c r="B1120" s="353" t="s">
        <v>4559</v>
      </c>
      <c r="C1120" s="353" t="s">
        <v>1371</v>
      </c>
      <c r="D1120" s="353" t="s">
        <v>1315</v>
      </c>
      <c r="E1120" s="353" t="s">
        <v>1143</v>
      </c>
      <c r="F1120" s="353" t="s">
        <v>4560</v>
      </c>
      <c r="G1120" s="353" t="s">
        <v>1145</v>
      </c>
      <c r="H1120" s="353" t="s">
        <v>1130</v>
      </c>
      <c r="I1120" s="354">
        <v>775272</v>
      </c>
      <c r="J1120" s="354">
        <v>773342</v>
      </c>
      <c r="K1120" s="354">
        <v>820861</v>
      </c>
      <c r="L1120" s="354">
        <v>879545</v>
      </c>
      <c r="M1120" s="354">
        <v>856678</v>
      </c>
      <c r="N1120" s="354">
        <v>878064</v>
      </c>
      <c r="O1120" s="354">
        <v>937727</v>
      </c>
      <c r="P1120" s="354">
        <v>884176</v>
      </c>
      <c r="Q1120" s="354">
        <v>908631</v>
      </c>
      <c r="R1120" s="355">
        <v>977702</v>
      </c>
      <c r="S1120" s="355">
        <v>1062722</v>
      </c>
      <c r="T1120" s="355">
        <v>1109147</v>
      </c>
      <c r="U1120" s="355">
        <v>1149175</v>
      </c>
      <c r="V1120" s="355">
        <v>1182221</v>
      </c>
      <c r="W1120" s="356" t="s">
        <v>1131</v>
      </c>
      <c r="X1120" s="356" t="s">
        <v>1131</v>
      </c>
      <c r="Y1120" s="356" t="s">
        <v>1131</v>
      </c>
      <c r="Z1120" s="356" t="s">
        <v>1131</v>
      </c>
      <c r="AA1120" s="356" t="s">
        <v>1131</v>
      </c>
      <c r="AB1120" s="356" t="s">
        <v>1131</v>
      </c>
      <c r="AC1120" s="356" t="s">
        <v>1131</v>
      </c>
      <c r="AD1120" s="356" t="s">
        <v>1131</v>
      </c>
      <c r="AE1120" s="356" t="s">
        <v>1131</v>
      </c>
      <c r="AF1120" s="356" t="s">
        <v>1131</v>
      </c>
      <c r="AG1120" s="356" t="s">
        <v>1131</v>
      </c>
      <c r="AH1120" s="356" t="s">
        <v>1131</v>
      </c>
      <c r="AI1120" s="356" t="s">
        <v>1131</v>
      </c>
      <c r="AJ1120" s="356" t="s">
        <v>1131</v>
      </c>
      <c r="AK1120" s="356" t="s">
        <v>1131</v>
      </c>
      <c r="AL1120" s="356" t="s">
        <v>1131</v>
      </c>
      <c r="AM1120" s="356" t="s">
        <v>1131</v>
      </c>
      <c r="AN1120" s="356" t="s">
        <v>1131</v>
      </c>
      <c r="AO1120" s="356" t="s">
        <v>1131</v>
      </c>
      <c r="AP1120" s="356" t="s">
        <v>1131</v>
      </c>
      <c r="AQ1120" s="356" t="s">
        <v>1131</v>
      </c>
      <c r="AR1120" s="356" t="s">
        <v>1131</v>
      </c>
    </row>
    <row r="1121" spans="1:44" ht="84" customHeight="1">
      <c r="A1121" s="357" t="s">
        <v>4561</v>
      </c>
      <c r="B1121" s="358" t="s">
        <v>4562</v>
      </c>
      <c r="C1121" s="358" t="s">
        <v>1371</v>
      </c>
      <c r="D1121" s="358" t="s">
        <v>1315</v>
      </c>
      <c r="E1121" s="358" t="s">
        <v>1143</v>
      </c>
      <c r="F1121" s="358" t="s">
        <v>4563</v>
      </c>
      <c r="G1121" s="358" t="s">
        <v>1145</v>
      </c>
      <c r="H1121" s="358" t="s">
        <v>1130</v>
      </c>
      <c r="I1121" s="359">
        <v>787611</v>
      </c>
      <c r="J1121" s="359">
        <v>797547</v>
      </c>
      <c r="K1121" s="359">
        <v>810831</v>
      </c>
      <c r="L1121" s="359">
        <v>834882</v>
      </c>
      <c r="M1121" s="359">
        <v>856678</v>
      </c>
      <c r="N1121" s="359">
        <v>879890</v>
      </c>
      <c r="O1121" s="359">
        <v>888382</v>
      </c>
      <c r="P1121" s="359">
        <v>905720</v>
      </c>
      <c r="Q1121" s="359">
        <v>908266</v>
      </c>
      <c r="R1121" s="355">
        <v>928393</v>
      </c>
      <c r="S1121" s="355">
        <v>947542</v>
      </c>
      <c r="T1121" s="355">
        <v>965300</v>
      </c>
      <c r="U1121" s="355">
        <v>981552</v>
      </c>
      <c r="V1121" s="355">
        <v>999781</v>
      </c>
      <c r="W1121" s="355" t="s">
        <v>1131</v>
      </c>
      <c r="X1121" s="355" t="s">
        <v>1131</v>
      </c>
      <c r="Y1121" s="355" t="s">
        <v>1131</v>
      </c>
      <c r="Z1121" s="355" t="s">
        <v>1131</v>
      </c>
      <c r="AA1121" s="355" t="s">
        <v>1131</v>
      </c>
      <c r="AB1121" s="355" t="s">
        <v>1131</v>
      </c>
      <c r="AC1121" s="355" t="s">
        <v>1131</v>
      </c>
      <c r="AD1121" s="355" t="s">
        <v>1131</v>
      </c>
      <c r="AE1121" s="355" t="s">
        <v>1131</v>
      </c>
      <c r="AF1121" s="355" t="s">
        <v>1131</v>
      </c>
      <c r="AG1121" s="355" t="s">
        <v>1131</v>
      </c>
      <c r="AH1121" s="355" t="s">
        <v>1131</v>
      </c>
      <c r="AI1121" s="355" t="s">
        <v>1131</v>
      </c>
      <c r="AJ1121" s="355" t="s">
        <v>1131</v>
      </c>
      <c r="AK1121" s="355" t="s">
        <v>1131</v>
      </c>
      <c r="AL1121" s="355" t="s">
        <v>1131</v>
      </c>
      <c r="AM1121" s="355" t="s">
        <v>1131</v>
      </c>
      <c r="AN1121" s="355" t="s">
        <v>1131</v>
      </c>
      <c r="AO1121" s="355" t="s">
        <v>1131</v>
      </c>
      <c r="AP1121" s="355" t="s">
        <v>1131</v>
      </c>
      <c r="AQ1121" s="355" t="s">
        <v>1131</v>
      </c>
      <c r="AR1121" s="355" t="s">
        <v>1131</v>
      </c>
    </row>
    <row r="1122" spans="1:44" ht="84" customHeight="1">
      <c r="A1122" s="352" t="s">
        <v>4564</v>
      </c>
      <c r="B1122" s="353" t="s">
        <v>4565</v>
      </c>
      <c r="C1122" s="353" t="s">
        <v>1371</v>
      </c>
      <c r="D1122" s="353" t="s">
        <v>1315</v>
      </c>
      <c r="E1122" s="353" t="s">
        <v>1143</v>
      </c>
      <c r="F1122" s="353" t="s">
        <v>4566</v>
      </c>
      <c r="G1122" s="353" t="s">
        <v>1145</v>
      </c>
      <c r="H1122" s="353" t="s">
        <v>1130</v>
      </c>
      <c r="I1122" s="354">
        <v>762676</v>
      </c>
      <c r="J1122" s="354">
        <v>759684</v>
      </c>
      <c r="K1122" s="354">
        <v>807690</v>
      </c>
      <c r="L1122" s="354">
        <v>867010</v>
      </c>
      <c r="M1122" s="354">
        <v>843300</v>
      </c>
      <c r="N1122" s="354">
        <v>864695</v>
      </c>
      <c r="O1122" s="354">
        <v>925051</v>
      </c>
      <c r="P1122" s="354">
        <v>870188</v>
      </c>
      <c r="Q1122" s="354">
        <v>894744</v>
      </c>
      <c r="R1122" s="355">
        <v>964668</v>
      </c>
      <c r="S1122" s="355">
        <v>1050648</v>
      </c>
      <c r="T1122" s="355">
        <v>1097400</v>
      </c>
      <c r="U1122" s="355">
        <v>1137649</v>
      </c>
      <c r="V1122" s="355">
        <v>1170816</v>
      </c>
      <c r="W1122" s="356" t="s">
        <v>1131</v>
      </c>
      <c r="X1122" s="356" t="s">
        <v>1131</v>
      </c>
      <c r="Y1122" s="356" t="s">
        <v>1131</v>
      </c>
      <c r="Z1122" s="356" t="s">
        <v>1131</v>
      </c>
      <c r="AA1122" s="356" t="s">
        <v>1131</v>
      </c>
      <c r="AB1122" s="356" t="s">
        <v>1131</v>
      </c>
      <c r="AC1122" s="356" t="s">
        <v>1131</v>
      </c>
      <c r="AD1122" s="356" t="s">
        <v>1131</v>
      </c>
      <c r="AE1122" s="356" t="s">
        <v>1131</v>
      </c>
      <c r="AF1122" s="356" t="s">
        <v>1131</v>
      </c>
      <c r="AG1122" s="356" t="s">
        <v>1131</v>
      </c>
      <c r="AH1122" s="356" t="s">
        <v>1131</v>
      </c>
      <c r="AI1122" s="356" t="s">
        <v>1131</v>
      </c>
      <c r="AJ1122" s="356" t="s">
        <v>1131</v>
      </c>
      <c r="AK1122" s="356" t="s">
        <v>1131</v>
      </c>
      <c r="AL1122" s="356" t="s">
        <v>1131</v>
      </c>
      <c r="AM1122" s="356" t="s">
        <v>1131</v>
      </c>
      <c r="AN1122" s="356" t="s">
        <v>1131</v>
      </c>
      <c r="AO1122" s="356" t="s">
        <v>1131</v>
      </c>
      <c r="AP1122" s="356" t="s">
        <v>1131</v>
      </c>
      <c r="AQ1122" s="356" t="s">
        <v>1131</v>
      </c>
      <c r="AR1122" s="356" t="s">
        <v>1131</v>
      </c>
    </row>
    <row r="1123" spans="1:44" ht="84" customHeight="1">
      <c r="A1123" s="357" t="s">
        <v>4567</v>
      </c>
      <c r="B1123" s="358" t="s">
        <v>4568</v>
      </c>
      <c r="C1123" s="358" t="s">
        <v>1371</v>
      </c>
      <c r="D1123" s="358" t="s">
        <v>1315</v>
      </c>
      <c r="E1123" s="358" t="s">
        <v>1143</v>
      </c>
      <c r="F1123" s="358" t="s">
        <v>4569</v>
      </c>
      <c r="G1123" s="358" t="s">
        <v>1145</v>
      </c>
      <c r="H1123" s="358" t="s">
        <v>1130</v>
      </c>
      <c r="I1123" s="359">
        <v>775262</v>
      </c>
      <c r="J1123" s="359">
        <v>784390</v>
      </c>
      <c r="K1123" s="359">
        <v>797463</v>
      </c>
      <c r="L1123" s="359">
        <v>821526</v>
      </c>
      <c r="M1123" s="359">
        <v>843300</v>
      </c>
      <c r="N1123" s="359">
        <v>866555</v>
      </c>
      <c r="O1123" s="359">
        <v>874843</v>
      </c>
      <c r="P1123" s="359">
        <v>892135</v>
      </c>
      <c r="Q1123" s="359">
        <v>894372</v>
      </c>
      <c r="R1123" s="355">
        <v>914510</v>
      </c>
      <c r="S1123" s="355">
        <v>933653</v>
      </c>
      <c r="T1123" s="355">
        <v>951378</v>
      </c>
      <c r="U1123" s="355">
        <v>967572</v>
      </c>
      <c r="V1123" s="355">
        <v>985778</v>
      </c>
      <c r="W1123" s="355" t="s">
        <v>1131</v>
      </c>
      <c r="X1123" s="355" t="s">
        <v>1131</v>
      </c>
      <c r="Y1123" s="355" t="s">
        <v>1131</v>
      </c>
      <c r="Z1123" s="355" t="s">
        <v>1131</v>
      </c>
      <c r="AA1123" s="355" t="s">
        <v>1131</v>
      </c>
      <c r="AB1123" s="355" t="s">
        <v>1131</v>
      </c>
      <c r="AC1123" s="355" t="s">
        <v>1131</v>
      </c>
      <c r="AD1123" s="355" t="s">
        <v>1131</v>
      </c>
      <c r="AE1123" s="355" t="s">
        <v>1131</v>
      </c>
      <c r="AF1123" s="355" t="s">
        <v>1131</v>
      </c>
      <c r="AG1123" s="355" t="s">
        <v>1131</v>
      </c>
      <c r="AH1123" s="355" t="s">
        <v>1131</v>
      </c>
      <c r="AI1123" s="355" t="s">
        <v>1131</v>
      </c>
      <c r="AJ1123" s="355" t="s">
        <v>1131</v>
      </c>
      <c r="AK1123" s="355" t="s">
        <v>1131</v>
      </c>
      <c r="AL1123" s="355" t="s">
        <v>1131</v>
      </c>
      <c r="AM1123" s="355" t="s">
        <v>1131</v>
      </c>
      <c r="AN1123" s="355" t="s">
        <v>1131</v>
      </c>
      <c r="AO1123" s="355" t="s">
        <v>1131</v>
      </c>
      <c r="AP1123" s="355" t="s">
        <v>1131</v>
      </c>
      <c r="AQ1123" s="355" t="s">
        <v>1131</v>
      </c>
      <c r="AR1123" s="355" t="s">
        <v>1131</v>
      </c>
    </row>
    <row r="1124" spans="1:44" ht="84" customHeight="1">
      <c r="A1124" s="352" t="s">
        <v>4570</v>
      </c>
      <c r="B1124" s="353" t="s">
        <v>4571</v>
      </c>
      <c r="C1124" s="353" t="s">
        <v>1371</v>
      </c>
      <c r="D1124" s="353" t="s">
        <v>1315</v>
      </c>
      <c r="E1124" s="353" t="s">
        <v>1143</v>
      </c>
      <c r="F1124" s="353" t="s">
        <v>4572</v>
      </c>
      <c r="G1124" s="353" t="s">
        <v>1145</v>
      </c>
      <c r="H1124" s="353" t="s">
        <v>1130</v>
      </c>
      <c r="I1124" s="354">
        <v>744088</v>
      </c>
      <c r="J1124" s="354">
        <v>740073</v>
      </c>
      <c r="K1124" s="354">
        <v>788711</v>
      </c>
      <c r="L1124" s="354">
        <v>848872</v>
      </c>
      <c r="M1124" s="354">
        <v>824005</v>
      </c>
      <c r="N1124" s="354">
        <v>845395</v>
      </c>
      <c r="O1124" s="354">
        <v>906678</v>
      </c>
      <c r="P1124" s="354">
        <v>850022</v>
      </c>
      <c r="Q1124" s="354">
        <v>874698</v>
      </c>
      <c r="R1124" s="355">
        <v>945769</v>
      </c>
      <c r="S1124" s="355">
        <v>1033057</v>
      </c>
      <c r="T1124" s="355">
        <v>1080251</v>
      </c>
      <c r="U1124" s="355">
        <v>1120797</v>
      </c>
      <c r="V1124" s="355">
        <v>1154127</v>
      </c>
      <c r="W1124" s="356" t="s">
        <v>1131</v>
      </c>
      <c r="X1124" s="356" t="s">
        <v>1131</v>
      </c>
      <c r="Y1124" s="356" t="s">
        <v>1131</v>
      </c>
      <c r="Z1124" s="356" t="s">
        <v>1131</v>
      </c>
      <c r="AA1124" s="356" t="s">
        <v>1131</v>
      </c>
      <c r="AB1124" s="356" t="s">
        <v>1131</v>
      </c>
      <c r="AC1124" s="356" t="s">
        <v>1131</v>
      </c>
      <c r="AD1124" s="356" t="s">
        <v>1131</v>
      </c>
      <c r="AE1124" s="356" t="s">
        <v>1131</v>
      </c>
      <c r="AF1124" s="356" t="s">
        <v>1131</v>
      </c>
      <c r="AG1124" s="356" t="s">
        <v>1131</v>
      </c>
      <c r="AH1124" s="356" t="s">
        <v>1131</v>
      </c>
      <c r="AI1124" s="356" t="s">
        <v>1131</v>
      </c>
      <c r="AJ1124" s="356" t="s">
        <v>1131</v>
      </c>
      <c r="AK1124" s="356" t="s">
        <v>1131</v>
      </c>
      <c r="AL1124" s="356" t="s">
        <v>1131</v>
      </c>
      <c r="AM1124" s="356" t="s">
        <v>1131</v>
      </c>
      <c r="AN1124" s="356" t="s">
        <v>1131</v>
      </c>
      <c r="AO1124" s="356" t="s">
        <v>1131</v>
      </c>
      <c r="AP1124" s="356" t="s">
        <v>1131</v>
      </c>
      <c r="AQ1124" s="356" t="s">
        <v>1131</v>
      </c>
      <c r="AR1124" s="356" t="s">
        <v>1131</v>
      </c>
    </row>
    <row r="1125" spans="1:44" ht="84" customHeight="1">
      <c r="A1125" s="357" t="s">
        <v>4573</v>
      </c>
      <c r="B1125" s="358" t="s">
        <v>4574</v>
      </c>
      <c r="C1125" s="358" t="s">
        <v>1371</v>
      </c>
      <c r="D1125" s="358" t="s">
        <v>1315</v>
      </c>
      <c r="E1125" s="358" t="s">
        <v>1143</v>
      </c>
      <c r="F1125" s="358" t="s">
        <v>4575</v>
      </c>
      <c r="G1125" s="358" t="s">
        <v>1145</v>
      </c>
      <c r="H1125" s="358" t="s">
        <v>1130</v>
      </c>
      <c r="I1125" s="359">
        <v>757014</v>
      </c>
      <c r="J1125" s="359">
        <v>765450</v>
      </c>
      <c r="K1125" s="359">
        <v>778217</v>
      </c>
      <c r="L1125" s="359">
        <v>802278</v>
      </c>
      <c r="M1125" s="359">
        <v>824005</v>
      </c>
      <c r="N1125" s="359">
        <v>847301</v>
      </c>
      <c r="O1125" s="359">
        <v>855299</v>
      </c>
      <c r="P1125" s="359">
        <v>872514</v>
      </c>
      <c r="Q1125" s="359">
        <v>874317</v>
      </c>
      <c r="R1125" s="355">
        <v>894457</v>
      </c>
      <c r="S1125" s="355">
        <v>913575</v>
      </c>
      <c r="T1125" s="355">
        <v>931242</v>
      </c>
      <c r="U1125" s="355">
        <v>947344</v>
      </c>
      <c r="V1125" s="355">
        <v>965505</v>
      </c>
      <c r="W1125" s="355" t="s">
        <v>1131</v>
      </c>
      <c r="X1125" s="355" t="s">
        <v>1131</v>
      </c>
      <c r="Y1125" s="355" t="s">
        <v>1131</v>
      </c>
      <c r="Z1125" s="355" t="s">
        <v>1131</v>
      </c>
      <c r="AA1125" s="355" t="s">
        <v>1131</v>
      </c>
      <c r="AB1125" s="355" t="s">
        <v>1131</v>
      </c>
      <c r="AC1125" s="355" t="s">
        <v>1131</v>
      </c>
      <c r="AD1125" s="355" t="s">
        <v>1131</v>
      </c>
      <c r="AE1125" s="355" t="s">
        <v>1131</v>
      </c>
      <c r="AF1125" s="355" t="s">
        <v>1131</v>
      </c>
      <c r="AG1125" s="355" t="s">
        <v>1131</v>
      </c>
      <c r="AH1125" s="355" t="s">
        <v>1131</v>
      </c>
      <c r="AI1125" s="355" t="s">
        <v>1131</v>
      </c>
      <c r="AJ1125" s="355" t="s">
        <v>1131</v>
      </c>
      <c r="AK1125" s="355" t="s">
        <v>1131</v>
      </c>
      <c r="AL1125" s="355" t="s">
        <v>1131</v>
      </c>
      <c r="AM1125" s="355" t="s">
        <v>1131</v>
      </c>
      <c r="AN1125" s="355" t="s">
        <v>1131</v>
      </c>
      <c r="AO1125" s="355" t="s">
        <v>1131</v>
      </c>
      <c r="AP1125" s="355" t="s">
        <v>1131</v>
      </c>
      <c r="AQ1125" s="355" t="s">
        <v>1131</v>
      </c>
      <c r="AR1125" s="355" t="s">
        <v>1131</v>
      </c>
    </row>
    <row r="1126" spans="1:44" ht="84" customHeight="1">
      <c r="A1126" s="352" t="s">
        <v>4576</v>
      </c>
      <c r="B1126" s="353" t="s">
        <v>4577</v>
      </c>
      <c r="C1126" s="353" t="s">
        <v>1371</v>
      </c>
      <c r="D1126" s="353" t="s">
        <v>1315</v>
      </c>
      <c r="E1126" s="353" t="s">
        <v>1143</v>
      </c>
      <c r="F1126" s="353" t="s">
        <v>4578</v>
      </c>
      <c r="G1126" s="353" t="s">
        <v>1145</v>
      </c>
      <c r="H1126" s="353" t="s">
        <v>1130</v>
      </c>
      <c r="I1126" s="354">
        <v>681788</v>
      </c>
      <c r="J1126" s="354">
        <v>675674</v>
      </c>
      <c r="K1126" s="354">
        <v>725974</v>
      </c>
      <c r="L1126" s="354">
        <v>788464</v>
      </c>
      <c r="M1126" s="354">
        <v>760107</v>
      </c>
      <c r="N1126" s="354">
        <v>781381</v>
      </c>
      <c r="O1126" s="354">
        <v>845297</v>
      </c>
      <c r="P1126" s="354">
        <v>783298</v>
      </c>
      <c r="Q1126" s="354">
        <v>808226</v>
      </c>
      <c r="R1126" s="355">
        <v>882577</v>
      </c>
      <c r="S1126" s="355">
        <v>973727</v>
      </c>
      <c r="T1126" s="355">
        <v>1022210</v>
      </c>
      <c r="U1126" s="355">
        <v>1063614</v>
      </c>
      <c r="V1126" s="355">
        <v>1097390</v>
      </c>
      <c r="W1126" s="356" t="s">
        <v>1131</v>
      </c>
      <c r="X1126" s="356" t="s">
        <v>1131</v>
      </c>
      <c r="Y1126" s="356" t="s">
        <v>1131</v>
      </c>
      <c r="Z1126" s="356" t="s">
        <v>1131</v>
      </c>
      <c r="AA1126" s="356" t="s">
        <v>1131</v>
      </c>
      <c r="AB1126" s="356" t="s">
        <v>1131</v>
      </c>
      <c r="AC1126" s="356" t="s">
        <v>1131</v>
      </c>
      <c r="AD1126" s="356" t="s">
        <v>1131</v>
      </c>
      <c r="AE1126" s="356" t="s">
        <v>1131</v>
      </c>
      <c r="AF1126" s="356" t="s">
        <v>1131</v>
      </c>
      <c r="AG1126" s="356" t="s">
        <v>1131</v>
      </c>
      <c r="AH1126" s="356" t="s">
        <v>1131</v>
      </c>
      <c r="AI1126" s="356" t="s">
        <v>1131</v>
      </c>
      <c r="AJ1126" s="356" t="s">
        <v>1131</v>
      </c>
      <c r="AK1126" s="356" t="s">
        <v>1131</v>
      </c>
      <c r="AL1126" s="356" t="s">
        <v>1131</v>
      </c>
      <c r="AM1126" s="356" t="s">
        <v>1131</v>
      </c>
      <c r="AN1126" s="356" t="s">
        <v>1131</v>
      </c>
      <c r="AO1126" s="356" t="s">
        <v>1131</v>
      </c>
      <c r="AP1126" s="356" t="s">
        <v>1131</v>
      </c>
      <c r="AQ1126" s="356" t="s">
        <v>1131</v>
      </c>
      <c r="AR1126" s="356" t="s">
        <v>1131</v>
      </c>
    </row>
    <row r="1127" spans="1:44" ht="84" customHeight="1">
      <c r="A1127" s="357" t="s">
        <v>4579</v>
      </c>
      <c r="B1127" s="358" t="s">
        <v>4580</v>
      </c>
      <c r="C1127" s="358" t="s">
        <v>1371</v>
      </c>
      <c r="D1127" s="358" t="s">
        <v>1315</v>
      </c>
      <c r="E1127" s="358" t="s">
        <v>1143</v>
      </c>
      <c r="F1127" s="358" t="s">
        <v>4581</v>
      </c>
      <c r="G1127" s="358" t="s">
        <v>1145</v>
      </c>
      <c r="H1127" s="358" t="s">
        <v>1130</v>
      </c>
      <c r="I1127" s="359">
        <v>695704</v>
      </c>
      <c r="J1127" s="359">
        <v>702957</v>
      </c>
      <c r="K1127" s="359">
        <v>714716</v>
      </c>
      <c r="L1127" s="359">
        <v>738641</v>
      </c>
      <c r="M1127" s="359">
        <v>760107</v>
      </c>
      <c r="N1127" s="359">
        <v>783419</v>
      </c>
      <c r="O1127" s="359">
        <v>790476</v>
      </c>
      <c r="P1127" s="359">
        <v>807371</v>
      </c>
      <c r="Q1127" s="359">
        <v>807817</v>
      </c>
      <c r="R1127" s="355">
        <v>827867</v>
      </c>
      <c r="S1127" s="355">
        <v>846823</v>
      </c>
      <c r="T1127" s="355">
        <v>864231</v>
      </c>
      <c r="U1127" s="355">
        <v>879974</v>
      </c>
      <c r="V1127" s="355">
        <v>897918</v>
      </c>
      <c r="W1127" s="355" t="s">
        <v>1131</v>
      </c>
      <c r="X1127" s="355" t="s">
        <v>1131</v>
      </c>
      <c r="Y1127" s="355" t="s">
        <v>1131</v>
      </c>
      <c r="Z1127" s="355" t="s">
        <v>1131</v>
      </c>
      <c r="AA1127" s="355" t="s">
        <v>1131</v>
      </c>
      <c r="AB1127" s="355" t="s">
        <v>1131</v>
      </c>
      <c r="AC1127" s="355" t="s">
        <v>1131</v>
      </c>
      <c r="AD1127" s="355" t="s">
        <v>1131</v>
      </c>
      <c r="AE1127" s="355" t="s">
        <v>1131</v>
      </c>
      <c r="AF1127" s="355" t="s">
        <v>1131</v>
      </c>
      <c r="AG1127" s="355" t="s">
        <v>1131</v>
      </c>
      <c r="AH1127" s="355" t="s">
        <v>1131</v>
      </c>
      <c r="AI1127" s="355" t="s">
        <v>1131</v>
      </c>
      <c r="AJ1127" s="355" t="s">
        <v>1131</v>
      </c>
      <c r="AK1127" s="355" t="s">
        <v>1131</v>
      </c>
      <c r="AL1127" s="355" t="s">
        <v>1131</v>
      </c>
      <c r="AM1127" s="355" t="s">
        <v>1131</v>
      </c>
      <c r="AN1127" s="355" t="s">
        <v>1131</v>
      </c>
      <c r="AO1127" s="355" t="s">
        <v>1131</v>
      </c>
      <c r="AP1127" s="355" t="s">
        <v>1131</v>
      </c>
      <c r="AQ1127" s="355" t="s">
        <v>1131</v>
      </c>
      <c r="AR1127" s="355" t="s">
        <v>1131</v>
      </c>
    </row>
    <row r="1128" spans="1:44" ht="84" customHeight="1">
      <c r="A1128" s="352" t="s">
        <v>4582</v>
      </c>
      <c r="B1128" s="353" t="s">
        <v>4583</v>
      </c>
      <c r="C1128" s="353" t="s">
        <v>1371</v>
      </c>
      <c r="D1128" s="353" t="s">
        <v>1315</v>
      </c>
      <c r="E1128" s="353" t="s">
        <v>1143</v>
      </c>
      <c r="F1128" s="353" t="s">
        <v>4584</v>
      </c>
      <c r="G1128" s="353" t="s">
        <v>1145</v>
      </c>
      <c r="H1128" s="353" t="s">
        <v>1130</v>
      </c>
      <c r="I1128" s="354">
        <v>774526</v>
      </c>
      <c r="J1128" s="354">
        <v>772496</v>
      </c>
      <c r="K1128" s="354">
        <v>820047</v>
      </c>
      <c r="L1128" s="354">
        <v>878773</v>
      </c>
      <c r="M1128" s="354">
        <v>855853</v>
      </c>
      <c r="N1128" s="354">
        <v>877239</v>
      </c>
      <c r="O1128" s="354">
        <v>936947</v>
      </c>
      <c r="P1128" s="354">
        <v>883312</v>
      </c>
      <c r="Q1128" s="354">
        <v>907775</v>
      </c>
      <c r="R1128" s="355">
        <v>976901</v>
      </c>
      <c r="S1128" s="355">
        <v>1061981</v>
      </c>
      <c r="T1128" s="355">
        <v>1108427</v>
      </c>
      <c r="U1128" s="355">
        <v>1148470</v>
      </c>
      <c r="V1128" s="355">
        <v>1181523</v>
      </c>
      <c r="W1128" s="356" t="s">
        <v>1131</v>
      </c>
      <c r="X1128" s="356" t="s">
        <v>1131</v>
      </c>
      <c r="Y1128" s="356" t="s">
        <v>1131</v>
      </c>
      <c r="Z1128" s="356" t="s">
        <v>1131</v>
      </c>
      <c r="AA1128" s="356" t="s">
        <v>1131</v>
      </c>
      <c r="AB1128" s="356" t="s">
        <v>1131</v>
      </c>
      <c r="AC1128" s="356" t="s">
        <v>1131</v>
      </c>
      <c r="AD1128" s="356" t="s">
        <v>1131</v>
      </c>
      <c r="AE1128" s="356" t="s">
        <v>1131</v>
      </c>
      <c r="AF1128" s="356" t="s">
        <v>1131</v>
      </c>
      <c r="AG1128" s="356" t="s">
        <v>1131</v>
      </c>
      <c r="AH1128" s="356" t="s">
        <v>1131</v>
      </c>
      <c r="AI1128" s="356" t="s">
        <v>1131</v>
      </c>
      <c r="AJ1128" s="356" t="s">
        <v>1131</v>
      </c>
      <c r="AK1128" s="356" t="s">
        <v>1131</v>
      </c>
      <c r="AL1128" s="356" t="s">
        <v>1131</v>
      </c>
      <c r="AM1128" s="356" t="s">
        <v>1131</v>
      </c>
      <c r="AN1128" s="356" t="s">
        <v>1131</v>
      </c>
      <c r="AO1128" s="356" t="s">
        <v>1131</v>
      </c>
      <c r="AP1128" s="356" t="s">
        <v>1131</v>
      </c>
      <c r="AQ1128" s="356" t="s">
        <v>1131</v>
      </c>
      <c r="AR1128" s="356" t="s">
        <v>1131</v>
      </c>
    </row>
    <row r="1129" spans="1:44" ht="84" customHeight="1">
      <c r="A1129" s="357" t="s">
        <v>4585</v>
      </c>
      <c r="B1129" s="358" t="s">
        <v>4586</v>
      </c>
      <c r="C1129" s="358" t="s">
        <v>1371</v>
      </c>
      <c r="D1129" s="358" t="s">
        <v>1315</v>
      </c>
      <c r="E1129" s="358" t="s">
        <v>1143</v>
      </c>
      <c r="F1129" s="358" t="s">
        <v>4587</v>
      </c>
      <c r="G1129" s="358" t="s">
        <v>1145</v>
      </c>
      <c r="H1129" s="358" t="s">
        <v>1130</v>
      </c>
      <c r="I1129" s="359">
        <v>786880</v>
      </c>
      <c r="J1129" s="359">
        <v>796734</v>
      </c>
      <c r="K1129" s="359">
        <v>810005</v>
      </c>
      <c r="L1129" s="359">
        <v>834057</v>
      </c>
      <c r="M1129" s="359">
        <v>855853</v>
      </c>
      <c r="N1129" s="359">
        <v>879067</v>
      </c>
      <c r="O1129" s="359">
        <v>887547</v>
      </c>
      <c r="P1129" s="359">
        <v>904882</v>
      </c>
      <c r="Q1129" s="359">
        <v>907409</v>
      </c>
      <c r="R1129" s="355">
        <v>927537</v>
      </c>
      <c r="S1129" s="355">
        <v>946686</v>
      </c>
      <c r="T1129" s="355">
        <v>964442</v>
      </c>
      <c r="U1129" s="355">
        <v>980691</v>
      </c>
      <c r="V1129" s="355">
        <v>998919</v>
      </c>
      <c r="W1129" s="355" t="s">
        <v>1131</v>
      </c>
      <c r="X1129" s="355" t="s">
        <v>1131</v>
      </c>
      <c r="Y1129" s="355" t="s">
        <v>1131</v>
      </c>
      <c r="Z1129" s="355" t="s">
        <v>1131</v>
      </c>
      <c r="AA1129" s="355" t="s">
        <v>1131</v>
      </c>
      <c r="AB1129" s="355" t="s">
        <v>1131</v>
      </c>
      <c r="AC1129" s="355" t="s">
        <v>1131</v>
      </c>
      <c r="AD1129" s="355" t="s">
        <v>1131</v>
      </c>
      <c r="AE1129" s="355" t="s">
        <v>1131</v>
      </c>
      <c r="AF1129" s="355" t="s">
        <v>1131</v>
      </c>
      <c r="AG1129" s="355" t="s">
        <v>1131</v>
      </c>
      <c r="AH1129" s="355" t="s">
        <v>1131</v>
      </c>
      <c r="AI1129" s="355" t="s">
        <v>1131</v>
      </c>
      <c r="AJ1129" s="355" t="s">
        <v>1131</v>
      </c>
      <c r="AK1129" s="355" t="s">
        <v>1131</v>
      </c>
      <c r="AL1129" s="355" t="s">
        <v>1131</v>
      </c>
      <c r="AM1129" s="355" t="s">
        <v>1131</v>
      </c>
      <c r="AN1129" s="355" t="s">
        <v>1131</v>
      </c>
      <c r="AO1129" s="355" t="s">
        <v>1131</v>
      </c>
      <c r="AP1129" s="355" t="s">
        <v>1131</v>
      </c>
      <c r="AQ1129" s="355" t="s">
        <v>1131</v>
      </c>
      <c r="AR1129" s="355" t="s">
        <v>1131</v>
      </c>
    </row>
    <row r="1130" spans="1:44" ht="84" customHeight="1">
      <c r="A1130" s="352" t="s">
        <v>4588</v>
      </c>
      <c r="B1130" s="353" t="s">
        <v>4589</v>
      </c>
      <c r="C1130" s="353" t="s">
        <v>1371</v>
      </c>
      <c r="D1130" s="353" t="s">
        <v>1315</v>
      </c>
      <c r="E1130" s="353" t="s">
        <v>1143</v>
      </c>
      <c r="F1130" s="353" t="s">
        <v>4590</v>
      </c>
      <c r="G1130" s="353" t="s">
        <v>1145</v>
      </c>
      <c r="H1130" s="353" t="s">
        <v>1130</v>
      </c>
      <c r="I1130" s="354">
        <v>591958</v>
      </c>
      <c r="J1130" s="354">
        <v>584439</v>
      </c>
      <c r="K1130" s="354">
        <v>636072</v>
      </c>
      <c r="L1130" s="354">
        <v>700782</v>
      </c>
      <c r="M1130" s="354">
        <v>668262</v>
      </c>
      <c r="N1130" s="354">
        <v>689111</v>
      </c>
      <c r="O1130" s="354">
        <v>755723</v>
      </c>
      <c r="P1130" s="354">
        <v>687531</v>
      </c>
      <c r="Q1130" s="354">
        <v>712452</v>
      </c>
      <c r="R1130" s="355">
        <v>790236</v>
      </c>
      <c r="S1130" s="355">
        <v>885755</v>
      </c>
      <c r="T1130" s="355">
        <v>935647</v>
      </c>
      <c r="U1130" s="355">
        <v>977963</v>
      </c>
      <c r="V1130" s="355">
        <v>1012157</v>
      </c>
      <c r="W1130" s="356" t="s">
        <v>1131</v>
      </c>
      <c r="X1130" s="356" t="s">
        <v>1131</v>
      </c>
      <c r="Y1130" s="356" t="s">
        <v>1131</v>
      </c>
      <c r="Z1130" s="356" t="s">
        <v>1131</v>
      </c>
      <c r="AA1130" s="356" t="s">
        <v>1131</v>
      </c>
      <c r="AB1130" s="356" t="s">
        <v>1131</v>
      </c>
      <c r="AC1130" s="356" t="s">
        <v>1131</v>
      </c>
      <c r="AD1130" s="356" t="s">
        <v>1131</v>
      </c>
      <c r="AE1130" s="356" t="s">
        <v>1131</v>
      </c>
      <c r="AF1130" s="356" t="s">
        <v>1131</v>
      </c>
      <c r="AG1130" s="356" t="s">
        <v>1131</v>
      </c>
      <c r="AH1130" s="356" t="s">
        <v>1131</v>
      </c>
      <c r="AI1130" s="356" t="s">
        <v>1131</v>
      </c>
      <c r="AJ1130" s="356" t="s">
        <v>1131</v>
      </c>
      <c r="AK1130" s="356" t="s">
        <v>1131</v>
      </c>
      <c r="AL1130" s="356" t="s">
        <v>1131</v>
      </c>
      <c r="AM1130" s="356" t="s">
        <v>1131</v>
      </c>
      <c r="AN1130" s="356" t="s">
        <v>1131</v>
      </c>
      <c r="AO1130" s="356" t="s">
        <v>1131</v>
      </c>
      <c r="AP1130" s="356" t="s">
        <v>1131</v>
      </c>
      <c r="AQ1130" s="356" t="s">
        <v>1131</v>
      </c>
      <c r="AR1130" s="356" t="s">
        <v>1131</v>
      </c>
    </row>
    <row r="1131" spans="1:44" ht="84" customHeight="1">
      <c r="A1131" s="357" t="s">
        <v>4591</v>
      </c>
      <c r="B1131" s="358" t="s">
        <v>4592</v>
      </c>
      <c r="C1131" s="358" t="s">
        <v>1371</v>
      </c>
      <c r="D1131" s="358" t="s">
        <v>1315</v>
      </c>
      <c r="E1131" s="358" t="s">
        <v>1143</v>
      </c>
      <c r="F1131" s="358" t="s">
        <v>4593</v>
      </c>
      <c r="G1131" s="358" t="s">
        <v>1145</v>
      </c>
      <c r="H1131" s="358" t="s">
        <v>1130</v>
      </c>
      <c r="I1131" s="359">
        <v>606926</v>
      </c>
      <c r="J1131" s="359">
        <v>613693</v>
      </c>
      <c r="K1131" s="359">
        <v>624004</v>
      </c>
      <c r="L1131" s="359">
        <v>647418</v>
      </c>
      <c r="M1131" s="359">
        <v>668262</v>
      </c>
      <c r="N1131" s="359">
        <v>691294</v>
      </c>
      <c r="O1131" s="359">
        <v>697050</v>
      </c>
      <c r="P1131" s="359">
        <v>713321</v>
      </c>
      <c r="Q1131" s="359">
        <v>712015</v>
      </c>
      <c r="R1131" s="355">
        <v>731696</v>
      </c>
      <c r="S1131" s="355">
        <v>750213</v>
      </c>
      <c r="T1131" s="355">
        <v>767081</v>
      </c>
      <c r="U1131" s="355">
        <v>782176</v>
      </c>
      <c r="V1131" s="355">
        <v>799637</v>
      </c>
      <c r="W1131" s="355" t="s">
        <v>1131</v>
      </c>
      <c r="X1131" s="355" t="s">
        <v>1131</v>
      </c>
      <c r="Y1131" s="355" t="s">
        <v>1131</v>
      </c>
      <c r="Z1131" s="355" t="s">
        <v>1131</v>
      </c>
      <c r="AA1131" s="355" t="s">
        <v>1131</v>
      </c>
      <c r="AB1131" s="355" t="s">
        <v>1131</v>
      </c>
      <c r="AC1131" s="355" t="s">
        <v>1131</v>
      </c>
      <c r="AD1131" s="355" t="s">
        <v>1131</v>
      </c>
      <c r="AE1131" s="355" t="s">
        <v>1131</v>
      </c>
      <c r="AF1131" s="355" t="s">
        <v>1131</v>
      </c>
      <c r="AG1131" s="355" t="s">
        <v>1131</v>
      </c>
      <c r="AH1131" s="355" t="s">
        <v>1131</v>
      </c>
      <c r="AI1131" s="355" t="s">
        <v>1131</v>
      </c>
      <c r="AJ1131" s="355" t="s">
        <v>1131</v>
      </c>
      <c r="AK1131" s="355" t="s">
        <v>1131</v>
      </c>
      <c r="AL1131" s="355" t="s">
        <v>1131</v>
      </c>
      <c r="AM1131" s="355" t="s">
        <v>1131</v>
      </c>
      <c r="AN1131" s="355" t="s">
        <v>1131</v>
      </c>
      <c r="AO1131" s="355" t="s">
        <v>1131</v>
      </c>
      <c r="AP1131" s="355" t="s">
        <v>1131</v>
      </c>
      <c r="AQ1131" s="355" t="s">
        <v>1131</v>
      </c>
      <c r="AR1131" s="355" t="s">
        <v>1131</v>
      </c>
    </row>
    <row r="1132" spans="1:44" ht="84" customHeight="1">
      <c r="A1132" s="352" t="s">
        <v>4594</v>
      </c>
      <c r="B1132" s="353" t="s">
        <v>4595</v>
      </c>
      <c r="C1132" s="353" t="s">
        <v>1371</v>
      </c>
      <c r="D1132" s="353" t="s">
        <v>1315</v>
      </c>
      <c r="E1132" s="353" t="s">
        <v>1143</v>
      </c>
      <c r="F1132" s="353" t="s">
        <v>4596</v>
      </c>
      <c r="G1132" s="353" t="s">
        <v>1145</v>
      </c>
      <c r="H1132" s="353" t="s">
        <v>1130</v>
      </c>
      <c r="I1132" s="354">
        <v>772717</v>
      </c>
      <c r="J1132" s="354">
        <v>770498</v>
      </c>
      <c r="K1132" s="354">
        <v>818123</v>
      </c>
      <c r="L1132" s="354">
        <v>876945</v>
      </c>
      <c r="M1132" s="354">
        <v>853899</v>
      </c>
      <c r="N1132" s="354">
        <v>875287</v>
      </c>
      <c r="O1132" s="354">
        <v>935099</v>
      </c>
      <c r="P1132" s="354">
        <v>881269</v>
      </c>
      <c r="Q1132" s="354">
        <v>905747</v>
      </c>
      <c r="R1132" s="355">
        <v>975001</v>
      </c>
      <c r="S1132" s="355">
        <v>1060225</v>
      </c>
      <c r="T1132" s="355">
        <v>1106720</v>
      </c>
      <c r="U1132" s="355">
        <v>1146796</v>
      </c>
      <c r="V1132" s="355">
        <v>1179867</v>
      </c>
      <c r="W1132" s="356" t="s">
        <v>1131</v>
      </c>
      <c r="X1132" s="356" t="s">
        <v>1131</v>
      </c>
      <c r="Y1132" s="356" t="s">
        <v>1131</v>
      </c>
      <c r="Z1132" s="356" t="s">
        <v>1131</v>
      </c>
      <c r="AA1132" s="356" t="s">
        <v>1131</v>
      </c>
      <c r="AB1132" s="356" t="s">
        <v>1131</v>
      </c>
      <c r="AC1132" s="356" t="s">
        <v>1131</v>
      </c>
      <c r="AD1132" s="356" t="s">
        <v>1131</v>
      </c>
      <c r="AE1132" s="356" t="s">
        <v>1131</v>
      </c>
      <c r="AF1132" s="356" t="s">
        <v>1131</v>
      </c>
      <c r="AG1132" s="356" t="s">
        <v>1131</v>
      </c>
      <c r="AH1132" s="356" t="s">
        <v>1131</v>
      </c>
      <c r="AI1132" s="356" t="s">
        <v>1131</v>
      </c>
      <c r="AJ1132" s="356" t="s">
        <v>1131</v>
      </c>
      <c r="AK1132" s="356" t="s">
        <v>1131</v>
      </c>
      <c r="AL1132" s="356" t="s">
        <v>1131</v>
      </c>
      <c r="AM1132" s="356" t="s">
        <v>1131</v>
      </c>
      <c r="AN1132" s="356" t="s">
        <v>1131</v>
      </c>
      <c r="AO1132" s="356" t="s">
        <v>1131</v>
      </c>
      <c r="AP1132" s="356" t="s">
        <v>1131</v>
      </c>
      <c r="AQ1132" s="356" t="s">
        <v>1131</v>
      </c>
      <c r="AR1132" s="356" t="s">
        <v>1131</v>
      </c>
    </row>
    <row r="1133" spans="1:44" ht="84" customHeight="1">
      <c r="A1133" s="357" t="s">
        <v>4597</v>
      </c>
      <c r="B1133" s="358" t="s">
        <v>4598</v>
      </c>
      <c r="C1133" s="358" t="s">
        <v>1371</v>
      </c>
      <c r="D1133" s="358" t="s">
        <v>1315</v>
      </c>
      <c r="E1133" s="358" t="s">
        <v>1143</v>
      </c>
      <c r="F1133" s="358" t="s">
        <v>4599</v>
      </c>
      <c r="G1133" s="358" t="s">
        <v>1145</v>
      </c>
      <c r="H1133" s="358" t="s">
        <v>1130</v>
      </c>
      <c r="I1133" s="359">
        <v>785108</v>
      </c>
      <c r="J1133" s="359">
        <v>794811</v>
      </c>
      <c r="K1133" s="359">
        <v>808051</v>
      </c>
      <c r="L1133" s="359">
        <v>832106</v>
      </c>
      <c r="M1133" s="359">
        <v>853899</v>
      </c>
      <c r="N1133" s="359">
        <v>877120</v>
      </c>
      <c r="O1133" s="359">
        <v>885570</v>
      </c>
      <c r="P1133" s="359">
        <v>902899</v>
      </c>
      <c r="Q1133" s="359">
        <v>905380</v>
      </c>
      <c r="R1133" s="355">
        <v>925510</v>
      </c>
      <c r="S1133" s="355">
        <v>944659</v>
      </c>
      <c r="T1133" s="355">
        <v>962411</v>
      </c>
      <c r="U1133" s="355">
        <v>978652</v>
      </c>
      <c r="V1133" s="355">
        <v>996877</v>
      </c>
      <c r="W1133" s="355" t="s">
        <v>1131</v>
      </c>
      <c r="X1133" s="355" t="s">
        <v>1131</v>
      </c>
      <c r="Y1133" s="355" t="s">
        <v>1131</v>
      </c>
      <c r="Z1133" s="355" t="s">
        <v>1131</v>
      </c>
      <c r="AA1133" s="355" t="s">
        <v>1131</v>
      </c>
      <c r="AB1133" s="355" t="s">
        <v>1131</v>
      </c>
      <c r="AC1133" s="355" t="s">
        <v>1131</v>
      </c>
      <c r="AD1133" s="355" t="s">
        <v>1131</v>
      </c>
      <c r="AE1133" s="355" t="s">
        <v>1131</v>
      </c>
      <c r="AF1133" s="355" t="s">
        <v>1131</v>
      </c>
      <c r="AG1133" s="355" t="s">
        <v>1131</v>
      </c>
      <c r="AH1133" s="355" t="s">
        <v>1131</v>
      </c>
      <c r="AI1133" s="355" t="s">
        <v>1131</v>
      </c>
      <c r="AJ1133" s="355" t="s">
        <v>1131</v>
      </c>
      <c r="AK1133" s="355" t="s">
        <v>1131</v>
      </c>
      <c r="AL1133" s="355" t="s">
        <v>1131</v>
      </c>
      <c r="AM1133" s="355" t="s">
        <v>1131</v>
      </c>
      <c r="AN1133" s="355" t="s">
        <v>1131</v>
      </c>
      <c r="AO1133" s="355" t="s">
        <v>1131</v>
      </c>
      <c r="AP1133" s="355" t="s">
        <v>1131</v>
      </c>
      <c r="AQ1133" s="355" t="s">
        <v>1131</v>
      </c>
      <c r="AR1133" s="355" t="s">
        <v>1131</v>
      </c>
    </row>
    <row r="1134" spans="1:44" ht="84" customHeight="1">
      <c r="A1134" s="352" t="s">
        <v>4600</v>
      </c>
      <c r="B1134" s="353" t="s">
        <v>4601</v>
      </c>
      <c r="C1134" s="353" t="s">
        <v>1371</v>
      </c>
      <c r="D1134" s="353" t="s">
        <v>1315</v>
      </c>
      <c r="E1134" s="353" t="s">
        <v>1143</v>
      </c>
      <c r="F1134" s="353" t="s">
        <v>4602</v>
      </c>
      <c r="G1134" s="353" t="s">
        <v>1145</v>
      </c>
      <c r="H1134" s="353" t="s">
        <v>1130</v>
      </c>
      <c r="I1134" s="354">
        <v>431168</v>
      </c>
      <c r="J1134" s="354">
        <v>423606</v>
      </c>
      <c r="K1134" s="354">
        <v>474151</v>
      </c>
      <c r="L1134" s="354">
        <v>539037</v>
      </c>
      <c r="M1134" s="354">
        <v>501893</v>
      </c>
      <c r="N1134" s="354">
        <v>521099</v>
      </c>
      <c r="O1134" s="354">
        <v>588859</v>
      </c>
      <c r="P1134" s="354">
        <v>514527</v>
      </c>
      <c r="Q1134" s="354">
        <v>538197</v>
      </c>
      <c r="R1134" s="355">
        <v>617784</v>
      </c>
      <c r="S1134" s="355">
        <v>717045</v>
      </c>
      <c r="T1134" s="355">
        <v>767892</v>
      </c>
      <c r="U1134" s="355">
        <v>810701</v>
      </c>
      <c r="V1134" s="355">
        <v>844832</v>
      </c>
      <c r="W1134" s="356" t="s">
        <v>1131</v>
      </c>
      <c r="X1134" s="356" t="s">
        <v>1131</v>
      </c>
      <c r="Y1134" s="356" t="s">
        <v>1131</v>
      </c>
      <c r="Z1134" s="356" t="s">
        <v>1131</v>
      </c>
      <c r="AA1134" s="356" t="s">
        <v>1131</v>
      </c>
      <c r="AB1134" s="356" t="s">
        <v>1131</v>
      </c>
      <c r="AC1134" s="356" t="s">
        <v>1131</v>
      </c>
      <c r="AD1134" s="356" t="s">
        <v>1131</v>
      </c>
      <c r="AE1134" s="356" t="s">
        <v>1131</v>
      </c>
      <c r="AF1134" s="356" t="s">
        <v>1131</v>
      </c>
      <c r="AG1134" s="356" t="s">
        <v>1131</v>
      </c>
      <c r="AH1134" s="356" t="s">
        <v>1131</v>
      </c>
      <c r="AI1134" s="356" t="s">
        <v>1131</v>
      </c>
      <c r="AJ1134" s="356" t="s">
        <v>1131</v>
      </c>
      <c r="AK1134" s="356" t="s">
        <v>1131</v>
      </c>
      <c r="AL1134" s="356" t="s">
        <v>1131</v>
      </c>
      <c r="AM1134" s="356" t="s">
        <v>1131</v>
      </c>
      <c r="AN1134" s="356" t="s">
        <v>1131</v>
      </c>
      <c r="AO1134" s="356" t="s">
        <v>1131</v>
      </c>
      <c r="AP1134" s="356" t="s">
        <v>1131</v>
      </c>
      <c r="AQ1134" s="356" t="s">
        <v>1131</v>
      </c>
      <c r="AR1134" s="356" t="s">
        <v>1131</v>
      </c>
    </row>
    <row r="1135" spans="1:44" ht="84" customHeight="1">
      <c r="A1135" s="357" t="s">
        <v>4603</v>
      </c>
      <c r="B1135" s="358" t="s">
        <v>4604</v>
      </c>
      <c r="C1135" s="358" t="s">
        <v>1371</v>
      </c>
      <c r="D1135" s="358" t="s">
        <v>1315</v>
      </c>
      <c r="E1135" s="358" t="s">
        <v>1143</v>
      </c>
      <c r="F1135" s="358" t="s">
        <v>4605</v>
      </c>
      <c r="G1135" s="358" t="s">
        <v>1145</v>
      </c>
      <c r="H1135" s="358" t="s">
        <v>1130</v>
      </c>
      <c r="I1135" s="359">
        <v>446730</v>
      </c>
      <c r="J1135" s="359">
        <v>453883</v>
      </c>
      <c r="K1135" s="359">
        <v>461583</v>
      </c>
      <c r="L1135" s="359">
        <v>483012</v>
      </c>
      <c r="M1135" s="359">
        <v>501893</v>
      </c>
      <c r="N1135" s="359">
        <v>523390</v>
      </c>
      <c r="O1135" s="359">
        <v>526967</v>
      </c>
      <c r="P1135" s="359">
        <v>541550</v>
      </c>
      <c r="Q1135" s="359">
        <v>537738</v>
      </c>
      <c r="R1135" s="355">
        <v>555945</v>
      </c>
      <c r="S1135" s="355">
        <v>572964</v>
      </c>
      <c r="T1135" s="355">
        <v>588279</v>
      </c>
      <c r="U1135" s="355">
        <v>601749</v>
      </c>
      <c r="V1135" s="355">
        <v>617744</v>
      </c>
      <c r="W1135" s="355" t="s">
        <v>1131</v>
      </c>
      <c r="X1135" s="355" t="s">
        <v>1131</v>
      </c>
      <c r="Y1135" s="355" t="s">
        <v>1131</v>
      </c>
      <c r="Z1135" s="355" t="s">
        <v>1131</v>
      </c>
      <c r="AA1135" s="355" t="s">
        <v>1131</v>
      </c>
      <c r="AB1135" s="355" t="s">
        <v>1131</v>
      </c>
      <c r="AC1135" s="355" t="s">
        <v>1131</v>
      </c>
      <c r="AD1135" s="355" t="s">
        <v>1131</v>
      </c>
      <c r="AE1135" s="355" t="s">
        <v>1131</v>
      </c>
      <c r="AF1135" s="355" t="s">
        <v>1131</v>
      </c>
      <c r="AG1135" s="355" t="s">
        <v>1131</v>
      </c>
      <c r="AH1135" s="355" t="s">
        <v>1131</v>
      </c>
      <c r="AI1135" s="355" t="s">
        <v>1131</v>
      </c>
      <c r="AJ1135" s="355" t="s">
        <v>1131</v>
      </c>
      <c r="AK1135" s="355" t="s">
        <v>1131</v>
      </c>
      <c r="AL1135" s="355" t="s">
        <v>1131</v>
      </c>
      <c r="AM1135" s="355" t="s">
        <v>1131</v>
      </c>
      <c r="AN1135" s="355" t="s">
        <v>1131</v>
      </c>
      <c r="AO1135" s="355" t="s">
        <v>1131</v>
      </c>
      <c r="AP1135" s="355" t="s">
        <v>1131</v>
      </c>
      <c r="AQ1135" s="355" t="s">
        <v>1131</v>
      </c>
      <c r="AR1135" s="355" t="s">
        <v>1131</v>
      </c>
    </row>
    <row r="1136" spans="1:44" ht="84" customHeight="1">
      <c r="A1136" s="352" t="s">
        <v>4606</v>
      </c>
      <c r="B1136" s="353" t="s">
        <v>4607</v>
      </c>
      <c r="C1136" s="353" t="s">
        <v>1371</v>
      </c>
      <c r="D1136" s="353" t="s">
        <v>1315</v>
      </c>
      <c r="E1136" s="353" t="s">
        <v>1143</v>
      </c>
      <c r="F1136" s="353" t="s">
        <v>4608</v>
      </c>
      <c r="G1136" s="353" t="s">
        <v>1145</v>
      </c>
      <c r="H1136" s="353" t="s">
        <v>1130</v>
      </c>
      <c r="I1136" s="354">
        <v>196306</v>
      </c>
      <c r="J1136" s="354">
        <v>192160</v>
      </c>
      <c r="K1136" s="354">
        <v>228772</v>
      </c>
      <c r="L1136" s="354">
        <v>279299</v>
      </c>
      <c r="M1136" s="354">
        <v>246262</v>
      </c>
      <c r="N1136" s="354">
        <v>259666</v>
      </c>
      <c r="O1136" s="354">
        <v>314421</v>
      </c>
      <c r="P1136" s="354">
        <v>250446</v>
      </c>
      <c r="Q1136" s="354">
        <v>267563</v>
      </c>
      <c r="R1136" s="355">
        <v>332423</v>
      </c>
      <c r="S1136" s="355">
        <v>419283</v>
      </c>
      <c r="T1136" s="355">
        <v>464228</v>
      </c>
      <c r="U1136" s="355">
        <v>502285</v>
      </c>
      <c r="V1136" s="355">
        <v>532368</v>
      </c>
      <c r="W1136" s="356" t="s">
        <v>1131</v>
      </c>
      <c r="X1136" s="356" t="s">
        <v>1131</v>
      </c>
      <c r="Y1136" s="356" t="s">
        <v>1131</v>
      </c>
      <c r="Z1136" s="356" t="s">
        <v>1131</v>
      </c>
      <c r="AA1136" s="356" t="s">
        <v>1131</v>
      </c>
      <c r="AB1136" s="356" t="s">
        <v>1131</v>
      </c>
      <c r="AC1136" s="356" t="s">
        <v>1131</v>
      </c>
      <c r="AD1136" s="356" t="s">
        <v>1131</v>
      </c>
      <c r="AE1136" s="356" t="s">
        <v>1131</v>
      </c>
      <c r="AF1136" s="356" t="s">
        <v>1131</v>
      </c>
      <c r="AG1136" s="356" t="s">
        <v>1131</v>
      </c>
      <c r="AH1136" s="356" t="s">
        <v>1131</v>
      </c>
      <c r="AI1136" s="356" t="s">
        <v>1131</v>
      </c>
      <c r="AJ1136" s="356" t="s">
        <v>1131</v>
      </c>
      <c r="AK1136" s="356" t="s">
        <v>1131</v>
      </c>
      <c r="AL1136" s="356" t="s">
        <v>1131</v>
      </c>
      <c r="AM1136" s="356" t="s">
        <v>1131</v>
      </c>
      <c r="AN1136" s="356" t="s">
        <v>1131</v>
      </c>
      <c r="AO1136" s="356" t="s">
        <v>1131</v>
      </c>
      <c r="AP1136" s="356" t="s">
        <v>1131</v>
      </c>
      <c r="AQ1136" s="356" t="s">
        <v>1131</v>
      </c>
      <c r="AR1136" s="356" t="s">
        <v>1131</v>
      </c>
    </row>
    <row r="1137" spans="1:44" ht="84" customHeight="1">
      <c r="A1137" s="357" t="s">
        <v>4609</v>
      </c>
      <c r="B1137" s="358" t="s">
        <v>4610</v>
      </c>
      <c r="C1137" s="358" t="s">
        <v>1371</v>
      </c>
      <c r="D1137" s="358" t="s">
        <v>1315</v>
      </c>
      <c r="E1137" s="358" t="s">
        <v>1143</v>
      </c>
      <c r="F1137" s="358" t="s">
        <v>4611</v>
      </c>
      <c r="G1137" s="358" t="s">
        <v>1145</v>
      </c>
      <c r="H1137" s="358" t="s">
        <v>1130</v>
      </c>
      <c r="I1137" s="359">
        <v>208132</v>
      </c>
      <c r="J1137" s="359">
        <v>215194</v>
      </c>
      <c r="K1137" s="359">
        <v>218923</v>
      </c>
      <c r="L1137" s="359">
        <v>233483</v>
      </c>
      <c r="M1137" s="359">
        <v>246262</v>
      </c>
      <c r="N1137" s="359">
        <v>261534</v>
      </c>
      <c r="O1137" s="359">
        <v>262437</v>
      </c>
      <c r="P1137" s="359">
        <v>272303</v>
      </c>
      <c r="Q1137" s="359">
        <v>267191</v>
      </c>
      <c r="R1137" s="355">
        <v>280051</v>
      </c>
      <c r="S1137" s="355">
        <v>292052</v>
      </c>
      <c r="T1137" s="355">
        <v>302727</v>
      </c>
      <c r="U1137" s="355">
        <v>311919</v>
      </c>
      <c r="V1137" s="355">
        <v>323306</v>
      </c>
      <c r="W1137" s="355" t="s">
        <v>1131</v>
      </c>
      <c r="X1137" s="355" t="s">
        <v>1131</v>
      </c>
      <c r="Y1137" s="355" t="s">
        <v>1131</v>
      </c>
      <c r="Z1137" s="355" t="s">
        <v>1131</v>
      </c>
      <c r="AA1137" s="355" t="s">
        <v>1131</v>
      </c>
      <c r="AB1137" s="355" t="s">
        <v>1131</v>
      </c>
      <c r="AC1137" s="355" t="s">
        <v>1131</v>
      </c>
      <c r="AD1137" s="355" t="s">
        <v>1131</v>
      </c>
      <c r="AE1137" s="355" t="s">
        <v>1131</v>
      </c>
      <c r="AF1137" s="355" t="s">
        <v>1131</v>
      </c>
      <c r="AG1137" s="355" t="s">
        <v>1131</v>
      </c>
      <c r="AH1137" s="355" t="s">
        <v>1131</v>
      </c>
      <c r="AI1137" s="355" t="s">
        <v>1131</v>
      </c>
      <c r="AJ1137" s="355" t="s">
        <v>1131</v>
      </c>
      <c r="AK1137" s="355" t="s">
        <v>1131</v>
      </c>
      <c r="AL1137" s="355" t="s">
        <v>1131</v>
      </c>
      <c r="AM1137" s="355" t="s">
        <v>1131</v>
      </c>
      <c r="AN1137" s="355" t="s">
        <v>1131</v>
      </c>
      <c r="AO1137" s="355" t="s">
        <v>1131</v>
      </c>
      <c r="AP1137" s="355" t="s">
        <v>1131</v>
      </c>
      <c r="AQ1137" s="355" t="s">
        <v>1131</v>
      </c>
      <c r="AR1137" s="355" t="s">
        <v>1131</v>
      </c>
    </row>
    <row r="1138" spans="1:44" ht="111.75" customHeight="1">
      <c r="A1138" s="352" t="s">
        <v>4612</v>
      </c>
      <c r="B1138" s="353" t="s">
        <v>4613</v>
      </c>
      <c r="C1138" s="353" t="s">
        <v>1371</v>
      </c>
      <c r="D1138" s="353" t="s">
        <v>1315</v>
      </c>
      <c r="E1138" s="353" t="s">
        <v>2797</v>
      </c>
      <c r="F1138" s="353" t="s">
        <v>4614</v>
      </c>
      <c r="G1138" s="353" t="s">
        <v>1408</v>
      </c>
      <c r="H1138" s="353" t="s">
        <v>1130</v>
      </c>
      <c r="I1138" s="354">
        <v>7128.4089999999997</v>
      </c>
      <c r="J1138" s="354">
        <v>8153.57</v>
      </c>
      <c r="K1138" s="354">
        <v>10223.614</v>
      </c>
      <c r="L1138" s="354">
        <v>13756.65</v>
      </c>
      <c r="M1138" s="354">
        <v>14759.896000000001</v>
      </c>
      <c r="N1138" s="354">
        <v>8281.2510000000002</v>
      </c>
      <c r="O1138" s="354">
        <v>5772.7330000000002</v>
      </c>
      <c r="P1138" s="354">
        <v>13236.442999999999</v>
      </c>
      <c r="Q1138" s="354">
        <v>29134.635999999999</v>
      </c>
      <c r="R1138" s="354">
        <v>27910.544000000002</v>
      </c>
      <c r="S1138" s="355">
        <v>19941.518</v>
      </c>
      <c r="T1138" s="355">
        <v>18257.949000000001</v>
      </c>
      <c r="U1138" s="355">
        <v>16238.252</v>
      </c>
      <c r="V1138" s="355">
        <v>15644.842000000001</v>
      </c>
      <c r="W1138" s="355">
        <v>14699.356</v>
      </c>
      <c r="X1138" s="356" t="s">
        <v>1131</v>
      </c>
      <c r="Y1138" s="356" t="s">
        <v>1131</v>
      </c>
      <c r="Z1138" s="356" t="s">
        <v>1131</v>
      </c>
      <c r="AA1138" s="356" t="s">
        <v>1131</v>
      </c>
      <c r="AB1138" s="356" t="s">
        <v>1131</v>
      </c>
      <c r="AC1138" s="356" t="s">
        <v>1131</v>
      </c>
      <c r="AD1138" s="356" t="s">
        <v>1131</v>
      </c>
      <c r="AE1138" s="356" t="s">
        <v>1131</v>
      </c>
      <c r="AF1138" s="356" t="s">
        <v>1131</v>
      </c>
      <c r="AG1138" s="356" t="s">
        <v>1131</v>
      </c>
      <c r="AH1138" s="356" t="s">
        <v>1131</v>
      </c>
      <c r="AI1138" s="356" t="s">
        <v>1131</v>
      </c>
      <c r="AJ1138" s="356" t="s">
        <v>1131</v>
      </c>
      <c r="AK1138" s="356" t="s">
        <v>1131</v>
      </c>
      <c r="AL1138" s="356" t="s">
        <v>1131</v>
      </c>
      <c r="AM1138" s="356" t="s">
        <v>1131</v>
      </c>
      <c r="AN1138" s="356" t="s">
        <v>1131</v>
      </c>
      <c r="AO1138" s="356" t="s">
        <v>1131</v>
      </c>
      <c r="AP1138" s="356" t="s">
        <v>1131</v>
      </c>
      <c r="AQ1138" s="356" t="s">
        <v>1131</v>
      </c>
      <c r="AR1138" s="356" t="s">
        <v>1131</v>
      </c>
    </row>
    <row r="1139" spans="1:44" ht="111.75" customHeight="1">
      <c r="A1139" s="357" t="s">
        <v>4615</v>
      </c>
      <c r="B1139" s="358" t="s">
        <v>4616</v>
      </c>
      <c r="C1139" s="358" t="s">
        <v>1371</v>
      </c>
      <c r="D1139" s="358" t="s">
        <v>1315</v>
      </c>
      <c r="E1139" s="358" t="s">
        <v>2797</v>
      </c>
      <c r="F1139" s="358" t="s">
        <v>4617</v>
      </c>
      <c r="G1139" s="358" t="s">
        <v>1408</v>
      </c>
      <c r="H1139" s="358" t="s">
        <v>1130</v>
      </c>
      <c r="I1139" s="359">
        <v>7128.4</v>
      </c>
      <c r="J1139" s="359">
        <v>8153.6</v>
      </c>
      <c r="K1139" s="359">
        <v>10223.6</v>
      </c>
      <c r="L1139" s="359">
        <v>13756.6</v>
      </c>
      <c r="M1139" s="359">
        <v>14759.9</v>
      </c>
      <c r="N1139" s="359">
        <v>8281.2999999999993</v>
      </c>
      <c r="O1139" s="359">
        <v>5772.7</v>
      </c>
      <c r="P1139" s="359">
        <v>13236.4</v>
      </c>
      <c r="Q1139" s="359">
        <v>29134.6</v>
      </c>
      <c r="R1139" s="359">
        <v>27910.5</v>
      </c>
      <c r="S1139" s="355">
        <v>19941.5</v>
      </c>
      <c r="T1139" s="355">
        <v>18257.900000000001</v>
      </c>
      <c r="U1139" s="355">
        <v>16238.3</v>
      </c>
      <c r="V1139" s="355">
        <v>15644.8</v>
      </c>
      <c r="W1139" s="355">
        <v>14699.4</v>
      </c>
      <c r="X1139" s="355" t="s">
        <v>1131</v>
      </c>
      <c r="Y1139" s="355" t="s">
        <v>1131</v>
      </c>
      <c r="Z1139" s="355" t="s">
        <v>1131</v>
      </c>
      <c r="AA1139" s="355" t="s">
        <v>1131</v>
      </c>
      <c r="AB1139" s="355" t="s">
        <v>1131</v>
      </c>
      <c r="AC1139" s="355" t="s">
        <v>1131</v>
      </c>
      <c r="AD1139" s="355" t="s">
        <v>1131</v>
      </c>
      <c r="AE1139" s="355" t="s">
        <v>1131</v>
      </c>
      <c r="AF1139" s="355" t="s">
        <v>1131</v>
      </c>
      <c r="AG1139" s="355" t="s">
        <v>1131</v>
      </c>
      <c r="AH1139" s="355" t="s">
        <v>1131</v>
      </c>
      <c r="AI1139" s="355" t="s">
        <v>1131</v>
      </c>
      <c r="AJ1139" s="355" t="s">
        <v>1131</v>
      </c>
      <c r="AK1139" s="355" t="s">
        <v>1131</v>
      </c>
      <c r="AL1139" s="355" t="s">
        <v>1131</v>
      </c>
      <c r="AM1139" s="355" t="s">
        <v>1131</v>
      </c>
      <c r="AN1139" s="355" t="s">
        <v>1131</v>
      </c>
      <c r="AO1139" s="355" t="s">
        <v>1131</v>
      </c>
      <c r="AP1139" s="355" t="s">
        <v>1131</v>
      </c>
      <c r="AQ1139" s="355" t="s">
        <v>1131</v>
      </c>
      <c r="AR1139" s="355" t="s">
        <v>1131</v>
      </c>
    </row>
    <row r="1140" spans="1:44" ht="29.25" customHeight="1">
      <c r="A1140" s="352" t="s">
        <v>4618</v>
      </c>
      <c r="B1140" s="353" t="s">
        <v>4619</v>
      </c>
      <c r="C1140" s="353"/>
      <c r="D1140" s="353"/>
      <c r="E1140" s="353" t="s">
        <v>3049</v>
      </c>
      <c r="F1140" s="353" t="s">
        <v>4620</v>
      </c>
      <c r="G1140" s="353"/>
      <c r="H1140" s="353" t="s">
        <v>1130</v>
      </c>
      <c r="I1140" s="356">
        <v>6.4870000000000001</v>
      </c>
      <c r="J1140" s="356">
        <v>5.7930000000000001</v>
      </c>
      <c r="K1140" s="354">
        <v>5.8</v>
      </c>
      <c r="L1140" s="354">
        <v>6.6</v>
      </c>
      <c r="M1140" s="354">
        <v>7</v>
      </c>
      <c r="N1140" s="354">
        <v>6.8</v>
      </c>
      <c r="O1140" s="354">
        <v>7</v>
      </c>
      <c r="P1140" s="354">
        <v>7.1</v>
      </c>
      <c r="Q1140" s="354">
        <v>6.8</v>
      </c>
      <c r="R1140" s="355">
        <v>7.2</v>
      </c>
      <c r="S1140" s="355">
        <v>7.2</v>
      </c>
      <c r="T1140" s="355">
        <v>7.1</v>
      </c>
      <c r="U1140" s="355">
        <v>6.9</v>
      </c>
      <c r="V1140" s="355">
        <v>6.8</v>
      </c>
      <c r="W1140" s="356" t="s">
        <v>1131</v>
      </c>
      <c r="X1140" s="356" t="s">
        <v>1131</v>
      </c>
      <c r="Y1140" s="356" t="s">
        <v>1131</v>
      </c>
      <c r="Z1140" s="356" t="s">
        <v>1131</v>
      </c>
      <c r="AA1140" s="356" t="s">
        <v>1131</v>
      </c>
      <c r="AB1140" s="356" t="s">
        <v>1131</v>
      </c>
      <c r="AC1140" s="356" t="s">
        <v>1131</v>
      </c>
      <c r="AD1140" s="356" t="s">
        <v>1131</v>
      </c>
      <c r="AE1140" s="356" t="s">
        <v>1131</v>
      </c>
      <c r="AF1140" s="356" t="s">
        <v>1131</v>
      </c>
      <c r="AG1140" s="356" t="s">
        <v>1131</v>
      </c>
      <c r="AH1140" s="356" t="s">
        <v>1131</v>
      </c>
      <c r="AI1140" s="356" t="s">
        <v>1131</v>
      </c>
      <c r="AJ1140" s="356" t="s">
        <v>1131</v>
      </c>
      <c r="AK1140" s="356" t="s">
        <v>1131</v>
      </c>
      <c r="AL1140" s="356" t="s">
        <v>1131</v>
      </c>
      <c r="AM1140" s="356" t="s">
        <v>1131</v>
      </c>
      <c r="AN1140" s="356" t="s">
        <v>1131</v>
      </c>
      <c r="AO1140" s="356" t="s">
        <v>1131</v>
      </c>
      <c r="AP1140" s="356" t="s">
        <v>1131</v>
      </c>
      <c r="AQ1140" s="356" t="s">
        <v>1131</v>
      </c>
      <c r="AR1140" s="356" t="s">
        <v>1131</v>
      </c>
    </row>
    <row r="1141" spans="1:44" ht="29.25" customHeight="1">
      <c r="A1141" s="357" t="s">
        <v>4621</v>
      </c>
      <c r="B1141" s="358" t="s">
        <v>4622</v>
      </c>
      <c r="C1141" s="358"/>
      <c r="D1141" s="358"/>
      <c r="E1141" s="358" t="s">
        <v>3049</v>
      </c>
      <c r="F1141" s="358" t="s">
        <v>4623</v>
      </c>
      <c r="G1141" s="358"/>
      <c r="H1141" s="358" t="s">
        <v>1130</v>
      </c>
      <c r="I1141" s="355">
        <v>1.893</v>
      </c>
      <c r="J1141" s="355">
        <v>1.73</v>
      </c>
      <c r="K1141" s="359">
        <v>1.9</v>
      </c>
      <c r="L1141" s="359">
        <v>2</v>
      </c>
      <c r="M1141" s="359">
        <v>2.1</v>
      </c>
      <c r="N1141" s="359">
        <v>2.1</v>
      </c>
      <c r="O1141" s="359">
        <v>2.2000000000000002</v>
      </c>
      <c r="P1141" s="359">
        <v>2.2999999999999998</v>
      </c>
      <c r="Q1141" s="359">
        <v>2.2000000000000002</v>
      </c>
      <c r="R1141" s="355">
        <v>2.2000000000000002</v>
      </c>
      <c r="S1141" s="355">
        <v>2.2000000000000002</v>
      </c>
      <c r="T1141" s="355">
        <v>2.1</v>
      </c>
      <c r="U1141" s="355">
        <v>2.1</v>
      </c>
      <c r="V1141" s="355">
        <v>2.1</v>
      </c>
      <c r="W1141" s="355" t="s">
        <v>1131</v>
      </c>
      <c r="X1141" s="355" t="s">
        <v>1131</v>
      </c>
      <c r="Y1141" s="355" t="s">
        <v>1131</v>
      </c>
      <c r="Z1141" s="355" t="s">
        <v>1131</v>
      </c>
      <c r="AA1141" s="355" t="s">
        <v>1131</v>
      </c>
      <c r="AB1141" s="355" t="s">
        <v>1131</v>
      </c>
      <c r="AC1141" s="355" t="s">
        <v>1131</v>
      </c>
      <c r="AD1141" s="355" t="s">
        <v>1131</v>
      </c>
      <c r="AE1141" s="355" t="s">
        <v>1131</v>
      </c>
      <c r="AF1141" s="355" t="s">
        <v>1131</v>
      </c>
      <c r="AG1141" s="355" t="s">
        <v>1131</v>
      </c>
      <c r="AH1141" s="355" t="s">
        <v>1131</v>
      </c>
      <c r="AI1141" s="355" t="s">
        <v>1131</v>
      </c>
      <c r="AJ1141" s="355" t="s">
        <v>1131</v>
      </c>
      <c r="AK1141" s="355" t="s">
        <v>1131</v>
      </c>
      <c r="AL1141" s="355" t="s">
        <v>1131</v>
      </c>
      <c r="AM1141" s="355" t="s">
        <v>1131</v>
      </c>
      <c r="AN1141" s="355" t="s">
        <v>1131</v>
      </c>
      <c r="AO1141" s="355" t="s">
        <v>1131</v>
      </c>
      <c r="AP1141" s="355" t="s">
        <v>1131</v>
      </c>
      <c r="AQ1141" s="355" t="s">
        <v>1131</v>
      </c>
      <c r="AR1141" s="355" t="s">
        <v>1131</v>
      </c>
    </row>
    <row r="1142" spans="1:44" ht="29.25" customHeight="1">
      <c r="A1142" s="352" t="s">
        <v>4624</v>
      </c>
      <c r="B1142" s="353" t="s">
        <v>4625</v>
      </c>
      <c r="C1142" s="353"/>
      <c r="D1142" s="353"/>
      <c r="E1142" s="353" t="s">
        <v>3049</v>
      </c>
      <c r="F1142" s="353" t="s">
        <v>4626</v>
      </c>
      <c r="G1142" s="353"/>
      <c r="H1142" s="353" t="s">
        <v>1130</v>
      </c>
      <c r="I1142" s="356">
        <v>9.6000000000000002E-2</v>
      </c>
      <c r="J1142" s="356">
        <v>-3.7490000000000001</v>
      </c>
      <c r="K1142" s="354">
        <v>13.1</v>
      </c>
      <c r="L1142" s="354">
        <v>13.4</v>
      </c>
      <c r="M1142" s="354">
        <v>6.1</v>
      </c>
      <c r="N1142" s="354">
        <v>0.9</v>
      </c>
      <c r="O1142" s="354">
        <v>13.4</v>
      </c>
      <c r="P1142" s="354">
        <v>7.1</v>
      </c>
      <c r="Q1142" s="354">
        <v>-1</v>
      </c>
      <c r="R1142" s="355">
        <v>8.4</v>
      </c>
      <c r="S1142" s="355">
        <v>0.5</v>
      </c>
      <c r="T1142" s="355">
        <v>0.8</v>
      </c>
      <c r="U1142" s="355">
        <v>1.6</v>
      </c>
      <c r="V1142" s="355">
        <v>3</v>
      </c>
      <c r="W1142" s="356" t="s">
        <v>1131</v>
      </c>
      <c r="X1142" s="356" t="s">
        <v>1131</v>
      </c>
      <c r="Y1142" s="356" t="s">
        <v>1131</v>
      </c>
      <c r="Z1142" s="356" t="s">
        <v>1131</v>
      </c>
      <c r="AA1142" s="356" t="s">
        <v>1131</v>
      </c>
      <c r="AB1142" s="356" t="s">
        <v>1131</v>
      </c>
      <c r="AC1142" s="356" t="s">
        <v>1131</v>
      </c>
      <c r="AD1142" s="356" t="s">
        <v>1131</v>
      </c>
      <c r="AE1142" s="356" t="s">
        <v>1131</v>
      </c>
      <c r="AF1142" s="356" t="s">
        <v>1131</v>
      </c>
      <c r="AG1142" s="356" t="s">
        <v>1131</v>
      </c>
      <c r="AH1142" s="356" t="s">
        <v>1131</v>
      </c>
      <c r="AI1142" s="356" t="s">
        <v>1131</v>
      </c>
      <c r="AJ1142" s="356" t="s">
        <v>1131</v>
      </c>
      <c r="AK1142" s="356" t="s">
        <v>1131</v>
      </c>
      <c r="AL1142" s="356" t="s">
        <v>1131</v>
      </c>
      <c r="AM1142" s="356" t="s">
        <v>1131</v>
      </c>
      <c r="AN1142" s="356" t="s">
        <v>1131</v>
      </c>
      <c r="AO1142" s="356" t="s">
        <v>1131</v>
      </c>
      <c r="AP1142" s="356" t="s">
        <v>1131</v>
      </c>
      <c r="AQ1142" s="356" t="s">
        <v>1131</v>
      </c>
      <c r="AR1142" s="356" t="s">
        <v>1131</v>
      </c>
    </row>
    <row r="1143" spans="1:44" ht="20.25" customHeight="1">
      <c r="A1143" s="357" t="s">
        <v>4627</v>
      </c>
      <c r="B1143" s="358" t="s">
        <v>4628</v>
      </c>
      <c r="C1143" s="358" t="s">
        <v>1290</v>
      </c>
      <c r="D1143" s="358" t="s">
        <v>1315</v>
      </c>
      <c r="E1143" s="358" t="s">
        <v>3049</v>
      </c>
      <c r="F1143" s="358" t="s">
        <v>4629</v>
      </c>
      <c r="G1143" s="358"/>
      <c r="H1143" s="358" t="s">
        <v>1130</v>
      </c>
      <c r="I1143" s="355">
        <v>32951883.600000001</v>
      </c>
      <c r="J1143" s="355">
        <v>31716641.600000001</v>
      </c>
      <c r="K1143" s="359">
        <v>35856069</v>
      </c>
      <c r="L1143" s="359">
        <v>40647173</v>
      </c>
      <c r="M1143" s="359">
        <v>43122404</v>
      </c>
      <c r="N1143" s="359">
        <v>43491587</v>
      </c>
      <c r="O1143" s="359">
        <v>49322785</v>
      </c>
      <c r="P1143" s="359">
        <v>52830537</v>
      </c>
      <c r="Q1143" s="359">
        <v>52302065</v>
      </c>
      <c r="R1143" s="355">
        <v>56679907</v>
      </c>
      <c r="S1143" s="355">
        <v>56939696</v>
      </c>
      <c r="T1143" s="355">
        <v>57388176</v>
      </c>
      <c r="U1143" s="355">
        <v>58308883</v>
      </c>
      <c r="V1143" s="355">
        <v>60056781</v>
      </c>
      <c r="W1143" s="355" t="s">
        <v>1131</v>
      </c>
      <c r="X1143" s="355" t="s">
        <v>1131</v>
      </c>
      <c r="Y1143" s="355" t="s">
        <v>1131</v>
      </c>
      <c r="Z1143" s="355" t="s">
        <v>1131</v>
      </c>
      <c r="AA1143" s="355" t="s">
        <v>1131</v>
      </c>
      <c r="AB1143" s="355" t="s">
        <v>1131</v>
      </c>
      <c r="AC1143" s="355" t="s">
        <v>1131</v>
      </c>
      <c r="AD1143" s="355" t="s">
        <v>1131</v>
      </c>
      <c r="AE1143" s="355" t="s">
        <v>1131</v>
      </c>
      <c r="AF1143" s="355" t="s">
        <v>1131</v>
      </c>
      <c r="AG1143" s="355" t="s">
        <v>1131</v>
      </c>
      <c r="AH1143" s="355" t="s">
        <v>1131</v>
      </c>
      <c r="AI1143" s="355" t="s">
        <v>1131</v>
      </c>
      <c r="AJ1143" s="355" t="s">
        <v>1131</v>
      </c>
      <c r="AK1143" s="355" t="s">
        <v>1131</v>
      </c>
      <c r="AL1143" s="355" t="s">
        <v>1131</v>
      </c>
      <c r="AM1143" s="355" t="s">
        <v>1131</v>
      </c>
      <c r="AN1143" s="355" t="s">
        <v>1131</v>
      </c>
      <c r="AO1143" s="355" t="s">
        <v>1131</v>
      </c>
      <c r="AP1143" s="355" t="s">
        <v>1131</v>
      </c>
      <c r="AQ1143" s="355" t="s">
        <v>1131</v>
      </c>
      <c r="AR1143" s="355" t="s">
        <v>1131</v>
      </c>
    </row>
    <row r="1144" spans="1:44" ht="20.25" customHeight="1">
      <c r="A1144" s="352" t="s">
        <v>4630</v>
      </c>
      <c r="B1144" s="353" t="s">
        <v>4631</v>
      </c>
      <c r="C1144" s="353" t="s">
        <v>1371</v>
      </c>
      <c r="D1144" s="353" t="s">
        <v>1315</v>
      </c>
      <c r="E1144" s="353" t="s">
        <v>3057</v>
      </c>
      <c r="F1144" s="353" t="s">
        <v>4629</v>
      </c>
      <c r="G1144" s="353"/>
      <c r="H1144" s="353" t="s">
        <v>1130</v>
      </c>
      <c r="I1144" s="356">
        <v>29136.400000000001</v>
      </c>
      <c r="J1144" s="356">
        <v>27323.9</v>
      </c>
      <c r="K1144" s="354">
        <v>31703</v>
      </c>
      <c r="L1144" s="354">
        <v>36946</v>
      </c>
      <c r="M1144" s="354">
        <v>37004</v>
      </c>
      <c r="N1144" s="354">
        <v>36849</v>
      </c>
      <c r="O1144" s="354">
        <v>43116</v>
      </c>
      <c r="P1144" s="354">
        <v>40908</v>
      </c>
      <c r="Q1144" s="354">
        <v>40058</v>
      </c>
      <c r="R1144" s="355">
        <v>42227</v>
      </c>
      <c r="S1144" s="355">
        <v>43999</v>
      </c>
      <c r="T1144" s="355">
        <v>45456</v>
      </c>
      <c r="U1144" s="355">
        <v>46966</v>
      </c>
      <c r="V1144" s="355">
        <v>48229</v>
      </c>
      <c r="W1144" s="356" t="s">
        <v>1131</v>
      </c>
      <c r="X1144" s="356" t="s">
        <v>1131</v>
      </c>
      <c r="Y1144" s="356" t="s">
        <v>1131</v>
      </c>
      <c r="Z1144" s="356" t="s">
        <v>1131</v>
      </c>
      <c r="AA1144" s="356" t="s">
        <v>1131</v>
      </c>
      <c r="AB1144" s="356" t="s">
        <v>1131</v>
      </c>
      <c r="AC1144" s="356" t="s">
        <v>1131</v>
      </c>
      <c r="AD1144" s="356" t="s">
        <v>1131</v>
      </c>
      <c r="AE1144" s="356" t="s">
        <v>1131</v>
      </c>
      <c r="AF1144" s="356" t="s">
        <v>1131</v>
      </c>
      <c r="AG1144" s="356" t="s">
        <v>1131</v>
      </c>
      <c r="AH1144" s="356" t="s">
        <v>1131</v>
      </c>
      <c r="AI1144" s="356" t="s">
        <v>1131</v>
      </c>
      <c r="AJ1144" s="356" t="s">
        <v>1131</v>
      </c>
      <c r="AK1144" s="356" t="s">
        <v>1131</v>
      </c>
      <c r="AL1144" s="356" t="s">
        <v>1131</v>
      </c>
      <c r="AM1144" s="356" t="s">
        <v>1131</v>
      </c>
      <c r="AN1144" s="356" t="s">
        <v>1131</v>
      </c>
      <c r="AO1144" s="356" t="s">
        <v>1131</v>
      </c>
      <c r="AP1144" s="356" t="s">
        <v>1131</v>
      </c>
      <c r="AQ1144" s="356" t="s">
        <v>1131</v>
      </c>
      <c r="AR1144" s="356" t="s">
        <v>1131</v>
      </c>
    </row>
    <row r="1145" spans="1:44" ht="38.25" customHeight="1">
      <c r="A1145" s="357" t="s">
        <v>4632</v>
      </c>
      <c r="B1145" s="358" t="s">
        <v>4633</v>
      </c>
      <c r="C1145" s="358" t="s">
        <v>1371</v>
      </c>
      <c r="D1145" s="358" t="s">
        <v>1315</v>
      </c>
      <c r="E1145" s="358" t="s">
        <v>1632</v>
      </c>
      <c r="F1145" s="358" t="s">
        <v>4634</v>
      </c>
      <c r="G1145" s="358"/>
      <c r="H1145" s="358" t="s">
        <v>1130</v>
      </c>
      <c r="I1145" s="355">
        <v>2339500</v>
      </c>
      <c r="J1145" s="355">
        <v>2426900</v>
      </c>
      <c r="K1145" s="355">
        <v>2892900</v>
      </c>
      <c r="L1145" s="355">
        <v>2974300</v>
      </c>
      <c r="M1145" s="355">
        <v>3126700</v>
      </c>
      <c r="N1145" s="355">
        <v>3639400</v>
      </c>
      <c r="O1145" s="355">
        <v>3729300</v>
      </c>
      <c r="P1145" s="355">
        <v>3740200</v>
      </c>
      <c r="Q1145" s="359">
        <v>3841000</v>
      </c>
      <c r="R1145" s="355">
        <v>3924000</v>
      </c>
      <c r="S1145" s="355">
        <v>4077000</v>
      </c>
      <c r="T1145" s="355">
        <v>4209000</v>
      </c>
      <c r="U1145" s="355">
        <v>4367000</v>
      </c>
      <c r="V1145" s="355">
        <v>4459000</v>
      </c>
      <c r="W1145" s="355" t="s">
        <v>1131</v>
      </c>
      <c r="X1145" s="355" t="s">
        <v>1131</v>
      </c>
      <c r="Y1145" s="355" t="s">
        <v>1131</v>
      </c>
      <c r="Z1145" s="355" t="s">
        <v>1131</v>
      </c>
      <c r="AA1145" s="355" t="s">
        <v>1131</v>
      </c>
      <c r="AB1145" s="355" t="s">
        <v>1131</v>
      </c>
      <c r="AC1145" s="355" t="s">
        <v>1131</v>
      </c>
      <c r="AD1145" s="355" t="s">
        <v>1131</v>
      </c>
      <c r="AE1145" s="355" t="s">
        <v>1131</v>
      </c>
      <c r="AF1145" s="355" t="s">
        <v>1131</v>
      </c>
      <c r="AG1145" s="355" t="s">
        <v>1131</v>
      </c>
      <c r="AH1145" s="355" t="s">
        <v>1131</v>
      </c>
      <c r="AI1145" s="355" t="s">
        <v>1131</v>
      </c>
      <c r="AJ1145" s="355" t="s">
        <v>1131</v>
      </c>
      <c r="AK1145" s="355" t="s">
        <v>1131</v>
      </c>
      <c r="AL1145" s="355" t="s">
        <v>1131</v>
      </c>
      <c r="AM1145" s="355" t="s">
        <v>1131</v>
      </c>
      <c r="AN1145" s="355" t="s">
        <v>1131</v>
      </c>
      <c r="AO1145" s="355" t="s">
        <v>1131</v>
      </c>
      <c r="AP1145" s="355" t="s">
        <v>1131</v>
      </c>
      <c r="AQ1145" s="355" t="s">
        <v>1131</v>
      </c>
      <c r="AR1145" s="355" t="s">
        <v>1131</v>
      </c>
    </row>
    <row r="1146" spans="1:44" ht="47.25" customHeight="1">
      <c r="A1146" s="352" t="s">
        <v>4635</v>
      </c>
      <c r="B1146" s="353" t="s">
        <v>4636</v>
      </c>
      <c r="C1146" s="353" t="s">
        <v>1371</v>
      </c>
      <c r="D1146" s="353"/>
      <c r="E1146" s="353" t="s">
        <v>1551</v>
      </c>
      <c r="F1146" s="353" t="s">
        <v>4637</v>
      </c>
      <c r="G1146" s="353"/>
      <c r="H1146" s="353" t="s">
        <v>1130</v>
      </c>
      <c r="I1146" s="356">
        <v>45886.9</v>
      </c>
      <c r="J1146" s="356">
        <v>47309.3</v>
      </c>
      <c r="K1146" s="356">
        <v>56188.2</v>
      </c>
      <c r="L1146" s="356">
        <v>57595.199999999997</v>
      </c>
      <c r="M1146" s="356">
        <v>60398.3</v>
      </c>
      <c r="N1146" s="356">
        <v>70179.3</v>
      </c>
      <c r="O1146" s="356">
        <v>71926.5</v>
      </c>
      <c r="P1146" s="356">
        <v>72229.3</v>
      </c>
      <c r="Q1146" s="354">
        <v>74230</v>
      </c>
      <c r="R1146" s="355">
        <v>75870</v>
      </c>
      <c r="S1146" s="355">
        <v>78910</v>
      </c>
      <c r="T1146" s="355">
        <v>81580</v>
      </c>
      <c r="U1146" s="355">
        <v>84770</v>
      </c>
      <c r="V1146" s="355">
        <v>86700</v>
      </c>
      <c r="W1146" s="356" t="s">
        <v>1131</v>
      </c>
      <c r="X1146" s="356" t="s">
        <v>1131</v>
      </c>
      <c r="Y1146" s="356" t="s">
        <v>1131</v>
      </c>
      <c r="Z1146" s="356" t="s">
        <v>1131</v>
      </c>
      <c r="AA1146" s="356" t="s">
        <v>1131</v>
      </c>
      <c r="AB1146" s="356" t="s">
        <v>1131</v>
      </c>
      <c r="AC1146" s="356" t="s">
        <v>1131</v>
      </c>
      <c r="AD1146" s="356" t="s">
        <v>1131</v>
      </c>
      <c r="AE1146" s="356" t="s">
        <v>1131</v>
      </c>
      <c r="AF1146" s="356" t="s">
        <v>1131</v>
      </c>
      <c r="AG1146" s="356" t="s">
        <v>1131</v>
      </c>
      <c r="AH1146" s="356" t="s">
        <v>1131</v>
      </c>
      <c r="AI1146" s="356" t="s">
        <v>1131</v>
      </c>
      <c r="AJ1146" s="356" t="s">
        <v>1131</v>
      </c>
      <c r="AK1146" s="356" t="s">
        <v>1131</v>
      </c>
      <c r="AL1146" s="356" t="s">
        <v>1131</v>
      </c>
      <c r="AM1146" s="356" t="s">
        <v>1131</v>
      </c>
      <c r="AN1146" s="356" t="s">
        <v>1131</v>
      </c>
      <c r="AO1146" s="356" t="s">
        <v>1131</v>
      </c>
      <c r="AP1146" s="356" t="s">
        <v>1131</v>
      </c>
      <c r="AQ1146" s="356" t="s">
        <v>1131</v>
      </c>
      <c r="AR1146" s="356" t="s">
        <v>1131</v>
      </c>
    </row>
    <row r="1147" spans="1:44" ht="38.25" customHeight="1">
      <c r="A1147" s="357" t="s">
        <v>4638</v>
      </c>
      <c r="B1147" s="358" t="s">
        <v>4639</v>
      </c>
      <c r="C1147" s="358" t="s">
        <v>1371</v>
      </c>
      <c r="D1147" s="358" t="s">
        <v>1315</v>
      </c>
      <c r="E1147" s="358" t="s">
        <v>1632</v>
      </c>
      <c r="F1147" s="358" t="s">
        <v>4640</v>
      </c>
      <c r="G1147" s="358"/>
      <c r="H1147" s="358" t="s">
        <v>1130</v>
      </c>
      <c r="I1147" s="355">
        <v>1881100</v>
      </c>
      <c r="J1147" s="355">
        <v>1954600</v>
      </c>
      <c r="K1147" s="355">
        <v>2352500</v>
      </c>
      <c r="L1147" s="355">
        <v>2409100</v>
      </c>
      <c r="M1147" s="355">
        <v>2529400</v>
      </c>
      <c r="N1147" s="355">
        <v>2947300</v>
      </c>
      <c r="O1147" s="355">
        <v>3014500</v>
      </c>
      <c r="P1147" s="355">
        <v>3009300</v>
      </c>
      <c r="Q1147" s="359">
        <v>3082000</v>
      </c>
      <c r="R1147" s="355">
        <v>3495000</v>
      </c>
      <c r="S1147" s="355">
        <v>3808000</v>
      </c>
      <c r="T1147" s="355">
        <v>3844000</v>
      </c>
      <c r="U1147" s="355">
        <v>3919000</v>
      </c>
      <c r="V1147" s="355">
        <v>4095000</v>
      </c>
      <c r="W1147" s="355" t="s">
        <v>1131</v>
      </c>
      <c r="X1147" s="355" t="s">
        <v>1131</v>
      </c>
      <c r="Y1147" s="355" t="s">
        <v>1131</v>
      </c>
      <c r="Z1147" s="355" t="s">
        <v>1131</v>
      </c>
      <c r="AA1147" s="355" t="s">
        <v>1131</v>
      </c>
      <c r="AB1147" s="355" t="s">
        <v>1131</v>
      </c>
      <c r="AC1147" s="355" t="s">
        <v>1131</v>
      </c>
      <c r="AD1147" s="355" t="s">
        <v>1131</v>
      </c>
      <c r="AE1147" s="355" t="s">
        <v>1131</v>
      </c>
      <c r="AF1147" s="355" t="s">
        <v>1131</v>
      </c>
      <c r="AG1147" s="355" t="s">
        <v>1131</v>
      </c>
      <c r="AH1147" s="355" t="s">
        <v>1131</v>
      </c>
      <c r="AI1147" s="355" t="s">
        <v>1131</v>
      </c>
      <c r="AJ1147" s="355" t="s">
        <v>1131</v>
      </c>
      <c r="AK1147" s="355" t="s">
        <v>1131</v>
      </c>
      <c r="AL1147" s="355" t="s">
        <v>1131</v>
      </c>
      <c r="AM1147" s="355" t="s">
        <v>1131</v>
      </c>
      <c r="AN1147" s="355" t="s">
        <v>1131</v>
      </c>
      <c r="AO1147" s="355" t="s">
        <v>1131</v>
      </c>
      <c r="AP1147" s="355" t="s">
        <v>1131</v>
      </c>
      <c r="AQ1147" s="355" t="s">
        <v>1131</v>
      </c>
      <c r="AR1147" s="355" t="s">
        <v>1131</v>
      </c>
    </row>
    <row r="1148" spans="1:44" ht="47.25" customHeight="1">
      <c r="A1148" s="352" t="s">
        <v>4641</v>
      </c>
      <c r="B1148" s="353" t="s">
        <v>4642</v>
      </c>
      <c r="C1148" s="353"/>
      <c r="D1148" s="353"/>
      <c r="E1148" s="353" t="s">
        <v>1551</v>
      </c>
      <c r="F1148" s="353" t="s">
        <v>4643</v>
      </c>
      <c r="G1148" s="353"/>
      <c r="H1148" s="353" t="s">
        <v>1130</v>
      </c>
      <c r="I1148" s="356">
        <v>157.50899999999999</v>
      </c>
      <c r="J1148" s="356">
        <v>160.001</v>
      </c>
      <c r="K1148" s="356">
        <v>160.24299999999999</v>
      </c>
      <c r="L1148" s="356">
        <v>165.69900000000001</v>
      </c>
      <c r="M1148" s="356">
        <v>177.40299999999999</v>
      </c>
      <c r="N1148" s="356">
        <v>192.36</v>
      </c>
      <c r="O1148" s="356">
        <v>199.16</v>
      </c>
      <c r="P1148" s="356">
        <v>203.977</v>
      </c>
      <c r="Q1148" s="354">
        <v>206.3</v>
      </c>
      <c r="R1148" s="355">
        <v>202.9</v>
      </c>
      <c r="S1148" s="355">
        <v>199.5</v>
      </c>
      <c r="T1148" s="355">
        <v>194.9</v>
      </c>
      <c r="U1148" s="355">
        <v>191.5</v>
      </c>
      <c r="V1148" s="355">
        <v>190.7</v>
      </c>
      <c r="W1148" s="356" t="s">
        <v>1131</v>
      </c>
      <c r="X1148" s="356" t="s">
        <v>1131</v>
      </c>
      <c r="Y1148" s="356" t="s">
        <v>1131</v>
      </c>
      <c r="Z1148" s="356" t="s">
        <v>1131</v>
      </c>
      <c r="AA1148" s="356" t="s">
        <v>1131</v>
      </c>
      <c r="AB1148" s="356" t="s">
        <v>1131</v>
      </c>
      <c r="AC1148" s="356" t="s">
        <v>1131</v>
      </c>
      <c r="AD1148" s="356" t="s">
        <v>1131</v>
      </c>
      <c r="AE1148" s="356" t="s">
        <v>1131</v>
      </c>
      <c r="AF1148" s="356" t="s">
        <v>1131</v>
      </c>
      <c r="AG1148" s="356" t="s">
        <v>1131</v>
      </c>
      <c r="AH1148" s="356" t="s">
        <v>1131</v>
      </c>
      <c r="AI1148" s="356" t="s">
        <v>1131</v>
      </c>
      <c r="AJ1148" s="356" t="s">
        <v>1131</v>
      </c>
      <c r="AK1148" s="356" t="s">
        <v>1131</v>
      </c>
      <c r="AL1148" s="356" t="s">
        <v>1131</v>
      </c>
      <c r="AM1148" s="356" t="s">
        <v>1131</v>
      </c>
      <c r="AN1148" s="356" t="s">
        <v>1131</v>
      </c>
      <c r="AO1148" s="356" t="s">
        <v>1131</v>
      </c>
      <c r="AP1148" s="356" t="s">
        <v>1131</v>
      </c>
      <c r="AQ1148" s="356" t="s">
        <v>1131</v>
      </c>
      <c r="AR1148" s="356" t="s">
        <v>1131</v>
      </c>
    </row>
    <row r="1149" spans="1:44" ht="38.25" customHeight="1">
      <c r="A1149" s="357" t="s">
        <v>4644</v>
      </c>
      <c r="B1149" s="358" t="s">
        <v>4645</v>
      </c>
      <c r="C1149" s="358"/>
      <c r="D1149" s="358" t="s">
        <v>1322</v>
      </c>
      <c r="E1149" s="358"/>
      <c r="F1149" s="358" t="s">
        <v>4646</v>
      </c>
      <c r="G1149" s="358"/>
      <c r="H1149" s="358" t="s">
        <v>1130</v>
      </c>
      <c r="I1149" s="355" t="s">
        <v>1131</v>
      </c>
      <c r="J1149" s="355" t="s">
        <v>1131</v>
      </c>
      <c r="K1149" s="355" t="s">
        <v>1131</v>
      </c>
      <c r="L1149" s="355" t="s">
        <v>1131</v>
      </c>
      <c r="M1149" s="355" t="s">
        <v>1131</v>
      </c>
      <c r="N1149" s="355" t="s">
        <v>1131</v>
      </c>
      <c r="O1149" s="355" t="s">
        <v>1131</v>
      </c>
      <c r="P1149" s="355" t="s">
        <v>1131</v>
      </c>
      <c r="Q1149" s="355" t="s">
        <v>1131</v>
      </c>
      <c r="R1149" s="355" t="s">
        <v>1131</v>
      </c>
      <c r="S1149" s="355" t="s">
        <v>1131</v>
      </c>
      <c r="T1149" s="355" t="s">
        <v>1131</v>
      </c>
      <c r="U1149" s="355" t="s">
        <v>1131</v>
      </c>
      <c r="V1149" s="355" t="s">
        <v>1131</v>
      </c>
      <c r="W1149" s="355" t="s">
        <v>1131</v>
      </c>
      <c r="X1149" s="355" t="s">
        <v>1131</v>
      </c>
      <c r="Y1149" s="355" t="s">
        <v>1131</v>
      </c>
      <c r="Z1149" s="355" t="s">
        <v>1131</v>
      </c>
      <c r="AA1149" s="355" t="s">
        <v>1131</v>
      </c>
      <c r="AB1149" s="355" t="s">
        <v>1131</v>
      </c>
      <c r="AC1149" s="355" t="s">
        <v>1131</v>
      </c>
      <c r="AD1149" s="355" t="s">
        <v>1131</v>
      </c>
      <c r="AE1149" s="355" t="s">
        <v>1131</v>
      </c>
      <c r="AF1149" s="355" t="s">
        <v>1131</v>
      </c>
      <c r="AG1149" s="355" t="s">
        <v>1131</v>
      </c>
      <c r="AH1149" s="355" t="s">
        <v>1131</v>
      </c>
      <c r="AI1149" s="355" t="s">
        <v>1131</v>
      </c>
      <c r="AJ1149" s="355" t="s">
        <v>1131</v>
      </c>
      <c r="AK1149" s="355" t="s">
        <v>1131</v>
      </c>
      <c r="AL1149" s="355" t="s">
        <v>1131</v>
      </c>
      <c r="AM1149" s="355" t="s">
        <v>1131</v>
      </c>
      <c r="AN1149" s="355" t="s">
        <v>1131</v>
      </c>
      <c r="AO1149" s="355" t="s">
        <v>1131</v>
      </c>
      <c r="AP1149" s="355" t="s">
        <v>1131</v>
      </c>
      <c r="AQ1149" s="355" t="s">
        <v>1131</v>
      </c>
      <c r="AR1149" s="355" t="s">
        <v>1131</v>
      </c>
    </row>
    <row r="1150" spans="1:44" ht="38.25" customHeight="1">
      <c r="A1150" s="352" t="s">
        <v>4647</v>
      </c>
      <c r="B1150" s="353" t="s">
        <v>4648</v>
      </c>
      <c r="C1150" s="353"/>
      <c r="D1150" s="353" t="s">
        <v>1322</v>
      </c>
      <c r="E1150" s="353" t="s">
        <v>4649</v>
      </c>
      <c r="F1150" s="353" t="s">
        <v>4650</v>
      </c>
      <c r="G1150" s="353"/>
      <c r="H1150" s="353" t="s">
        <v>1130</v>
      </c>
      <c r="I1150" s="356" t="s">
        <v>1131</v>
      </c>
      <c r="J1150" s="356" t="s">
        <v>1131</v>
      </c>
      <c r="K1150" s="356" t="s">
        <v>1131</v>
      </c>
      <c r="L1150" s="356" t="s">
        <v>1131</v>
      </c>
      <c r="M1150" s="356" t="s">
        <v>1131</v>
      </c>
      <c r="N1150" s="356" t="s">
        <v>1131</v>
      </c>
      <c r="O1150" s="356" t="s">
        <v>1131</v>
      </c>
      <c r="P1150" s="356" t="s">
        <v>1131</v>
      </c>
      <c r="Q1150" s="356" t="s">
        <v>1131</v>
      </c>
      <c r="R1150" s="356" t="s">
        <v>1131</v>
      </c>
      <c r="S1150" s="356" t="s">
        <v>1131</v>
      </c>
      <c r="T1150" s="356" t="s">
        <v>1131</v>
      </c>
      <c r="U1150" s="356" t="s">
        <v>1131</v>
      </c>
      <c r="V1150" s="356" t="s">
        <v>1131</v>
      </c>
      <c r="W1150" s="356" t="s">
        <v>1131</v>
      </c>
      <c r="X1150" s="356" t="s">
        <v>1131</v>
      </c>
      <c r="Y1150" s="356" t="s">
        <v>1131</v>
      </c>
      <c r="Z1150" s="356" t="s">
        <v>1131</v>
      </c>
      <c r="AA1150" s="356" t="s">
        <v>1131</v>
      </c>
      <c r="AB1150" s="356" t="s">
        <v>1131</v>
      </c>
      <c r="AC1150" s="356" t="s">
        <v>1131</v>
      </c>
      <c r="AD1150" s="356" t="s">
        <v>1131</v>
      </c>
      <c r="AE1150" s="356" t="s">
        <v>1131</v>
      </c>
      <c r="AF1150" s="356" t="s">
        <v>1131</v>
      </c>
      <c r="AG1150" s="356" t="s">
        <v>1131</v>
      </c>
      <c r="AH1150" s="356" t="s">
        <v>1131</v>
      </c>
      <c r="AI1150" s="356" t="s">
        <v>1131</v>
      </c>
      <c r="AJ1150" s="356" t="s">
        <v>1131</v>
      </c>
      <c r="AK1150" s="356" t="s">
        <v>1131</v>
      </c>
      <c r="AL1150" s="356" t="s">
        <v>1131</v>
      </c>
      <c r="AM1150" s="356" t="s">
        <v>1131</v>
      </c>
      <c r="AN1150" s="356" t="s">
        <v>1131</v>
      </c>
      <c r="AO1150" s="356" t="s">
        <v>1131</v>
      </c>
      <c r="AP1150" s="356" t="s">
        <v>1131</v>
      </c>
      <c r="AQ1150" s="356" t="s">
        <v>1131</v>
      </c>
      <c r="AR1150" s="356" t="s">
        <v>1131</v>
      </c>
    </row>
    <row r="1151" spans="1:44" ht="111.75" customHeight="1">
      <c r="A1151" s="357" t="s">
        <v>4651</v>
      </c>
      <c r="B1151" s="358" t="s">
        <v>4652</v>
      </c>
      <c r="C1151" s="358" t="s">
        <v>1371</v>
      </c>
      <c r="D1151" s="358" t="s">
        <v>1315</v>
      </c>
      <c r="E1151" s="358" t="s">
        <v>1406</v>
      </c>
      <c r="F1151" s="358" t="s">
        <v>4653</v>
      </c>
      <c r="G1151" s="358" t="s">
        <v>1408</v>
      </c>
      <c r="H1151" s="358" t="s">
        <v>1130</v>
      </c>
      <c r="I1151" s="355">
        <v>272328.3</v>
      </c>
      <c r="J1151" s="355">
        <v>251931.6</v>
      </c>
      <c r="K1151" s="355">
        <v>264542</v>
      </c>
      <c r="L1151" s="355">
        <v>279134.3</v>
      </c>
      <c r="M1151" s="359">
        <v>297100.7</v>
      </c>
      <c r="N1151" s="359">
        <v>343814.3</v>
      </c>
      <c r="O1151" s="359">
        <v>402785.6</v>
      </c>
      <c r="P1151" s="359">
        <v>432831.4</v>
      </c>
      <c r="Q1151" s="359">
        <v>464126.6</v>
      </c>
      <c r="R1151" s="359">
        <v>445864.4</v>
      </c>
      <c r="S1151" s="355">
        <v>429473.3</v>
      </c>
      <c r="T1151" s="355">
        <v>416176.5</v>
      </c>
      <c r="U1151" s="355">
        <v>399128.9</v>
      </c>
      <c r="V1151" s="355">
        <v>392982.3</v>
      </c>
      <c r="W1151" s="355">
        <v>391140.3</v>
      </c>
      <c r="X1151" s="355" t="s">
        <v>1131</v>
      </c>
      <c r="Y1151" s="355" t="s">
        <v>1131</v>
      </c>
      <c r="Z1151" s="355" t="s">
        <v>1131</v>
      </c>
      <c r="AA1151" s="355" t="s">
        <v>1131</v>
      </c>
      <c r="AB1151" s="355" t="s">
        <v>1131</v>
      </c>
      <c r="AC1151" s="355" t="s">
        <v>1131</v>
      </c>
      <c r="AD1151" s="355" t="s">
        <v>1131</v>
      </c>
      <c r="AE1151" s="355" t="s">
        <v>1131</v>
      </c>
      <c r="AF1151" s="355" t="s">
        <v>1131</v>
      </c>
      <c r="AG1151" s="355" t="s">
        <v>1131</v>
      </c>
      <c r="AH1151" s="355" t="s">
        <v>1131</v>
      </c>
      <c r="AI1151" s="355" t="s">
        <v>1131</v>
      </c>
      <c r="AJ1151" s="355" t="s">
        <v>1131</v>
      </c>
      <c r="AK1151" s="355" t="s">
        <v>1131</v>
      </c>
      <c r="AL1151" s="355" t="s">
        <v>1131</v>
      </c>
      <c r="AM1151" s="355" t="s">
        <v>1131</v>
      </c>
      <c r="AN1151" s="355" t="s">
        <v>1131</v>
      </c>
      <c r="AO1151" s="355" t="s">
        <v>1131</v>
      </c>
      <c r="AP1151" s="355" t="s">
        <v>1131</v>
      </c>
      <c r="AQ1151" s="355" t="s">
        <v>1131</v>
      </c>
      <c r="AR1151" s="355" t="s">
        <v>1131</v>
      </c>
    </row>
    <row r="1152" spans="1:44" ht="57" customHeight="1">
      <c r="A1152" s="352" t="s">
        <v>4654</v>
      </c>
      <c r="B1152" s="353" t="s">
        <v>4655</v>
      </c>
      <c r="C1152" s="353"/>
      <c r="D1152" s="353"/>
      <c r="E1152" s="353" t="s">
        <v>4656</v>
      </c>
      <c r="F1152" s="353" t="s">
        <v>4657</v>
      </c>
      <c r="G1152" s="353"/>
      <c r="H1152" s="353" t="s">
        <v>1130</v>
      </c>
      <c r="I1152" s="356">
        <v>24</v>
      </c>
      <c r="J1152" s="356">
        <v>25</v>
      </c>
      <c r="K1152" s="356">
        <v>24</v>
      </c>
      <c r="L1152" s="356">
        <v>24</v>
      </c>
      <c r="M1152" s="356">
        <v>24</v>
      </c>
      <c r="N1152" s="354">
        <v>24</v>
      </c>
      <c r="O1152" s="354">
        <v>24</v>
      </c>
      <c r="P1152" s="354">
        <v>25</v>
      </c>
      <c r="Q1152" s="354">
        <v>25</v>
      </c>
      <c r="R1152" s="355">
        <v>27</v>
      </c>
      <c r="S1152" s="355">
        <v>28</v>
      </c>
      <c r="T1152" s="355">
        <v>28</v>
      </c>
      <c r="U1152" s="355">
        <v>28</v>
      </c>
      <c r="V1152" s="355">
        <v>28</v>
      </c>
      <c r="W1152" s="355">
        <v>28</v>
      </c>
      <c r="X1152" s="355">
        <v>28</v>
      </c>
      <c r="Y1152" s="355">
        <v>28</v>
      </c>
      <c r="Z1152" s="355">
        <v>28</v>
      </c>
      <c r="AA1152" s="355">
        <v>29</v>
      </c>
      <c r="AB1152" s="356" t="s">
        <v>1131</v>
      </c>
      <c r="AC1152" s="356" t="s">
        <v>1131</v>
      </c>
      <c r="AD1152" s="356" t="s">
        <v>1131</v>
      </c>
      <c r="AE1152" s="356" t="s">
        <v>1131</v>
      </c>
      <c r="AF1152" s="356" t="s">
        <v>1131</v>
      </c>
      <c r="AG1152" s="356" t="s">
        <v>1131</v>
      </c>
      <c r="AH1152" s="356" t="s">
        <v>1131</v>
      </c>
      <c r="AI1152" s="356" t="s">
        <v>1131</v>
      </c>
      <c r="AJ1152" s="356" t="s">
        <v>1131</v>
      </c>
      <c r="AK1152" s="356" t="s">
        <v>1131</v>
      </c>
      <c r="AL1152" s="356" t="s">
        <v>1131</v>
      </c>
      <c r="AM1152" s="356" t="s">
        <v>1131</v>
      </c>
      <c r="AN1152" s="356" t="s">
        <v>1131</v>
      </c>
      <c r="AO1152" s="356" t="s">
        <v>1131</v>
      </c>
      <c r="AP1152" s="356" t="s">
        <v>1131</v>
      </c>
      <c r="AQ1152" s="356" t="s">
        <v>1131</v>
      </c>
      <c r="AR1152" s="356" t="s">
        <v>1131</v>
      </c>
    </row>
    <row r="1153" spans="1:44" ht="111.75" customHeight="1">
      <c r="A1153" s="357" t="s">
        <v>4658</v>
      </c>
      <c r="B1153" s="358" t="s">
        <v>4659</v>
      </c>
      <c r="C1153" s="358" t="s">
        <v>1371</v>
      </c>
      <c r="D1153" s="358" t="s">
        <v>1315</v>
      </c>
      <c r="E1153" s="358" t="s">
        <v>2797</v>
      </c>
      <c r="F1153" s="358" t="s">
        <v>4660</v>
      </c>
      <c r="G1153" s="358" t="s">
        <v>1408</v>
      </c>
      <c r="H1153" s="358" t="s">
        <v>1130</v>
      </c>
      <c r="I1153" s="359">
        <v>35255.699999999997</v>
      </c>
      <c r="J1153" s="359">
        <v>30281.3</v>
      </c>
      <c r="K1153" s="359">
        <v>25740.2</v>
      </c>
      <c r="L1153" s="359">
        <v>26977.200000000001</v>
      </c>
      <c r="M1153" s="359">
        <v>31810.9</v>
      </c>
      <c r="N1153" s="359">
        <v>30370.7</v>
      </c>
      <c r="O1153" s="359">
        <v>50237.4</v>
      </c>
      <c r="P1153" s="359">
        <v>58739.199999999997</v>
      </c>
      <c r="Q1153" s="359">
        <v>60942.8</v>
      </c>
      <c r="R1153" s="359">
        <v>62262.2</v>
      </c>
      <c r="S1153" s="355">
        <v>67391.100000000006</v>
      </c>
      <c r="T1153" s="355">
        <v>68296.800000000003</v>
      </c>
      <c r="U1153" s="355">
        <v>69547.600000000006</v>
      </c>
      <c r="V1153" s="355">
        <v>61646.7</v>
      </c>
      <c r="W1153" s="355">
        <v>57342</v>
      </c>
      <c r="X1153" s="355" t="s">
        <v>1131</v>
      </c>
      <c r="Y1153" s="355" t="s">
        <v>1131</v>
      </c>
      <c r="Z1153" s="355" t="s">
        <v>1131</v>
      </c>
      <c r="AA1153" s="355" t="s">
        <v>1131</v>
      </c>
      <c r="AB1153" s="355" t="s">
        <v>1131</v>
      </c>
      <c r="AC1153" s="355" t="s">
        <v>1131</v>
      </c>
      <c r="AD1153" s="355" t="s">
        <v>1131</v>
      </c>
      <c r="AE1153" s="355" t="s">
        <v>1131</v>
      </c>
      <c r="AF1153" s="355" t="s">
        <v>1131</v>
      </c>
      <c r="AG1153" s="355" t="s">
        <v>1131</v>
      </c>
      <c r="AH1153" s="355" t="s">
        <v>1131</v>
      </c>
      <c r="AI1153" s="355" t="s">
        <v>1131</v>
      </c>
      <c r="AJ1153" s="355" t="s">
        <v>1131</v>
      </c>
      <c r="AK1153" s="355" t="s">
        <v>1131</v>
      </c>
      <c r="AL1153" s="355" t="s">
        <v>1131</v>
      </c>
      <c r="AM1153" s="355" t="s">
        <v>1131</v>
      </c>
      <c r="AN1153" s="355" t="s">
        <v>1131</v>
      </c>
      <c r="AO1153" s="355" t="s">
        <v>1131</v>
      </c>
      <c r="AP1153" s="355" t="s">
        <v>1131</v>
      </c>
      <c r="AQ1153" s="355" t="s">
        <v>1131</v>
      </c>
      <c r="AR1153" s="355" t="s">
        <v>1131</v>
      </c>
    </row>
    <row r="1154" spans="1:44" ht="111.75" customHeight="1">
      <c r="A1154" s="352" t="s">
        <v>4661</v>
      </c>
      <c r="B1154" s="353" t="s">
        <v>4662</v>
      </c>
      <c r="C1154" s="353" t="s">
        <v>1371</v>
      </c>
      <c r="D1154" s="353" t="s">
        <v>1315</v>
      </c>
      <c r="E1154" s="353" t="s">
        <v>2797</v>
      </c>
      <c r="F1154" s="353" t="s">
        <v>4663</v>
      </c>
      <c r="G1154" s="353" t="s">
        <v>1408</v>
      </c>
      <c r="H1154" s="353" t="s">
        <v>1130</v>
      </c>
      <c r="I1154" s="354">
        <v>35255.699999999997</v>
      </c>
      <c r="J1154" s="354">
        <v>30281.3</v>
      </c>
      <c r="K1154" s="354">
        <v>25740.2</v>
      </c>
      <c r="L1154" s="354">
        <v>26977.200000000001</v>
      </c>
      <c r="M1154" s="354">
        <v>31810.9</v>
      </c>
      <c r="N1154" s="354">
        <v>30370.7</v>
      </c>
      <c r="O1154" s="354">
        <v>50237.4</v>
      </c>
      <c r="P1154" s="354">
        <v>58739.199999999997</v>
      </c>
      <c r="Q1154" s="354">
        <v>60942.8</v>
      </c>
      <c r="R1154" s="354">
        <v>62262.2</v>
      </c>
      <c r="S1154" s="355">
        <v>67391.100000000006</v>
      </c>
      <c r="T1154" s="355">
        <v>68296.800000000003</v>
      </c>
      <c r="U1154" s="355">
        <v>69547.600000000006</v>
      </c>
      <c r="V1154" s="355">
        <v>61646.7</v>
      </c>
      <c r="W1154" s="355">
        <v>57342</v>
      </c>
      <c r="X1154" s="356" t="s">
        <v>1131</v>
      </c>
      <c r="Y1154" s="356" t="s">
        <v>1131</v>
      </c>
      <c r="Z1154" s="356" t="s">
        <v>1131</v>
      </c>
      <c r="AA1154" s="356" t="s">
        <v>1131</v>
      </c>
      <c r="AB1154" s="356" t="s">
        <v>1131</v>
      </c>
      <c r="AC1154" s="356" t="s">
        <v>1131</v>
      </c>
      <c r="AD1154" s="356" t="s">
        <v>1131</v>
      </c>
      <c r="AE1154" s="356" t="s">
        <v>1131</v>
      </c>
      <c r="AF1154" s="356" t="s">
        <v>1131</v>
      </c>
      <c r="AG1154" s="356" t="s">
        <v>1131</v>
      </c>
      <c r="AH1154" s="356" t="s">
        <v>1131</v>
      </c>
      <c r="AI1154" s="356" t="s">
        <v>1131</v>
      </c>
      <c r="AJ1154" s="356" t="s">
        <v>1131</v>
      </c>
      <c r="AK1154" s="356" t="s">
        <v>1131</v>
      </c>
      <c r="AL1154" s="356" t="s">
        <v>1131</v>
      </c>
      <c r="AM1154" s="356" t="s">
        <v>1131</v>
      </c>
      <c r="AN1154" s="356" t="s">
        <v>1131</v>
      </c>
      <c r="AO1154" s="356" t="s">
        <v>1131</v>
      </c>
      <c r="AP1154" s="356" t="s">
        <v>1131</v>
      </c>
      <c r="AQ1154" s="356" t="s">
        <v>1131</v>
      </c>
      <c r="AR1154" s="356" t="s">
        <v>1131</v>
      </c>
    </row>
    <row r="1155" spans="1:44" ht="29.25" customHeight="1">
      <c r="A1155" s="357" t="s">
        <v>4664</v>
      </c>
      <c r="B1155" s="358" t="s">
        <v>4665</v>
      </c>
      <c r="C1155" s="358"/>
      <c r="D1155" s="358"/>
      <c r="E1155" s="358" t="s">
        <v>4666</v>
      </c>
      <c r="F1155" s="358" t="s">
        <v>4667</v>
      </c>
      <c r="G1155" s="358"/>
      <c r="H1155" s="358" t="s">
        <v>1130</v>
      </c>
      <c r="I1155" s="355">
        <v>4.4539999999999997</v>
      </c>
      <c r="J1155" s="359">
        <v>4.3</v>
      </c>
      <c r="K1155" s="359">
        <v>4.3</v>
      </c>
      <c r="L1155" s="359">
        <v>4.5</v>
      </c>
      <c r="M1155" s="359">
        <v>4.7</v>
      </c>
      <c r="N1155" s="355" t="s">
        <v>1131</v>
      </c>
      <c r="O1155" s="355" t="s">
        <v>1131</v>
      </c>
      <c r="P1155" s="355" t="s">
        <v>1131</v>
      </c>
      <c r="Q1155" s="355" t="s">
        <v>1131</v>
      </c>
      <c r="R1155" s="355" t="s">
        <v>1131</v>
      </c>
      <c r="S1155" s="355" t="s">
        <v>1131</v>
      </c>
      <c r="T1155" s="355" t="s">
        <v>1131</v>
      </c>
      <c r="U1155" s="355" t="s">
        <v>1131</v>
      </c>
      <c r="V1155" s="355" t="s">
        <v>1131</v>
      </c>
      <c r="W1155" s="355" t="s">
        <v>1131</v>
      </c>
      <c r="X1155" s="355" t="s">
        <v>1131</v>
      </c>
      <c r="Y1155" s="355" t="s">
        <v>1131</v>
      </c>
      <c r="Z1155" s="355" t="s">
        <v>1131</v>
      </c>
      <c r="AA1155" s="355" t="s">
        <v>1131</v>
      </c>
      <c r="AB1155" s="355" t="s">
        <v>1131</v>
      </c>
      <c r="AC1155" s="355" t="s">
        <v>1131</v>
      </c>
      <c r="AD1155" s="355" t="s">
        <v>1131</v>
      </c>
      <c r="AE1155" s="355" t="s">
        <v>1131</v>
      </c>
      <c r="AF1155" s="355" t="s">
        <v>1131</v>
      </c>
      <c r="AG1155" s="355" t="s">
        <v>1131</v>
      </c>
      <c r="AH1155" s="355" t="s">
        <v>1131</v>
      </c>
      <c r="AI1155" s="355" t="s">
        <v>1131</v>
      </c>
      <c r="AJ1155" s="355" t="s">
        <v>1131</v>
      </c>
      <c r="AK1155" s="355" t="s">
        <v>1131</v>
      </c>
      <c r="AL1155" s="355" t="s">
        <v>1131</v>
      </c>
      <c r="AM1155" s="355" t="s">
        <v>1131</v>
      </c>
      <c r="AN1155" s="355" t="s">
        <v>1131</v>
      </c>
      <c r="AO1155" s="355" t="s">
        <v>1131</v>
      </c>
      <c r="AP1155" s="355" t="s">
        <v>1131</v>
      </c>
      <c r="AQ1155" s="355" t="s">
        <v>1131</v>
      </c>
      <c r="AR1155" s="355" t="s">
        <v>1131</v>
      </c>
    </row>
    <row r="1156" spans="1:44" ht="38.25" customHeight="1">
      <c r="A1156" s="352" t="s">
        <v>4668</v>
      </c>
      <c r="B1156" s="353" t="s">
        <v>4669</v>
      </c>
      <c r="C1156" s="353"/>
      <c r="D1156" s="353"/>
      <c r="E1156" s="353" t="s">
        <v>1712</v>
      </c>
      <c r="F1156" s="353" t="s">
        <v>4670</v>
      </c>
      <c r="G1156" s="353"/>
      <c r="H1156" s="353" t="s">
        <v>1130</v>
      </c>
      <c r="I1156" s="354">
        <v>6</v>
      </c>
      <c r="J1156" s="354">
        <v>5.8</v>
      </c>
      <c r="K1156" s="354">
        <v>7</v>
      </c>
      <c r="L1156" s="354">
        <v>4.2</v>
      </c>
      <c r="M1156" s="354">
        <v>1.1000000000000001</v>
      </c>
      <c r="N1156" s="354">
        <v>1.2</v>
      </c>
      <c r="O1156" s="354">
        <v>9.6</v>
      </c>
      <c r="P1156" s="354">
        <v>3.8</v>
      </c>
      <c r="Q1156" s="354">
        <v>3.8</v>
      </c>
      <c r="R1156" s="355">
        <v>5.4</v>
      </c>
      <c r="S1156" s="355">
        <v>4</v>
      </c>
      <c r="T1156" s="355">
        <v>4.2</v>
      </c>
      <c r="U1156" s="355">
        <v>5.0999999999999996</v>
      </c>
      <c r="V1156" s="355">
        <v>4.2</v>
      </c>
      <c r="W1156" s="356" t="s">
        <v>1131</v>
      </c>
      <c r="X1156" s="356" t="s">
        <v>1131</v>
      </c>
      <c r="Y1156" s="356" t="s">
        <v>1131</v>
      </c>
      <c r="Z1156" s="356" t="s">
        <v>1131</v>
      </c>
      <c r="AA1156" s="356" t="s">
        <v>1131</v>
      </c>
      <c r="AB1156" s="356" t="s">
        <v>1131</v>
      </c>
      <c r="AC1156" s="356" t="s">
        <v>1131</v>
      </c>
      <c r="AD1156" s="356" t="s">
        <v>1131</v>
      </c>
      <c r="AE1156" s="356" t="s">
        <v>1131</v>
      </c>
      <c r="AF1156" s="356" t="s">
        <v>1131</v>
      </c>
      <c r="AG1156" s="356" t="s">
        <v>1131</v>
      </c>
      <c r="AH1156" s="356" t="s">
        <v>1131</v>
      </c>
      <c r="AI1156" s="356" t="s">
        <v>1131</v>
      </c>
      <c r="AJ1156" s="356" t="s">
        <v>1131</v>
      </c>
      <c r="AK1156" s="356" t="s">
        <v>1131</v>
      </c>
      <c r="AL1156" s="356" t="s">
        <v>1131</v>
      </c>
      <c r="AM1156" s="356" t="s">
        <v>1131</v>
      </c>
      <c r="AN1156" s="356" t="s">
        <v>1131</v>
      </c>
      <c r="AO1156" s="356" t="s">
        <v>1131</v>
      </c>
      <c r="AP1156" s="356" t="s">
        <v>1131</v>
      </c>
      <c r="AQ1156" s="356" t="s">
        <v>1131</v>
      </c>
      <c r="AR1156" s="356" t="s">
        <v>1131</v>
      </c>
    </row>
    <row r="1157" spans="1:44" ht="38.25" customHeight="1">
      <c r="A1157" s="357" t="s">
        <v>4671</v>
      </c>
      <c r="B1157" s="358" t="s">
        <v>4672</v>
      </c>
      <c r="C1157" s="358" t="s">
        <v>1290</v>
      </c>
      <c r="D1157" s="358" t="s">
        <v>1291</v>
      </c>
      <c r="E1157" s="358" t="s">
        <v>1712</v>
      </c>
      <c r="F1157" s="358" t="s">
        <v>4673</v>
      </c>
      <c r="G1157" s="358"/>
      <c r="H1157" s="358" t="s">
        <v>1130</v>
      </c>
      <c r="I1157" s="359">
        <v>299066</v>
      </c>
      <c r="J1157" s="359">
        <v>316419</v>
      </c>
      <c r="K1157" s="359">
        <v>338585</v>
      </c>
      <c r="L1157" s="359">
        <v>352688</v>
      </c>
      <c r="M1157" s="359">
        <v>356629</v>
      </c>
      <c r="N1157" s="359">
        <v>360881</v>
      </c>
      <c r="O1157" s="359">
        <v>395345</v>
      </c>
      <c r="P1157" s="359">
        <v>410477</v>
      </c>
      <c r="Q1157" s="359">
        <v>426017</v>
      </c>
      <c r="R1157" s="355">
        <v>448880</v>
      </c>
      <c r="S1157" s="355">
        <v>467045</v>
      </c>
      <c r="T1157" s="355">
        <v>486499</v>
      </c>
      <c r="U1157" s="355">
        <v>511192</v>
      </c>
      <c r="V1157" s="355">
        <v>532568</v>
      </c>
      <c r="W1157" s="355" t="s">
        <v>1131</v>
      </c>
      <c r="X1157" s="355" t="s">
        <v>1131</v>
      </c>
      <c r="Y1157" s="355" t="s">
        <v>1131</v>
      </c>
      <c r="Z1157" s="355" t="s">
        <v>1131</v>
      </c>
      <c r="AA1157" s="355" t="s">
        <v>1131</v>
      </c>
      <c r="AB1157" s="355" t="s">
        <v>1131</v>
      </c>
      <c r="AC1157" s="355" t="s">
        <v>1131</v>
      </c>
      <c r="AD1157" s="355" t="s">
        <v>1131</v>
      </c>
      <c r="AE1157" s="355" t="s">
        <v>1131</v>
      </c>
      <c r="AF1157" s="355" t="s">
        <v>1131</v>
      </c>
      <c r="AG1157" s="355" t="s">
        <v>1131</v>
      </c>
      <c r="AH1157" s="355" t="s">
        <v>1131</v>
      </c>
      <c r="AI1157" s="355" t="s">
        <v>1131</v>
      </c>
      <c r="AJ1157" s="355" t="s">
        <v>1131</v>
      </c>
      <c r="AK1157" s="355" t="s">
        <v>1131</v>
      </c>
      <c r="AL1157" s="355" t="s">
        <v>1131</v>
      </c>
      <c r="AM1157" s="355" t="s">
        <v>1131</v>
      </c>
      <c r="AN1157" s="355" t="s">
        <v>1131</v>
      </c>
      <c r="AO1157" s="355" t="s">
        <v>1131</v>
      </c>
      <c r="AP1157" s="355" t="s">
        <v>1131</v>
      </c>
      <c r="AQ1157" s="355" t="s">
        <v>1131</v>
      </c>
      <c r="AR1157" s="355" t="s">
        <v>1131</v>
      </c>
    </row>
    <row r="1158" spans="1:44" ht="38.25" customHeight="1">
      <c r="A1158" s="352" t="s">
        <v>4674</v>
      </c>
      <c r="B1158" s="353" t="s">
        <v>4675</v>
      </c>
      <c r="C1158" s="353" t="s">
        <v>1371</v>
      </c>
      <c r="D1158" s="353" t="s">
        <v>1315</v>
      </c>
      <c r="E1158" s="353" t="s">
        <v>1712</v>
      </c>
      <c r="F1158" s="353" t="s">
        <v>4676</v>
      </c>
      <c r="G1158" s="353"/>
      <c r="H1158" s="353" t="s">
        <v>1130</v>
      </c>
      <c r="I1158" s="354">
        <v>264400</v>
      </c>
      <c r="J1158" s="354">
        <v>272600</v>
      </c>
      <c r="K1158" s="354">
        <v>299400</v>
      </c>
      <c r="L1158" s="354">
        <v>320600</v>
      </c>
      <c r="M1158" s="354">
        <v>306000</v>
      </c>
      <c r="N1158" s="354">
        <v>305800</v>
      </c>
      <c r="O1158" s="354">
        <v>345600</v>
      </c>
      <c r="P1158" s="354">
        <v>317800</v>
      </c>
      <c r="Q1158" s="354">
        <v>326300</v>
      </c>
      <c r="R1158" s="355">
        <v>334400</v>
      </c>
      <c r="S1158" s="355">
        <v>360900</v>
      </c>
      <c r="T1158" s="355">
        <v>385300</v>
      </c>
      <c r="U1158" s="355">
        <v>411800</v>
      </c>
      <c r="V1158" s="355">
        <v>427700</v>
      </c>
      <c r="W1158" s="356" t="s">
        <v>1131</v>
      </c>
      <c r="X1158" s="356" t="s">
        <v>1131</v>
      </c>
      <c r="Y1158" s="356" t="s">
        <v>1131</v>
      </c>
      <c r="Z1158" s="356" t="s">
        <v>1131</v>
      </c>
      <c r="AA1158" s="356" t="s">
        <v>1131</v>
      </c>
      <c r="AB1158" s="356" t="s">
        <v>1131</v>
      </c>
      <c r="AC1158" s="356" t="s">
        <v>1131</v>
      </c>
      <c r="AD1158" s="356" t="s">
        <v>1131</v>
      </c>
      <c r="AE1158" s="356" t="s">
        <v>1131</v>
      </c>
      <c r="AF1158" s="356" t="s">
        <v>1131</v>
      </c>
      <c r="AG1158" s="356" t="s">
        <v>1131</v>
      </c>
      <c r="AH1158" s="356" t="s">
        <v>1131</v>
      </c>
      <c r="AI1158" s="356" t="s">
        <v>1131</v>
      </c>
      <c r="AJ1158" s="356" t="s">
        <v>1131</v>
      </c>
      <c r="AK1158" s="356" t="s">
        <v>1131</v>
      </c>
      <c r="AL1158" s="356" t="s">
        <v>1131</v>
      </c>
      <c r="AM1158" s="356" t="s">
        <v>1131</v>
      </c>
      <c r="AN1158" s="356" t="s">
        <v>1131</v>
      </c>
      <c r="AO1158" s="356" t="s">
        <v>1131</v>
      </c>
      <c r="AP1158" s="356" t="s">
        <v>1131</v>
      </c>
      <c r="AQ1158" s="356" t="s">
        <v>1131</v>
      </c>
      <c r="AR1158" s="356" t="s">
        <v>1131</v>
      </c>
    </row>
    <row r="1159" spans="1:44" ht="93.75" customHeight="1">
      <c r="A1159" s="357" t="s">
        <v>4677</v>
      </c>
      <c r="B1159" s="358" t="s">
        <v>4678</v>
      </c>
      <c r="C1159" s="358" t="s">
        <v>1371</v>
      </c>
      <c r="D1159" s="358" t="s">
        <v>1315</v>
      </c>
      <c r="E1159" s="358" t="s">
        <v>1632</v>
      </c>
      <c r="F1159" s="358" t="s">
        <v>4679</v>
      </c>
      <c r="G1159" s="358" t="s">
        <v>1834</v>
      </c>
      <c r="H1159" s="358" t="s">
        <v>1130</v>
      </c>
      <c r="I1159" s="355">
        <v>120275</v>
      </c>
      <c r="J1159" s="355">
        <v>116461.7</v>
      </c>
      <c r="K1159" s="355">
        <v>113592.9</v>
      </c>
      <c r="L1159" s="355">
        <v>110086.8</v>
      </c>
      <c r="M1159" s="355">
        <v>79812.100000000006</v>
      </c>
      <c r="N1159" s="355">
        <v>80604.800000000003</v>
      </c>
      <c r="O1159" s="355">
        <v>75730.899999999994</v>
      </c>
      <c r="P1159" s="355">
        <v>15620</v>
      </c>
      <c r="Q1159" s="355">
        <v>34092.400000000001</v>
      </c>
      <c r="R1159" s="359">
        <v>88678.7</v>
      </c>
      <c r="S1159" s="355">
        <v>53142.1</v>
      </c>
      <c r="T1159" s="355">
        <v>51529.2</v>
      </c>
      <c r="U1159" s="355">
        <v>54389.5</v>
      </c>
      <c r="V1159" s="355">
        <v>59949.7</v>
      </c>
      <c r="W1159" s="355">
        <v>59756.1</v>
      </c>
      <c r="X1159" s="355" t="s">
        <v>1131</v>
      </c>
      <c r="Y1159" s="355" t="s">
        <v>1131</v>
      </c>
      <c r="Z1159" s="355" t="s">
        <v>1131</v>
      </c>
      <c r="AA1159" s="355" t="s">
        <v>1131</v>
      </c>
      <c r="AB1159" s="355" t="s">
        <v>1131</v>
      </c>
      <c r="AC1159" s="355" t="s">
        <v>1131</v>
      </c>
      <c r="AD1159" s="355" t="s">
        <v>1131</v>
      </c>
      <c r="AE1159" s="355" t="s">
        <v>1131</v>
      </c>
      <c r="AF1159" s="355" t="s">
        <v>1131</v>
      </c>
      <c r="AG1159" s="355" t="s">
        <v>1131</v>
      </c>
      <c r="AH1159" s="355" t="s">
        <v>1131</v>
      </c>
      <c r="AI1159" s="355" t="s">
        <v>1131</v>
      </c>
      <c r="AJ1159" s="355" t="s">
        <v>1131</v>
      </c>
      <c r="AK1159" s="355" t="s">
        <v>1131</v>
      </c>
      <c r="AL1159" s="355" t="s">
        <v>1131</v>
      </c>
      <c r="AM1159" s="355" t="s">
        <v>1131</v>
      </c>
      <c r="AN1159" s="355" t="s">
        <v>1131</v>
      </c>
      <c r="AO1159" s="355" t="s">
        <v>1131</v>
      </c>
      <c r="AP1159" s="355" t="s">
        <v>1131</v>
      </c>
      <c r="AQ1159" s="355" t="s">
        <v>1131</v>
      </c>
      <c r="AR1159" s="355" t="s">
        <v>1131</v>
      </c>
    </row>
    <row r="1160" spans="1:44" ht="47.25" customHeight="1">
      <c r="A1160" s="352" t="s">
        <v>4680</v>
      </c>
      <c r="B1160" s="353" t="s">
        <v>4681</v>
      </c>
      <c r="C1160" s="353"/>
      <c r="D1160" s="353"/>
      <c r="E1160" s="353" t="s">
        <v>1551</v>
      </c>
      <c r="F1160" s="353" t="s">
        <v>4682</v>
      </c>
      <c r="G1160" s="353"/>
      <c r="H1160" s="353" t="s">
        <v>1130</v>
      </c>
      <c r="I1160" s="356">
        <v>7.8140000000000001</v>
      </c>
      <c r="J1160" s="356">
        <v>7.375</v>
      </c>
      <c r="K1160" s="356">
        <v>6.6420000000000003</v>
      </c>
      <c r="L1160" s="356">
        <v>6.0350000000000001</v>
      </c>
      <c r="M1160" s="356">
        <v>4.5579999999999998</v>
      </c>
      <c r="N1160" s="356">
        <v>4.6219999999999999</v>
      </c>
      <c r="O1160" s="356">
        <v>3.899</v>
      </c>
      <c r="P1160" s="356">
        <v>0.86799999999999999</v>
      </c>
      <c r="Q1160" s="356">
        <v>1.8540000000000001</v>
      </c>
      <c r="R1160" s="354">
        <v>4.8</v>
      </c>
      <c r="S1160" s="355">
        <v>3</v>
      </c>
      <c r="T1160" s="355">
        <v>2.8</v>
      </c>
      <c r="U1160" s="355">
        <v>2.8</v>
      </c>
      <c r="V1160" s="355">
        <v>2.9</v>
      </c>
      <c r="W1160" s="355">
        <v>2.8</v>
      </c>
      <c r="X1160" s="356" t="s">
        <v>1131</v>
      </c>
      <c r="Y1160" s="356" t="s">
        <v>1131</v>
      </c>
      <c r="Z1160" s="356" t="s">
        <v>1131</v>
      </c>
      <c r="AA1160" s="356" t="s">
        <v>1131</v>
      </c>
      <c r="AB1160" s="356" t="s">
        <v>1131</v>
      </c>
      <c r="AC1160" s="356" t="s">
        <v>1131</v>
      </c>
      <c r="AD1160" s="356" t="s">
        <v>1131</v>
      </c>
      <c r="AE1160" s="356" t="s">
        <v>1131</v>
      </c>
      <c r="AF1160" s="356" t="s">
        <v>1131</v>
      </c>
      <c r="AG1160" s="356" t="s">
        <v>1131</v>
      </c>
      <c r="AH1160" s="356" t="s">
        <v>1131</v>
      </c>
      <c r="AI1160" s="356" t="s">
        <v>1131</v>
      </c>
      <c r="AJ1160" s="356" t="s">
        <v>1131</v>
      </c>
      <c r="AK1160" s="356" t="s">
        <v>1131</v>
      </c>
      <c r="AL1160" s="356" t="s">
        <v>1131</v>
      </c>
      <c r="AM1160" s="356" t="s">
        <v>1131</v>
      </c>
      <c r="AN1160" s="356" t="s">
        <v>1131</v>
      </c>
      <c r="AO1160" s="356" t="s">
        <v>1131</v>
      </c>
      <c r="AP1160" s="356" t="s">
        <v>1131</v>
      </c>
      <c r="AQ1160" s="356" t="s">
        <v>1131</v>
      </c>
      <c r="AR1160" s="356" t="s">
        <v>1131</v>
      </c>
    </row>
    <row r="1161" spans="1:44" ht="57" customHeight="1">
      <c r="A1161" s="357" t="s">
        <v>4683</v>
      </c>
      <c r="B1161" s="358" t="s">
        <v>4684</v>
      </c>
      <c r="C1161" s="358"/>
      <c r="D1161" s="358"/>
      <c r="E1161" s="358" t="s">
        <v>1276</v>
      </c>
      <c r="F1161" s="358" t="s">
        <v>4685</v>
      </c>
      <c r="G1161" s="358"/>
      <c r="H1161" s="358" t="s">
        <v>1130</v>
      </c>
      <c r="I1161" s="359">
        <v>4</v>
      </c>
      <c r="J1161" s="359">
        <v>5</v>
      </c>
      <c r="K1161" s="359">
        <v>5</v>
      </c>
      <c r="L1161" s="359">
        <v>5</v>
      </c>
      <c r="M1161" s="359">
        <v>5</v>
      </c>
      <c r="N1161" s="359">
        <v>5</v>
      </c>
      <c r="O1161" s="359">
        <v>5</v>
      </c>
      <c r="P1161" s="359">
        <v>5</v>
      </c>
      <c r="Q1161" s="359">
        <v>5</v>
      </c>
      <c r="R1161" s="359">
        <v>5</v>
      </c>
      <c r="S1161" s="355">
        <v>5</v>
      </c>
      <c r="T1161" s="355">
        <v>5</v>
      </c>
      <c r="U1161" s="355">
        <v>5</v>
      </c>
      <c r="V1161" s="355">
        <v>5</v>
      </c>
      <c r="W1161" s="355">
        <v>5</v>
      </c>
      <c r="X1161" s="355" t="s">
        <v>1131</v>
      </c>
      <c r="Y1161" s="355" t="s">
        <v>1131</v>
      </c>
      <c r="Z1161" s="355" t="s">
        <v>1131</v>
      </c>
      <c r="AA1161" s="355" t="s">
        <v>1131</v>
      </c>
      <c r="AB1161" s="355" t="s">
        <v>1131</v>
      </c>
      <c r="AC1161" s="355" t="s">
        <v>1131</v>
      </c>
      <c r="AD1161" s="355" t="s">
        <v>1131</v>
      </c>
      <c r="AE1161" s="355" t="s">
        <v>1131</v>
      </c>
      <c r="AF1161" s="355" t="s">
        <v>1131</v>
      </c>
      <c r="AG1161" s="355" t="s">
        <v>1131</v>
      </c>
      <c r="AH1161" s="355" t="s">
        <v>1131</v>
      </c>
      <c r="AI1161" s="355" t="s">
        <v>1131</v>
      </c>
      <c r="AJ1161" s="355" t="s">
        <v>1131</v>
      </c>
      <c r="AK1161" s="355" t="s">
        <v>1131</v>
      </c>
      <c r="AL1161" s="355" t="s">
        <v>1131</v>
      </c>
      <c r="AM1161" s="355" t="s">
        <v>1131</v>
      </c>
      <c r="AN1161" s="355" t="s">
        <v>1131</v>
      </c>
      <c r="AO1161" s="355" t="s">
        <v>1131</v>
      </c>
      <c r="AP1161" s="355" t="s">
        <v>1131</v>
      </c>
      <c r="AQ1161" s="355" t="s">
        <v>1131</v>
      </c>
      <c r="AR1161" s="355" t="s">
        <v>1131</v>
      </c>
    </row>
    <row r="1162" spans="1:44" ht="213" customHeight="1">
      <c r="A1162" s="352" t="s">
        <v>4686</v>
      </c>
      <c r="B1162" s="353" t="s">
        <v>4687</v>
      </c>
      <c r="C1162" s="353"/>
      <c r="D1162" s="353"/>
      <c r="E1162" s="353" t="s">
        <v>1276</v>
      </c>
      <c r="F1162" s="353" t="s">
        <v>4688</v>
      </c>
      <c r="G1162" s="353" t="s">
        <v>1336</v>
      </c>
      <c r="H1162" s="353" t="s">
        <v>1130</v>
      </c>
      <c r="I1162" s="354">
        <v>3</v>
      </c>
      <c r="J1162" s="354">
        <v>3</v>
      </c>
      <c r="K1162" s="354">
        <v>3</v>
      </c>
      <c r="L1162" s="354">
        <v>3</v>
      </c>
      <c r="M1162" s="354">
        <v>3</v>
      </c>
      <c r="N1162" s="354">
        <v>3</v>
      </c>
      <c r="O1162" s="354">
        <v>3</v>
      </c>
      <c r="P1162" s="354">
        <v>3</v>
      </c>
      <c r="Q1162" s="354">
        <v>3.2</v>
      </c>
      <c r="R1162" s="354">
        <v>3.4</v>
      </c>
      <c r="S1162" s="355">
        <v>3.6</v>
      </c>
      <c r="T1162" s="355">
        <v>3.8</v>
      </c>
      <c r="U1162" s="355">
        <v>4</v>
      </c>
      <c r="V1162" s="355">
        <v>4</v>
      </c>
      <c r="W1162" s="355">
        <v>4</v>
      </c>
      <c r="X1162" s="356" t="s">
        <v>1131</v>
      </c>
      <c r="Y1162" s="356" t="s">
        <v>1131</v>
      </c>
      <c r="Z1162" s="356" t="s">
        <v>1131</v>
      </c>
      <c r="AA1162" s="356" t="s">
        <v>1131</v>
      </c>
      <c r="AB1162" s="356" t="s">
        <v>1131</v>
      </c>
      <c r="AC1162" s="356" t="s">
        <v>1131</v>
      </c>
      <c r="AD1162" s="356" t="s">
        <v>1131</v>
      </c>
      <c r="AE1162" s="356" t="s">
        <v>1131</v>
      </c>
      <c r="AF1162" s="356" t="s">
        <v>1131</v>
      </c>
      <c r="AG1162" s="356" t="s">
        <v>1131</v>
      </c>
      <c r="AH1162" s="356" t="s">
        <v>1131</v>
      </c>
      <c r="AI1162" s="356" t="s">
        <v>1131</v>
      </c>
      <c r="AJ1162" s="356" t="s">
        <v>1131</v>
      </c>
      <c r="AK1162" s="356" t="s">
        <v>1131</v>
      </c>
      <c r="AL1162" s="356" t="s">
        <v>1131</v>
      </c>
      <c r="AM1162" s="356" t="s">
        <v>1131</v>
      </c>
      <c r="AN1162" s="356" t="s">
        <v>1131</v>
      </c>
      <c r="AO1162" s="356" t="s">
        <v>1131</v>
      </c>
      <c r="AP1162" s="356" t="s">
        <v>1131</v>
      </c>
      <c r="AQ1162" s="356" t="s">
        <v>1131</v>
      </c>
      <c r="AR1162" s="356" t="s">
        <v>1131</v>
      </c>
    </row>
    <row r="1163" spans="1:44" ht="120.75" customHeight="1">
      <c r="A1163" s="357" t="s">
        <v>4689</v>
      </c>
      <c r="B1163" s="358" t="s">
        <v>4690</v>
      </c>
      <c r="C1163" s="358"/>
      <c r="D1163" s="358"/>
      <c r="E1163" s="358" t="s">
        <v>1643</v>
      </c>
      <c r="F1163" s="358" t="s">
        <v>4691</v>
      </c>
      <c r="G1163" s="358"/>
      <c r="H1163" s="358" t="s">
        <v>1130</v>
      </c>
      <c r="I1163" s="355">
        <v>13.977</v>
      </c>
      <c r="J1163" s="355">
        <v>14.057</v>
      </c>
      <c r="K1163" s="355">
        <v>14.199</v>
      </c>
      <c r="L1163" s="355">
        <v>14.138</v>
      </c>
      <c r="M1163" s="355">
        <v>14.754</v>
      </c>
      <c r="N1163" s="355">
        <v>14.295999999999999</v>
      </c>
      <c r="O1163" s="355">
        <v>14.62</v>
      </c>
      <c r="P1163" s="359">
        <v>14.5</v>
      </c>
      <c r="Q1163" s="359">
        <v>14.5</v>
      </c>
      <c r="R1163" s="355">
        <v>14.5</v>
      </c>
      <c r="S1163" s="355">
        <v>14.5</v>
      </c>
      <c r="T1163" s="355">
        <v>14.5</v>
      </c>
      <c r="U1163" s="355">
        <v>14.5</v>
      </c>
      <c r="V1163" s="355">
        <v>14.5</v>
      </c>
      <c r="W1163" s="355">
        <v>14.5</v>
      </c>
      <c r="X1163" s="355">
        <v>14.5</v>
      </c>
      <c r="Y1163" s="355">
        <v>14.5</v>
      </c>
      <c r="Z1163" s="355">
        <v>14.5</v>
      </c>
      <c r="AA1163" s="355">
        <v>14.5</v>
      </c>
      <c r="AB1163" s="355" t="s">
        <v>1131</v>
      </c>
      <c r="AC1163" s="355" t="s">
        <v>1131</v>
      </c>
      <c r="AD1163" s="355" t="s">
        <v>1131</v>
      </c>
      <c r="AE1163" s="355" t="s">
        <v>1131</v>
      </c>
      <c r="AF1163" s="355" t="s">
        <v>1131</v>
      </c>
      <c r="AG1163" s="355" t="s">
        <v>1131</v>
      </c>
      <c r="AH1163" s="355" t="s">
        <v>1131</v>
      </c>
      <c r="AI1163" s="355" t="s">
        <v>1131</v>
      </c>
      <c r="AJ1163" s="355" t="s">
        <v>1131</v>
      </c>
      <c r="AK1163" s="355" t="s">
        <v>1131</v>
      </c>
      <c r="AL1163" s="355" t="s">
        <v>1131</v>
      </c>
      <c r="AM1163" s="355" t="s">
        <v>1131</v>
      </c>
      <c r="AN1163" s="355" t="s">
        <v>1131</v>
      </c>
      <c r="AO1163" s="355" t="s">
        <v>1131</v>
      </c>
      <c r="AP1163" s="355" t="s">
        <v>1131</v>
      </c>
      <c r="AQ1163" s="355" t="s">
        <v>1131</v>
      </c>
      <c r="AR1163" s="355" t="s">
        <v>1131</v>
      </c>
    </row>
    <row r="1164" spans="1:44" ht="120.75" customHeight="1">
      <c r="A1164" s="352" t="s">
        <v>4692</v>
      </c>
      <c r="B1164" s="353" t="s">
        <v>4693</v>
      </c>
      <c r="C1164" s="353"/>
      <c r="D1164" s="353"/>
      <c r="E1164" s="353" t="s">
        <v>1643</v>
      </c>
      <c r="F1164" s="353" t="s">
        <v>4694</v>
      </c>
      <c r="G1164" s="353"/>
      <c r="H1164" s="353" t="s">
        <v>1130</v>
      </c>
      <c r="I1164" s="356">
        <v>38104.1</v>
      </c>
      <c r="J1164" s="356">
        <v>39686.5</v>
      </c>
      <c r="K1164" s="356">
        <v>40064.9</v>
      </c>
      <c r="L1164" s="356">
        <v>39864.5</v>
      </c>
      <c r="M1164" s="356">
        <v>41322.5</v>
      </c>
      <c r="N1164" s="356">
        <v>39470.199999999997</v>
      </c>
      <c r="O1164" s="354">
        <v>42656</v>
      </c>
      <c r="P1164" s="354">
        <v>41629</v>
      </c>
      <c r="Q1164" s="354">
        <v>40590</v>
      </c>
      <c r="R1164" s="355">
        <v>40999</v>
      </c>
      <c r="S1164" s="355">
        <v>41422</v>
      </c>
      <c r="T1164" s="355">
        <v>41643</v>
      </c>
      <c r="U1164" s="355">
        <v>41934</v>
      </c>
      <c r="V1164" s="355">
        <v>42255</v>
      </c>
      <c r="W1164" s="355">
        <v>41686</v>
      </c>
      <c r="X1164" s="355">
        <v>41398</v>
      </c>
      <c r="Y1164" s="355">
        <v>41449</v>
      </c>
      <c r="Z1164" s="355">
        <v>41485</v>
      </c>
      <c r="AA1164" s="355">
        <v>41742</v>
      </c>
      <c r="AB1164" s="356" t="s">
        <v>1131</v>
      </c>
      <c r="AC1164" s="356" t="s">
        <v>1131</v>
      </c>
      <c r="AD1164" s="356" t="s">
        <v>1131</v>
      </c>
      <c r="AE1164" s="356" t="s">
        <v>1131</v>
      </c>
      <c r="AF1164" s="356" t="s">
        <v>1131</v>
      </c>
      <c r="AG1164" s="356" t="s">
        <v>1131</v>
      </c>
      <c r="AH1164" s="356" t="s">
        <v>1131</v>
      </c>
      <c r="AI1164" s="356" t="s">
        <v>1131</v>
      </c>
      <c r="AJ1164" s="356" t="s">
        <v>1131</v>
      </c>
      <c r="AK1164" s="356" t="s">
        <v>1131</v>
      </c>
      <c r="AL1164" s="356" t="s">
        <v>1131</v>
      </c>
      <c r="AM1164" s="356" t="s">
        <v>1131</v>
      </c>
      <c r="AN1164" s="356" t="s">
        <v>1131</v>
      </c>
      <c r="AO1164" s="356" t="s">
        <v>1131</v>
      </c>
      <c r="AP1164" s="356" t="s">
        <v>1131</v>
      </c>
      <c r="AQ1164" s="356" t="s">
        <v>1131</v>
      </c>
      <c r="AR1164" s="356" t="s">
        <v>1131</v>
      </c>
    </row>
    <row r="1165" spans="1:44" ht="29.25" customHeight="1">
      <c r="A1165" s="357" t="s">
        <v>4695</v>
      </c>
      <c r="B1165" s="358" t="s">
        <v>4696</v>
      </c>
      <c r="C1165" s="358"/>
      <c r="D1165" s="358"/>
      <c r="E1165" s="358" t="s">
        <v>1283</v>
      </c>
      <c r="F1165" s="358" t="s">
        <v>4697</v>
      </c>
      <c r="G1165" s="358"/>
      <c r="H1165" s="358" t="s">
        <v>1130</v>
      </c>
      <c r="I1165" s="355">
        <v>2.7456085604955902</v>
      </c>
      <c r="J1165" s="355">
        <v>1.2432661250572501</v>
      </c>
      <c r="K1165" s="355">
        <v>3.3343261184583599</v>
      </c>
      <c r="L1165" s="355">
        <v>4.7162229199981098</v>
      </c>
      <c r="M1165" s="355">
        <v>1.9040800960178099</v>
      </c>
      <c r="N1165" s="355">
        <v>-13.510639126742401</v>
      </c>
      <c r="O1165" s="355">
        <v>10.55583832178</v>
      </c>
      <c r="P1165" s="355">
        <v>12.376807067339399</v>
      </c>
      <c r="Q1165" s="355">
        <v>12.170188801918099</v>
      </c>
      <c r="R1165" s="359">
        <v>6.9609955536242801E-2</v>
      </c>
      <c r="S1165" s="355">
        <v>-0.48420302113995101</v>
      </c>
      <c r="T1165" s="355">
        <v>1.1193876675838399</v>
      </c>
      <c r="U1165" s="355">
        <v>1.29351244429017</v>
      </c>
      <c r="V1165" s="355">
        <v>0.54140847727122099</v>
      </c>
      <c r="W1165" s="355">
        <v>2.3757190985194399</v>
      </c>
      <c r="X1165" s="355" t="s">
        <v>1131</v>
      </c>
      <c r="Y1165" s="355" t="s">
        <v>1131</v>
      </c>
      <c r="Z1165" s="355" t="s">
        <v>1131</v>
      </c>
      <c r="AA1165" s="355" t="s">
        <v>1131</v>
      </c>
      <c r="AB1165" s="355" t="s">
        <v>1131</v>
      </c>
      <c r="AC1165" s="355" t="s">
        <v>1131</v>
      </c>
      <c r="AD1165" s="355" t="s">
        <v>1131</v>
      </c>
      <c r="AE1165" s="355" t="s">
        <v>1131</v>
      </c>
      <c r="AF1165" s="355" t="s">
        <v>1131</v>
      </c>
      <c r="AG1165" s="355" t="s">
        <v>1131</v>
      </c>
      <c r="AH1165" s="355" t="s">
        <v>1131</v>
      </c>
      <c r="AI1165" s="355" t="s">
        <v>1131</v>
      </c>
      <c r="AJ1165" s="355" t="s">
        <v>1131</v>
      </c>
      <c r="AK1165" s="355" t="s">
        <v>1131</v>
      </c>
      <c r="AL1165" s="355" t="s">
        <v>1131</v>
      </c>
      <c r="AM1165" s="355" t="s">
        <v>1131</v>
      </c>
      <c r="AN1165" s="355" t="s">
        <v>1131</v>
      </c>
      <c r="AO1165" s="355" t="s">
        <v>1131</v>
      </c>
      <c r="AP1165" s="355" t="s">
        <v>1131</v>
      </c>
      <c r="AQ1165" s="355" t="s">
        <v>1131</v>
      </c>
      <c r="AR1165" s="355" t="s">
        <v>1131</v>
      </c>
    </row>
    <row r="1166" spans="1:44" ht="38.25" customHeight="1">
      <c r="A1166" s="352" t="s">
        <v>4698</v>
      </c>
      <c r="B1166" s="353" t="s">
        <v>4699</v>
      </c>
      <c r="C1166" s="353"/>
      <c r="D1166" s="353"/>
      <c r="E1166" s="353" t="s">
        <v>1283</v>
      </c>
      <c r="F1166" s="353" t="s">
        <v>4700</v>
      </c>
      <c r="G1166" s="353"/>
      <c r="H1166" s="353" t="s">
        <v>1130</v>
      </c>
      <c r="I1166" s="356">
        <v>4.0855271995343303</v>
      </c>
      <c r="J1166" s="356">
        <v>4.0131810470041396</v>
      </c>
      <c r="K1166" s="356">
        <v>4.00669401689205</v>
      </c>
      <c r="L1166" s="356">
        <v>4.0597638008938404</v>
      </c>
      <c r="M1166" s="356">
        <v>4.0378517203899804</v>
      </c>
      <c r="N1166" s="356">
        <v>3.5225691967140298</v>
      </c>
      <c r="O1166" s="356">
        <v>3.7241945979364899</v>
      </c>
      <c r="P1166" s="356">
        <v>4.0559986730330202</v>
      </c>
      <c r="Q1166" s="356">
        <v>4.4643341981398503</v>
      </c>
      <c r="R1166" s="354">
        <v>4.3729399744628799</v>
      </c>
      <c r="S1166" s="355">
        <v>4.2730201112834996</v>
      </c>
      <c r="T1166" s="355">
        <v>4.2229800428731901</v>
      </c>
      <c r="U1166" s="355">
        <v>4.1730000770783402</v>
      </c>
      <c r="V1166" s="355">
        <v>4.1029900599757703</v>
      </c>
      <c r="W1166" s="355">
        <v>4.1029950685270604</v>
      </c>
      <c r="X1166" s="356" t="s">
        <v>1131</v>
      </c>
      <c r="Y1166" s="356" t="s">
        <v>1131</v>
      </c>
      <c r="Z1166" s="356" t="s">
        <v>1131</v>
      </c>
      <c r="AA1166" s="356" t="s">
        <v>1131</v>
      </c>
      <c r="AB1166" s="356" t="s">
        <v>1131</v>
      </c>
      <c r="AC1166" s="356" t="s">
        <v>1131</v>
      </c>
      <c r="AD1166" s="356" t="s">
        <v>1131</v>
      </c>
      <c r="AE1166" s="356" t="s">
        <v>1131</v>
      </c>
      <c r="AF1166" s="356" t="s">
        <v>1131</v>
      </c>
      <c r="AG1166" s="356" t="s">
        <v>1131</v>
      </c>
      <c r="AH1166" s="356" t="s">
        <v>1131</v>
      </c>
      <c r="AI1166" s="356" t="s">
        <v>1131</v>
      </c>
      <c r="AJ1166" s="356" t="s">
        <v>1131</v>
      </c>
      <c r="AK1166" s="356" t="s">
        <v>1131</v>
      </c>
      <c r="AL1166" s="356" t="s">
        <v>1131</v>
      </c>
      <c r="AM1166" s="356" t="s">
        <v>1131</v>
      </c>
      <c r="AN1166" s="356" t="s">
        <v>1131</v>
      </c>
      <c r="AO1166" s="356" t="s">
        <v>1131</v>
      </c>
      <c r="AP1166" s="356" t="s">
        <v>1131</v>
      </c>
      <c r="AQ1166" s="356" t="s">
        <v>1131</v>
      </c>
      <c r="AR1166" s="356" t="s">
        <v>1131</v>
      </c>
    </row>
    <row r="1167" spans="1:44" ht="20.25" customHeight="1">
      <c r="A1167" s="357" t="s">
        <v>4701</v>
      </c>
      <c r="B1167" s="358" t="s">
        <v>4702</v>
      </c>
      <c r="C1167" s="358" t="s">
        <v>1290</v>
      </c>
      <c r="D1167" s="358" t="s">
        <v>1291</v>
      </c>
      <c r="E1167" s="358" t="s">
        <v>1292</v>
      </c>
      <c r="F1167" s="358" t="s">
        <v>4703</v>
      </c>
      <c r="G1167" s="358"/>
      <c r="H1167" s="358" t="s">
        <v>1130</v>
      </c>
      <c r="I1167" s="355">
        <v>68979.600000000006</v>
      </c>
      <c r="J1167" s="355">
        <v>69837.2</v>
      </c>
      <c r="K1167" s="355">
        <v>72165.8</v>
      </c>
      <c r="L1167" s="355">
        <v>75569.3</v>
      </c>
      <c r="M1167" s="355">
        <v>77008.2</v>
      </c>
      <c r="N1167" s="355">
        <v>66603.899999999994</v>
      </c>
      <c r="O1167" s="355">
        <v>73634.5</v>
      </c>
      <c r="P1167" s="355">
        <v>82748.100000000006</v>
      </c>
      <c r="Q1167" s="355">
        <v>92818.7</v>
      </c>
      <c r="R1167" s="359">
        <v>92883.311055799306</v>
      </c>
      <c r="S1167" s="355">
        <v>92433.567257532297</v>
      </c>
      <c r="T1167" s="355">
        <v>93468.257210120893</v>
      </c>
      <c r="U1167" s="355">
        <v>94677.280748595003</v>
      </c>
      <c r="V1167" s="355">
        <v>95189.871572617805</v>
      </c>
      <c r="W1167" s="355">
        <v>97451.315531424596</v>
      </c>
      <c r="X1167" s="355" t="s">
        <v>1131</v>
      </c>
      <c r="Y1167" s="355" t="s">
        <v>1131</v>
      </c>
      <c r="Z1167" s="355" t="s">
        <v>1131</v>
      </c>
      <c r="AA1167" s="355" t="s">
        <v>1131</v>
      </c>
      <c r="AB1167" s="355" t="s">
        <v>1131</v>
      </c>
      <c r="AC1167" s="355" t="s">
        <v>1131</v>
      </c>
      <c r="AD1167" s="355" t="s">
        <v>1131</v>
      </c>
      <c r="AE1167" s="355" t="s">
        <v>1131</v>
      </c>
      <c r="AF1167" s="355" t="s">
        <v>1131</v>
      </c>
      <c r="AG1167" s="355" t="s">
        <v>1131</v>
      </c>
      <c r="AH1167" s="355" t="s">
        <v>1131</v>
      </c>
      <c r="AI1167" s="355" t="s">
        <v>1131</v>
      </c>
      <c r="AJ1167" s="355" t="s">
        <v>1131</v>
      </c>
      <c r="AK1167" s="355" t="s">
        <v>1131</v>
      </c>
      <c r="AL1167" s="355" t="s">
        <v>1131</v>
      </c>
      <c r="AM1167" s="355" t="s">
        <v>1131</v>
      </c>
      <c r="AN1167" s="355" t="s">
        <v>1131</v>
      </c>
      <c r="AO1167" s="355" t="s">
        <v>1131</v>
      </c>
      <c r="AP1167" s="355" t="s">
        <v>1131</v>
      </c>
      <c r="AQ1167" s="355" t="s">
        <v>1131</v>
      </c>
      <c r="AR1167" s="355" t="s">
        <v>1131</v>
      </c>
    </row>
    <row r="1168" spans="1:44" ht="38.25" customHeight="1">
      <c r="A1168" s="352" t="s">
        <v>4704</v>
      </c>
      <c r="B1168" s="353" t="s">
        <v>4705</v>
      </c>
      <c r="C1168" s="353"/>
      <c r="D1168" s="353"/>
      <c r="E1168" s="353" t="s">
        <v>1712</v>
      </c>
      <c r="F1168" s="353" t="s">
        <v>4706</v>
      </c>
      <c r="G1168" s="353"/>
      <c r="H1168" s="353" t="s">
        <v>1130</v>
      </c>
      <c r="I1168" s="354">
        <v>-1.6</v>
      </c>
      <c r="J1168" s="354">
        <v>5.8</v>
      </c>
      <c r="K1168" s="354">
        <v>11.1</v>
      </c>
      <c r="L1168" s="354">
        <v>4.5</v>
      </c>
      <c r="M1168" s="354">
        <v>-7.2</v>
      </c>
      <c r="N1168" s="354">
        <v>0.6</v>
      </c>
      <c r="O1168" s="354">
        <v>19.3</v>
      </c>
      <c r="P1168" s="354">
        <v>-7.6</v>
      </c>
      <c r="Q1168" s="354">
        <v>7.3</v>
      </c>
      <c r="R1168" s="355">
        <v>7</v>
      </c>
      <c r="S1168" s="355">
        <v>8.6999999999999993</v>
      </c>
      <c r="T1168" s="355">
        <v>4</v>
      </c>
      <c r="U1168" s="355">
        <v>4.8</v>
      </c>
      <c r="V1168" s="355">
        <v>1.2</v>
      </c>
      <c r="W1168" s="356" t="s">
        <v>1131</v>
      </c>
      <c r="X1168" s="356" t="s">
        <v>1131</v>
      </c>
      <c r="Y1168" s="356" t="s">
        <v>1131</v>
      </c>
      <c r="Z1168" s="356" t="s">
        <v>1131</v>
      </c>
      <c r="AA1168" s="356" t="s">
        <v>1131</v>
      </c>
      <c r="AB1168" s="356" t="s">
        <v>1131</v>
      </c>
      <c r="AC1168" s="356" t="s">
        <v>1131</v>
      </c>
      <c r="AD1168" s="356" t="s">
        <v>1131</v>
      </c>
      <c r="AE1168" s="356" t="s">
        <v>1131</v>
      </c>
      <c r="AF1168" s="356" t="s">
        <v>1131</v>
      </c>
      <c r="AG1168" s="356" t="s">
        <v>1131</v>
      </c>
      <c r="AH1168" s="356" t="s">
        <v>1131</v>
      </c>
      <c r="AI1168" s="356" t="s">
        <v>1131</v>
      </c>
      <c r="AJ1168" s="356" t="s">
        <v>1131</v>
      </c>
      <c r="AK1168" s="356" t="s">
        <v>1131</v>
      </c>
      <c r="AL1168" s="356" t="s">
        <v>1131</v>
      </c>
      <c r="AM1168" s="356" t="s">
        <v>1131</v>
      </c>
      <c r="AN1168" s="356" t="s">
        <v>1131</v>
      </c>
      <c r="AO1168" s="356" t="s">
        <v>1131</v>
      </c>
      <c r="AP1168" s="356" t="s">
        <v>1131</v>
      </c>
      <c r="AQ1168" s="356" t="s">
        <v>1131</v>
      </c>
      <c r="AR1168" s="356" t="s">
        <v>1131</v>
      </c>
    </row>
    <row r="1169" spans="1:44" ht="38.25" customHeight="1">
      <c r="A1169" s="357" t="s">
        <v>4707</v>
      </c>
      <c r="B1169" s="358" t="s">
        <v>4708</v>
      </c>
      <c r="C1169" s="358" t="s">
        <v>1290</v>
      </c>
      <c r="D1169" s="358" t="s">
        <v>1291</v>
      </c>
      <c r="E1169" s="358" t="s">
        <v>1712</v>
      </c>
      <c r="F1169" s="358" t="s">
        <v>4709</v>
      </c>
      <c r="G1169" s="358"/>
      <c r="H1169" s="358" t="s">
        <v>1130</v>
      </c>
      <c r="I1169" s="359">
        <v>33589</v>
      </c>
      <c r="J1169" s="359">
        <v>35535</v>
      </c>
      <c r="K1169" s="359">
        <v>39496</v>
      </c>
      <c r="L1169" s="359">
        <v>41266</v>
      </c>
      <c r="M1169" s="359">
        <v>38280</v>
      </c>
      <c r="N1169" s="359">
        <v>38518</v>
      </c>
      <c r="O1169" s="359">
        <v>45957</v>
      </c>
      <c r="P1169" s="359">
        <v>42447</v>
      </c>
      <c r="Q1169" s="359">
        <v>45565</v>
      </c>
      <c r="R1169" s="355">
        <v>48757</v>
      </c>
      <c r="S1169" s="355">
        <v>53018</v>
      </c>
      <c r="T1169" s="355">
        <v>55126</v>
      </c>
      <c r="U1169" s="355">
        <v>57753</v>
      </c>
      <c r="V1169" s="355">
        <v>58437</v>
      </c>
      <c r="W1169" s="355" t="s">
        <v>1131</v>
      </c>
      <c r="X1169" s="355" t="s">
        <v>1131</v>
      </c>
      <c r="Y1169" s="355" t="s">
        <v>1131</v>
      </c>
      <c r="Z1169" s="355" t="s">
        <v>1131</v>
      </c>
      <c r="AA1169" s="355" t="s">
        <v>1131</v>
      </c>
      <c r="AB1169" s="355" t="s">
        <v>1131</v>
      </c>
      <c r="AC1169" s="355" t="s">
        <v>1131</v>
      </c>
      <c r="AD1169" s="355" t="s">
        <v>1131</v>
      </c>
      <c r="AE1169" s="355" t="s">
        <v>1131</v>
      </c>
      <c r="AF1169" s="355" t="s">
        <v>1131</v>
      </c>
      <c r="AG1169" s="355" t="s">
        <v>1131</v>
      </c>
      <c r="AH1169" s="355" t="s">
        <v>1131</v>
      </c>
      <c r="AI1169" s="355" t="s">
        <v>1131</v>
      </c>
      <c r="AJ1169" s="355" t="s">
        <v>1131</v>
      </c>
      <c r="AK1169" s="355" t="s">
        <v>1131</v>
      </c>
      <c r="AL1169" s="355" t="s">
        <v>1131</v>
      </c>
      <c r="AM1169" s="355" t="s">
        <v>1131</v>
      </c>
      <c r="AN1169" s="355" t="s">
        <v>1131</v>
      </c>
      <c r="AO1169" s="355" t="s">
        <v>1131</v>
      </c>
      <c r="AP1169" s="355" t="s">
        <v>1131</v>
      </c>
      <c r="AQ1169" s="355" t="s">
        <v>1131</v>
      </c>
      <c r="AR1169" s="355" t="s">
        <v>1131</v>
      </c>
    </row>
    <row r="1170" spans="1:44" ht="38.25" customHeight="1">
      <c r="A1170" s="352" t="s">
        <v>4710</v>
      </c>
      <c r="B1170" s="353" t="s">
        <v>4711</v>
      </c>
      <c r="C1170" s="353" t="s">
        <v>1371</v>
      </c>
      <c r="D1170" s="353" t="s">
        <v>1315</v>
      </c>
      <c r="E1170" s="353" t="s">
        <v>1712</v>
      </c>
      <c r="F1170" s="353" t="s">
        <v>4712</v>
      </c>
      <c r="G1170" s="353"/>
      <c r="H1170" s="353" t="s">
        <v>1130</v>
      </c>
      <c r="I1170" s="354">
        <v>29700</v>
      </c>
      <c r="J1170" s="354">
        <v>30610</v>
      </c>
      <c r="K1170" s="354">
        <v>34920</v>
      </c>
      <c r="L1170" s="354">
        <v>37510</v>
      </c>
      <c r="M1170" s="354">
        <v>32850</v>
      </c>
      <c r="N1170" s="354">
        <v>32640</v>
      </c>
      <c r="O1170" s="354">
        <v>40170</v>
      </c>
      <c r="P1170" s="354">
        <v>32870</v>
      </c>
      <c r="Q1170" s="354">
        <v>34900</v>
      </c>
      <c r="R1170" s="355">
        <v>36320</v>
      </c>
      <c r="S1170" s="355">
        <v>40970</v>
      </c>
      <c r="T1170" s="355">
        <v>43660</v>
      </c>
      <c r="U1170" s="355">
        <v>46520</v>
      </c>
      <c r="V1170" s="355">
        <v>46930</v>
      </c>
      <c r="W1170" s="356" t="s">
        <v>1131</v>
      </c>
      <c r="X1170" s="356" t="s">
        <v>1131</v>
      </c>
      <c r="Y1170" s="356" t="s">
        <v>1131</v>
      </c>
      <c r="Z1170" s="356" t="s">
        <v>1131</v>
      </c>
      <c r="AA1170" s="356" t="s">
        <v>1131</v>
      </c>
      <c r="AB1170" s="356" t="s">
        <v>1131</v>
      </c>
      <c r="AC1170" s="356" t="s">
        <v>1131</v>
      </c>
      <c r="AD1170" s="356" t="s">
        <v>1131</v>
      </c>
      <c r="AE1170" s="356" t="s">
        <v>1131</v>
      </c>
      <c r="AF1170" s="356" t="s">
        <v>1131</v>
      </c>
      <c r="AG1170" s="356" t="s">
        <v>1131</v>
      </c>
      <c r="AH1170" s="356" t="s">
        <v>1131</v>
      </c>
      <c r="AI1170" s="356" t="s">
        <v>1131</v>
      </c>
      <c r="AJ1170" s="356" t="s">
        <v>1131</v>
      </c>
      <c r="AK1170" s="356" t="s">
        <v>1131</v>
      </c>
      <c r="AL1170" s="356" t="s">
        <v>1131</v>
      </c>
      <c r="AM1170" s="356" t="s">
        <v>1131</v>
      </c>
      <c r="AN1170" s="356" t="s">
        <v>1131</v>
      </c>
      <c r="AO1170" s="356" t="s">
        <v>1131</v>
      </c>
      <c r="AP1170" s="356" t="s">
        <v>1131</v>
      </c>
      <c r="AQ1170" s="356" t="s">
        <v>1131</v>
      </c>
      <c r="AR1170" s="356" t="s">
        <v>1131</v>
      </c>
    </row>
    <row r="1171" spans="1:44" ht="20.25" customHeight="1">
      <c r="A1171" s="357" t="s">
        <v>4713</v>
      </c>
      <c r="B1171" s="358" t="s">
        <v>4714</v>
      </c>
      <c r="C1171" s="358"/>
      <c r="D1171" s="358"/>
      <c r="E1171" s="358" t="s">
        <v>1536</v>
      </c>
      <c r="F1171" s="358" t="s">
        <v>4715</v>
      </c>
      <c r="G1171" s="358"/>
      <c r="H1171" s="358" t="s">
        <v>1130</v>
      </c>
      <c r="I1171" s="355" t="s">
        <v>1131</v>
      </c>
      <c r="J1171" s="355" t="s">
        <v>1131</v>
      </c>
      <c r="K1171" s="355" t="s">
        <v>1131</v>
      </c>
      <c r="L1171" s="355" t="s">
        <v>1131</v>
      </c>
      <c r="M1171" s="355" t="s">
        <v>1131</v>
      </c>
      <c r="N1171" s="355" t="s">
        <v>1131</v>
      </c>
      <c r="O1171" s="355" t="s">
        <v>1131</v>
      </c>
      <c r="P1171" s="355" t="s">
        <v>1131</v>
      </c>
      <c r="Q1171" s="355" t="s">
        <v>1131</v>
      </c>
      <c r="R1171" s="355" t="s">
        <v>1131</v>
      </c>
      <c r="S1171" s="355" t="s">
        <v>1131</v>
      </c>
      <c r="T1171" s="355" t="s">
        <v>1131</v>
      </c>
      <c r="U1171" s="355" t="s">
        <v>1131</v>
      </c>
      <c r="V1171" s="355" t="s">
        <v>1131</v>
      </c>
      <c r="W1171" s="355" t="s">
        <v>1131</v>
      </c>
      <c r="X1171" s="355" t="s">
        <v>1131</v>
      </c>
      <c r="Y1171" s="355" t="s">
        <v>1131</v>
      </c>
      <c r="Z1171" s="355" t="s">
        <v>1131</v>
      </c>
      <c r="AA1171" s="355" t="s">
        <v>1131</v>
      </c>
      <c r="AB1171" s="355" t="s">
        <v>1131</v>
      </c>
      <c r="AC1171" s="355" t="s">
        <v>1131</v>
      </c>
      <c r="AD1171" s="355" t="s">
        <v>1131</v>
      </c>
      <c r="AE1171" s="355" t="s">
        <v>1131</v>
      </c>
      <c r="AF1171" s="355" t="s">
        <v>1131</v>
      </c>
      <c r="AG1171" s="355" t="s">
        <v>1131</v>
      </c>
      <c r="AH1171" s="355" t="s">
        <v>1131</v>
      </c>
      <c r="AI1171" s="355" t="s">
        <v>1131</v>
      </c>
      <c r="AJ1171" s="355" t="s">
        <v>1131</v>
      </c>
      <c r="AK1171" s="355" t="s">
        <v>1131</v>
      </c>
      <c r="AL1171" s="355" t="s">
        <v>1131</v>
      </c>
      <c r="AM1171" s="355" t="s">
        <v>1131</v>
      </c>
      <c r="AN1171" s="355" t="s">
        <v>1131</v>
      </c>
      <c r="AO1171" s="355" t="s">
        <v>1131</v>
      </c>
      <c r="AP1171" s="355" t="s">
        <v>1131</v>
      </c>
      <c r="AQ1171" s="355" t="s">
        <v>1131</v>
      </c>
      <c r="AR1171" s="355" t="s">
        <v>1131</v>
      </c>
    </row>
    <row r="1172" spans="1:44" ht="20.25" customHeight="1">
      <c r="A1172" s="352" t="s">
        <v>4716</v>
      </c>
      <c r="B1172" s="353" t="s">
        <v>4717</v>
      </c>
      <c r="C1172" s="353"/>
      <c r="D1172" s="353"/>
      <c r="E1172" s="353" t="s">
        <v>1536</v>
      </c>
      <c r="F1172" s="353" t="s">
        <v>4718</v>
      </c>
      <c r="G1172" s="353"/>
      <c r="H1172" s="353" t="s">
        <v>1130</v>
      </c>
      <c r="I1172" s="356" t="s">
        <v>1131</v>
      </c>
      <c r="J1172" s="356" t="s">
        <v>1131</v>
      </c>
      <c r="K1172" s="356" t="s">
        <v>1131</v>
      </c>
      <c r="L1172" s="356" t="s">
        <v>1131</v>
      </c>
      <c r="M1172" s="356" t="s">
        <v>1131</v>
      </c>
      <c r="N1172" s="356" t="s">
        <v>1131</v>
      </c>
      <c r="O1172" s="356" t="s">
        <v>1131</v>
      </c>
      <c r="P1172" s="356" t="s">
        <v>1131</v>
      </c>
      <c r="Q1172" s="356" t="s">
        <v>1131</v>
      </c>
      <c r="R1172" s="356" t="s">
        <v>1131</v>
      </c>
      <c r="S1172" s="356" t="s">
        <v>1131</v>
      </c>
      <c r="T1172" s="356" t="s">
        <v>1131</v>
      </c>
      <c r="U1172" s="356" t="s">
        <v>1131</v>
      </c>
      <c r="V1172" s="356" t="s">
        <v>1131</v>
      </c>
      <c r="W1172" s="356" t="s">
        <v>1131</v>
      </c>
      <c r="X1172" s="356" t="s">
        <v>1131</v>
      </c>
      <c r="Y1172" s="356" t="s">
        <v>1131</v>
      </c>
      <c r="Z1172" s="356" t="s">
        <v>1131</v>
      </c>
      <c r="AA1172" s="356" t="s">
        <v>1131</v>
      </c>
      <c r="AB1172" s="356" t="s">
        <v>1131</v>
      </c>
      <c r="AC1172" s="356" t="s">
        <v>1131</v>
      </c>
      <c r="AD1172" s="356" t="s">
        <v>1131</v>
      </c>
      <c r="AE1172" s="356" t="s">
        <v>1131</v>
      </c>
      <c r="AF1172" s="356" t="s">
        <v>1131</v>
      </c>
      <c r="AG1172" s="356" t="s">
        <v>1131</v>
      </c>
      <c r="AH1172" s="356" t="s">
        <v>1131</v>
      </c>
      <c r="AI1172" s="356" t="s">
        <v>1131</v>
      </c>
      <c r="AJ1172" s="356" t="s">
        <v>1131</v>
      </c>
      <c r="AK1172" s="356" t="s">
        <v>1131</v>
      </c>
      <c r="AL1172" s="356" t="s">
        <v>1131</v>
      </c>
      <c r="AM1172" s="356" t="s">
        <v>1131</v>
      </c>
      <c r="AN1172" s="356" t="s">
        <v>1131</v>
      </c>
      <c r="AO1172" s="356" t="s">
        <v>1131</v>
      </c>
      <c r="AP1172" s="356" t="s">
        <v>1131</v>
      </c>
      <c r="AQ1172" s="356" t="s">
        <v>1131</v>
      </c>
      <c r="AR1172" s="356" t="s">
        <v>1131</v>
      </c>
    </row>
    <row r="1173" spans="1:44" ht="20.25" customHeight="1">
      <c r="A1173" s="357" t="s">
        <v>4719</v>
      </c>
      <c r="B1173" s="358" t="s">
        <v>4720</v>
      </c>
      <c r="C1173" s="358"/>
      <c r="D1173" s="358"/>
      <c r="E1173" s="358" t="s">
        <v>1540</v>
      </c>
      <c r="F1173" s="358" t="s">
        <v>4721</v>
      </c>
      <c r="G1173" s="358"/>
      <c r="H1173" s="358" t="s">
        <v>1130</v>
      </c>
      <c r="I1173" s="355" t="s">
        <v>1131</v>
      </c>
      <c r="J1173" s="355" t="s">
        <v>1131</v>
      </c>
      <c r="K1173" s="355" t="s">
        <v>1131</v>
      </c>
      <c r="L1173" s="355" t="s">
        <v>1131</v>
      </c>
      <c r="M1173" s="355" t="s">
        <v>1131</v>
      </c>
      <c r="N1173" s="355" t="s">
        <v>1131</v>
      </c>
      <c r="O1173" s="355" t="s">
        <v>1131</v>
      </c>
      <c r="P1173" s="355" t="s">
        <v>1131</v>
      </c>
      <c r="Q1173" s="355" t="s">
        <v>1131</v>
      </c>
      <c r="R1173" s="355" t="s">
        <v>1131</v>
      </c>
      <c r="S1173" s="355" t="s">
        <v>1131</v>
      </c>
      <c r="T1173" s="355" t="s">
        <v>1131</v>
      </c>
      <c r="U1173" s="355" t="s">
        <v>1131</v>
      </c>
      <c r="V1173" s="355" t="s">
        <v>1131</v>
      </c>
      <c r="W1173" s="355" t="s">
        <v>1131</v>
      </c>
      <c r="X1173" s="355" t="s">
        <v>1131</v>
      </c>
      <c r="Y1173" s="355" t="s">
        <v>1131</v>
      </c>
      <c r="Z1173" s="355" t="s">
        <v>1131</v>
      </c>
      <c r="AA1173" s="355" t="s">
        <v>1131</v>
      </c>
      <c r="AB1173" s="355" t="s">
        <v>1131</v>
      </c>
      <c r="AC1173" s="355" t="s">
        <v>1131</v>
      </c>
      <c r="AD1173" s="355" t="s">
        <v>1131</v>
      </c>
      <c r="AE1173" s="355" t="s">
        <v>1131</v>
      </c>
      <c r="AF1173" s="355" t="s">
        <v>1131</v>
      </c>
      <c r="AG1173" s="355" t="s">
        <v>1131</v>
      </c>
      <c r="AH1173" s="355" t="s">
        <v>1131</v>
      </c>
      <c r="AI1173" s="355" t="s">
        <v>1131</v>
      </c>
      <c r="AJ1173" s="355" t="s">
        <v>1131</v>
      </c>
      <c r="AK1173" s="355" t="s">
        <v>1131</v>
      </c>
      <c r="AL1173" s="355" t="s">
        <v>1131</v>
      </c>
      <c r="AM1173" s="355" t="s">
        <v>1131</v>
      </c>
      <c r="AN1173" s="355" t="s">
        <v>1131</v>
      </c>
      <c r="AO1173" s="355" t="s">
        <v>1131</v>
      </c>
      <c r="AP1173" s="355" t="s">
        <v>1131</v>
      </c>
      <c r="AQ1173" s="355" t="s">
        <v>1131</v>
      </c>
      <c r="AR1173" s="355" t="s">
        <v>1131</v>
      </c>
    </row>
    <row r="1174" spans="1:44" ht="20.25" customHeight="1">
      <c r="A1174" s="352" t="s">
        <v>4722</v>
      </c>
      <c r="B1174" s="353" t="s">
        <v>4723</v>
      </c>
      <c r="C1174" s="353"/>
      <c r="D1174" s="353"/>
      <c r="E1174" s="353" t="s">
        <v>1536</v>
      </c>
      <c r="F1174" s="353" t="s">
        <v>4724</v>
      </c>
      <c r="G1174" s="353"/>
      <c r="H1174" s="353" t="s">
        <v>1130</v>
      </c>
      <c r="I1174" s="356" t="s">
        <v>1131</v>
      </c>
      <c r="J1174" s="356" t="s">
        <v>1131</v>
      </c>
      <c r="K1174" s="356" t="s">
        <v>1131</v>
      </c>
      <c r="L1174" s="356" t="s">
        <v>1131</v>
      </c>
      <c r="M1174" s="356" t="s">
        <v>1131</v>
      </c>
      <c r="N1174" s="356" t="s">
        <v>1131</v>
      </c>
      <c r="O1174" s="356" t="s">
        <v>1131</v>
      </c>
      <c r="P1174" s="356" t="s">
        <v>1131</v>
      </c>
      <c r="Q1174" s="356" t="s">
        <v>1131</v>
      </c>
      <c r="R1174" s="356" t="s">
        <v>1131</v>
      </c>
      <c r="S1174" s="356" t="s">
        <v>1131</v>
      </c>
      <c r="T1174" s="356" t="s">
        <v>1131</v>
      </c>
      <c r="U1174" s="356" t="s">
        <v>1131</v>
      </c>
      <c r="V1174" s="356" t="s">
        <v>1131</v>
      </c>
      <c r="W1174" s="356" t="s">
        <v>1131</v>
      </c>
      <c r="X1174" s="356" t="s">
        <v>1131</v>
      </c>
      <c r="Y1174" s="356" t="s">
        <v>1131</v>
      </c>
      <c r="Z1174" s="356" t="s">
        <v>1131</v>
      </c>
      <c r="AA1174" s="356" t="s">
        <v>1131</v>
      </c>
      <c r="AB1174" s="356" t="s">
        <v>1131</v>
      </c>
      <c r="AC1174" s="356" t="s">
        <v>1131</v>
      </c>
      <c r="AD1174" s="356" t="s">
        <v>1131</v>
      </c>
      <c r="AE1174" s="356" t="s">
        <v>1131</v>
      </c>
      <c r="AF1174" s="356" t="s">
        <v>1131</v>
      </c>
      <c r="AG1174" s="356" t="s">
        <v>1131</v>
      </c>
      <c r="AH1174" s="356" t="s">
        <v>1131</v>
      </c>
      <c r="AI1174" s="356" t="s">
        <v>1131</v>
      </c>
      <c r="AJ1174" s="356" t="s">
        <v>1131</v>
      </c>
      <c r="AK1174" s="356" t="s">
        <v>1131</v>
      </c>
      <c r="AL1174" s="356" t="s">
        <v>1131</v>
      </c>
      <c r="AM1174" s="356" t="s">
        <v>1131</v>
      </c>
      <c r="AN1174" s="356" t="s">
        <v>1131</v>
      </c>
      <c r="AO1174" s="356" t="s">
        <v>1131</v>
      </c>
      <c r="AP1174" s="356" t="s">
        <v>1131</v>
      </c>
      <c r="AQ1174" s="356" t="s">
        <v>1131</v>
      </c>
      <c r="AR1174" s="356" t="s">
        <v>1131</v>
      </c>
    </row>
    <row r="1175" spans="1:44" ht="20.25" customHeight="1">
      <c r="A1175" s="357" t="s">
        <v>4725</v>
      </c>
      <c r="B1175" s="358" t="s">
        <v>4726</v>
      </c>
      <c r="C1175" s="358"/>
      <c r="D1175" s="358" t="s">
        <v>1315</v>
      </c>
      <c r="E1175" s="358" t="s">
        <v>1921</v>
      </c>
      <c r="F1175" s="358" t="s">
        <v>4727</v>
      </c>
      <c r="G1175" s="358"/>
      <c r="H1175" s="358" t="s">
        <v>1130</v>
      </c>
      <c r="I1175" s="355">
        <v>0.97526000000000002</v>
      </c>
      <c r="J1175" s="355">
        <v>1.0076000000000001</v>
      </c>
      <c r="K1175" s="355">
        <v>1.022</v>
      </c>
      <c r="L1175" s="355">
        <v>1.0692999999999999</v>
      </c>
      <c r="M1175" s="355">
        <v>1.0664</v>
      </c>
      <c r="N1175" s="355">
        <v>1.1042000000000001</v>
      </c>
      <c r="O1175" s="359">
        <v>1.04</v>
      </c>
      <c r="P1175" s="359">
        <v>0.83389999999999997</v>
      </c>
      <c r="Q1175" s="359">
        <v>0.79090000000000005</v>
      </c>
      <c r="R1175" s="355">
        <v>0.82279999999999998</v>
      </c>
      <c r="S1175" s="355">
        <v>0.84109999999999996</v>
      </c>
      <c r="T1175" s="355">
        <v>0.89510000000000001</v>
      </c>
      <c r="U1175" s="355">
        <v>0.87980000000000003</v>
      </c>
      <c r="V1175" s="355">
        <v>0.8639</v>
      </c>
      <c r="W1175" s="355">
        <v>0.84760000000000002</v>
      </c>
      <c r="X1175" s="355" t="s">
        <v>1131</v>
      </c>
      <c r="Y1175" s="355" t="s">
        <v>1131</v>
      </c>
      <c r="Z1175" s="355" t="s">
        <v>1131</v>
      </c>
      <c r="AA1175" s="355" t="s">
        <v>1131</v>
      </c>
      <c r="AB1175" s="355" t="s">
        <v>1131</v>
      </c>
      <c r="AC1175" s="355" t="s">
        <v>1131</v>
      </c>
      <c r="AD1175" s="355" t="s">
        <v>1131</v>
      </c>
      <c r="AE1175" s="355" t="s">
        <v>1131</v>
      </c>
      <c r="AF1175" s="355" t="s">
        <v>1131</v>
      </c>
      <c r="AG1175" s="355" t="s">
        <v>1131</v>
      </c>
      <c r="AH1175" s="355" t="s">
        <v>1131</v>
      </c>
      <c r="AI1175" s="355" t="s">
        <v>1131</v>
      </c>
      <c r="AJ1175" s="355" t="s">
        <v>1131</v>
      </c>
      <c r="AK1175" s="355" t="s">
        <v>1131</v>
      </c>
      <c r="AL1175" s="355" t="s">
        <v>1131</v>
      </c>
      <c r="AM1175" s="355" t="s">
        <v>1131</v>
      </c>
      <c r="AN1175" s="355" t="s">
        <v>1131</v>
      </c>
      <c r="AO1175" s="355" t="s">
        <v>1131</v>
      </c>
      <c r="AP1175" s="355" t="s">
        <v>1131</v>
      </c>
      <c r="AQ1175" s="355" t="s">
        <v>1131</v>
      </c>
      <c r="AR1175" s="355" t="s">
        <v>1131</v>
      </c>
    </row>
    <row r="1176" spans="1:44" ht="20.25" customHeight="1">
      <c r="A1176" s="352" t="s">
        <v>4728</v>
      </c>
      <c r="B1176" s="353" t="s">
        <v>4729</v>
      </c>
      <c r="C1176" s="353"/>
      <c r="D1176" s="353"/>
      <c r="E1176" s="353" t="s">
        <v>1921</v>
      </c>
      <c r="F1176" s="353" t="s">
        <v>4730</v>
      </c>
      <c r="G1176" s="353"/>
      <c r="H1176" s="353" t="s">
        <v>1130</v>
      </c>
      <c r="I1176" s="356">
        <v>3.5920000000000001</v>
      </c>
      <c r="J1176" s="356">
        <v>3.6749999999999998</v>
      </c>
      <c r="K1176" s="356">
        <v>3.6829999999999998</v>
      </c>
      <c r="L1176" s="356">
        <v>3.8330000000000002</v>
      </c>
      <c r="M1176" s="356">
        <v>3.7829999999999999</v>
      </c>
      <c r="N1176" s="356">
        <v>3.9420000000000002</v>
      </c>
      <c r="O1176" s="356">
        <v>3.6749999999999998</v>
      </c>
      <c r="P1176" s="356">
        <v>2.883</v>
      </c>
      <c r="Q1176" s="354">
        <v>2.7</v>
      </c>
      <c r="R1176" s="354">
        <v>2.7</v>
      </c>
      <c r="S1176" s="355">
        <v>3</v>
      </c>
      <c r="T1176" s="355">
        <v>3.1</v>
      </c>
      <c r="U1176" s="355">
        <v>3</v>
      </c>
      <c r="V1176" s="355">
        <v>2.9</v>
      </c>
      <c r="W1176" s="355">
        <v>2.8</v>
      </c>
      <c r="X1176" s="356" t="s">
        <v>1131</v>
      </c>
      <c r="Y1176" s="356" t="s">
        <v>1131</v>
      </c>
      <c r="Z1176" s="356" t="s">
        <v>1131</v>
      </c>
      <c r="AA1176" s="356" t="s">
        <v>1131</v>
      </c>
      <c r="AB1176" s="356" t="s">
        <v>1131</v>
      </c>
      <c r="AC1176" s="356" t="s">
        <v>1131</v>
      </c>
      <c r="AD1176" s="356" t="s">
        <v>1131</v>
      </c>
      <c r="AE1176" s="356" t="s">
        <v>1131</v>
      </c>
      <c r="AF1176" s="356" t="s">
        <v>1131</v>
      </c>
      <c r="AG1176" s="356" t="s">
        <v>1131</v>
      </c>
      <c r="AH1176" s="356" t="s">
        <v>1131</v>
      </c>
      <c r="AI1176" s="356" t="s">
        <v>1131</v>
      </c>
      <c r="AJ1176" s="356" t="s">
        <v>1131</v>
      </c>
      <c r="AK1176" s="356" t="s">
        <v>1131</v>
      </c>
      <c r="AL1176" s="356" t="s">
        <v>1131</v>
      </c>
      <c r="AM1176" s="356" t="s">
        <v>1131</v>
      </c>
      <c r="AN1176" s="356" t="s">
        <v>1131</v>
      </c>
      <c r="AO1176" s="356" t="s">
        <v>1131</v>
      </c>
      <c r="AP1176" s="356" t="s">
        <v>1131</v>
      </c>
      <c r="AQ1176" s="356" t="s">
        <v>1131</v>
      </c>
      <c r="AR1176" s="356" t="s">
        <v>1131</v>
      </c>
    </row>
    <row r="1177" spans="1:44" ht="20.25" customHeight="1">
      <c r="A1177" s="357" t="s">
        <v>4731</v>
      </c>
      <c r="B1177" s="358" t="s">
        <v>4732</v>
      </c>
      <c r="C1177" s="358"/>
      <c r="D1177" s="358"/>
      <c r="E1177" s="358" t="s">
        <v>1143</v>
      </c>
      <c r="F1177" s="358" t="s">
        <v>4733</v>
      </c>
      <c r="G1177" s="358"/>
      <c r="H1177" s="358" t="s">
        <v>1130</v>
      </c>
      <c r="I1177" s="359">
        <v>122.5</v>
      </c>
      <c r="J1177" s="359">
        <v>123.6</v>
      </c>
      <c r="K1177" s="359">
        <v>128.69999999999999</v>
      </c>
      <c r="L1177" s="359">
        <v>136.69999999999999</v>
      </c>
      <c r="M1177" s="359">
        <v>133</v>
      </c>
      <c r="N1177" s="359">
        <v>133.4</v>
      </c>
      <c r="O1177" s="359">
        <v>141.5</v>
      </c>
      <c r="P1177" s="359">
        <v>133.1</v>
      </c>
      <c r="Q1177" s="359">
        <v>135.5</v>
      </c>
      <c r="R1177" s="359">
        <v>134.9</v>
      </c>
      <c r="S1177" s="355">
        <v>128.5</v>
      </c>
      <c r="T1177" s="355">
        <v>132.4</v>
      </c>
      <c r="U1177" s="355">
        <v>137.4</v>
      </c>
      <c r="V1177" s="355">
        <v>143</v>
      </c>
      <c r="W1177" s="355">
        <v>148.19999999999999</v>
      </c>
      <c r="X1177" s="355" t="s">
        <v>1131</v>
      </c>
      <c r="Y1177" s="355" t="s">
        <v>1131</v>
      </c>
      <c r="Z1177" s="355" t="s">
        <v>1131</v>
      </c>
      <c r="AA1177" s="355" t="s">
        <v>1131</v>
      </c>
      <c r="AB1177" s="355" t="s">
        <v>1131</v>
      </c>
      <c r="AC1177" s="355" t="s">
        <v>1131</v>
      </c>
      <c r="AD1177" s="355" t="s">
        <v>1131</v>
      </c>
      <c r="AE1177" s="355" t="s">
        <v>1131</v>
      </c>
      <c r="AF1177" s="355" t="s">
        <v>1131</v>
      </c>
      <c r="AG1177" s="355" t="s">
        <v>1131</v>
      </c>
      <c r="AH1177" s="355" t="s">
        <v>1131</v>
      </c>
      <c r="AI1177" s="355" t="s">
        <v>1131</v>
      </c>
      <c r="AJ1177" s="355" t="s">
        <v>1131</v>
      </c>
      <c r="AK1177" s="355" t="s">
        <v>1131</v>
      </c>
      <c r="AL1177" s="355" t="s">
        <v>1131</v>
      </c>
      <c r="AM1177" s="355" t="s">
        <v>1131</v>
      </c>
      <c r="AN1177" s="355" t="s">
        <v>1131</v>
      </c>
      <c r="AO1177" s="355" t="s">
        <v>1131</v>
      </c>
      <c r="AP1177" s="355" t="s">
        <v>1131</v>
      </c>
      <c r="AQ1177" s="355" t="s">
        <v>1131</v>
      </c>
      <c r="AR1177" s="355" t="s">
        <v>1131</v>
      </c>
    </row>
    <row r="1178" spans="1:44" ht="57" customHeight="1">
      <c r="A1178" s="352" t="s">
        <v>4734</v>
      </c>
      <c r="B1178" s="353" t="s">
        <v>4735</v>
      </c>
      <c r="C1178" s="353"/>
      <c r="D1178" s="353" t="s">
        <v>1322</v>
      </c>
      <c r="E1178" s="353" t="s">
        <v>4736</v>
      </c>
      <c r="F1178" s="353" t="s">
        <v>4737</v>
      </c>
      <c r="G1178" s="353"/>
      <c r="H1178" s="353" t="s">
        <v>1130</v>
      </c>
      <c r="I1178" s="356">
        <v>41618</v>
      </c>
      <c r="J1178" s="356">
        <v>41839</v>
      </c>
      <c r="K1178" s="356">
        <v>41961</v>
      </c>
      <c r="L1178" s="356">
        <v>42067</v>
      </c>
      <c r="M1178" s="356">
        <v>42155</v>
      </c>
      <c r="N1178" s="356">
        <v>42218</v>
      </c>
      <c r="O1178" s="354">
        <v>42210</v>
      </c>
      <c r="P1178" s="354">
        <v>42170</v>
      </c>
      <c r="Q1178" s="354">
        <v>42130</v>
      </c>
      <c r="R1178" s="355">
        <v>42100</v>
      </c>
      <c r="S1178" s="355">
        <v>42060</v>
      </c>
      <c r="T1178" s="355">
        <v>42000</v>
      </c>
      <c r="U1178" s="355">
        <v>41940</v>
      </c>
      <c r="V1178" s="355">
        <v>41860</v>
      </c>
      <c r="W1178" s="356" t="s">
        <v>1131</v>
      </c>
      <c r="X1178" s="356" t="s">
        <v>1131</v>
      </c>
      <c r="Y1178" s="356" t="s">
        <v>1131</v>
      </c>
      <c r="Z1178" s="356" t="s">
        <v>1131</v>
      </c>
      <c r="AA1178" s="356" t="s">
        <v>1131</v>
      </c>
      <c r="AB1178" s="356" t="s">
        <v>1131</v>
      </c>
      <c r="AC1178" s="356" t="s">
        <v>1131</v>
      </c>
      <c r="AD1178" s="356" t="s">
        <v>1131</v>
      </c>
      <c r="AE1178" s="356" t="s">
        <v>1131</v>
      </c>
      <c r="AF1178" s="356" t="s">
        <v>1131</v>
      </c>
      <c r="AG1178" s="356" t="s">
        <v>1131</v>
      </c>
      <c r="AH1178" s="356" t="s">
        <v>1131</v>
      </c>
      <c r="AI1178" s="356" t="s">
        <v>1131</v>
      </c>
      <c r="AJ1178" s="356" t="s">
        <v>1131</v>
      </c>
      <c r="AK1178" s="356" t="s">
        <v>1131</v>
      </c>
      <c r="AL1178" s="356" t="s">
        <v>1131</v>
      </c>
      <c r="AM1178" s="356" t="s">
        <v>1131</v>
      </c>
      <c r="AN1178" s="356" t="s">
        <v>1131</v>
      </c>
      <c r="AO1178" s="356" t="s">
        <v>1131</v>
      </c>
      <c r="AP1178" s="356" t="s">
        <v>1131</v>
      </c>
      <c r="AQ1178" s="356" t="s">
        <v>1131</v>
      </c>
      <c r="AR1178" s="356" t="s">
        <v>1131</v>
      </c>
    </row>
    <row r="1179" spans="1:44" ht="57" customHeight="1">
      <c r="A1179" s="357" t="s">
        <v>4738</v>
      </c>
      <c r="B1179" s="358" t="s">
        <v>4739</v>
      </c>
      <c r="C1179" s="358"/>
      <c r="D1179" s="358"/>
      <c r="E1179" s="358" t="s">
        <v>4736</v>
      </c>
      <c r="F1179" s="358" t="s">
        <v>4740</v>
      </c>
      <c r="G1179" s="358"/>
      <c r="H1179" s="358" t="s">
        <v>1130</v>
      </c>
      <c r="I1179" s="355">
        <v>81.63</v>
      </c>
      <c r="J1179" s="355">
        <v>81.56</v>
      </c>
      <c r="K1179" s="355">
        <v>81.5</v>
      </c>
      <c r="L1179" s="355">
        <v>81.459999999999994</v>
      </c>
      <c r="M1179" s="355">
        <v>81.430000000000007</v>
      </c>
      <c r="N1179" s="359">
        <v>81.400000000000006</v>
      </c>
      <c r="O1179" s="359">
        <v>81.400000000000006</v>
      </c>
      <c r="P1179" s="359">
        <v>81.400000000000006</v>
      </c>
      <c r="Q1179" s="359">
        <v>81.400000000000006</v>
      </c>
      <c r="R1179" s="355">
        <v>81.400000000000006</v>
      </c>
      <c r="S1179" s="355">
        <v>81.400000000000006</v>
      </c>
      <c r="T1179" s="355">
        <v>81.400000000000006</v>
      </c>
      <c r="U1179" s="355">
        <v>81.400000000000006</v>
      </c>
      <c r="V1179" s="355">
        <v>81.400000000000006</v>
      </c>
      <c r="W1179" s="355" t="s">
        <v>1131</v>
      </c>
      <c r="X1179" s="355" t="s">
        <v>1131</v>
      </c>
      <c r="Y1179" s="355" t="s">
        <v>1131</v>
      </c>
      <c r="Z1179" s="355" t="s">
        <v>1131</v>
      </c>
      <c r="AA1179" s="355" t="s">
        <v>1131</v>
      </c>
      <c r="AB1179" s="355" t="s">
        <v>1131</v>
      </c>
      <c r="AC1179" s="355" t="s">
        <v>1131</v>
      </c>
      <c r="AD1179" s="355" t="s">
        <v>1131</v>
      </c>
      <c r="AE1179" s="355" t="s">
        <v>1131</v>
      </c>
      <c r="AF1179" s="355" t="s">
        <v>1131</v>
      </c>
      <c r="AG1179" s="355" t="s">
        <v>1131</v>
      </c>
      <c r="AH1179" s="355" t="s">
        <v>1131</v>
      </c>
      <c r="AI1179" s="355" t="s">
        <v>1131</v>
      </c>
      <c r="AJ1179" s="355" t="s">
        <v>1131</v>
      </c>
      <c r="AK1179" s="355" t="s">
        <v>1131</v>
      </c>
      <c r="AL1179" s="355" t="s">
        <v>1131</v>
      </c>
      <c r="AM1179" s="355" t="s">
        <v>1131</v>
      </c>
      <c r="AN1179" s="355" t="s">
        <v>1131</v>
      </c>
      <c r="AO1179" s="355" t="s">
        <v>1131</v>
      </c>
      <c r="AP1179" s="355" t="s">
        <v>1131</v>
      </c>
      <c r="AQ1179" s="355" t="s">
        <v>1131</v>
      </c>
      <c r="AR1179" s="355" t="s">
        <v>1131</v>
      </c>
    </row>
    <row r="1180" spans="1:44" ht="29.25" customHeight="1">
      <c r="A1180" s="352" t="s">
        <v>4741</v>
      </c>
      <c r="B1180" s="353" t="s">
        <v>4742</v>
      </c>
      <c r="C1180" s="353"/>
      <c r="D1180" s="353"/>
      <c r="E1180" s="353" t="s">
        <v>1283</v>
      </c>
      <c r="F1180" s="353" t="s">
        <v>4743</v>
      </c>
      <c r="G1180" s="353"/>
      <c r="H1180" s="353" t="s">
        <v>1130</v>
      </c>
      <c r="I1180" s="356">
        <v>6.7445781265446803</v>
      </c>
      <c r="J1180" s="356">
        <v>-0.388722297591582</v>
      </c>
      <c r="K1180" s="356">
        <v>5.6683946416859996</v>
      </c>
      <c r="L1180" s="356">
        <v>-1.2213479058021199</v>
      </c>
      <c r="M1180" s="356">
        <v>3.8289963720229201</v>
      </c>
      <c r="N1180" s="356">
        <v>5.7418708612342302</v>
      </c>
      <c r="O1180" s="356">
        <v>1.74958118811013</v>
      </c>
      <c r="P1180" s="356">
        <v>3.48532748889623</v>
      </c>
      <c r="Q1180" s="356">
        <v>-2.8562860784166699</v>
      </c>
      <c r="R1180" s="354">
        <v>2.6607896359646999</v>
      </c>
      <c r="S1180" s="355">
        <v>1.3796850918390999</v>
      </c>
      <c r="T1180" s="355">
        <v>2.7792699753728298</v>
      </c>
      <c r="U1180" s="355">
        <v>2.4128808415108098</v>
      </c>
      <c r="V1180" s="355">
        <v>0.53329200683989197</v>
      </c>
      <c r="W1180" s="355">
        <v>2.3748598294652199</v>
      </c>
      <c r="X1180" s="356" t="s">
        <v>1131</v>
      </c>
      <c r="Y1180" s="356" t="s">
        <v>1131</v>
      </c>
      <c r="Z1180" s="356" t="s">
        <v>1131</v>
      </c>
      <c r="AA1180" s="356" t="s">
        <v>1131</v>
      </c>
      <c r="AB1180" s="356" t="s">
        <v>1131</v>
      </c>
      <c r="AC1180" s="356" t="s">
        <v>1131</v>
      </c>
      <c r="AD1180" s="356" t="s">
        <v>1131</v>
      </c>
      <c r="AE1180" s="356" t="s">
        <v>1131</v>
      </c>
      <c r="AF1180" s="356" t="s">
        <v>1131</v>
      </c>
      <c r="AG1180" s="356" t="s">
        <v>1131</v>
      </c>
      <c r="AH1180" s="356" t="s">
        <v>1131</v>
      </c>
      <c r="AI1180" s="356" t="s">
        <v>1131</v>
      </c>
      <c r="AJ1180" s="356" t="s">
        <v>1131</v>
      </c>
      <c r="AK1180" s="356" t="s">
        <v>1131</v>
      </c>
      <c r="AL1180" s="356" t="s">
        <v>1131</v>
      </c>
      <c r="AM1180" s="356" t="s">
        <v>1131</v>
      </c>
      <c r="AN1180" s="356" t="s">
        <v>1131</v>
      </c>
      <c r="AO1180" s="356" t="s">
        <v>1131</v>
      </c>
      <c r="AP1180" s="356" t="s">
        <v>1131</v>
      </c>
      <c r="AQ1180" s="356" t="s">
        <v>1131</v>
      </c>
      <c r="AR1180" s="356" t="s">
        <v>1131</v>
      </c>
    </row>
    <row r="1181" spans="1:44" ht="38.25" customHeight="1">
      <c r="A1181" s="357" t="s">
        <v>4744</v>
      </c>
      <c r="B1181" s="358" t="s">
        <v>4745</v>
      </c>
      <c r="C1181" s="358"/>
      <c r="D1181" s="358"/>
      <c r="E1181" s="358" t="s">
        <v>1283</v>
      </c>
      <c r="F1181" s="358" t="s">
        <v>4746</v>
      </c>
      <c r="G1181" s="358"/>
      <c r="H1181" s="358" t="s">
        <v>1130</v>
      </c>
      <c r="I1181" s="355">
        <v>2.3662435177860699</v>
      </c>
      <c r="J1181" s="355">
        <v>2.28687510760285</v>
      </c>
      <c r="K1181" s="355">
        <v>2.3347499248805299</v>
      </c>
      <c r="L1181" s="355">
        <v>2.2315369692543001</v>
      </c>
      <c r="M1181" s="355">
        <v>2.2614176058959399</v>
      </c>
      <c r="N1181" s="355">
        <v>2.4119829729187399</v>
      </c>
      <c r="O1181" s="355">
        <v>2.3469185551270999</v>
      </c>
      <c r="P1181" s="355">
        <v>2.3537782580931199</v>
      </c>
      <c r="Q1181" s="355">
        <v>2.2436840113273102</v>
      </c>
      <c r="R1181" s="359">
        <v>2.2546591911754401</v>
      </c>
      <c r="S1181" s="355">
        <v>2.2444050518490002</v>
      </c>
      <c r="T1181" s="355">
        <v>2.25453212151222</v>
      </c>
      <c r="U1181" s="355">
        <v>2.2524685866806098</v>
      </c>
      <c r="V1181" s="355">
        <v>2.2145003540964101</v>
      </c>
      <c r="W1181" s="355">
        <v>2.21448447038851</v>
      </c>
      <c r="X1181" s="355" t="s">
        <v>1131</v>
      </c>
      <c r="Y1181" s="355" t="s">
        <v>1131</v>
      </c>
      <c r="Z1181" s="355" t="s">
        <v>1131</v>
      </c>
      <c r="AA1181" s="355" t="s">
        <v>1131</v>
      </c>
      <c r="AB1181" s="355" t="s">
        <v>1131</v>
      </c>
      <c r="AC1181" s="355" t="s">
        <v>1131</v>
      </c>
      <c r="AD1181" s="355" t="s">
        <v>1131</v>
      </c>
      <c r="AE1181" s="355" t="s">
        <v>1131</v>
      </c>
      <c r="AF1181" s="355" t="s">
        <v>1131</v>
      </c>
      <c r="AG1181" s="355" t="s">
        <v>1131</v>
      </c>
      <c r="AH1181" s="355" t="s">
        <v>1131</v>
      </c>
      <c r="AI1181" s="355" t="s">
        <v>1131</v>
      </c>
      <c r="AJ1181" s="355" t="s">
        <v>1131</v>
      </c>
      <c r="AK1181" s="355" t="s">
        <v>1131</v>
      </c>
      <c r="AL1181" s="355" t="s">
        <v>1131</v>
      </c>
      <c r="AM1181" s="355" t="s">
        <v>1131</v>
      </c>
      <c r="AN1181" s="355" t="s">
        <v>1131</v>
      </c>
      <c r="AO1181" s="355" t="s">
        <v>1131</v>
      </c>
      <c r="AP1181" s="355" t="s">
        <v>1131</v>
      </c>
      <c r="AQ1181" s="355" t="s">
        <v>1131</v>
      </c>
      <c r="AR1181" s="355" t="s">
        <v>1131</v>
      </c>
    </row>
    <row r="1182" spans="1:44" ht="20.25" customHeight="1">
      <c r="A1182" s="352" t="s">
        <v>4747</v>
      </c>
      <c r="B1182" s="353" t="s">
        <v>4748</v>
      </c>
      <c r="C1182" s="353" t="s">
        <v>1290</v>
      </c>
      <c r="D1182" s="353" t="s">
        <v>1291</v>
      </c>
      <c r="E1182" s="353" t="s">
        <v>1292</v>
      </c>
      <c r="F1182" s="353" t="s">
        <v>4749</v>
      </c>
      <c r="G1182" s="353"/>
      <c r="H1182" s="353" t="s">
        <v>1130</v>
      </c>
      <c r="I1182" s="356">
        <v>39951.4</v>
      </c>
      <c r="J1182" s="356">
        <v>39796.1</v>
      </c>
      <c r="K1182" s="356">
        <v>42051.9</v>
      </c>
      <c r="L1182" s="356">
        <v>41538.300000000003</v>
      </c>
      <c r="M1182" s="356">
        <v>43128.800000000003</v>
      </c>
      <c r="N1182" s="356">
        <v>45605.2</v>
      </c>
      <c r="O1182" s="356">
        <v>46403.1</v>
      </c>
      <c r="P1182" s="356">
        <v>48020.4</v>
      </c>
      <c r="Q1182" s="356">
        <v>46648.800000000003</v>
      </c>
      <c r="R1182" s="354">
        <v>47890.026435701897</v>
      </c>
      <c r="S1182" s="355">
        <v>48550.757990913102</v>
      </c>
      <c r="T1182" s="355">
        <v>49900.114630570497</v>
      </c>
      <c r="U1182" s="355">
        <v>51104.144936383404</v>
      </c>
      <c r="V1182" s="355">
        <v>51376.679256493</v>
      </c>
      <c r="W1182" s="355">
        <v>52596.803373868701</v>
      </c>
      <c r="X1182" s="356" t="s">
        <v>1131</v>
      </c>
      <c r="Y1182" s="356" t="s">
        <v>1131</v>
      </c>
      <c r="Z1182" s="356" t="s">
        <v>1131</v>
      </c>
      <c r="AA1182" s="356" t="s">
        <v>1131</v>
      </c>
      <c r="AB1182" s="356" t="s">
        <v>1131</v>
      </c>
      <c r="AC1182" s="356" t="s">
        <v>1131</v>
      </c>
      <c r="AD1182" s="356" t="s">
        <v>1131</v>
      </c>
      <c r="AE1182" s="356" t="s">
        <v>1131</v>
      </c>
      <c r="AF1182" s="356" t="s">
        <v>1131</v>
      </c>
      <c r="AG1182" s="356" t="s">
        <v>1131</v>
      </c>
      <c r="AH1182" s="356" t="s">
        <v>1131</v>
      </c>
      <c r="AI1182" s="356" t="s">
        <v>1131</v>
      </c>
      <c r="AJ1182" s="356" t="s">
        <v>1131</v>
      </c>
      <c r="AK1182" s="356" t="s">
        <v>1131</v>
      </c>
      <c r="AL1182" s="356" t="s">
        <v>1131</v>
      </c>
      <c r="AM1182" s="356" t="s">
        <v>1131</v>
      </c>
      <c r="AN1182" s="356" t="s">
        <v>1131</v>
      </c>
      <c r="AO1182" s="356" t="s">
        <v>1131</v>
      </c>
      <c r="AP1182" s="356" t="s">
        <v>1131</v>
      </c>
      <c r="AQ1182" s="356" t="s">
        <v>1131</v>
      </c>
      <c r="AR1182" s="356" t="s">
        <v>1131</v>
      </c>
    </row>
    <row r="1183" spans="1:44" ht="213" customHeight="1">
      <c r="A1183" s="357" t="s">
        <v>4750</v>
      </c>
      <c r="B1183" s="358" t="s">
        <v>4751</v>
      </c>
      <c r="C1183" s="358"/>
      <c r="D1183" s="358"/>
      <c r="E1183" s="358" t="s">
        <v>1276</v>
      </c>
      <c r="F1183" s="358" t="s">
        <v>4752</v>
      </c>
      <c r="G1183" s="358" t="s">
        <v>1336</v>
      </c>
      <c r="H1183" s="358" t="s">
        <v>1130</v>
      </c>
      <c r="I1183" s="359">
        <v>4</v>
      </c>
      <c r="J1183" s="359">
        <v>4</v>
      </c>
      <c r="K1183" s="359">
        <v>4</v>
      </c>
      <c r="L1183" s="359">
        <v>4</v>
      </c>
      <c r="M1183" s="359">
        <v>4</v>
      </c>
      <c r="N1183" s="359">
        <v>4</v>
      </c>
      <c r="O1183" s="359">
        <v>4</v>
      </c>
      <c r="P1183" s="359">
        <v>4</v>
      </c>
      <c r="Q1183" s="359">
        <v>4</v>
      </c>
      <c r="R1183" s="359">
        <v>4</v>
      </c>
      <c r="S1183" s="355">
        <v>4</v>
      </c>
      <c r="T1183" s="355">
        <v>4</v>
      </c>
      <c r="U1183" s="355">
        <v>4</v>
      </c>
      <c r="V1183" s="355">
        <v>4</v>
      </c>
      <c r="W1183" s="355">
        <v>4</v>
      </c>
      <c r="X1183" s="355" t="s">
        <v>1131</v>
      </c>
      <c r="Y1183" s="355" t="s">
        <v>1131</v>
      </c>
      <c r="Z1183" s="355" t="s">
        <v>1131</v>
      </c>
      <c r="AA1183" s="355" t="s">
        <v>1131</v>
      </c>
      <c r="AB1183" s="355" t="s">
        <v>1131</v>
      </c>
      <c r="AC1183" s="355" t="s">
        <v>1131</v>
      </c>
      <c r="AD1183" s="355" t="s">
        <v>1131</v>
      </c>
      <c r="AE1183" s="355" t="s">
        <v>1131</v>
      </c>
      <c r="AF1183" s="355" t="s">
        <v>1131</v>
      </c>
      <c r="AG1183" s="355" t="s">
        <v>1131</v>
      </c>
      <c r="AH1183" s="355" t="s">
        <v>1131</v>
      </c>
      <c r="AI1183" s="355" t="s">
        <v>1131</v>
      </c>
      <c r="AJ1183" s="355" t="s">
        <v>1131</v>
      </c>
      <c r="AK1183" s="355" t="s">
        <v>1131</v>
      </c>
      <c r="AL1183" s="355" t="s">
        <v>1131</v>
      </c>
      <c r="AM1183" s="355" t="s">
        <v>1131</v>
      </c>
      <c r="AN1183" s="355" t="s">
        <v>1131</v>
      </c>
      <c r="AO1183" s="355" t="s">
        <v>1131</v>
      </c>
      <c r="AP1183" s="355" t="s">
        <v>1131</v>
      </c>
      <c r="AQ1183" s="355" t="s">
        <v>1131</v>
      </c>
      <c r="AR1183" s="355" t="s">
        <v>1131</v>
      </c>
    </row>
    <row r="1184" spans="1:44" ht="38.25" customHeight="1">
      <c r="A1184" s="352" t="s">
        <v>4753</v>
      </c>
      <c r="B1184" s="353" t="s">
        <v>4754</v>
      </c>
      <c r="C1184" s="353"/>
      <c r="D1184" s="353"/>
      <c r="E1184" s="353" t="s">
        <v>4464</v>
      </c>
      <c r="F1184" s="353" t="s">
        <v>4755</v>
      </c>
      <c r="G1184" s="353"/>
      <c r="H1184" s="353" t="s">
        <v>1130</v>
      </c>
      <c r="I1184" s="354">
        <v>10</v>
      </c>
      <c r="J1184" s="354">
        <v>10</v>
      </c>
      <c r="K1184" s="354">
        <v>10</v>
      </c>
      <c r="L1184" s="354">
        <v>10</v>
      </c>
      <c r="M1184" s="354">
        <v>10</v>
      </c>
      <c r="N1184" s="354">
        <v>10</v>
      </c>
      <c r="O1184" s="354">
        <v>10</v>
      </c>
      <c r="P1184" s="354">
        <v>10</v>
      </c>
      <c r="Q1184" s="356" t="s">
        <v>1131</v>
      </c>
      <c r="R1184" s="356" t="s">
        <v>1131</v>
      </c>
      <c r="S1184" s="356" t="s">
        <v>1131</v>
      </c>
      <c r="T1184" s="356" t="s">
        <v>1131</v>
      </c>
      <c r="U1184" s="356" t="s">
        <v>1131</v>
      </c>
      <c r="V1184" s="356" t="s">
        <v>1131</v>
      </c>
      <c r="W1184" s="356" t="s">
        <v>1131</v>
      </c>
      <c r="X1184" s="356" t="s">
        <v>1131</v>
      </c>
      <c r="Y1184" s="356" t="s">
        <v>1131</v>
      </c>
      <c r="Z1184" s="356" t="s">
        <v>1131</v>
      </c>
      <c r="AA1184" s="356" t="s">
        <v>1131</v>
      </c>
      <c r="AB1184" s="356" t="s">
        <v>1131</v>
      </c>
      <c r="AC1184" s="356" t="s">
        <v>1131</v>
      </c>
      <c r="AD1184" s="356" t="s">
        <v>1131</v>
      </c>
      <c r="AE1184" s="356" t="s">
        <v>1131</v>
      </c>
      <c r="AF1184" s="356" t="s">
        <v>1131</v>
      </c>
      <c r="AG1184" s="356" t="s">
        <v>1131</v>
      </c>
      <c r="AH1184" s="356" t="s">
        <v>1131</v>
      </c>
      <c r="AI1184" s="356" t="s">
        <v>1131</v>
      </c>
      <c r="AJ1184" s="356" t="s">
        <v>1131</v>
      </c>
      <c r="AK1184" s="356" t="s">
        <v>1131</v>
      </c>
      <c r="AL1184" s="356" t="s">
        <v>1131</v>
      </c>
      <c r="AM1184" s="356" t="s">
        <v>1131</v>
      </c>
      <c r="AN1184" s="356" t="s">
        <v>1131</v>
      </c>
      <c r="AO1184" s="356" t="s">
        <v>1131</v>
      </c>
      <c r="AP1184" s="356" t="s">
        <v>1131</v>
      </c>
      <c r="AQ1184" s="356" t="s">
        <v>1131</v>
      </c>
      <c r="AR1184" s="356" t="s">
        <v>1131</v>
      </c>
    </row>
    <row r="1185" spans="1:44" ht="47.25" customHeight="1">
      <c r="A1185" s="357" t="s">
        <v>4756</v>
      </c>
      <c r="B1185" s="358" t="s">
        <v>4757</v>
      </c>
      <c r="C1185" s="358"/>
      <c r="D1185" s="358"/>
      <c r="E1185" s="358" t="s">
        <v>1481</v>
      </c>
      <c r="F1185" s="358" t="s">
        <v>4758</v>
      </c>
      <c r="G1185" s="358"/>
      <c r="H1185" s="358" t="s">
        <v>1130</v>
      </c>
      <c r="I1185" s="355">
        <v>200.4</v>
      </c>
      <c r="J1185" s="355">
        <v>194.8</v>
      </c>
      <c r="K1185" s="355">
        <v>204.6</v>
      </c>
      <c r="L1185" s="355">
        <v>212.4</v>
      </c>
      <c r="M1185" s="355">
        <v>201.8</v>
      </c>
      <c r="N1185" s="355">
        <v>199.5</v>
      </c>
      <c r="O1185" s="359">
        <v>235</v>
      </c>
      <c r="P1185" s="359">
        <v>239</v>
      </c>
      <c r="Q1185" s="359">
        <v>243</v>
      </c>
      <c r="R1185" s="355">
        <v>247</v>
      </c>
      <c r="S1185" s="355">
        <v>251</v>
      </c>
      <c r="T1185" s="355">
        <v>256</v>
      </c>
      <c r="U1185" s="355">
        <v>257</v>
      </c>
      <c r="V1185" s="355">
        <v>262</v>
      </c>
      <c r="W1185" s="355" t="s">
        <v>1131</v>
      </c>
      <c r="X1185" s="355" t="s">
        <v>1131</v>
      </c>
      <c r="Y1185" s="355" t="s">
        <v>1131</v>
      </c>
      <c r="Z1185" s="355" t="s">
        <v>1131</v>
      </c>
      <c r="AA1185" s="355" t="s">
        <v>1131</v>
      </c>
      <c r="AB1185" s="355" t="s">
        <v>1131</v>
      </c>
      <c r="AC1185" s="355" t="s">
        <v>1131</v>
      </c>
      <c r="AD1185" s="355" t="s">
        <v>1131</v>
      </c>
      <c r="AE1185" s="355" t="s">
        <v>1131</v>
      </c>
      <c r="AF1185" s="355" t="s">
        <v>1131</v>
      </c>
      <c r="AG1185" s="355" t="s">
        <v>1131</v>
      </c>
      <c r="AH1185" s="355" t="s">
        <v>1131</v>
      </c>
      <c r="AI1185" s="355" t="s">
        <v>1131</v>
      </c>
      <c r="AJ1185" s="355" t="s">
        <v>1131</v>
      </c>
      <c r="AK1185" s="355" t="s">
        <v>1131</v>
      </c>
      <c r="AL1185" s="355" t="s">
        <v>1131</v>
      </c>
      <c r="AM1185" s="355" t="s">
        <v>1131</v>
      </c>
      <c r="AN1185" s="355" t="s">
        <v>1131</v>
      </c>
      <c r="AO1185" s="355" t="s">
        <v>1131</v>
      </c>
      <c r="AP1185" s="355" t="s">
        <v>1131</v>
      </c>
      <c r="AQ1185" s="355" t="s">
        <v>1131</v>
      </c>
      <c r="AR1185" s="355" t="s">
        <v>1131</v>
      </c>
    </row>
    <row r="1186" spans="1:44" ht="213" customHeight="1">
      <c r="A1186" s="352" t="s">
        <v>4759</v>
      </c>
      <c r="B1186" s="353" t="s">
        <v>4760</v>
      </c>
      <c r="C1186" s="353"/>
      <c r="D1186" s="353"/>
      <c r="E1186" s="353" t="s">
        <v>1276</v>
      </c>
      <c r="F1186" s="353" t="s">
        <v>4761</v>
      </c>
      <c r="G1186" s="353" t="s">
        <v>1336</v>
      </c>
      <c r="H1186" s="353" t="s">
        <v>1130</v>
      </c>
      <c r="I1186" s="354">
        <v>4</v>
      </c>
      <c r="J1186" s="354">
        <v>4</v>
      </c>
      <c r="K1186" s="354">
        <v>4</v>
      </c>
      <c r="L1186" s="354">
        <v>4</v>
      </c>
      <c r="M1186" s="354">
        <v>4</v>
      </c>
      <c r="N1186" s="354">
        <v>4</v>
      </c>
      <c r="O1186" s="354">
        <v>4</v>
      </c>
      <c r="P1186" s="354">
        <v>4</v>
      </c>
      <c r="Q1186" s="354">
        <v>3.8</v>
      </c>
      <c r="R1186" s="354">
        <v>3.6</v>
      </c>
      <c r="S1186" s="355">
        <v>3.4</v>
      </c>
      <c r="T1186" s="355">
        <v>3.2</v>
      </c>
      <c r="U1186" s="355">
        <v>3</v>
      </c>
      <c r="V1186" s="355">
        <v>3</v>
      </c>
      <c r="W1186" s="355">
        <v>3</v>
      </c>
      <c r="X1186" s="356" t="s">
        <v>1131</v>
      </c>
      <c r="Y1186" s="356" t="s">
        <v>1131</v>
      </c>
      <c r="Z1186" s="356" t="s">
        <v>1131</v>
      </c>
      <c r="AA1186" s="356" t="s">
        <v>1131</v>
      </c>
      <c r="AB1186" s="356" t="s">
        <v>1131</v>
      </c>
      <c r="AC1186" s="356" t="s">
        <v>1131</v>
      </c>
      <c r="AD1186" s="356" t="s">
        <v>1131</v>
      </c>
      <c r="AE1186" s="356" t="s">
        <v>1131</v>
      </c>
      <c r="AF1186" s="356" t="s">
        <v>1131</v>
      </c>
      <c r="AG1186" s="356" t="s">
        <v>1131</v>
      </c>
      <c r="AH1186" s="356" t="s">
        <v>1131</v>
      </c>
      <c r="AI1186" s="356" t="s">
        <v>1131</v>
      </c>
      <c r="AJ1186" s="356" t="s">
        <v>1131</v>
      </c>
      <c r="AK1186" s="356" t="s">
        <v>1131</v>
      </c>
      <c r="AL1186" s="356" t="s">
        <v>1131</v>
      </c>
      <c r="AM1186" s="356" t="s">
        <v>1131</v>
      </c>
      <c r="AN1186" s="356" t="s">
        <v>1131</v>
      </c>
      <c r="AO1186" s="356" t="s">
        <v>1131</v>
      </c>
      <c r="AP1186" s="356" t="s">
        <v>1131</v>
      </c>
      <c r="AQ1186" s="356" t="s">
        <v>1131</v>
      </c>
      <c r="AR1186" s="356" t="s">
        <v>1131</v>
      </c>
    </row>
    <row r="1187" spans="1:44" ht="102.75" customHeight="1">
      <c r="A1187" s="357" t="s">
        <v>4762</v>
      </c>
      <c r="B1187" s="358" t="s">
        <v>4763</v>
      </c>
      <c r="C1187" s="358" t="s">
        <v>1371</v>
      </c>
      <c r="D1187" s="358" t="s">
        <v>1315</v>
      </c>
      <c r="E1187" s="358" t="s">
        <v>1127</v>
      </c>
      <c r="F1187" s="358" t="s">
        <v>4764</v>
      </c>
      <c r="G1187" s="358" t="s">
        <v>1129</v>
      </c>
      <c r="H1187" s="358" t="s">
        <v>1130</v>
      </c>
      <c r="I1187" s="359">
        <v>275949</v>
      </c>
      <c r="J1187" s="359">
        <v>274574</v>
      </c>
      <c r="K1187" s="359">
        <v>388700</v>
      </c>
      <c r="L1187" s="359">
        <v>344708</v>
      </c>
      <c r="M1187" s="359">
        <v>367894</v>
      </c>
      <c r="N1187" s="359">
        <v>536377</v>
      </c>
      <c r="O1187" s="359">
        <v>520525</v>
      </c>
      <c r="P1187" s="359">
        <v>458043</v>
      </c>
      <c r="Q1187" s="359">
        <v>489476</v>
      </c>
      <c r="R1187" s="355">
        <v>599098</v>
      </c>
      <c r="S1187" s="355">
        <v>684580</v>
      </c>
      <c r="T1187" s="355">
        <v>717708</v>
      </c>
      <c r="U1187" s="355">
        <v>805108</v>
      </c>
      <c r="V1187" s="355">
        <v>877628</v>
      </c>
      <c r="W1187" s="355" t="s">
        <v>1131</v>
      </c>
      <c r="X1187" s="355" t="s">
        <v>1131</v>
      </c>
      <c r="Y1187" s="355" t="s">
        <v>1131</v>
      </c>
      <c r="Z1187" s="355" t="s">
        <v>1131</v>
      </c>
      <c r="AA1187" s="355" t="s">
        <v>1131</v>
      </c>
      <c r="AB1187" s="355" t="s">
        <v>1131</v>
      </c>
      <c r="AC1187" s="355" t="s">
        <v>1131</v>
      </c>
      <c r="AD1187" s="355" t="s">
        <v>1131</v>
      </c>
      <c r="AE1187" s="355" t="s">
        <v>1131</v>
      </c>
      <c r="AF1187" s="355" t="s">
        <v>1131</v>
      </c>
      <c r="AG1187" s="355" t="s">
        <v>1131</v>
      </c>
      <c r="AH1187" s="355" t="s">
        <v>1131</v>
      </c>
      <c r="AI1187" s="355" t="s">
        <v>1131</v>
      </c>
      <c r="AJ1187" s="355" t="s">
        <v>1131</v>
      </c>
      <c r="AK1187" s="355" t="s">
        <v>1131</v>
      </c>
      <c r="AL1187" s="355" t="s">
        <v>1131</v>
      </c>
      <c r="AM1187" s="355" t="s">
        <v>1131</v>
      </c>
      <c r="AN1187" s="355" t="s">
        <v>1131</v>
      </c>
      <c r="AO1187" s="355" t="s">
        <v>1131</v>
      </c>
      <c r="AP1187" s="355" t="s">
        <v>1131</v>
      </c>
      <c r="AQ1187" s="355" t="s">
        <v>1131</v>
      </c>
      <c r="AR1187" s="355" t="s">
        <v>1131</v>
      </c>
    </row>
    <row r="1188" spans="1:44" ht="102.75" customHeight="1">
      <c r="A1188" s="352" t="s">
        <v>4765</v>
      </c>
      <c r="B1188" s="353" t="s">
        <v>4766</v>
      </c>
      <c r="C1188" s="353" t="s">
        <v>1371</v>
      </c>
      <c r="D1188" s="353" t="s">
        <v>1315</v>
      </c>
      <c r="E1188" s="353" t="s">
        <v>1127</v>
      </c>
      <c r="F1188" s="353" t="s">
        <v>4767</v>
      </c>
      <c r="G1188" s="353" t="s">
        <v>1129</v>
      </c>
      <c r="H1188" s="353" t="s">
        <v>1130</v>
      </c>
      <c r="I1188" s="354">
        <v>720845</v>
      </c>
      <c r="J1188" s="354">
        <v>719254</v>
      </c>
      <c r="K1188" s="354">
        <v>976889</v>
      </c>
      <c r="L1188" s="354">
        <v>881688</v>
      </c>
      <c r="M1188" s="354">
        <v>934984</v>
      </c>
      <c r="N1188" s="354">
        <v>1309680</v>
      </c>
      <c r="O1188" s="354">
        <v>1278943</v>
      </c>
      <c r="P1188" s="354">
        <v>1143514</v>
      </c>
      <c r="Q1188" s="354">
        <v>1212621</v>
      </c>
      <c r="R1188" s="355">
        <v>1443324</v>
      </c>
      <c r="S1188" s="355">
        <v>1618554</v>
      </c>
      <c r="T1188" s="355">
        <v>1687256</v>
      </c>
      <c r="U1188" s="355">
        <v>1861275</v>
      </c>
      <c r="V1188" s="355">
        <v>2003755</v>
      </c>
      <c r="W1188" s="356" t="s">
        <v>1131</v>
      </c>
      <c r="X1188" s="356" t="s">
        <v>1131</v>
      </c>
      <c r="Y1188" s="356" t="s">
        <v>1131</v>
      </c>
      <c r="Z1188" s="356" t="s">
        <v>1131</v>
      </c>
      <c r="AA1188" s="356" t="s">
        <v>1131</v>
      </c>
      <c r="AB1188" s="356" t="s">
        <v>1131</v>
      </c>
      <c r="AC1188" s="356" t="s">
        <v>1131</v>
      </c>
      <c r="AD1188" s="356" t="s">
        <v>1131</v>
      </c>
      <c r="AE1188" s="356" t="s">
        <v>1131</v>
      </c>
      <c r="AF1188" s="356" t="s">
        <v>1131</v>
      </c>
      <c r="AG1188" s="356" t="s">
        <v>1131</v>
      </c>
      <c r="AH1188" s="356" t="s">
        <v>1131</v>
      </c>
      <c r="AI1188" s="356" t="s">
        <v>1131</v>
      </c>
      <c r="AJ1188" s="356" t="s">
        <v>1131</v>
      </c>
      <c r="AK1188" s="356" t="s">
        <v>1131</v>
      </c>
      <c r="AL1188" s="356" t="s">
        <v>1131</v>
      </c>
      <c r="AM1188" s="356" t="s">
        <v>1131</v>
      </c>
      <c r="AN1188" s="356" t="s">
        <v>1131</v>
      </c>
      <c r="AO1188" s="356" t="s">
        <v>1131</v>
      </c>
      <c r="AP1188" s="356" t="s">
        <v>1131</v>
      </c>
      <c r="AQ1188" s="356" t="s">
        <v>1131</v>
      </c>
      <c r="AR1188" s="356" t="s">
        <v>1131</v>
      </c>
    </row>
    <row r="1189" spans="1:44" ht="102.75" customHeight="1">
      <c r="A1189" s="357" t="s">
        <v>4768</v>
      </c>
      <c r="B1189" s="358" t="s">
        <v>4769</v>
      </c>
      <c r="C1189" s="358" t="s">
        <v>1371</v>
      </c>
      <c r="D1189" s="358" t="s">
        <v>1315</v>
      </c>
      <c r="E1189" s="358" t="s">
        <v>1127</v>
      </c>
      <c r="F1189" s="358" t="s">
        <v>4770</v>
      </c>
      <c r="G1189" s="358" t="s">
        <v>1129</v>
      </c>
      <c r="H1189" s="358" t="s">
        <v>1130</v>
      </c>
      <c r="I1189" s="359">
        <v>462560</v>
      </c>
      <c r="J1189" s="359">
        <v>460754</v>
      </c>
      <c r="K1189" s="359">
        <v>641730</v>
      </c>
      <c r="L1189" s="359">
        <v>573074</v>
      </c>
      <c r="M1189" s="359">
        <v>610077</v>
      </c>
      <c r="N1189" s="359">
        <v>877364</v>
      </c>
      <c r="O1189" s="359">
        <v>853609</v>
      </c>
      <c r="P1189" s="359">
        <v>755340</v>
      </c>
      <c r="Q1189" s="359">
        <v>804677</v>
      </c>
      <c r="R1189" s="355">
        <v>973753</v>
      </c>
      <c r="S1189" s="355">
        <v>1104090</v>
      </c>
      <c r="T1189" s="355">
        <v>1154784</v>
      </c>
      <c r="U1189" s="355">
        <v>1286351</v>
      </c>
      <c r="V1189" s="355">
        <v>1394844</v>
      </c>
      <c r="W1189" s="355" t="s">
        <v>1131</v>
      </c>
      <c r="X1189" s="355" t="s">
        <v>1131</v>
      </c>
      <c r="Y1189" s="355" t="s">
        <v>1131</v>
      </c>
      <c r="Z1189" s="355" t="s">
        <v>1131</v>
      </c>
      <c r="AA1189" s="355" t="s">
        <v>1131</v>
      </c>
      <c r="AB1189" s="355" t="s">
        <v>1131</v>
      </c>
      <c r="AC1189" s="355" t="s">
        <v>1131</v>
      </c>
      <c r="AD1189" s="355" t="s">
        <v>1131</v>
      </c>
      <c r="AE1189" s="355" t="s">
        <v>1131</v>
      </c>
      <c r="AF1189" s="355" t="s">
        <v>1131</v>
      </c>
      <c r="AG1189" s="355" t="s">
        <v>1131</v>
      </c>
      <c r="AH1189" s="355" t="s">
        <v>1131</v>
      </c>
      <c r="AI1189" s="355" t="s">
        <v>1131</v>
      </c>
      <c r="AJ1189" s="355" t="s">
        <v>1131</v>
      </c>
      <c r="AK1189" s="355" t="s">
        <v>1131</v>
      </c>
      <c r="AL1189" s="355" t="s">
        <v>1131</v>
      </c>
      <c r="AM1189" s="355" t="s">
        <v>1131</v>
      </c>
      <c r="AN1189" s="355" t="s">
        <v>1131</v>
      </c>
      <c r="AO1189" s="355" t="s">
        <v>1131</v>
      </c>
      <c r="AP1189" s="355" t="s">
        <v>1131</v>
      </c>
      <c r="AQ1189" s="355" t="s">
        <v>1131</v>
      </c>
      <c r="AR1189" s="355" t="s">
        <v>1131</v>
      </c>
    </row>
    <row r="1190" spans="1:44" ht="102.75" customHeight="1">
      <c r="A1190" s="352" t="s">
        <v>4771</v>
      </c>
      <c r="B1190" s="353" t="s">
        <v>4772</v>
      </c>
      <c r="C1190" s="353" t="s">
        <v>1371</v>
      </c>
      <c r="D1190" s="353" t="s">
        <v>1315</v>
      </c>
      <c r="E1190" s="353" t="s">
        <v>1127</v>
      </c>
      <c r="F1190" s="353" t="s">
        <v>4773</v>
      </c>
      <c r="G1190" s="353" t="s">
        <v>1129</v>
      </c>
      <c r="H1190" s="353" t="s">
        <v>1130</v>
      </c>
      <c r="I1190" s="354">
        <v>1099463</v>
      </c>
      <c r="J1190" s="354">
        <v>1100330</v>
      </c>
      <c r="K1190" s="354">
        <v>1431945</v>
      </c>
      <c r="L1190" s="354">
        <v>1315415</v>
      </c>
      <c r="M1190" s="354">
        <v>1385874</v>
      </c>
      <c r="N1190" s="354">
        <v>1852120</v>
      </c>
      <c r="O1190" s="354">
        <v>1818847</v>
      </c>
      <c r="P1190" s="354">
        <v>1655823</v>
      </c>
      <c r="Q1190" s="354">
        <v>1743219</v>
      </c>
      <c r="R1190" s="355">
        <v>2023016</v>
      </c>
      <c r="S1190" s="355">
        <v>2232163</v>
      </c>
      <c r="T1190" s="355">
        <v>2315819</v>
      </c>
      <c r="U1190" s="355">
        <v>2519805</v>
      </c>
      <c r="V1190" s="355">
        <v>2685902</v>
      </c>
      <c r="W1190" s="356" t="s">
        <v>1131</v>
      </c>
      <c r="X1190" s="356" t="s">
        <v>1131</v>
      </c>
      <c r="Y1190" s="356" t="s">
        <v>1131</v>
      </c>
      <c r="Z1190" s="356" t="s">
        <v>1131</v>
      </c>
      <c r="AA1190" s="356" t="s">
        <v>1131</v>
      </c>
      <c r="AB1190" s="356" t="s">
        <v>1131</v>
      </c>
      <c r="AC1190" s="356" t="s">
        <v>1131</v>
      </c>
      <c r="AD1190" s="356" t="s">
        <v>1131</v>
      </c>
      <c r="AE1190" s="356" t="s">
        <v>1131</v>
      </c>
      <c r="AF1190" s="356" t="s">
        <v>1131</v>
      </c>
      <c r="AG1190" s="356" t="s">
        <v>1131</v>
      </c>
      <c r="AH1190" s="356" t="s">
        <v>1131</v>
      </c>
      <c r="AI1190" s="356" t="s">
        <v>1131</v>
      </c>
      <c r="AJ1190" s="356" t="s">
        <v>1131</v>
      </c>
      <c r="AK1190" s="356" t="s">
        <v>1131</v>
      </c>
      <c r="AL1190" s="356" t="s">
        <v>1131</v>
      </c>
      <c r="AM1190" s="356" t="s">
        <v>1131</v>
      </c>
      <c r="AN1190" s="356" t="s">
        <v>1131</v>
      </c>
      <c r="AO1190" s="356" t="s">
        <v>1131</v>
      </c>
      <c r="AP1190" s="356" t="s">
        <v>1131</v>
      </c>
      <c r="AQ1190" s="356" t="s">
        <v>1131</v>
      </c>
      <c r="AR1190" s="356" t="s">
        <v>1131</v>
      </c>
    </row>
    <row r="1191" spans="1:44" ht="29.25" customHeight="1">
      <c r="A1191" s="357" t="s">
        <v>4774</v>
      </c>
      <c r="B1191" s="358" t="s">
        <v>4775</v>
      </c>
      <c r="C1191" s="358"/>
      <c r="D1191" s="358"/>
      <c r="E1191" s="358" t="s">
        <v>1283</v>
      </c>
      <c r="F1191" s="358" t="s">
        <v>4776</v>
      </c>
      <c r="G1191" s="358"/>
      <c r="H1191" s="358" t="s">
        <v>1130</v>
      </c>
      <c r="I1191" s="355">
        <v>3.6496389516523799</v>
      </c>
      <c r="J1191" s="355">
        <v>2.4881559507453201</v>
      </c>
      <c r="K1191" s="355">
        <v>2.76661855137848</v>
      </c>
      <c r="L1191" s="355">
        <v>2.73156686768337</v>
      </c>
      <c r="M1191" s="355">
        <v>3.8396627247341102</v>
      </c>
      <c r="N1191" s="355">
        <v>-0.37007930682095902</v>
      </c>
      <c r="O1191" s="355">
        <v>1.5000314938425201</v>
      </c>
      <c r="P1191" s="355">
        <v>3.7000093939212801</v>
      </c>
      <c r="Q1191" s="355">
        <v>-2.0724216610557198</v>
      </c>
      <c r="R1191" s="359">
        <v>1.2403624076205499</v>
      </c>
      <c r="S1191" s="355">
        <v>1.8469361919929701</v>
      </c>
      <c r="T1191" s="355">
        <v>2.31555322200292</v>
      </c>
      <c r="U1191" s="355">
        <v>2.5077281063355699</v>
      </c>
      <c r="V1191" s="355">
        <v>1.0537187769057399</v>
      </c>
      <c r="W1191" s="355">
        <v>2.3758530002631999</v>
      </c>
      <c r="X1191" s="355" t="s">
        <v>1131</v>
      </c>
      <c r="Y1191" s="355" t="s">
        <v>1131</v>
      </c>
      <c r="Z1191" s="355" t="s">
        <v>1131</v>
      </c>
      <c r="AA1191" s="355" t="s">
        <v>1131</v>
      </c>
      <c r="AB1191" s="355" t="s">
        <v>1131</v>
      </c>
      <c r="AC1191" s="355" t="s">
        <v>1131</v>
      </c>
      <c r="AD1191" s="355" t="s">
        <v>1131</v>
      </c>
      <c r="AE1191" s="355" t="s">
        <v>1131</v>
      </c>
      <c r="AF1191" s="355" t="s">
        <v>1131</v>
      </c>
      <c r="AG1191" s="355" t="s">
        <v>1131</v>
      </c>
      <c r="AH1191" s="355" t="s">
        <v>1131</v>
      </c>
      <c r="AI1191" s="355" t="s">
        <v>1131</v>
      </c>
      <c r="AJ1191" s="355" t="s">
        <v>1131</v>
      </c>
      <c r="AK1191" s="355" t="s">
        <v>1131</v>
      </c>
      <c r="AL1191" s="355" t="s">
        <v>1131</v>
      </c>
      <c r="AM1191" s="355" t="s">
        <v>1131</v>
      </c>
      <c r="AN1191" s="355" t="s">
        <v>1131</v>
      </c>
      <c r="AO1191" s="355" t="s">
        <v>1131</v>
      </c>
      <c r="AP1191" s="355" t="s">
        <v>1131</v>
      </c>
      <c r="AQ1191" s="355" t="s">
        <v>1131</v>
      </c>
      <c r="AR1191" s="355" t="s">
        <v>1131</v>
      </c>
    </row>
    <row r="1192" spans="1:44" ht="38.25" customHeight="1">
      <c r="A1192" s="352" t="s">
        <v>4777</v>
      </c>
      <c r="B1192" s="353" t="s">
        <v>4778</v>
      </c>
      <c r="C1192" s="353"/>
      <c r="D1192" s="353"/>
      <c r="E1192" s="353" t="s">
        <v>1283</v>
      </c>
      <c r="F1192" s="353" t="s">
        <v>4779</v>
      </c>
      <c r="G1192" s="353"/>
      <c r="H1192" s="353" t="s">
        <v>1130</v>
      </c>
      <c r="I1192" s="356">
        <v>9.1562064007516799</v>
      </c>
      <c r="J1192" s="356">
        <v>9.1046604186334008</v>
      </c>
      <c r="K1192" s="356">
        <v>9.0400042018047806</v>
      </c>
      <c r="L1192" s="356">
        <v>8.9861396757563305</v>
      </c>
      <c r="M1192" s="356">
        <v>9.1074010292908696</v>
      </c>
      <c r="N1192" s="356">
        <v>9.1523100407123792</v>
      </c>
      <c r="O1192" s="356">
        <v>8.8835806891043401</v>
      </c>
      <c r="P1192" s="356">
        <v>8.9280290991623499</v>
      </c>
      <c r="Q1192" s="356">
        <v>8.5791064213194801</v>
      </c>
      <c r="R1192" s="354">
        <v>8.5017896793412095</v>
      </c>
      <c r="S1192" s="355">
        <v>8.5021296113863496</v>
      </c>
      <c r="T1192" s="355">
        <v>8.5019596453637796</v>
      </c>
      <c r="U1192" s="355">
        <v>8.5020446283750601</v>
      </c>
      <c r="V1192" s="355">
        <v>8.4020021368694202</v>
      </c>
      <c r="W1192" s="355">
        <v>8.4020233826222395</v>
      </c>
      <c r="X1192" s="356" t="s">
        <v>1131</v>
      </c>
      <c r="Y1192" s="356" t="s">
        <v>1131</v>
      </c>
      <c r="Z1192" s="356" t="s">
        <v>1131</v>
      </c>
      <c r="AA1192" s="356" t="s">
        <v>1131</v>
      </c>
      <c r="AB1192" s="356" t="s">
        <v>1131</v>
      </c>
      <c r="AC1192" s="356" t="s">
        <v>1131</v>
      </c>
      <c r="AD1192" s="356" t="s">
        <v>1131</v>
      </c>
      <c r="AE1192" s="356" t="s">
        <v>1131</v>
      </c>
      <c r="AF1192" s="356" t="s">
        <v>1131</v>
      </c>
      <c r="AG1192" s="356" t="s">
        <v>1131</v>
      </c>
      <c r="AH1192" s="356" t="s">
        <v>1131</v>
      </c>
      <c r="AI1192" s="356" t="s">
        <v>1131</v>
      </c>
      <c r="AJ1192" s="356" t="s">
        <v>1131</v>
      </c>
      <c r="AK1192" s="356" t="s">
        <v>1131</v>
      </c>
      <c r="AL1192" s="356" t="s">
        <v>1131</v>
      </c>
      <c r="AM1192" s="356" t="s">
        <v>1131</v>
      </c>
      <c r="AN1192" s="356" t="s">
        <v>1131</v>
      </c>
      <c r="AO1192" s="356" t="s">
        <v>1131</v>
      </c>
      <c r="AP1192" s="356" t="s">
        <v>1131</v>
      </c>
      <c r="AQ1192" s="356" t="s">
        <v>1131</v>
      </c>
      <c r="AR1192" s="356" t="s">
        <v>1131</v>
      </c>
    </row>
    <row r="1193" spans="1:44" ht="20.25" customHeight="1">
      <c r="A1193" s="357" t="s">
        <v>4780</v>
      </c>
      <c r="B1193" s="358" t="s">
        <v>4781</v>
      </c>
      <c r="C1193" s="358" t="s">
        <v>1290</v>
      </c>
      <c r="D1193" s="358" t="s">
        <v>1291</v>
      </c>
      <c r="E1193" s="358" t="s">
        <v>1292</v>
      </c>
      <c r="F1193" s="358" t="s">
        <v>4782</v>
      </c>
      <c r="G1193" s="358"/>
      <c r="H1193" s="358" t="s">
        <v>1130</v>
      </c>
      <c r="I1193" s="355">
        <v>154592.4</v>
      </c>
      <c r="J1193" s="355">
        <v>158438.9</v>
      </c>
      <c r="K1193" s="355">
        <v>162822.29999999999</v>
      </c>
      <c r="L1193" s="355">
        <v>167269.9</v>
      </c>
      <c r="M1193" s="355">
        <v>173692.5</v>
      </c>
      <c r="N1193" s="355">
        <v>173049.7</v>
      </c>
      <c r="O1193" s="355">
        <v>175645.5</v>
      </c>
      <c r="P1193" s="355">
        <v>182144.4</v>
      </c>
      <c r="Q1193" s="355">
        <v>178369.6</v>
      </c>
      <c r="R1193" s="359">
        <v>180582.02946502299</v>
      </c>
      <c r="S1193" s="355">
        <v>183917.26432344801</v>
      </c>
      <c r="T1193" s="355">
        <v>188175.96646330901</v>
      </c>
      <c r="U1193" s="355">
        <v>192894.90806367801</v>
      </c>
      <c r="V1193" s="355">
        <v>194927.47792964001</v>
      </c>
      <c r="W1193" s="355">
        <v>199558.668262369</v>
      </c>
      <c r="X1193" s="355" t="s">
        <v>1131</v>
      </c>
      <c r="Y1193" s="355" t="s">
        <v>1131</v>
      </c>
      <c r="Z1193" s="355" t="s">
        <v>1131</v>
      </c>
      <c r="AA1193" s="355" t="s">
        <v>1131</v>
      </c>
      <c r="AB1193" s="355" t="s">
        <v>1131</v>
      </c>
      <c r="AC1193" s="355" t="s">
        <v>1131</v>
      </c>
      <c r="AD1193" s="355" t="s">
        <v>1131</v>
      </c>
      <c r="AE1193" s="355" t="s">
        <v>1131</v>
      </c>
      <c r="AF1193" s="355" t="s">
        <v>1131</v>
      </c>
      <c r="AG1193" s="355" t="s">
        <v>1131</v>
      </c>
      <c r="AH1193" s="355" t="s">
        <v>1131</v>
      </c>
      <c r="AI1193" s="355" t="s">
        <v>1131</v>
      </c>
      <c r="AJ1193" s="355" t="s">
        <v>1131</v>
      </c>
      <c r="AK1193" s="355" t="s">
        <v>1131</v>
      </c>
      <c r="AL1193" s="355" t="s">
        <v>1131</v>
      </c>
      <c r="AM1193" s="355" t="s">
        <v>1131</v>
      </c>
      <c r="AN1193" s="355" t="s">
        <v>1131</v>
      </c>
      <c r="AO1193" s="355" t="s">
        <v>1131</v>
      </c>
      <c r="AP1193" s="355" t="s">
        <v>1131</v>
      </c>
      <c r="AQ1193" s="355" t="s">
        <v>1131</v>
      </c>
      <c r="AR1193" s="355" t="s">
        <v>1131</v>
      </c>
    </row>
    <row r="1194" spans="1:44" ht="38.25" customHeight="1">
      <c r="A1194" s="352" t="s">
        <v>4783</v>
      </c>
      <c r="B1194" s="353" t="s">
        <v>4784</v>
      </c>
      <c r="C1194" s="353" t="s">
        <v>1371</v>
      </c>
      <c r="D1194" s="353" t="s">
        <v>1315</v>
      </c>
      <c r="E1194" s="353" t="s">
        <v>4785</v>
      </c>
      <c r="F1194" s="353" t="s">
        <v>4786</v>
      </c>
      <c r="G1194" s="353"/>
      <c r="H1194" s="353" t="s">
        <v>1130</v>
      </c>
      <c r="I1194" s="354">
        <v>163</v>
      </c>
      <c r="J1194" s="354">
        <v>175</v>
      </c>
      <c r="K1194" s="354">
        <v>180</v>
      </c>
      <c r="L1194" s="354">
        <v>182</v>
      </c>
      <c r="M1194" s="354">
        <v>189</v>
      </c>
      <c r="N1194" s="354">
        <v>170</v>
      </c>
      <c r="O1194" s="354">
        <v>185</v>
      </c>
      <c r="P1194" s="354">
        <v>192</v>
      </c>
      <c r="Q1194" s="354">
        <v>199</v>
      </c>
      <c r="R1194" s="354">
        <v>207</v>
      </c>
      <c r="S1194" s="355">
        <v>213</v>
      </c>
      <c r="T1194" s="355">
        <v>220</v>
      </c>
      <c r="U1194" s="355">
        <v>220</v>
      </c>
      <c r="V1194" s="355">
        <v>220</v>
      </c>
      <c r="W1194" s="355">
        <v>220</v>
      </c>
      <c r="X1194" s="356" t="s">
        <v>1131</v>
      </c>
      <c r="Y1194" s="356" t="s">
        <v>1131</v>
      </c>
      <c r="Z1194" s="356" t="s">
        <v>1131</v>
      </c>
      <c r="AA1194" s="356" t="s">
        <v>1131</v>
      </c>
      <c r="AB1194" s="356" t="s">
        <v>1131</v>
      </c>
      <c r="AC1194" s="356" t="s">
        <v>1131</v>
      </c>
      <c r="AD1194" s="356" t="s">
        <v>1131</v>
      </c>
      <c r="AE1194" s="356" t="s">
        <v>1131</v>
      </c>
      <c r="AF1194" s="356" t="s">
        <v>1131</v>
      </c>
      <c r="AG1194" s="356" t="s">
        <v>1131</v>
      </c>
      <c r="AH1194" s="356" t="s">
        <v>1131</v>
      </c>
      <c r="AI1194" s="356" t="s">
        <v>1131</v>
      </c>
      <c r="AJ1194" s="356" t="s">
        <v>1131</v>
      </c>
      <c r="AK1194" s="356" t="s">
        <v>1131</v>
      </c>
      <c r="AL1194" s="356" t="s">
        <v>1131</v>
      </c>
      <c r="AM1194" s="356" t="s">
        <v>1131</v>
      </c>
      <c r="AN1194" s="356" t="s">
        <v>1131</v>
      </c>
      <c r="AO1194" s="356" t="s">
        <v>1131</v>
      </c>
      <c r="AP1194" s="356" t="s">
        <v>1131</v>
      </c>
      <c r="AQ1194" s="356" t="s">
        <v>1131</v>
      </c>
      <c r="AR1194" s="356" t="s">
        <v>1131</v>
      </c>
    </row>
    <row r="1195" spans="1:44" ht="13.5" customHeight="1">
      <c r="A1195" s="357" t="s">
        <v>4787</v>
      </c>
      <c r="B1195" s="358" t="s">
        <v>4788</v>
      </c>
      <c r="C1195" s="358"/>
      <c r="D1195" s="358" t="s">
        <v>1315</v>
      </c>
      <c r="E1195" s="358"/>
      <c r="F1195" s="358" t="s">
        <v>4789</v>
      </c>
      <c r="G1195" s="358"/>
      <c r="H1195" s="358" t="s">
        <v>1130</v>
      </c>
      <c r="I1195" s="359">
        <v>37.36</v>
      </c>
      <c r="J1195" s="359">
        <v>37.58</v>
      </c>
      <c r="K1195" s="359">
        <v>37.619999999999997</v>
      </c>
      <c r="L1195" s="359">
        <v>37.590000000000003</v>
      </c>
      <c r="M1195" s="359">
        <v>37.520000000000003</v>
      </c>
      <c r="N1195" s="359">
        <v>37.340000000000003</v>
      </c>
      <c r="O1195" s="359">
        <v>37.049999999999997</v>
      </c>
      <c r="P1195" s="359">
        <v>36.729999999999997</v>
      </c>
      <c r="Q1195" s="359">
        <v>36.42</v>
      </c>
      <c r="R1195" s="355">
        <v>36.07</v>
      </c>
      <c r="S1195" s="355">
        <v>35.65</v>
      </c>
      <c r="T1195" s="355">
        <v>35.21</v>
      </c>
      <c r="U1195" s="355">
        <v>34.799999999999997</v>
      </c>
      <c r="V1195" s="355">
        <v>34.42</v>
      </c>
      <c r="W1195" s="355">
        <v>34.04</v>
      </c>
      <c r="X1195" s="355">
        <v>33.659999999999997</v>
      </c>
      <c r="Y1195" s="355" t="s">
        <v>1131</v>
      </c>
      <c r="Z1195" s="355" t="s">
        <v>1131</v>
      </c>
      <c r="AA1195" s="355" t="s">
        <v>1131</v>
      </c>
      <c r="AB1195" s="355" t="s">
        <v>1131</v>
      </c>
      <c r="AC1195" s="355" t="s">
        <v>1131</v>
      </c>
      <c r="AD1195" s="355" t="s">
        <v>1131</v>
      </c>
      <c r="AE1195" s="355" t="s">
        <v>1131</v>
      </c>
      <c r="AF1195" s="355" t="s">
        <v>1131</v>
      </c>
      <c r="AG1195" s="355" t="s">
        <v>1131</v>
      </c>
      <c r="AH1195" s="355" t="s">
        <v>1131</v>
      </c>
      <c r="AI1195" s="355" t="s">
        <v>1131</v>
      </c>
      <c r="AJ1195" s="355" t="s">
        <v>1131</v>
      </c>
      <c r="AK1195" s="355" t="s">
        <v>1131</v>
      </c>
      <c r="AL1195" s="355" t="s">
        <v>1131</v>
      </c>
      <c r="AM1195" s="355" t="s">
        <v>1131</v>
      </c>
      <c r="AN1195" s="355" t="s">
        <v>1131</v>
      </c>
      <c r="AO1195" s="355" t="s">
        <v>1131</v>
      </c>
      <c r="AP1195" s="355" t="s">
        <v>1131</v>
      </c>
      <c r="AQ1195" s="355" t="s">
        <v>1131</v>
      </c>
      <c r="AR1195" s="355" t="s">
        <v>1131</v>
      </c>
    </row>
    <row r="1196" spans="1:44" ht="20.25" customHeight="1">
      <c r="A1196" s="352" t="s">
        <v>4790</v>
      </c>
      <c r="B1196" s="353" t="s">
        <v>4791</v>
      </c>
      <c r="C1196" s="353"/>
      <c r="D1196" s="353"/>
      <c r="E1196" s="353"/>
      <c r="F1196" s="353" t="s">
        <v>4792</v>
      </c>
      <c r="G1196" s="353"/>
      <c r="H1196" s="353" t="s">
        <v>1130</v>
      </c>
      <c r="I1196" s="354">
        <v>73.3</v>
      </c>
      <c r="J1196" s="354">
        <v>73.3</v>
      </c>
      <c r="K1196" s="354">
        <v>73.099999999999994</v>
      </c>
      <c r="L1196" s="354">
        <v>72.8</v>
      </c>
      <c r="M1196" s="354">
        <v>72.5</v>
      </c>
      <c r="N1196" s="354">
        <v>72</v>
      </c>
      <c r="O1196" s="354">
        <v>71.5</v>
      </c>
      <c r="P1196" s="354">
        <v>70.900000000000006</v>
      </c>
      <c r="Q1196" s="354">
        <v>70.400000000000006</v>
      </c>
      <c r="R1196" s="355">
        <v>69.8</v>
      </c>
      <c r="S1196" s="355">
        <v>69</v>
      </c>
      <c r="T1196" s="355">
        <v>68.2</v>
      </c>
      <c r="U1196" s="355">
        <v>67.599999999999994</v>
      </c>
      <c r="V1196" s="355">
        <v>66.900000000000006</v>
      </c>
      <c r="W1196" s="355">
        <v>66.3</v>
      </c>
      <c r="X1196" s="355">
        <v>65.8</v>
      </c>
      <c r="Y1196" s="356" t="s">
        <v>1131</v>
      </c>
      <c r="Z1196" s="356" t="s">
        <v>1131</v>
      </c>
      <c r="AA1196" s="356" t="s">
        <v>1131</v>
      </c>
      <c r="AB1196" s="356" t="s">
        <v>1131</v>
      </c>
      <c r="AC1196" s="356" t="s">
        <v>1131</v>
      </c>
      <c r="AD1196" s="356" t="s">
        <v>1131</v>
      </c>
      <c r="AE1196" s="356" t="s">
        <v>1131</v>
      </c>
      <c r="AF1196" s="356" t="s">
        <v>1131</v>
      </c>
      <c r="AG1196" s="356" t="s">
        <v>1131</v>
      </c>
      <c r="AH1196" s="356" t="s">
        <v>1131</v>
      </c>
      <c r="AI1196" s="356" t="s">
        <v>1131</v>
      </c>
      <c r="AJ1196" s="356" t="s">
        <v>1131</v>
      </c>
      <c r="AK1196" s="356" t="s">
        <v>1131</v>
      </c>
      <c r="AL1196" s="356" t="s">
        <v>1131</v>
      </c>
      <c r="AM1196" s="356" t="s">
        <v>1131</v>
      </c>
      <c r="AN1196" s="356" t="s">
        <v>1131</v>
      </c>
      <c r="AO1196" s="356" t="s">
        <v>1131</v>
      </c>
      <c r="AP1196" s="356" t="s">
        <v>1131</v>
      </c>
      <c r="AQ1196" s="356" t="s">
        <v>1131</v>
      </c>
      <c r="AR1196" s="356" t="s">
        <v>1131</v>
      </c>
    </row>
    <row r="1197" spans="1:44" ht="20.25" customHeight="1">
      <c r="A1197" s="357" t="s">
        <v>4793</v>
      </c>
      <c r="B1197" s="358" t="s">
        <v>4794</v>
      </c>
      <c r="C1197" s="358"/>
      <c r="D1197" s="358"/>
      <c r="E1197" s="358"/>
      <c r="F1197" s="358" t="s">
        <v>4795</v>
      </c>
      <c r="G1197" s="358"/>
      <c r="H1197" s="358" t="s">
        <v>1130</v>
      </c>
      <c r="I1197" s="359">
        <v>0.9</v>
      </c>
      <c r="J1197" s="359">
        <v>0.6</v>
      </c>
      <c r="K1197" s="359">
        <v>0.1</v>
      </c>
      <c r="L1197" s="359">
        <v>-0.1</v>
      </c>
      <c r="M1197" s="359">
        <v>-0.2</v>
      </c>
      <c r="N1197" s="359">
        <v>-0.5</v>
      </c>
      <c r="O1197" s="359">
        <v>-0.8</v>
      </c>
      <c r="P1197" s="359">
        <v>-0.9</v>
      </c>
      <c r="Q1197" s="359">
        <v>-0.8</v>
      </c>
      <c r="R1197" s="355">
        <v>-1</v>
      </c>
      <c r="S1197" s="355">
        <v>-1.2</v>
      </c>
      <c r="T1197" s="355">
        <v>-1.2</v>
      </c>
      <c r="U1197" s="355">
        <v>-1.2</v>
      </c>
      <c r="V1197" s="355">
        <v>-1.1000000000000001</v>
      </c>
      <c r="W1197" s="355">
        <v>-1.1000000000000001</v>
      </c>
      <c r="X1197" s="355">
        <v>-1.1000000000000001</v>
      </c>
      <c r="Y1197" s="355" t="s">
        <v>1131</v>
      </c>
      <c r="Z1197" s="355" t="s">
        <v>1131</v>
      </c>
      <c r="AA1197" s="355" t="s">
        <v>1131</v>
      </c>
      <c r="AB1197" s="355" t="s">
        <v>1131</v>
      </c>
      <c r="AC1197" s="355" t="s">
        <v>1131</v>
      </c>
      <c r="AD1197" s="355" t="s">
        <v>1131</v>
      </c>
      <c r="AE1197" s="355" t="s">
        <v>1131</v>
      </c>
      <c r="AF1197" s="355" t="s">
        <v>1131</v>
      </c>
      <c r="AG1197" s="355" t="s">
        <v>1131</v>
      </c>
      <c r="AH1197" s="355" t="s">
        <v>1131</v>
      </c>
      <c r="AI1197" s="355" t="s">
        <v>1131</v>
      </c>
      <c r="AJ1197" s="355" t="s">
        <v>1131</v>
      </c>
      <c r="AK1197" s="355" t="s">
        <v>1131</v>
      </c>
      <c r="AL1197" s="355" t="s">
        <v>1131</v>
      </c>
      <c r="AM1197" s="355" t="s">
        <v>1131</v>
      </c>
      <c r="AN1197" s="355" t="s">
        <v>1131</v>
      </c>
      <c r="AO1197" s="355" t="s">
        <v>1131</v>
      </c>
      <c r="AP1197" s="355" t="s">
        <v>1131</v>
      </c>
      <c r="AQ1197" s="355" t="s">
        <v>1131</v>
      </c>
      <c r="AR1197" s="355" t="s">
        <v>1131</v>
      </c>
    </row>
    <row r="1198" spans="1:44" ht="29.25" customHeight="1">
      <c r="A1198" s="352" t="s">
        <v>4796</v>
      </c>
      <c r="B1198" s="353" t="s">
        <v>4797</v>
      </c>
      <c r="C1198" s="353"/>
      <c r="D1198" s="353"/>
      <c r="E1198" s="353" t="s">
        <v>1199</v>
      </c>
      <c r="F1198" s="353" t="s">
        <v>4798</v>
      </c>
      <c r="G1198" s="353"/>
      <c r="H1198" s="353" t="s">
        <v>1130</v>
      </c>
      <c r="I1198" s="356">
        <v>18.795000000000002</v>
      </c>
      <c r="J1198" s="356">
        <v>18.248000000000001</v>
      </c>
      <c r="K1198" s="356">
        <v>17.858000000000001</v>
      </c>
      <c r="L1198" s="356">
        <v>17.53</v>
      </c>
      <c r="M1198" s="356">
        <v>17.181999999999999</v>
      </c>
      <c r="N1198" s="356">
        <v>16.896999999999998</v>
      </c>
      <c r="O1198" s="354">
        <v>16.600000000000001</v>
      </c>
      <c r="P1198" s="354">
        <v>16.3</v>
      </c>
      <c r="Q1198" s="354">
        <v>16</v>
      </c>
      <c r="R1198" s="355">
        <v>15.7</v>
      </c>
      <c r="S1198" s="355">
        <v>15.4</v>
      </c>
      <c r="T1198" s="355">
        <v>15.2</v>
      </c>
      <c r="U1198" s="355">
        <v>14.8</v>
      </c>
      <c r="V1198" s="355">
        <v>14.6</v>
      </c>
      <c r="W1198" s="355">
        <v>14.3</v>
      </c>
      <c r="X1198" s="355">
        <v>14.1</v>
      </c>
      <c r="Y1198" s="356" t="s">
        <v>1131</v>
      </c>
      <c r="Z1198" s="356" t="s">
        <v>1131</v>
      </c>
      <c r="AA1198" s="356" t="s">
        <v>1131</v>
      </c>
      <c r="AB1198" s="356" t="s">
        <v>1131</v>
      </c>
      <c r="AC1198" s="356" t="s">
        <v>1131</v>
      </c>
      <c r="AD1198" s="356" t="s">
        <v>1131</v>
      </c>
      <c r="AE1198" s="356" t="s">
        <v>1131</v>
      </c>
      <c r="AF1198" s="356" t="s">
        <v>1131</v>
      </c>
      <c r="AG1198" s="356" t="s">
        <v>1131</v>
      </c>
      <c r="AH1198" s="356" t="s">
        <v>1131</v>
      </c>
      <c r="AI1198" s="356" t="s">
        <v>1131</v>
      </c>
      <c r="AJ1198" s="356" t="s">
        <v>1131</v>
      </c>
      <c r="AK1198" s="356" t="s">
        <v>1131</v>
      </c>
      <c r="AL1198" s="356" t="s">
        <v>1131</v>
      </c>
      <c r="AM1198" s="356" t="s">
        <v>1131</v>
      </c>
      <c r="AN1198" s="356" t="s">
        <v>1131</v>
      </c>
      <c r="AO1198" s="356" t="s">
        <v>1131</v>
      </c>
      <c r="AP1198" s="356" t="s">
        <v>1131</v>
      </c>
      <c r="AQ1198" s="356" t="s">
        <v>1131</v>
      </c>
      <c r="AR1198" s="356" t="s">
        <v>1131</v>
      </c>
    </row>
  </sheetData>
  <autoFilter ref="A9:AR1198" xr:uid="{00000000-0009-0000-0000-00001F000000}"/>
  <phoneticPr fontId="66" type="noConversion"/>
  <pageMargins left="0.7" right="0.7" top="0.75" bottom="0.75" header="0.511811023622047" footer="0.511811023622047"/>
  <pageSetup paperSize="9" orientation="portrait" horizontalDpi="300" verticalDpi="30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3206"/>
  <sheetViews>
    <sheetView showGridLines="0" zoomScale="90" zoomScaleNormal="90" workbookViewId="0">
      <selection activeCell="E30" sqref="E30"/>
    </sheetView>
  </sheetViews>
  <sheetFormatPr defaultColWidth="9" defaultRowHeight="12.75" customHeight="1" outlineLevelRow="1"/>
  <cols>
    <col min="1" max="1" width="2.69140625" style="8" customWidth="1"/>
    <col min="2" max="8" width="19.921875" style="8" customWidth="1"/>
    <col min="9" max="16384" width="9" style="8"/>
  </cols>
  <sheetData>
    <row r="1" spans="1:9" ht="12.75" customHeight="1">
      <c r="A1" s="5"/>
      <c r="B1" s="206" t="s">
        <v>14</v>
      </c>
      <c r="C1" s="5"/>
      <c r="D1" s="5"/>
      <c r="E1" s="5"/>
      <c r="F1" s="5"/>
      <c r="G1" s="5"/>
      <c r="H1" s="5"/>
      <c r="I1" s="5"/>
    </row>
    <row r="2" spans="1:9" ht="12.75" customHeight="1">
      <c r="A2" s="5"/>
      <c r="B2" s="14" t="s">
        <v>854</v>
      </c>
      <c r="C2" s="5"/>
      <c r="D2" s="5"/>
      <c r="E2" s="5"/>
      <c r="F2" s="5"/>
      <c r="G2" s="5"/>
      <c r="H2" s="5"/>
      <c r="I2" s="5"/>
    </row>
    <row r="3" spans="1:9" ht="12.75" customHeight="1">
      <c r="A3" s="5"/>
      <c r="B3" s="14" t="s">
        <v>21</v>
      </c>
      <c r="C3" s="14"/>
      <c r="D3" s="5"/>
      <c r="E3" s="207"/>
      <c r="F3" s="14"/>
      <c r="G3" s="207"/>
      <c r="H3" s="207"/>
      <c r="I3" s="5"/>
    </row>
    <row r="4" spans="1:9" ht="15" customHeight="1">
      <c r="H4" s="360">
        <v>45596</v>
      </c>
      <c r="I4" s="151" t="s">
        <v>4799</v>
      </c>
    </row>
    <row r="5" spans="1:9" ht="15" customHeight="1">
      <c r="C5" s="361"/>
    </row>
    <row r="6" spans="1:9" s="79" customFormat="1" ht="15.75" customHeight="1">
      <c r="B6" s="362" t="s">
        <v>4800</v>
      </c>
      <c r="C6" s="363" t="s">
        <v>4801</v>
      </c>
      <c r="D6" s="363" t="s">
        <v>4802</v>
      </c>
      <c r="E6" s="363" t="s">
        <v>4803</v>
      </c>
      <c r="F6" s="363" t="s">
        <v>4804</v>
      </c>
      <c r="G6" s="362" t="s">
        <v>4805</v>
      </c>
      <c r="H6" s="363" t="s">
        <v>4806</v>
      </c>
    </row>
    <row r="7" spans="1:9" ht="15" hidden="1" customHeight="1" outlineLevel="1">
      <c r="B7" s="364">
        <v>45596</v>
      </c>
      <c r="C7" s="361">
        <v>2.016</v>
      </c>
      <c r="D7" s="361">
        <v>26.267700000000001</v>
      </c>
      <c r="E7" s="361">
        <v>23.727399999999999</v>
      </c>
      <c r="F7" s="361">
        <v>20.0426</v>
      </c>
      <c r="G7" s="361">
        <v>3.0950000000000002</v>
      </c>
      <c r="H7" s="361">
        <v>16.947600000000001</v>
      </c>
    </row>
    <row r="8" spans="1:9" ht="15" hidden="1" customHeight="1" outlineLevel="1">
      <c r="B8" s="364">
        <v>45595</v>
      </c>
      <c r="C8" s="361">
        <v>1.9824999999999999</v>
      </c>
      <c r="D8" s="361">
        <v>26.372800000000002</v>
      </c>
      <c r="E8" s="361">
        <v>23.7315</v>
      </c>
      <c r="F8" s="361">
        <v>20.0609</v>
      </c>
      <c r="G8" s="361">
        <v>3.1019999999999999</v>
      </c>
      <c r="H8" s="361">
        <v>16.9589</v>
      </c>
    </row>
    <row r="9" spans="1:9" ht="15" hidden="1" customHeight="1" outlineLevel="1">
      <c r="B9" s="364">
        <v>45594</v>
      </c>
      <c r="C9" s="361">
        <v>1.9659</v>
      </c>
      <c r="D9" s="361">
        <v>26.794799999999999</v>
      </c>
      <c r="E9" s="361">
        <v>23.728200000000001</v>
      </c>
      <c r="F9" s="361">
        <v>20.073599999999999</v>
      </c>
      <c r="G9" s="361">
        <v>3.12</v>
      </c>
      <c r="H9" s="361">
        <v>16.953600000000002</v>
      </c>
    </row>
    <row r="10" spans="1:9" ht="15" hidden="1" customHeight="1" outlineLevel="1">
      <c r="B10" s="364">
        <v>45593</v>
      </c>
      <c r="C10" s="361">
        <v>1.9730000000000001</v>
      </c>
      <c r="D10" s="361">
        <v>27.1114</v>
      </c>
      <c r="E10" s="361">
        <v>23.710799999999999</v>
      </c>
      <c r="F10" s="361">
        <v>20.0962</v>
      </c>
      <c r="G10" s="361">
        <v>3.1269999999999998</v>
      </c>
      <c r="H10" s="361">
        <v>16.969200000000001</v>
      </c>
    </row>
    <row r="11" spans="1:9" ht="15" hidden="1" customHeight="1" outlineLevel="1">
      <c r="B11" s="364">
        <v>45590</v>
      </c>
      <c r="C11" s="361">
        <v>1.8818999999999999</v>
      </c>
      <c r="D11" s="361">
        <v>25.060199999999998</v>
      </c>
      <c r="E11" s="361">
        <v>23.212199999999999</v>
      </c>
      <c r="F11" s="361">
        <v>19.347799999999999</v>
      </c>
      <c r="G11" s="361">
        <v>3.06</v>
      </c>
      <c r="H11" s="361">
        <v>16.287800000000001</v>
      </c>
    </row>
    <row r="12" spans="1:9" ht="15" hidden="1" customHeight="1" outlineLevel="1">
      <c r="B12" s="364">
        <v>45589</v>
      </c>
      <c r="C12" s="361">
        <v>1.8866000000000001</v>
      </c>
      <c r="D12" s="361">
        <v>20.439399999999999</v>
      </c>
      <c r="E12" s="361">
        <v>23.147400000000001</v>
      </c>
      <c r="F12" s="361">
        <v>17.087399999999999</v>
      </c>
      <c r="G12" s="361">
        <v>3.07</v>
      </c>
      <c r="H12" s="361">
        <v>14.0174</v>
      </c>
    </row>
    <row r="13" spans="1:9" ht="15" hidden="1" customHeight="1" outlineLevel="1">
      <c r="B13" s="364">
        <v>45588</v>
      </c>
      <c r="C13" s="361">
        <v>1.8701000000000001</v>
      </c>
      <c r="D13" s="361">
        <v>19.8415</v>
      </c>
      <c r="E13" s="361">
        <v>23.045200000000001</v>
      </c>
      <c r="F13" s="361">
        <v>16.829499999999999</v>
      </c>
      <c r="G13" s="361">
        <v>3.1269999999999998</v>
      </c>
      <c r="H13" s="361">
        <v>13.702500000000001</v>
      </c>
    </row>
    <row r="14" spans="1:9" ht="15" hidden="1" customHeight="1" outlineLevel="1">
      <c r="B14" s="364">
        <v>45587</v>
      </c>
      <c r="C14" s="361">
        <v>1.8933</v>
      </c>
      <c r="D14" s="361">
        <v>20.011800000000001</v>
      </c>
      <c r="E14" s="361">
        <v>23.023599999999998</v>
      </c>
      <c r="F14" s="361">
        <v>16.922799999999999</v>
      </c>
      <c r="G14" s="361">
        <v>3.1269999999999998</v>
      </c>
      <c r="H14" s="361">
        <v>13.7958</v>
      </c>
    </row>
    <row r="15" spans="1:9" ht="15" hidden="1" customHeight="1" outlineLevel="1">
      <c r="B15" s="364">
        <v>45586</v>
      </c>
      <c r="C15" s="361">
        <v>1.8720000000000001</v>
      </c>
      <c r="D15" s="361">
        <v>20.1282</v>
      </c>
      <c r="E15" s="361">
        <v>22.928899999999999</v>
      </c>
      <c r="F15" s="361">
        <v>16.8704</v>
      </c>
      <c r="G15" s="361">
        <v>3.0569999999999999</v>
      </c>
      <c r="H15" s="361">
        <v>13.8134</v>
      </c>
    </row>
    <row r="16" spans="1:9" ht="15" hidden="1" customHeight="1" outlineLevel="1">
      <c r="B16" s="364">
        <v>45583</v>
      </c>
      <c r="C16" s="361">
        <v>1.8938999999999999</v>
      </c>
      <c r="D16" s="361">
        <v>19.876200000000001</v>
      </c>
      <c r="E16" s="361">
        <v>23.9254</v>
      </c>
      <c r="F16" s="361">
        <v>16.8249</v>
      </c>
      <c r="G16" s="361">
        <v>3.08</v>
      </c>
      <c r="H16" s="361">
        <v>13.744899999999999</v>
      </c>
    </row>
    <row r="17" spans="2:9" ht="15" hidden="1" customHeight="1" outlineLevel="1">
      <c r="B17" s="364">
        <v>45582</v>
      </c>
      <c r="C17" s="361">
        <v>1.8786</v>
      </c>
      <c r="D17" s="361">
        <v>20.1447</v>
      </c>
      <c r="E17" s="361">
        <v>23.910799999999998</v>
      </c>
      <c r="F17" s="361">
        <v>16.929600000000001</v>
      </c>
      <c r="G17" s="361">
        <v>3.0369999999999999</v>
      </c>
      <c r="H17" s="361">
        <v>13.8926</v>
      </c>
    </row>
    <row r="18" spans="2:9" ht="15" hidden="1" customHeight="1" outlineLevel="1">
      <c r="B18" s="364">
        <v>45581</v>
      </c>
      <c r="C18" s="361">
        <v>1.8771</v>
      </c>
      <c r="D18" s="361">
        <v>20.137899999999998</v>
      </c>
      <c r="E18" s="361">
        <v>23.909300000000002</v>
      </c>
      <c r="F18" s="361">
        <v>16.965299999999999</v>
      </c>
      <c r="G18" s="361">
        <v>3.0049999999999999</v>
      </c>
      <c r="H18" s="361">
        <v>13.9603</v>
      </c>
    </row>
    <row r="19" spans="2:9" ht="15" hidden="1" customHeight="1" outlineLevel="1">
      <c r="B19" s="364">
        <v>45580</v>
      </c>
      <c r="C19" s="361">
        <v>1.8571</v>
      </c>
      <c r="D19" s="361">
        <v>20.1523</v>
      </c>
      <c r="E19" s="361">
        <v>23.8749</v>
      </c>
      <c r="F19" s="361">
        <v>17.238399999999999</v>
      </c>
      <c r="G19" s="361">
        <v>3.0470000000000002</v>
      </c>
      <c r="H19" s="361">
        <v>14.1914</v>
      </c>
    </row>
    <row r="20" spans="2:9" ht="15" hidden="1" customHeight="1" outlineLevel="1">
      <c r="B20" s="364">
        <v>45579</v>
      </c>
      <c r="C20" s="361">
        <v>1.9661999999999999</v>
      </c>
      <c r="D20" s="361">
        <v>26.203700000000001</v>
      </c>
      <c r="E20" s="361">
        <v>23.790900000000001</v>
      </c>
      <c r="F20" s="361">
        <v>19.789100000000001</v>
      </c>
      <c r="G20" s="361">
        <v>3.0840000000000001</v>
      </c>
      <c r="H20" s="361">
        <v>16.705100000000002</v>
      </c>
      <c r="I20" s="365"/>
    </row>
    <row r="21" spans="2:9" ht="15" hidden="1" customHeight="1" outlineLevel="1">
      <c r="B21" s="364">
        <v>45576</v>
      </c>
      <c r="C21" s="361">
        <v>1.9870000000000001</v>
      </c>
      <c r="D21" s="361">
        <v>26.3568</v>
      </c>
      <c r="E21" s="361">
        <v>23.685300000000002</v>
      </c>
      <c r="F21" s="361">
        <v>19.953800000000001</v>
      </c>
      <c r="G21" s="361">
        <v>3.077</v>
      </c>
      <c r="H21" s="361">
        <v>16.876799999999999</v>
      </c>
    </row>
    <row r="22" spans="2:9" ht="15" hidden="1" customHeight="1" outlineLevel="1">
      <c r="B22" s="364">
        <v>45575</v>
      </c>
      <c r="C22" s="361">
        <v>1.9899</v>
      </c>
      <c r="D22" s="361">
        <v>26.442900000000002</v>
      </c>
      <c r="E22" s="361">
        <v>23.677800000000001</v>
      </c>
      <c r="F22" s="361">
        <v>19.957599999999999</v>
      </c>
      <c r="G22" s="361">
        <v>3.0870000000000002</v>
      </c>
      <c r="H22" s="361">
        <v>16.8706</v>
      </c>
    </row>
    <row r="23" spans="2:9" ht="15" hidden="1" customHeight="1" outlineLevel="1">
      <c r="B23" s="364">
        <v>45573</v>
      </c>
      <c r="C23" s="361">
        <v>1.9961</v>
      </c>
      <c r="D23" s="361">
        <v>25.7713</v>
      </c>
      <c r="E23" s="361">
        <v>23.595600000000001</v>
      </c>
      <c r="F23" s="361">
        <v>19.779800000000002</v>
      </c>
      <c r="G23" s="361">
        <v>3.08</v>
      </c>
      <c r="H23" s="361">
        <v>16.6998</v>
      </c>
    </row>
    <row r="24" spans="2:9" ht="15" hidden="1" customHeight="1" outlineLevel="1">
      <c r="B24" s="364">
        <v>45572</v>
      </c>
      <c r="C24" s="361">
        <v>1.9785999999999999</v>
      </c>
      <c r="D24" s="361">
        <v>26.060500000000001</v>
      </c>
      <c r="E24" s="361">
        <v>23.482700000000001</v>
      </c>
      <c r="F24" s="361">
        <v>19.926600000000001</v>
      </c>
      <c r="G24" s="361">
        <v>3.101</v>
      </c>
      <c r="H24" s="361">
        <v>16.825600000000001</v>
      </c>
    </row>
    <row r="25" spans="2:9" ht="15" hidden="1" customHeight="1" outlineLevel="1">
      <c r="B25" s="364">
        <v>45569</v>
      </c>
      <c r="C25" s="361">
        <v>2.0148999999999999</v>
      </c>
      <c r="D25" s="361">
        <v>27.481300000000001</v>
      </c>
      <c r="E25" s="361">
        <v>23.4877</v>
      </c>
      <c r="F25" s="361">
        <v>20.514299999999999</v>
      </c>
      <c r="G25" s="361">
        <v>2.9950000000000001</v>
      </c>
      <c r="H25" s="361">
        <v>17.519300000000001</v>
      </c>
    </row>
    <row r="26" spans="2:9" ht="15" hidden="1" customHeight="1" outlineLevel="1">
      <c r="B26" s="364">
        <v>45567</v>
      </c>
      <c r="C26" s="365">
        <v>2.0274999999999999</v>
      </c>
      <c r="D26" s="365">
        <v>27.500399999999999</v>
      </c>
      <c r="E26" s="365">
        <v>23.4787</v>
      </c>
      <c r="F26" s="365">
        <v>20.5321</v>
      </c>
      <c r="G26" s="365">
        <v>2.9350000000000001</v>
      </c>
      <c r="H26" s="365">
        <v>17.597100000000001</v>
      </c>
    </row>
    <row r="27" spans="2:9" ht="15" customHeight="1" collapsed="1">
      <c r="B27" s="364">
        <v>45565</v>
      </c>
      <c r="C27" s="365">
        <v>2.0055999999999998</v>
      </c>
      <c r="D27" s="365">
        <v>27.305099999999999</v>
      </c>
      <c r="E27" s="365">
        <v>23.5167</v>
      </c>
      <c r="F27" s="365">
        <v>20.392800000000001</v>
      </c>
      <c r="G27" s="365">
        <v>2.992</v>
      </c>
      <c r="H27" s="365">
        <v>17.4008</v>
      </c>
    </row>
    <row r="28" spans="2:9" ht="15" customHeight="1">
      <c r="B28" s="364">
        <v>45562</v>
      </c>
      <c r="C28" s="365">
        <v>1.9633</v>
      </c>
      <c r="D28" s="365">
        <v>27.5532</v>
      </c>
      <c r="E28" s="365">
        <v>23.511299999999999</v>
      </c>
      <c r="F28" s="365">
        <v>20.4054</v>
      </c>
      <c r="G28" s="365">
        <v>2.9969999999999999</v>
      </c>
      <c r="H28" s="365">
        <v>17.4084</v>
      </c>
    </row>
    <row r="29" spans="2:9" ht="15" customHeight="1">
      <c r="B29" s="364">
        <v>45561</v>
      </c>
      <c r="C29" s="365">
        <v>1.9441999999999999</v>
      </c>
      <c r="D29" s="365">
        <v>27.341699999999999</v>
      </c>
      <c r="E29" s="365">
        <v>23.5169</v>
      </c>
      <c r="F29" s="365">
        <v>20.331499999999998</v>
      </c>
      <c r="G29" s="365">
        <v>3</v>
      </c>
      <c r="H29" s="365">
        <v>17.331499999999998</v>
      </c>
    </row>
    <row r="30" spans="2:9" ht="15" customHeight="1">
      <c r="B30" s="364">
        <v>45560</v>
      </c>
      <c r="C30" s="365">
        <v>2.0057</v>
      </c>
      <c r="D30" s="365">
        <v>27.145399999999999</v>
      </c>
      <c r="E30" s="365">
        <v>23.5184</v>
      </c>
      <c r="F30" s="365">
        <v>20.4209</v>
      </c>
      <c r="G30" s="365">
        <v>2.9969999999999999</v>
      </c>
      <c r="H30" s="365">
        <v>17.4239</v>
      </c>
    </row>
    <row r="31" spans="2:9" ht="15" customHeight="1">
      <c r="B31" s="364">
        <v>45559</v>
      </c>
      <c r="C31" s="365">
        <v>1.9741</v>
      </c>
      <c r="D31" s="365">
        <v>27.127400000000002</v>
      </c>
      <c r="E31" s="365">
        <v>23.499300000000002</v>
      </c>
      <c r="F31" s="365">
        <v>20.3659</v>
      </c>
      <c r="G31" s="365">
        <v>3.032</v>
      </c>
      <c r="H31" s="365">
        <v>17.3339</v>
      </c>
    </row>
    <row r="32" spans="2:9" ht="15" customHeight="1">
      <c r="B32" s="364">
        <v>45558</v>
      </c>
      <c r="C32" s="365">
        <v>1.9941</v>
      </c>
      <c r="D32" s="365">
        <v>27.2545</v>
      </c>
      <c r="E32" s="365">
        <v>23.4404</v>
      </c>
      <c r="F32" s="365">
        <v>20.4682</v>
      </c>
      <c r="G32" s="365">
        <v>3.0249999999999999</v>
      </c>
      <c r="H32" s="365">
        <v>17.443200000000001</v>
      </c>
    </row>
    <row r="33" spans="2:8" ht="15" customHeight="1">
      <c r="B33" s="364">
        <v>45555</v>
      </c>
      <c r="C33" s="365">
        <v>1.9998</v>
      </c>
      <c r="D33" s="365">
        <v>27.008099999999999</v>
      </c>
      <c r="E33" s="365">
        <v>23.399799999999999</v>
      </c>
      <c r="F33" s="365">
        <v>20.396999999999998</v>
      </c>
      <c r="G33" s="365">
        <v>2.992</v>
      </c>
      <c r="H33" s="365">
        <v>17.405000000000001</v>
      </c>
    </row>
    <row r="34" spans="2:8" ht="15" customHeight="1">
      <c r="B34" s="364">
        <v>45554</v>
      </c>
      <c r="C34" s="365">
        <v>2.0095999999999998</v>
      </c>
      <c r="D34" s="365">
        <v>26.950800000000001</v>
      </c>
      <c r="E34" s="365">
        <v>23.373899999999999</v>
      </c>
      <c r="F34" s="365">
        <v>20.4544</v>
      </c>
      <c r="G34" s="365">
        <v>2.9689999999999999</v>
      </c>
      <c r="H34" s="365">
        <v>17.485399999999998</v>
      </c>
    </row>
    <row r="35" spans="2:8" ht="15" customHeight="1">
      <c r="B35" s="364">
        <v>45548</v>
      </c>
      <c r="C35" s="365">
        <v>2.0135999999999998</v>
      </c>
      <c r="D35" s="365">
        <v>27.497</v>
      </c>
      <c r="E35" s="365">
        <v>23.3643</v>
      </c>
      <c r="F35" s="365">
        <v>20.796600000000002</v>
      </c>
      <c r="G35" s="365">
        <v>2.927</v>
      </c>
      <c r="H35" s="365">
        <v>17.869599999999998</v>
      </c>
    </row>
    <row r="36" spans="2:8" ht="15" customHeight="1">
      <c r="B36" s="364">
        <v>45547</v>
      </c>
      <c r="C36" s="365">
        <v>2.0184000000000002</v>
      </c>
      <c r="D36" s="365">
        <v>27.803599999999999</v>
      </c>
      <c r="E36" s="365">
        <v>23.349499999999999</v>
      </c>
      <c r="F36" s="365">
        <v>20.932700000000001</v>
      </c>
      <c r="G36" s="365">
        <v>2.97</v>
      </c>
      <c r="H36" s="365">
        <v>17.962700000000002</v>
      </c>
    </row>
    <row r="37" spans="2:8" ht="15" customHeight="1">
      <c r="B37" s="364">
        <v>45546</v>
      </c>
      <c r="C37" s="365">
        <v>2.0640000000000001</v>
      </c>
      <c r="D37" s="365">
        <v>27.417999999999999</v>
      </c>
      <c r="E37" s="365">
        <v>23.340199999999999</v>
      </c>
      <c r="F37" s="365">
        <v>20.882300000000001</v>
      </c>
      <c r="G37" s="365">
        <v>2.9380000000000002</v>
      </c>
      <c r="H37" s="365">
        <v>17.944299999999998</v>
      </c>
    </row>
    <row r="38" spans="2:8" ht="15" customHeight="1">
      <c r="B38" s="364">
        <v>45545</v>
      </c>
      <c r="C38" s="365">
        <v>2.0514999999999999</v>
      </c>
      <c r="D38" s="365">
        <v>27.200500000000002</v>
      </c>
      <c r="E38" s="365">
        <v>23.316800000000001</v>
      </c>
      <c r="F38" s="365">
        <v>21.052199999999999</v>
      </c>
      <c r="G38" s="365">
        <v>3.0070000000000001</v>
      </c>
      <c r="H38" s="365">
        <v>18.045200000000001</v>
      </c>
    </row>
    <row r="39" spans="2:8" ht="15" customHeight="1">
      <c r="B39" s="364">
        <v>45544</v>
      </c>
      <c r="C39" s="365">
        <v>2.0453999999999999</v>
      </c>
      <c r="D39" s="365">
        <v>33.399799999999999</v>
      </c>
      <c r="E39" s="365">
        <v>23.253499999999999</v>
      </c>
      <c r="F39" s="365">
        <v>24.535599999999999</v>
      </c>
      <c r="G39" s="365">
        <v>3.03</v>
      </c>
      <c r="H39" s="365">
        <v>21.505600000000001</v>
      </c>
    </row>
    <row r="40" spans="2:8" ht="15" customHeight="1">
      <c r="B40" s="364">
        <v>45541</v>
      </c>
      <c r="C40" s="365">
        <v>2.0388000000000002</v>
      </c>
      <c r="D40" s="365">
        <v>33.451700000000002</v>
      </c>
      <c r="E40" s="365">
        <v>23.1967</v>
      </c>
      <c r="F40" s="365">
        <v>24.516100000000002</v>
      </c>
      <c r="G40" s="365">
        <v>2.9870000000000001</v>
      </c>
      <c r="H40" s="365">
        <v>21.5291</v>
      </c>
    </row>
    <row r="41" spans="2:8" ht="15" customHeight="1">
      <c r="B41" s="364">
        <v>45540</v>
      </c>
      <c r="C41" s="365">
        <v>2.0181</v>
      </c>
      <c r="D41" s="365">
        <v>33.486400000000003</v>
      </c>
      <c r="E41" s="365">
        <v>23.1998</v>
      </c>
      <c r="F41" s="365">
        <v>24.4802</v>
      </c>
      <c r="G41" s="365">
        <v>3.032</v>
      </c>
      <c r="H41" s="365">
        <v>21.4482</v>
      </c>
    </row>
    <row r="42" spans="2:8" ht="15" customHeight="1">
      <c r="B42" s="364">
        <v>45539</v>
      </c>
      <c r="C42" s="365">
        <v>2.0036</v>
      </c>
      <c r="D42" s="365">
        <v>33.576099999999997</v>
      </c>
      <c r="E42" s="365">
        <v>23.1631</v>
      </c>
      <c r="F42" s="365">
        <v>24.466799999999999</v>
      </c>
      <c r="G42" s="365">
        <v>3.0470000000000002</v>
      </c>
      <c r="H42" s="365">
        <v>21.419799999999999</v>
      </c>
    </row>
    <row r="43" spans="2:8" ht="15" customHeight="1">
      <c r="B43" s="364">
        <v>45538</v>
      </c>
      <c r="C43" s="365">
        <v>1.9389000000000001</v>
      </c>
      <c r="D43" s="365">
        <v>33.728999999999999</v>
      </c>
      <c r="E43" s="365">
        <v>23.171500000000002</v>
      </c>
      <c r="F43" s="365">
        <v>24.334399999999999</v>
      </c>
      <c r="G43" s="365">
        <v>3.12</v>
      </c>
      <c r="H43" s="365">
        <v>21.214400000000001</v>
      </c>
    </row>
    <row r="44" spans="2:8" ht="15" customHeight="1">
      <c r="B44" s="364">
        <v>45537</v>
      </c>
      <c r="C44" s="365">
        <v>1.9258999999999999</v>
      </c>
      <c r="D44" s="365">
        <v>34.053100000000001</v>
      </c>
      <c r="E44" s="365">
        <v>23.1706</v>
      </c>
      <c r="F44" s="365">
        <v>24.397200000000002</v>
      </c>
      <c r="G44" s="365">
        <v>3.125</v>
      </c>
      <c r="H44" s="365">
        <v>21.272200000000002</v>
      </c>
    </row>
    <row r="45" spans="2:8" ht="15" customHeight="1">
      <c r="B45" s="364">
        <v>45534</v>
      </c>
      <c r="C45" s="365">
        <v>1.9237</v>
      </c>
      <c r="D45" s="365">
        <v>33.854900000000001</v>
      </c>
      <c r="E45" s="365">
        <v>23.188099999999999</v>
      </c>
      <c r="F45" s="365">
        <v>24.321000000000002</v>
      </c>
      <c r="G45" s="365">
        <v>3.0880000000000001</v>
      </c>
      <c r="H45" s="365">
        <v>21.233000000000001</v>
      </c>
    </row>
    <row r="46" spans="2:8" ht="15" customHeight="1">
      <c r="B46" s="364">
        <v>45533</v>
      </c>
      <c r="C46" s="365">
        <v>1.9332</v>
      </c>
      <c r="D46" s="365">
        <v>33.741100000000003</v>
      </c>
      <c r="E46" s="365">
        <v>23.187799999999999</v>
      </c>
      <c r="F46" s="365">
        <v>24.3324</v>
      </c>
      <c r="G46" s="365">
        <v>3.0720000000000001</v>
      </c>
      <c r="H46" s="365">
        <v>21.260400000000001</v>
      </c>
    </row>
    <row r="47" spans="2:8" ht="15" customHeight="1">
      <c r="B47" s="364">
        <v>45532</v>
      </c>
      <c r="C47" s="365">
        <v>1.9061999999999999</v>
      </c>
      <c r="D47" s="365">
        <v>34.009399999999999</v>
      </c>
      <c r="E47" s="365">
        <v>23.178100000000001</v>
      </c>
      <c r="F47" s="365">
        <v>24.2926</v>
      </c>
      <c r="G47" s="365">
        <v>3.05</v>
      </c>
      <c r="H47" s="365">
        <v>21.242599999999999</v>
      </c>
    </row>
    <row r="48" spans="2:8" ht="15" customHeight="1">
      <c r="B48" s="364">
        <v>45531</v>
      </c>
      <c r="C48" s="365">
        <v>1.8223</v>
      </c>
      <c r="D48" s="365">
        <v>33.570900000000002</v>
      </c>
      <c r="E48" s="365">
        <v>23.1602</v>
      </c>
      <c r="F48" s="365">
        <v>23.9511</v>
      </c>
      <c r="G48" s="365">
        <v>3.0649999999999999</v>
      </c>
      <c r="H48" s="365">
        <v>20.886099999999999</v>
      </c>
    </row>
    <row r="49" spans="2:8" ht="15" customHeight="1">
      <c r="B49" s="364">
        <v>45530</v>
      </c>
      <c r="C49" s="365">
        <v>1.8162</v>
      </c>
      <c r="D49" s="365">
        <v>33.678699999999999</v>
      </c>
      <c r="E49" s="365">
        <v>23.149799999999999</v>
      </c>
      <c r="F49" s="365">
        <v>23.9895</v>
      </c>
      <c r="G49" s="365">
        <v>2.9750000000000001</v>
      </c>
      <c r="H49" s="365">
        <v>21.014500000000002</v>
      </c>
    </row>
    <row r="50" spans="2:8" ht="15" customHeight="1">
      <c r="B50" s="364">
        <v>45527</v>
      </c>
      <c r="C50" s="365">
        <v>1.8145</v>
      </c>
      <c r="D50" s="365">
        <v>33.905299999999997</v>
      </c>
      <c r="E50" s="365">
        <v>23.161100000000001</v>
      </c>
      <c r="F50" s="365">
        <v>24.081800000000001</v>
      </c>
      <c r="G50" s="365">
        <v>3.0049999999999999</v>
      </c>
      <c r="H50" s="365">
        <v>21.076799999999999</v>
      </c>
    </row>
    <row r="51" spans="2:8" ht="15" customHeight="1">
      <c r="B51" s="364">
        <v>45526</v>
      </c>
      <c r="C51" s="365">
        <v>1.8130999999999999</v>
      </c>
      <c r="D51" s="365">
        <v>34.209499999999998</v>
      </c>
      <c r="E51" s="365">
        <v>23.160799999999998</v>
      </c>
      <c r="F51" s="365">
        <v>24.1861</v>
      </c>
      <c r="G51" s="365">
        <v>2.9820000000000002</v>
      </c>
      <c r="H51" s="365">
        <v>21.2041</v>
      </c>
    </row>
    <row r="52" spans="2:8" ht="15" customHeight="1">
      <c r="B52" s="364">
        <v>45525</v>
      </c>
      <c r="C52" s="365">
        <v>1.8179000000000001</v>
      </c>
      <c r="D52" s="365">
        <v>34.262999999999998</v>
      </c>
      <c r="E52" s="365">
        <v>23.177299999999999</v>
      </c>
      <c r="F52" s="365">
        <v>24.233599999999999</v>
      </c>
      <c r="G52" s="365">
        <v>2.9969999999999999</v>
      </c>
      <c r="H52" s="365">
        <v>21.236599999999999</v>
      </c>
    </row>
    <row r="53" spans="2:8" ht="15" customHeight="1">
      <c r="B53" s="364">
        <v>45524</v>
      </c>
      <c r="C53" s="365">
        <v>1.8241000000000001</v>
      </c>
      <c r="D53" s="365">
        <v>34.522199999999998</v>
      </c>
      <c r="E53" s="365">
        <v>23.2011</v>
      </c>
      <c r="F53" s="365">
        <v>24.372399999999999</v>
      </c>
      <c r="G53" s="365">
        <v>3</v>
      </c>
      <c r="H53" s="365">
        <v>21.372399999999999</v>
      </c>
    </row>
    <row r="54" spans="2:8" ht="15" customHeight="1">
      <c r="B54" s="364">
        <v>45523</v>
      </c>
      <c r="C54" s="365">
        <v>1.8411</v>
      </c>
      <c r="D54" s="365">
        <v>34.426600000000001</v>
      </c>
      <c r="E54" s="365">
        <v>23.247699999999998</v>
      </c>
      <c r="F54" s="365">
        <v>24.385999999999999</v>
      </c>
      <c r="G54" s="365">
        <v>2.9849999999999999</v>
      </c>
      <c r="H54" s="365">
        <v>21.401</v>
      </c>
    </row>
    <row r="55" spans="2:8" ht="15" customHeight="1">
      <c r="B55" s="364">
        <v>45520</v>
      </c>
      <c r="C55" s="365">
        <v>1.8329</v>
      </c>
      <c r="D55" s="365">
        <v>34.934100000000001</v>
      </c>
      <c r="E55" s="365">
        <v>23.228899999999999</v>
      </c>
      <c r="F55" s="365">
        <v>24.357099999999999</v>
      </c>
      <c r="G55" s="365">
        <v>2.9750000000000001</v>
      </c>
      <c r="H55" s="365">
        <v>21.382100000000001</v>
      </c>
    </row>
    <row r="56" spans="2:8" ht="15" customHeight="1">
      <c r="B56" s="364">
        <v>45518</v>
      </c>
      <c r="C56" s="365">
        <v>1.8740000000000001</v>
      </c>
      <c r="D56" s="365">
        <v>29.741</v>
      </c>
      <c r="E56" s="365">
        <v>23.328700000000001</v>
      </c>
      <c r="F56" s="365">
        <v>22.259799999999998</v>
      </c>
      <c r="G56" s="365">
        <v>2.94</v>
      </c>
      <c r="H56" s="365">
        <v>19.319800000000001</v>
      </c>
    </row>
    <row r="57" spans="2:8" ht="15" customHeight="1">
      <c r="B57" s="364">
        <v>45517</v>
      </c>
      <c r="C57" s="365">
        <v>1.8897999999999999</v>
      </c>
      <c r="D57" s="365">
        <v>29.655000000000001</v>
      </c>
      <c r="E57" s="365">
        <v>23.3278</v>
      </c>
      <c r="F57" s="365">
        <v>22.288799999999998</v>
      </c>
      <c r="G57" s="365">
        <v>2.9750000000000001</v>
      </c>
      <c r="H57" s="365">
        <v>19.313800000000001</v>
      </c>
    </row>
    <row r="58" spans="2:8" ht="15" customHeight="1">
      <c r="B58" s="364">
        <v>45516</v>
      </c>
      <c r="C58" s="365">
        <v>1.9031</v>
      </c>
      <c r="D58" s="365">
        <v>28.490300000000001</v>
      </c>
      <c r="E58" s="365">
        <v>23.413</v>
      </c>
      <c r="F58" s="365">
        <v>22.359000000000002</v>
      </c>
      <c r="G58" s="365">
        <v>3.0019999999999998</v>
      </c>
      <c r="H58" s="365">
        <v>19.356999999999999</v>
      </c>
    </row>
    <row r="59" spans="2:8" ht="15" customHeight="1">
      <c r="B59" s="364">
        <v>45513</v>
      </c>
      <c r="C59" s="365">
        <v>1.9297</v>
      </c>
      <c r="D59" s="365">
        <v>32.656599999999997</v>
      </c>
      <c r="E59" s="365">
        <v>23.3203</v>
      </c>
      <c r="F59" s="365">
        <v>23.537099999999999</v>
      </c>
      <c r="G59" s="365">
        <v>3.012</v>
      </c>
      <c r="H59" s="365">
        <v>20.525099999999998</v>
      </c>
    </row>
    <row r="60" spans="2:8" ht="15" customHeight="1">
      <c r="B60" s="364">
        <v>45512</v>
      </c>
      <c r="C60" s="365">
        <v>1.948</v>
      </c>
      <c r="D60" s="365">
        <v>32.531100000000002</v>
      </c>
      <c r="E60" s="365">
        <v>23.332599999999999</v>
      </c>
      <c r="F60" s="365">
        <v>23.5535</v>
      </c>
      <c r="G60" s="365">
        <v>3</v>
      </c>
      <c r="H60" s="365">
        <v>20.5535</v>
      </c>
    </row>
    <row r="61" spans="2:8" ht="15" customHeight="1">
      <c r="B61" s="364">
        <v>45511</v>
      </c>
      <c r="C61" s="365">
        <v>1.9379</v>
      </c>
      <c r="D61" s="365">
        <v>32.585599999999999</v>
      </c>
      <c r="E61" s="365">
        <v>23.546099999999999</v>
      </c>
      <c r="F61" s="365">
        <v>23.602599999999999</v>
      </c>
      <c r="G61" s="365">
        <v>3.0019999999999998</v>
      </c>
      <c r="H61" s="365">
        <v>20.6006</v>
      </c>
    </row>
    <row r="62" spans="2:8" ht="15" customHeight="1">
      <c r="B62" s="364">
        <v>45510</v>
      </c>
      <c r="C62" s="365">
        <v>1.9561999999999999</v>
      </c>
      <c r="D62" s="365">
        <v>32.550400000000003</v>
      </c>
      <c r="E62" s="365">
        <v>23.5745</v>
      </c>
      <c r="F62" s="365">
        <v>23.7422</v>
      </c>
      <c r="G62" s="365">
        <v>2.9969999999999999</v>
      </c>
      <c r="H62" s="365">
        <v>20.745200000000001</v>
      </c>
    </row>
    <row r="63" spans="2:8" ht="15" customHeight="1">
      <c r="B63" s="364">
        <v>45509</v>
      </c>
      <c r="C63" s="365">
        <v>2.004</v>
      </c>
      <c r="D63" s="365">
        <v>32.590899999999998</v>
      </c>
      <c r="E63" s="365">
        <v>23.472100000000001</v>
      </c>
      <c r="F63" s="365">
        <v>23.9331</v>
      </c>
      <c r="G63" s="365">
        <v>2.8919999999999999</v>
      </c>
      <c r="H63" s="365">
        <v>21.0411</v>
      </c>
    </row>
    <row r="64" spans="2:8" ht="15" customHeight="1">
      <c r="B64" s="364">
        <v>45506</v>
      </c>
      <c r="C64" s="365">
        <v>1.8460000000000001</v>
      </c>
      <c r="D64" s="365">
        <v>32.760899999999999</v>
      </c>
      <c r="E64" s="365">
        <v>23.6557</v>
      </c>
      <c r="F64" s="365">
        <v>23.349299999999999</v>
      </c>
      <c r="G64" s="365">
        <v>2.97</v>
      </c>
      <c r="H64" s="365">
        <v>20.379300000000001</v>
      </c>
    </row>
    <row r="65" spans="2:8" ht="15" customHeight="1">
      <c r="B65" s="364">
        <v>45505</v>
      </c>
      <c r="C65" s="365">
        <v>1.7723</v>
      </c>
      <c r="D65" s="365">
        <v>33.167499999999997</v>
      </c>
      <c r="E65" s="365">
        <v>23.672699999999999</v>
      </c>
      <c r="F65" s="365">
        <v>23.247299999999999</v>
      </c>
      <c r="G65" s="365">
        <v>3.012</v>
      </c>
      <c r="H65" s="365">
        <v>20.235299999999999</v>
      </c>
    </row>
    <row r="66" spans="2:8" ht="15" customHeight="1">
      <c r="B66" s="364">
        <v>45504</v>
      </c>
      <c r="C66" s="365">
        <v>1.8001</v>
      </c>
      <c r="D66" s="365">
        <v>32.9268</v>
      </c>
      <c r="E66" s="365">
        <v>23.746600000000001</v>
      </c>
      <c r="F66" s="365">
        <v>23.2271</v>
      </c>
      <c r="G66" s="365">
        <v>3.0569999999999999</v>
      </c>
      <c r="H66" s="365">
        <v>20.170100000000001</v>
      </c>
    </row>
    <row r="67" spans="2:8" ht="15" customHeight="1">
      <c r="B67" s="364">
        <v>45503</v>
      </c>
      <c r="C67" s="365">
        <v>1.8271999999999999</v>
      </c>
      <c r="D67" s="365">
        <v>32.6083</v>
      </c>
      <c r="E67" s="365">
        <v>23.909300000000002</v>
      </c>
      <c r="F67" s="365">
        <v>23.145</v>
      </c>
      <c r="G67" s="365">
        <v>3.0550000000000002</v>
      </c>
      <c r="H67" s="365">
        <v>20.09</v>
      </c>
    </row>
    <row r="68" spans="2:8" ht="15" customHeight="1">
      <c r="B68" s="364">
        <v>45502</v>
      </c>
      <c r="C68" s="365">
        <v>1.8104</v>
      </c>
      <c r="D68" s="365">
        <v>32.876600000000003</v>
      </c>
      <c r="E68" s="365">
        <v>23.883199999999999</v>
      </c>
      <c r="F68" s="365">
        <v>23.159199999999998</v>
      </c>
      <c r="G68" s="365">
        <v>3.0419999999999998</v>
      </c>
      <c r="H68" s="365">
        <v>20.1172</v>
      </c>
    </row>
    <row r="69" spans="2:8" ht="15" customHeight="1">
      <c r="B69" s="364">
        <v>45499</v>
      </c>
      <c r="C69" s="365">
        <v>1.8320000000000001</v>
      </c>
      <c r="D69" s="365">
        <v>32.8142</v>
      </c>
      <c r="E69" s="365">
        <v>23.640599999999999</v>
      </c>
      <c r="F69" s="365">
        <v>23.3428</v>
      </c>
      <c r="G69" s="365">
        <v>3.1040000000000001</v>
      </c>
      <c r="H69" s="365">
        <v>20.238800000000001</v>
      </c>
    </row>
    <row r="70" spans="2:8" ht="15" customHeight="1">
      <c r="B70" s="364">
        <v>45498</v>
      </c>
      <c r="C70" s="365">
        <v>1.8412999999999999</v>
      </c>
      <c r="D70" s="365">
        <v>33.448</v>
      </c>
      <c r="E70" s="365">
        <v>23.7834</v>
      </c>
      <c r="F70" s="365">
        <v>23.610499999999998</v>
      </c>
      <c r="G70" s="365">
        <v>3.1219999999999999</v>
      </c>
      <c r="H70" s="365">
        <v>20.488499999999998</v>
      </c>
    </row>
    <row r="71" spans="2:8" ht="15" customHeight="1">
      <c r="B71" s="364">
        <v>45497</v>
      </c>
      <c r="C71" s="365">
        <v>1.8240000000000001</v>
      </c>
      <c r="D71" s="365">
        <v>33.368099999999998</v>
      </c>
      <c r="E71" s="365">
        <v>23.752700000000001</v>
      </c>
      <c r="F71" s="365">
        <v>23.394200000000001</v>
      </c>
      <c r="G71" s="365">
        <v>3.1320000000000001</v>
      </c>
      <c r="H71" s="365">
        <v>20.2622</v>
      </c>
    </row>
    <row r="72" spans="2:8" ht="15" customHeight="1">
      <c r="B72" s="364">
        <v>45496</v>
      </c>
      <c r="C72" s="365">
        <v>1.8181</v>
      </c>
      <c r="D72" s="365">
        <v>33.122300000000003</v>
      </c>
      <c r="E72" s="365">
        <v>23.7484</v>
      </c>
      <c r="F72" s="365">
        <v>23.33</v>
      </c>
      <c r="G72" s="365">
        <v>3.1720000000000002</v>
      </c>
      <c r="H72" s="365">
        <v>20.158000000000001</v>
      </c>
    </row>
    <row r="73" spans="2:8" ht="15" customHeight="1">
      <c r="B73" s="364">
        <v>45495</v>
      </c>
      <c r="C73" s="365">
        <v>1.8233999999999999</v>
      </c>
      <c r="D73" s="365">
        <v>33.073300000000003</v>
      </c>
      <c r="E73" s="365">
        <v>23.790700000000001</v>
      </c>
      <c r="F73" s="365">
        <v>23.3751</v>
      </c>
      <c r="G73" s="365">
        <v>3.1429999999999998</v>
      </c>
      <c r="H73" s="365">
        <v>20.232099999999999</v>
      </c>
    </row>
    <row r="74" spans="2:8" ht="15" customHeight="1">
      <c r="B74" s="364">
        <v>45492</v>
      </c>
      <c r="C74" s="365">
        <v>1.8303</v>
      </c>
      <c r="D74" s="365">
        <v>33.356999999999999</v>
      </c>
      <c r="E74" s="365">
        <v>24.197500000000002</v>
      </c>
      <c r="F74" s="365">
        <v>23.4695</v>
      </c>
      <c r="G74" s="365">
        <v>3.1520000000000001</v>
      </c>
      <c r="H74" s="365">
        <v>20.317499999999999</v>
      </c>
    </row>
    <row r="75" spans="2:8" ht="15" customHeight="1">
      <c r="B75" s="364">
        <v>45491</v>
      </c>
      <c r="C75" s="365">
        <v>1.8123</v>
      </c>
      <c r="D75" s="365">
        <v>33.6402</v>
      </c>
      <c r="E75" s="365">
        <v>24.257200000000001</v>
      </c>
      <c r="F75" s="365">
        <v>23.491399999999999</v>
      </c>
      <c r="G75" s="365">
        <v>3.1349999999999998</v>
      </c>
      <c r="H75" s="365">
        <v>20.356400000000001</v>
      </c>
    </row>
    <row r="76" spans="2:8" ht="15" customHeight="1">
      <c r="B76" s="364">
        <v>45490</v>
      </c>
      <c r="C76" s="365">
        <v>1.7997000000000001</v>
      </c>
      <c r="D76" s="365">
        <v>33.560200000000002</v>
      </c>
      <c r="E76" s="365">
        <v>24.248000000000001</v>
      </c>
      <c r="F76" s="365">
        <v>23.421399999999998</v>
      </c>
      <c r="G76" s="365">
        <v>3.14</v>
      </c>
      <c r="H76" s="365">
        <v>20.281400000000001</v>
      </c>
    </row>
    <row r="77" spans="2:8" ht="15" customHeight="1">
      <c r="B77" s="364">
        <v>45489</v>
      </c>
      <c r="C77" s="365">
        <v>1.7822</v>
      </c>
      <c r="D77" s="365">
        <v>33.613900000000001</v>
      </c>
      <c r="E77" s="365">
        <v>24.165099999999999</v>
      </c>
      <c r="F77" s="365">
        <v>23.3718</v>
      </c>
      <c r="G77" s="365">
        <v>3.137</v>
      </c>
      <c r="H77" s="365">
        <v>20.2348</v>
      </c>
    </row>
    <row r="78" spans="2:8" ht="15" customHeight="1">
      <c r="B78" s="364">
        <v>45488</v>
      </c>
      <c r="C78" s="365">
        <v>1.7863</v>
      </c>
      <c r="D78" s="365">
        <v>33.341999999999999</v>
      </c>
      <c r="E78" s="365">
        <v>24.1509</v>
      </c>
      <c r="F78" s="365">
        <v>23.502400000000002</v>
      </c>
      <c r="G78" s="365">
        <v>3.1749999999999998</v>
      </c>
      <c r="H78" s="365">
        <v>20.327400000000001</v>
      </c>
    </row>
    <row r="79" spans="2:8" ht="15" customHeight="1">
      <c r="B79" s="364">
        <v>45485</v>
      </c>
      <c r="C79" s="365">
        <v>1.7887</v>
      </c>
      <c r="D79" s="365">
        <v>34.9589</v>
      </c>
      <c r="E79" s="365">
        <v>24.099</v>
      </c>
      <c r="F79" s="365">
        <v>23.812000000000001</v>
      </c>
      <c r="G79" s="365">
        <v>3.1669999999999998</v>
      </c>
      <c r="H79" s="365">
        <v>20.645</v>
      </c>
    </row>
    <row r="80" spans="2:8" ht="15" customHeight="1">
      <c r="B80" s="364">
        <v>45484</v>
      </c>
      <c r="C80" s="365">
        <v>1.7688999999999999</v>
      </c>
      <c r="D80" s="365">
        <v>33.164000000000001</v>
      </c>
      <c r="E80" s="365">
        <v>24.158100000000001</v>
      </c>
      <c r="F80" s="365">
        <v>23.1435</v>
      </c>
      <c r="G80" s="365">
        <v>3.222</v>
      </c>
      <c r="H80" s="365">
        <v>19.921500000000002</v>
      </c>
    </row>
    <row r="81" spans="2:8" ht="15" customHeight="1">
      <c r="B81" s="364">
        <v>45483</v>
      </c>
      <c r="C81" s="365">
        <v>1.7887999999999999</v>
      </c>
      <c r="D81" s="365">
        <v>33.212299999999999</v>
      </c>
      <c r="E81" s="365">
        <v>24.1433</v>
      </c>
      <c r="F81" s="365">
        <v>23.1968</v>
      </c>
      <c r="G81" s="365">
        <v>3.1949999999999998</v>
      </c>
      <c r="H81" s="365">
        <v>20.001799999999999</v>
      </c>
    </row>
    <row r="82" spans="2:8" ht="15" customHeight="1">
      <c r="B82" s="364">
        <v>45482</v>
      </c>
      <c r="C82" s="365">
        <v>1.7939000000000001</v>
      </c>
      <c r="D82" s="365">
        <v>33.214500000000001</v>
      </c>
      <c r="E82" s="365">
        <v>24.147300000000001</v>
      </c>
      <c r="F82" s="365">
        <v>23.2056</v>
      </c>
      <c r="G82" s="365">
        <v>3.2</v>
      </c>
      <c r="H82" s="365">
        <v>20.005600000000001</v>
      </c>
    </row>
    <row r="83" spans="2:8" ht="15" customHeight="1">
      <c r="B83" s="364">
        <v>45481</v>
      </c>
      <c r="C83" s="365">
        <v>1.7939000000000001</v>
      </c>
      <c r="D83" s="365">
        <v>32.1372</v>
      </c>
      <c r="E83" s="365">
        <v>24.142700000000001</v>
      </c>
      <c r="F83" s="365">
        <v>22.854099999999999</v>
      </c>
      <c r="G83" s="365">
        <v>3.21</v>
      </c>
      <c r="H83" s="365">
        <v>19.644100000000002</v>
      </c>
    </row>
    <row r="84" spans="2:8" ht="15" customHeight="1">
      <c r="B84" s="364">
        <v>45478</v>
      </c>
      <c r="C84" s="365">
        <v>1.7962</v>
      </c>
      <c r="D84" s="365">
        <v>31.987400000000001</v>
      </c>
      <c r="E84" s="365">
        <v>24.2546</v>
      </c>
      <c r="F84" s="365">
        <v>22.6907</v>
      </c>
      <c r="G84" s="365">
        <v>3.2149999999999999</v>
      </c>
      <c r="H84" s="365">
        <v>19.4757</v>
      </c>
    </row>
    <row r="85" spans="2:8" ht="15" customHeight="1">
      <c r="B85" s="364">
        <v>45477</v>
      </c>
      <c r="C85" s="365">
        <v>1.8206</v>
      </c>
      <c r="D85" s="365">
        <v>30.6235</v>
      </c>
      <c r="E85" s="365">
        <v>24.392700000000001</v>
      </c>
      <c r="F85" s="365">
        <v>21.964600000000001</v>
      </c>
      <c r="G85" s="365">
        <v>3.2349999999999999</v>
      </c>
      <c r="H85" s="365">
        <v>18.729600000000001</v>
      </c>
    </row>
    <row r="86" spans="2:8" ht="15" customHeight="1">
      <c r="B86" s="364">
        <v>45476</v>
      </c>
      <c r="C86" s="365">
        <v>1.8420000000000001</v>
      </c>
      <c r="D86" s="365">
        <v>30.5077</v>
      </c>
      <c r="E86" s="365">
        <v>24.445499999999999</v>
      </c>
      <c r="F86" s="365">
        <v>21.992000000000001</v>
      </c>
      <c r="G86" s="365">
        <v>3.2749999999999999</v>
      </c>
      <c r="H86" s="365">
        <v>18.716999999999999</v>
      </c>
    </row>
    <row r="87" spans="2:8" ht="15" customHeight="1">
      <c r="B87" s="364">
        <v>45475</v>
      </c>
      <c r="C87" s="365">
        <v>1.8517999999999999</v>
      </c>
      <c r="D87" s="365">
        <v>30.347000000000001</v>
      </c>
      <c r="E87" s="365">
        <v>24.403300000000002</v>
      </c>
      <c r="F87" s="365">
        <v>21.954699999999999</v>
      </c>
      <c r="G87" s="365">
        <v>3.28</v>
      </c>
      <c r="H87" s="365">
        <v>18.674700000000001</v>
      </c>
    </row>
    <row r="88" spans="2:8" ht="15" customHeight="1">
      <c r="B88" s="364">
        <v>45474</v>
      </c>
      <c r="C88" s="361">
        <v>1.8375999999999999</v>
      </c>
      <c r="D88" s="361">
        <v>30.272500000000001</v>
      </c>
      <c r="E88" s="361">
        <v>24.388400000000001</v>
      </c>
      <c r="F88" s="361">
        <v>21.867999999999999</v>
      </c>
      <c r="G88" s="361">
        <v>3.3069999999999999</v>
      </c>
      <c r="H88" s="361">
        <v>18.561</v>
      </c>
    </row>
    <row r="89" spans="2:8" ht="15" customHeight="1">
      <c r="B89" s="364">
        <v>45471</v>
      </c>
      <c r="C89" s="361">
        <v>1.8314999999999999</v>
      </c>
      <c r="D89" s="361">
        <v>30.2912</v>
      </c>
      <c r="E89" s="361">
        <v>24.310099999999998</v>
      </c>
      <c r="F89" s="361">
        <v>21.857399999999998</v>
      </c>
      <c r="G89" s="361">
        <v>3.26</v>
      </c>
      <c r="H89" s="361">
        <v>18.5974</v>
      </c>
    </row>
    <row r="90" spans="2:8" ht="15" customHeight="1">
      <c r="B90" s="364">
        <v>45470</v>
      </c>
      <c r="C90" s="361">
        <v>1.8406</v>
      </c>
      <c r="D90" s="361">
        <v>30.530200000000001</v>
      </c>
      <c r="E90" s="361">
        <v>24.258900000000001</v>
      </c>
      <c r="F90" s="361">
        <v>21.9373</v>
      </c>
      <c r="G90" s="361">
        <v>3.2949999999999999</v>
      </c>
      <c r="H90" s="361">
        <v>18.642299999999999</v>
      </c>
    </row>
    <row r="91" spans="2:8" ht="15" customHeight="1">
      <c r="B91" s="364">
        <v>45469</v>
      </c>
      <c r="C91" s="361">
        <v>1.8361000000000001</v>
      </c>
      <c r="D91" s="361">
        <v>30.513300000000001</v>
      </c>
      <c r="E91" s="361">
        <v>24.283100000000001</v>
      </c>
      <c r="F91" s="361">
        <v>21.907699999999998</v>
      </c>
      <c r="G91" s="361">
        <v>3.2749999999999999</v>
      </c>
      <c r="H91" s="361">
        <v>18.6327</v>
      </c>
    </row>
    <row r="92" spans="2:8" ht="15" customHeight="1">
      <c r="B92" s="364">
        <v>45468</v>
      </c>
      <c r="C92" s="361">
        <v>1.8562000000000001</v>
      </c>
      <c r="D92" s="361">
        <v>30.698699999999999</v>
      </c>
      <c r="E92" s="361">
        <v>24.388500000000001</v>
      </c>
      <c r="F92" s="361">
        <v>21.9588</v>
      </c>
      <c r="G92" s="361">
        <v>3.27</v>
      </c>
      <c r="H92" s="361">
        <v>18.688800000000001</v>
      </c>
    </row>
    <row r="93" spans="2:8" ht="15" customHeight="1">
      <c r="B93" s="364">
        <v>45467</v>
      </c>
      <c r="C93" s="361">
        <v>1.8628</v>
      </c>
      <c r="D93" s="361">
        <v>30.795100000000001</v>
      </c>
      <c r="E93" s="361">
        <v>24.406500000000001</v>
      </c>
      <c r="F93" s="361">
        <v>21.9438</v>
      </c>
      <c r="G93" s="361">
        <v>3.262</v>
      </c>
      <c r="H93" s="361">
        <v>18.681799999999999</v>
      </c>
    </row>
    <row r="94" spans="2:8" ht="15" customHeight="1">
      <c r="B94" s="364">
        <v>45464</v>
      </c>
      <c r="C94" s="361">
        <v>1.8509</v>
      </c>
      <c r="D94" s="361">
        <v>30.73</v>
      </c>
      <c r="E94" s="361">
        <v>24.321000000000002</v>
      </c>
      <c r="F94" s="361">
        <v>21.831499999999998</v>
      </c>
      <c r="G94" s="361">
        <v>3.242</v>
      </c>
      <c r="H94" s="361">
        <v>18.589500000000001</v>
      </c>
    </row>
    <row r="95" spans="2:8" ht="15" customHeight="1">
      <c r="B95" s="364">
        <v>45463</v>
      </c>
      <c r="C95" s="361">
        <v>1.8331</v>
      </c>
      <c r="D95" s="361">
        <v>30.858599999999999</v>
      </c>
      <c r="E95" s="361">
        <v>24.313300000000002</v>
      </c>
      <c r="F95" s="361">
        <v>21.8232</v>
      </c>
      <c r="G95" s="361">
        <v>3.27</v>
      </c>
      <c r="H95" s="361">
        <v>18.5532</v>
      </c>
    </row>
    <row r="96" spans="2:8" ht="15" customHeight="1">
      <c r="B96" s="364">
        <v>45462</v>
      </c>
      <c r="C96" s="361">
        <v>1.8402000000000001</v>
      </c>
      <c r="D96" s="361">
        <v>30.7913</v>
      </c>
      <c r="E96" s="361">
        <v>24.302600000000002</v>
      </c>
      <c r="F96" s="361">
        <v>21.806799999999999</v>
      </c>
      <c r="G96" s="361">
        <v>3.2250000000000001</v>
      </c>
      <c r="H96" s="361">
        <v>18.581800000000001</v>
      </c>
    </row>
    <row r="97" spans="2:8" ht="15" customHeight="1">
      <c r="B97" s="364">
        <v>45461</v>
      </c>
      <c r="C97" s="361">
        <v>1.8661000000000001</v>
      </c>
      <c r="D97" s="361">
        <v>30.6934</v>
      </c>
      <c r="E97" s="361">
        <v>24.293600000000001</v>
      </c>
      <c r="F97" s="361">
        <v>21.8475</v>
      </c>
      <c r="G97" s="361">
        <v>3.2770000000000001</v>
      </c>
      <c r="H97" s="361">
        <v>18.570499999999999</v>
      </c>
    </row>
    <row r="98" spans="2:8" ht="15" customHeight="1">
      <c r="B98" s="364">
        <v>45460</v>
      </c>
      <c r="C98" s="361">
        <v>1.8903000000000001</v>
      </c>
      <c r="D98" s="361">
        <v>30.604099999999999</v>
      </c>
      <c r="E98" s="361">
        <v>24.297799999999999</v>
      </c>
      <c r="F98" s="361">
        <v>21.814599999999999</v>
      </c>
      <c r="G98" s="361">
        <v>3.2749999999999999</v>
      </c>
      <c r="H98" s="361">
        <v>18.5396</v>
      </c>
    </row>
    <row r="99" spans="2:8" ht="15" customHeight="1">
      <c r="B99" s="364">
        <v>45457</v>
      </c>
      <c r="C99" s="361">
        <v>1.8791</v>
      </c>
      <c r="D99" s="361">
        <v>31.181100000000001</v>
      </c>
      <c r="E99" s="361">
        <v>24.3765</v>
      </c>
      <c r="F99" s="361">
        <v>22.0275</v>
      </c>
      <c r="G99" s="361">
        <v>3.3</v>
      </c>
      <c r="H99" s="361">
        <v>18.727499999999999</v>
      </c>
    </row>
    <row r="100" spans="2:8" ht="15" customHeight="1">
      <c r="B100" s="364">
        <v>45456</v>
      </c>
      <c r="C100" s="361">
        <v>1.8809</v>
      </c>
      <c r="D100" s="361">
        <v>31.165400000000002</v>
      </c>
      <c r="E100" s="361">
        <v>24.413499999999999</v>
      </c>
      <c r="F100" s="361">
        <v>21.958100000000002</v>
      </c>
      <c r="G100" s="361">
        <v>3.3519999999999999</v>
      </c>
      <c r="H100" s="361">
        <v>18.606100000000001</v>
      </c>
    </row>
    <row r="101" spans="2:8" ht="15" customHeight="1">
      <c r="B101" s="364">
        <v>45455</v>
      </c>
      <c r="C101" s="361">
        <v>1.901</v>
      </c>
      <c r="D101" s="361">
        <v>30.575500000000002</v>
      </c>
      <c r="E101" s="361">
        <v>24.360600000000002</v>
      </c>
      <c r="F101" s="361">
        <v>21.806699999999999</v>
      </c>
      <c r="G101" s="361">
        <v>3.37</v>
      </c>
      <c r="H101" s="361">
        <v>18.436699999999998</v>
      </c>
    </row>
    <row r="102" spans="2:8" ht="15" customHeight="1">
      <c r="B102" s="364">
        <v>45454</v>
      </c>
      <c r="C102" s="361">
        <v>1.9188000000000001</v>
      </c>
      <c r="D102" s="361">
        <v>30.488099999999999</v>
      </c>
      <c r="E102" s="361">
        <v>24.378699999999998</v>
      </c>
      <c r="F102" s="361">
        <v>21.792300000000001</v>
      </c>
      <c r="G102" s="361">
        <v>3.4159999999999999</v>
      </c>
      <c r="H102" s="361">
        <v>18.376300000000001</v>
      </c>
    </row>
    <row r="103" spans="2:8" ht="15" customHeight="1">
      <c r="B103" s="364">
        <v>45453</v>
      </c>
      <c r="C103" s="361">
        <v>1.9218</v>
      </c>
      <c r="D103" s="361">
        <v>30.3218</v>
      </c>
      <c r="E103" s="361">
        <v>24.4085</v>
      </c>
      <c r="F103" s="361">
        <v>21.704999999999998</v>
      </c>
      <c r="G103" s="361">
        <v>3.4319999999999999</v>
      </c>
      <c r="H103" s="361">
        <v>18.273</v>
      </c>
    </row>
    <row r="104" spans="2:8" ht="15" customHeight="1">
      <c r="B104" s="364">
        <v>45450</v>
      </c>
      <c r="C104" s="361">
        <v>1.9045000000000001</v>
      </c>
      <c r="D104" s="361">
        <v>30.8718</v>
      </c>
      <c r="E104" s="361">
        <v>24.413599999999999</v>
      </c>
      <c r="F104" s="361">
        <v>21.806000000000001</v>
      </c>
      <c r="G104" s="361">
        <v>3.3849999999999998</v>
      </c>
      <c r="H104" s="361">
        <v>18.420999999999999</v>
      </c>
    </row>
    <row r="105" spans="2:8" ht="15" customHeight="1">
      <c r="B105" s="364">
        <v>45448</v>
      </c>
      <c r="C105" s="361">
        <v>1.9273</v>
      </c>
      <c r="D105" s="361">
        <v>30.456900000000001</v>
      </c>
      <c r="E105" s="361">
        <v>24.440799999999999</v>
      </c>
      <c r="F105" s="361">
        <v>21.708300000000001</v>
      </c>
      <c r="G105" s="361">
        <v>3.4319999999999999</v>
      </c>
      <c r="H105" s="361">
        <v>18.276299999999999</v>
      </c>
    </row>
    <row r="106" spans="2:8" ht="15" customHeight="1">
      <c r="B106" s="364">
        <v>45447</v>
      </c>
      <c r="C106" s="361">
        <v>1.9478</v>
      </c>
      <c r="D106" s="361">
        <v>30.41</v>
      </c>
      <c r="E106" s="361">
        <v>24.441600000000001</v>
      </c>
      <c r="F106" s="361">
        <v>21.815100000000001</v>
      </c>
      <c r="G106" s="361">
        <v>3.472</v>
      </c>
      <c r="H106" s="361">
        <v>18.3431</v>
      </c>
    </row>
    <row r="107" spans="2:8" ht="15" customHeight="1">
      <c r="B107" s="364">
        <v>45446</v>
      </c>
      <c r="C107" s="361">
        <v>1.9319999999999999</v>
      </c>
      <c r="D107" s="361">
        <v>30.314399999999999</v>
      </c>
      <c r="E107" s="361">
        <v>24.4786</v>
      </c>
      <c r="F107" s="361">
        <v>21.771699999999999</v>
      </c>
      <c r="G107" s="361">
        <v>3.5369999999999999</v>
      </c>
      <c r="H107" s="361">
        <v>18.2347</v>
      </c>
    </row>
    <row r="108" spans="2:8" ht="15" customHeight="1">
      <c r="B108" s="364">
        <v>45443</v>
      </c>
      <c r="C108" s="361">
        <v>1.9672000000000001</v>
      </c>
      <c r="D108" s="361">
        <v>30.186399999999999</v>
      </c>
      <c r="E108" s="361">
        <v>24.492000000000001</v>
      </c>
      <c r="F108" s="361">
        <v>21.8125</v>
      </c>
      <c r="G108" s="361">
        <v>3.58</v>
      </c>
      <c r="H108" s="361">
        <v>18.232500000000002</v>
      </c>
    </row>
    <row r="109" spans="2:8" ht="15" customHeight="1">
      <c r="B109" s="364">
        <v>45442</v>
      </c>
      <c r="C109" s="361">
        <v>1.9654</v>
      </c>
      <c r="D109" s="361">
        <v>30.334099999999999</v>
      </c>
      <c r="E109" s="361">
        <v>24.5046</v>
      </c>
      <c r="F109" s="361">
        <v>21.878699999999998</v>
      </c>
      <c r="G109" s="361">
        <v>3.5619999999999998</v>
      </c>
      <c r="H109" s="361">
        <v>18.316700000000001</v>
      </c>
    </row>
    <row r="110" spans="2:8" ht="15" customHeight="1">
      <c r="B110" s="364">
        <v>45441</v>
      </c>
      <c r="C110" s="361">
        <v>1.9318</v>
      </c>
      <c r="D110" s="361">
        <v>30.806899999999999</v>
      </c>
      <c r="E110" s="361">
        <v>24.5198</v>
      </c>
      <c r="F110" s="361">
        <v>21.9068</v>
      </c>
      <c r="G110" s="361">
        <v>3.5350000000000001</v>
      </c>
      <c r="H110" s="361">
        <v>18.3718</v>
      </c>
    </row>
    <row r="111" spans="2:8" ht="15" customHeight="1">
      <c r="B111" s="364">
        <v>45440</v>
      </c>
      <c r="C111" s="361">
        <v>1.8962000000000001</v>
      </c>
      <c r="D111" s="361">
        <v>30.994599999999998</v>
      </c>
      <c r="E111" s="361">
        <v>24.4574</v>
      </c>
      <c r="F111" s="361">
        <v>21.909600000000001</v>
      </c>
      <c r="G111" s="361">
        <v>3.4769999999999999</v>
      </c>
      <c r="H111" s="361">
        <v>18.432600000000001</v>
      </c>
    </row>
    <row r="112" spans="2:8" ht="15" customHeight="1">
      <c r="B112" s="364">
        <v>45439</v>
      </c>
      <c r="C112" s="361">
        <v>1.8956</v>
      </c>
      <c r="D112" s="361">
        <v>31.116299999999999</v>
      </c>
      <c r="E112" s="361">
        <v>24.468399999999999</v>
      </c>
      <c r="F112" s="361">
        <v>21.947800000000001</v>
      </c>
      <c r="G112" s="361">
        <v>3.4969999999999999</v>
      </c>
      <c r="H112" s="361">
        <v>18.450800000000001</v>
      </c>
    </row>
    <row r="113" spans="2:8" ht="15" customHeight="1">
      <c r="B113" s="364">
        <v>45436</v>
      </c>
      <c r="C113" s="361">
        <v>1.9237</v>
      </c>
      <c r="D113" s="361">
        <v>31.1846</v>
      </c>
      <c r="E113" s="361">
        <v>24.587499999999999</v>
      </c>
      <c r="F113" s="361">
        <v>22.072700000000001</v>
      </c>
      <c r="G113" s="361">
        <v>3.5070000000000001</v>
      </c>
      <c r="H113" s="361">
        <v>18.5657</v>
      </c>
    </row>
    <row r="114" spans="2:8" ht="15" customHeight="1">
      <c r="B114" s="364">
        <v>45435</v>
      </c>
      <c r="C114" s="361">
        <v>1.9033</v>
      </c>
      <c r="D114" s="361">
        <v>31.0169</v>
      </c>
      <c r="E114" s="361">
        <v>24.584299999999999</v>
      </c>
      <c r="F114" s="361">
        <v>21.972899999999999</v>
      </c>
      <c r="G114" s="361">
        <v>3.4649999999999999</v>
      </c>
      <c r="H114" s="361">
        <v>18.507899999999999</v>
      </c>
    </row>
    <row r="115" spans="2:8" ht="15" customHeight="1">
      <c r="B115" s="364">
        <v>45434</v>
      </c>
      <c r="C115" s="361">
        <v>1.9089</v>
      </c>
      <c r="D115" s="361">
        <v>31.122599999999998</v>
      </c>
      <c r="E115" s="361">
        <v>24.618600000000001</v>
      </c>
      <c r="F115" s="361">
        <v>22.014500000000002</v>
      </c>
      <c r="G115" s="361">
        <v>3.4849999999999999</v>
      </c>
      <c r="H115" s="361">
        <v>18.529499999999999</v>
      </c>
    </row>
    <row r="116" spans="2:8" ht="15" customHeight="1">
      <c r="B116" s="364">
        <v>45433</v>
      </c>
      <c r="C116" s="361">
        <v>1.9106000000000001</v>
      </c>
      <c r="D116" s="361">
        <v>31.249700000000001</v>
      </c>
      <c r="E116" s="361">
        <v>24.6066</v>
      </c>
      <c r="F116" s="361">
        <v>22.047499999999999</v>
      </c>
      <c r="G116" s="361">
        <v>3.4950000000000001</v>
      </c>
      <c r="H116" s="361">
        <v>18.552499999999998</v>
      </c>
    </row>
    <row r="117" spans="2:8" ht="15" customHeight="1">
      <c r="B117" s="364">
        <v>45432</v>
      </c>
      <c r="C117" s="361">
        <v>1.8988</v>
      </c>
      <c r="D117" s="361">
        <v>31.271699999999999</v>
      </c>
      <c r="E117" s="361">
        <v>24.611799999999999</v>
      </c>
      <c r="F117" s="361">
        <v>21.9421</v>
      </c>
      <c r="G117" s="361">
        <v>3.4969999999999999</v>
      </c>
      <c r="H117" s="361">
        <v>18.4451</v>
      </c>
    </row>
    <row r="118" spans="2:8" ht="15" customHeight="1">
      <c r="B118" s="364">
        <v>45429</v>
      </c>
      <c r="C118" s="361">
        <v>1.9138999999999999</v>
      </c>
      <c r="D118" s="361">
        <v>29.226600000000001</v>
      </c>
      <c r="E118" s="361">
        <v>24.592500000000001</v>
      </c>
      <c r="F118" s="361">
        <v>21.086200000000002</v>
      </c>
      <c r="G118" s="361">
        <v>3.4550000000000001</v>
      </c>
      <c r="H118" s="361">
        <v>17.6312</v>
      </c>
    </row>
    <row r="119" spans="2:8" ht="15" customHeight="1">
      <c r="B119" s="364">
        <v>45428</v>
      </c>
      <c r="C119" s="361">
        <v>1.8946000000000001</v>
      </c>
      <c r="D119" s="361">
        <v>29.015499999999999</v>
      </c>
      <c r="E119" s="361">
        <v>24.614899999999999</v>
      </c>
      <c r="F119" s="361">
        <v>20.934699999999999</v>
      </c>
      <c r="G119" s="361">
        <v>3.4649999999999999</v>
      </c>
      <c r="H119" s="361">
        <v>17.4697</v>
      </c>
    </row>
    <row r="120" spans="2:8" ht="15" customHeight="1">
      <c r="B120" s="364">
        <v>45426</v>
      </c>
      <c r="C120" s="361">
        <v>1.8916999999999999</v>
      </c>
      <c r="D120" s="361">
        <v>29.359200000000001</v>
      </c>
      <c r="E120" s="361">
        <v>24.604500000000002</v>
      </c>
      <c r="F120" s="361">
        <v>21.003</v>
      </c>
      <c r="G120" s="361">
        <v>3.5449999999999999</v>
      </c>
      <c r="H120" s="361">
        <v>17.457999999999998</v>
      </c>
    </row>
    <row r="121" spans="2:8" ht="15" customHeight="1">
      <c r="B121" s="364">
        <v>45425</v>
      </c>
      <c r="C121" s="361">
        <v>1.8935</v>
      </c>
      <c r="D121" s="361">
        <v>29.2682</v>
      </c>
      <c r="E121" s="361">
        <v>24.626300000000001</v>
      </c>
      <c r="F121" s="361">
        <v>20.918199999999999</v>
      </c>
      <c r="G121" s="361">
        <v>3.5550000000000002</v>
      </c>
      <c r="H121" s="361">
        <v>17.363199999999999</v>
      </c>
    </row>
    <row r="122" spans="2:8" ht="15" customHeight="1">
      <c r="B122" s="364">
        <v>45422</v>
      </c>
      <c r="C122" s="361">
        <v>1.8951</v>
      </c>
      <c r="D122" s="361">
        <v>29.099900000000002</v>
      </c>
      <c r="E122" s="361">
        <v>24.455500000000001</v>
      </c>
      <c r="F122" s="361">
        <v>20.851500000000001</v>
      </c>
      <c r="G122" s="361">
        <v>3.5350000000000001</v>
      </c>
      <c r="H122" s="361">
        <v>17.316500000000001</v>
      </c>
    </row>
    <row r="123" spans="2:8" ht="15" customHeight="1">
      <c r="B123" s="364">
        <v>45421</v>
      </c>
      <c r="C123" s="361">
        <v>1.905</v>
      </c>
      <c r="D123" s="361">
        <v>29.376100000000001</v>
      </c>
      <c r="E123" s="361">
        <v>24.4253</v>
      </c>
      <c r="F123" s="361">
        <v>21.03</v>
      </c>
      <c r="G123" s="361">
        <v>3.5569999999999999</v>
      </c>
      <c r="H123" s="361">
        <v>17.472999999999999</v>
      </c>
    </row>
    <row r="124" spans="2:8" ht="15" customHeight="1">
      <c r="B124" s="364">
        <v>45420</v>
      </c>
      <c r="C124" s="361">
        <v>1.8817999999999999</v>
      </c>
      <c r="D124" s="361">
        <v>29.267299999999999</v>
      </c>
      <c r="E124" s="361">
        <v>24.449400000000001</v>
      </c>
      <c r="F124" s="361">
        <v>20.883800000000001</v>
      </c>
      <c r="G124" s="361">
        <v>3.532</v>
      </c>
      <c r="H124" s="361">
        <v>17.351800000000001</v>
      </c>
    </row>
    <row r="125" spans="2:8" ht="15" customHeight="1">
      <c r="B125" s="364">
        <v>45419</v>
      </c>
      <c r="C125" s="361">
        <v>1.8895999999999999</v>
      </c>
      <c r="D125" s="361">
        <v>29.235299999999999</v>
      </c>
      <c r="E125" s="361">
        <v>24.5321</v>
      </c>
      <c r="F125" s="361">
        <v>20.914899999999999</v>
      </c>
      <c r="G125" s="361">
        <v>3.5369999999999999</v>
      </c>
      <c r="H125" s="361">
        <v>17.377800000000001</v>
      </c>
    </row>
    <row r="126" spans="2:8" ht="15" customHeight="1">
      <c r="B126" s="364">
        <v>45415</v>
      </c>
      <c r="C126" s="361">
        <v>1.9331</v>
      </c>
      <c r="D126" s="361">
        <v>29.013200000000001</v>
      </c>
      <c r="E126" s="361">
        <v>24.728899999999999</v>
      </c>
      <c r="F126" s="361">
        <v>21.1022</v>
      </c>
      <c r="G126" s="361">
        <v>3.617</v>
      </c>
      <c r="H126" s="361">
        <v>17.485199999999999</v>
      </c>
    </row>
    <row r="127" spans="2:8" ht="15" customHeight="1">
      <c r="B127" s="364">
        <v>45414</v>
      </c>
      <c r="C127" s="361">
        <v>1.9274</v>
      </c>
      <c r="D127" s="361">
        <v>29.636399999999998</v>
      </c>
      <c r="E127" s="361">
        <v>24.677499999999998</v>
      </c>
      <c r="F127" s="361">
        <v>21.344200000000001</v>
      </c>
      <c r="G127" s="361">
        <v>3.6419999999999999</v>
      </c>
      <c r="H127" s="361">
        <v>17.702200000000001</v>
      </c>
    </row>
    <row r="128" spans="2:8" ht="15" customHeight="1">
      <c r="B128" s="364">
        <v>45412</v>
      </c>
      <c r="C128" s="361">
        <v>1.9399</v>
      </c>
      <c r="D128" s="361">
        <v>29.559799999999999</v>
      </c>
      <c r="E128" s="361">
        <v>24.8505</v>
      </c>
      <c r="F128" s="361">
        <v>21.386900000000001</v>
      </c>
      <c r="G128" s="361">
        <v>3.65</v>
      </c>
      <c r="H128" s="361">
        <v>17.736899999999999</v>
      </c>
    </row>
    <row r="129" spans="2:8" ht="15" customHeight="1">
      <c r="B129" s="364">
        <v>45411</v>
      </c>
      <c r="C129" s="361">
        <v>1.9501999999999999</v>
      </c>
      <c r="D129" s="361">
        <v>29.551400000000001</v>
      </c>
      <c r="E129" s="361">
        <v>25.1112</v>
      </c>
      <c r="F129" s="361">
        <v>21.496400000000001</v>
      </c>
      <c r="G129" s="361">
        <v>3.69</v>
      </c>
      <c r="H129" s="361">
        <v>17.8064</v>
      </c>
    </row>
    <row r="130" spans="2:8" ht="15" customHeight="1">
      <c r="B130" s="364">
        <v>45408</v>
      </c>
      <c r="C130" s="361">
        <v>1.9861</v>
      </c>
      <c r="D130" s="361">
        <v>29.782699999999998</v>
      </c>
      <c r="E130" s="361">
        <v>24.872199999999999</v>
      </c>
      <c r="F130" s="361">
        <v>21.6066</v>
      </c>
      <c r="G130" s="361">
        <v>3.6850000000000001</v>
      </c>
      <c r="H130" s="361">
        <v>17.921600000000002</v>
      </c>
    </row>
    <row r="131" spans="2:8" ht="15" customHeight="1">
      <c r="B131" s="364">
        <v>45407</v>
      </c>
      <c r="C131" s="361">
        <v>2.0245000000000002</v>
      </c>
      <c r="D131" s="361">
        <v>29.610800000000001</v>
      </c>
      <c r="E131" s="361">
        <v>25.0473</v>
      </c>
      <c r="F131" s="361">
        <v>21.6448</v>
      </c>
      <c r="G131" s="361">
        <v>3.7109999999999999</v>
      </c>
      <c r="H131" s="361">
        <v>17.933800000000002</v>
      </c>
    </row>
    <row r="132" spans="2:8" ht="15" customHeight="1">
      <c r="B132" s="364">
        <v>45406</v>
      </c>
      <c r="C132" s="361">
        <v>2.0024999999999999</v>
      </c>
      <c r="D132" s="361">
        <v>30.367100000000001</v>
      </c>
      <c r="E132" s="361">
        <v>25.1326</v>
      </c>
      <c r="F132" s="361">
        <v>21.791699999999999</v>
      </c>
      <c r="G132" s="361">
        <v>3.6520000000000001</v>
      </c>
      <c r="H132" s="361">
        <v>18.139700000000001</v>
      </c>
    </row>
    <row r="133" spans="2:8" ht="15" customHeight="1">
      <c r="B133" s="364">
        <v>45405</v>
      </c>
      <c r="C133" s="361">
        <v>2.0627</v>
      </c>
      <c r="D133" s="361">
        <v>30.456800000000001</v>
      </c>
      <c r="E133" s="361">
        <v>25.111999999999998</v>
      </c>
      <c r="F133" s="361">
        <v>21.9499</v>
      </c>
      <c r="G133" s="361">
        <v>3.6349999999999998</v>
      </c>
      <c r="H133" s="361">
        <v>18.314900000000002</v>
      </c>
    </row>
    <row r="134" spans="2:8" ht="15" customHeight="1">
      <c r="B134" s="364">
        <v>45404</v>
      </c>
      <c r="C134" s="361">
        <v>2.0573999999999999</v>
      </c>
      <c r="D134" s="361">
        <v>30.120200000000001</v>
      </c>
      <c r="E134" s="361">
        <v>25.095600000000001</v>
      </c>
      <c r="F134" s="361">
        <v>21.786799999999999</v>
      </c>
      <c r="G134" s="361">
        <v>3.6520000000000001</v>
      </c>
      <c r="H134" s="361">
        <v>18.134799999999998</v>
      </c>
    </row>
    <row r="135" spans="2:8" ht="15" customHeight="1">
      <c r="B135" s="364">
        <v>45401</v>
      </c>
      <c r="C135" s="361">
        <v>2.2362000000000002</v>
      </c>
      <c r="D135" s="361">
        <v>30.3005</v>
      </c>
      <c r="E135" s="361">
        <v>25.178799999999999</v>
      </c>
      <c r="F135" s="361">
        <v>21.8749</v>
      </c>
      <c r="G135" s="361">
        <v>3.59</v>
      </c>
      <c r="H135" s="361">
        <v>18.2849</v>
      </c>
    </row>
    <row r="136" spans="2:8" ht="15" customHeight="1">
      <c r="B136" s="364">
        <v>45400</v>
      </c>
      <c r="C136" s="361">
        <v>2.1974999999999998</v>
      </c>
      <c r="D136" s="361">
        <v>30.069700000000001</v>
      </c>
      <c r="E136" s="361">
        <v>25.119599999999998</v>
      </c>
      <c r="F136" s="361">
        <v>21.828600000000002</v>
      </c>
      <c r="G136" s="361">
        <v>3.5649999999999999</v>
      </c>
      <c r="H136" s="361">
        <v>18.2636</v>
      </c>
    </row>
    <row r="137" spans="2:8" ht="15" customHeight="1">
      <c r="B137" s="364">
        <v>45399</v>
      </c>
      <c r="C137" s="361">
        <v>2.2298</v>
      </c>
      <c r="D137" s="361">
        <v>30.4315</v>
      </c>
      <c r="E137" s="361">
        <v>25.132200000000001</v>
      </c>
      <c r="F137" s="361">
        <v>22.1189</v>
      </c>
      <c r="G137" s="361">
        <v>3.625</v>
      </c>
      <c r="H137" s="361">
        <v>18.4939</v>
      </c>
    </row>
    <row r="138" spans="2:8" ht="15" customHeight="1">
      <c r="B138" s="364">
        <v>45398</v>
      </c>
      <c r="C138" s="361">
        <v>2.1997</v>
      </c>
      <c r="D138" s="361">
        <v>30.709900000000001</v>
      </c>
      <c r="E138" s="361">
        <v>25.166799999999999</v>
      </c>
      <c r="F138" s="361">
        <v>22.191700000000001</v>
      </c>
      <c r="G138" s="361">
        <v>3.6269999999999998</v>
      </c>
      <c r="H138" s="361">
        <v>18.564699999999998</v>
      </c>
    </row>
    <row r="139" spans="2:8" ht="15" customHeight="1">
      <c r="B139" s="364">
        <v>45397</v>
      </c>
      <c r="C139" s="361">
        <v>2.1606000000000001</v>
      </c>
      <c r="D139" s="361">
        <v>30.039899999999999</v>
      </c>
      <c r="E139" s="361">
        <v>25.113900000000001</v>
      </c>
      <c r="F139" s="361">
        <v>21.88</v>
      </c>
      <c r="G139" s="361">
        <v>3.5569999999999999</v>
      </c>
      <c r="H139" s="361">
        <v>18.323</v>
      </c>
    </row>
    <row r="140" spans="2:8" ht="15" customHeight="1">
      <c r="B140" s="364">
        <v>45394</v>
      </c>
      <c r="C140" s="361">
        <v>2.1501999999999999</v>
      </c>
      <c r="D140" s="361">
        <v>30.8184</v>
      </c>
      <c r="E140" s="361">
        <v>25.114899999999999</v>
      </c>
      <c r="F140" s="361">
        <v>22.1646</v>
      </c>
      <c r="G140" s="361">
        <v>3.5369999999999999</v>
      </c>
      <c r="H140" s="361">
        <v>18.627600000000001</v>
      </c>
    </row>
    <row r="141" spans="2:8" ht="15" customHeight="1">
      <c r="B141" s="364">
        <v>45393</v>
      </c>
      <c r="C141" s="361">
        <v>2.1301000000000001</v>
      </c>
      <c r="D141" s="361">
        <v>30.645499999999998</v>
      </c>
      <c r="E141" s="361">
        <v>25.124099999999999</v>
      </c>
      <c r="F141" s="361">
        <v>22.032599999999999</v>
      </c>
      <c r="G141" s="361">
        <v>3.5870000000000002</v>
      </c>
      <c r="H141" s="361">
        <v>18.445599999999999</v>
      </c>
    </row>
    <row r="142" spans="2:8" ht="15" customHeight="1">
      <c r="B142" s="364">
        <v>45391</v>
      </c>
      <c r="C142" s="361">
        <v>2.1354000000000002</v>
      </c>
      <c r="D142" s="361">
        <v>30.492899999999999</v>
      </c>
      <c r="E142" s="361">
        <v>25.074200000000001</v>
      </c>
      <c r="F142" s="361">
        <v>22.0136</v>
      </c>
      <c r="G142" s="361">
        <v>3.5049999999999999</v>
      </c>
      <c r="H142" s="361">
        <v>18.508600000000001</v>
      </c>
    </row>
    <row r="143" spans="2:8" ht="15" customHeight="1">
      <c r="B143" s="364">
        <v>45390</v>
      </c>
      <c r="C143" s="361">
        <v>2.1269999999999998</v>
      </c>
      <c r="D143" s="361">
        <v>29.895800000000001</v>
      </c>
      <c r="E143" s="361">
        <v>25.1358</v>
      </c>
      <c r="F143" s="361">
        <v>21.661100000000001</v>
      </c>
      <c r="G143" s="361">
        <v>3.4870000000000001</v>
      </c>
      <c r="H143" s="361">
        <v>18.174099999999999</v>
      </c>
    </row>
    <row r="144" spans="2:8" ht="15" customHeight="1">
      <c r="B144" s="364">
        <v>45387</v>
      </c>
      <c r="C144" s="361">
        <v>2.1331000000000002</v>
      </c>
      <c r="D144" s="361">
        <v>29.5749</v>
      </c>
      <c r="E144" s="361">
        <v>25.0243</v>
      </c>
      <c r="F144" s="361">
        <v>21.4161</v>
      </c>
      <c r="G144" s="361">
        <v>3.4350000000000001</v>
      </c>
      <c r="H144" s="361">
        <v>17.981100000000001</v>
      </c>
    </row>
    <row r="145" spans="2:8" ht="15" customHeight="1">
      <c r="B145" s="364">
        <v>45386</v>
      </c>
      <c r="C145" s="361">
        <v>2.1196000000000002</v>
      </c>
      <c r="D145" s="361">
        <v>28.730499999999999</v>
      </c>
      <c r="E145" s="361">
        <v>25.117000000000001</v>
      </c>
      <c r="F145" s="361">
        <v>21.014600000000002</v>
      </c>
      <c r="G145" s="361">
        <v>3.4590000000000001</v>
      </c>
      <c r="H145" s="361">
        <v>17.555599999999998</v>
      </c>
    </row>
    <row r="146" spans="2:8" ht="15" customHeight="1">
      <c r="B146" s="364">
        <v>45385</v>
      </c>
      <c r="C146" s="361">
        <v>2.1433</v>
      </c>
      <c r="D146" s="361">
        <v>31.640499999999999</v>
      </c>
      <c r="E146" s="361">
        <v>25.165800000000001</v>
      </c>
      <c r="F146" s="361">
        <v>22.5745</v>
      </c>
      <c r="G146" s="361">
        <v>3.45</v>
      </c>
      <c r="H146" s="361">
        <v>19.124500000000001</v>
      </c>
    </row>
    <row r="147" spans="2:8" ht="15" customHeight="1">
      <c r="B147" s="364">
        <v>45384</v>
      </c>
      <c r="C147" s="361">
        <v>2.1057000000000001</v>
      </c>
      <c r="D147" s="361">
        <v>31.4603</v>
      </c>
      <c r="E147" s="361">
        <v>25.1708</v>
      </c>
      <c r="F147" s="361">
        <v>22.346599999999999</v>
      </c>
      <c r="G147" s="361">
        <v>3.4249999999999998</v>
      </c>
      <c r="H147" s="361">
        <v>18.921600000000002</v>
      </c>
    </row>
    <row r="148" spans="2:8" ht="15" customHeight="1">
      <c r="B148" s="364">
        <v>45383</v>
      </c>
      <c r="C148" s="361">
        <v>2.1137000000000001</v>
      </c>
      <c r="D148" s="361">
        <v>31.179600000000001</v>
      </c>
      <c r="E148" s="361">
        <v>25.165199999999999</v>
      </c>
      <c r="F148" s="361">
        <v>22.365200000000002</v>
      </c>
      <c r="G148" s="361">
        <v>3.3759999999999999</v>
      </c>
      <c r="H148" s="361">
        <v>18.9892</v>
      </c>
    </row>
    <row r="149" spans="2:8" ht="15" customHeight="1">
      <c r="B149" s="364">
        <v>45380</v>
      </c>
      <c r="C149" s="361">
        <v>2.1175999999999999</v>
      </c>
      <c r="D149" s="361">
        <v>31.120100000000001</v>
      </c>
      <c r="E149" s="361">
        <v>25.237100000000002</v>
      </c>
      <c r="F149" s="361">
        <v>22.396899999999999</v>
      </c>
      <c r="G149" s="361">
        <v>3.4020000000000001</v>
      </c>
      <c r="H149" s="361">
        <v>18.994900000000001</v>
      </c>
    </row>
    <row r="150" spans="2:8" ht="15" customHeight="1">
      <c r="B150" s="364">
        <v>45379</v>
      </c>
      <c r="C150" s="361">
        <v>2.1252</v>
      </c>
      <c r="D150" s="361">
        <v>30.683700000000002</v>
      </c>
      <c r="E150" s="361">
        <v>25.2041</v>
      </c>
      <c r="F150" s="361">
        <v>22.104099999999999</v>
      </c>
      <c r="G150" s="361">
        <v>3.38</v>
      </c>
      <c r="H150" s="361">
        <v>18.7241</v>
      </c>
    </row>
    <row r="151" spans="2:8" ht="15" customHeight="1">
      <c r="B151" s="364">
        <v>45378</v>
      </c>
      <c r="C151" s="361">
        <v>2.1156000000000001</v>
      </c>
      <c r="D151" s="361">
        <v>30.937799999999999</v>
      </c>
      <c r="E151" s="361">
        <v>25.013999999999999</v>
      </c>
      <c r="F151" s="361">
        <v>22.043099999999999</v>
      </c>
      <c r="G151" s="361">
        <v>3.375</v>
      </c>
      <c r="H151" s="361">
        <v>18.668099999999999</v>
      </c>
    </row>
    <row r="152" spans="2:8" ht="15" customHeight="1">
      <c r="B152" s="364">
        <v>45377</v>
      </c>
      <c r="C152" s="361">
        <v>2.1023000000000001</v>
      </c>
      <c r="D152" s="361">
        <v>31.240100000000002</v>
      </c>
      <c r="E152" s="361">
        <v>25.1294</v>
      </c>
      <c r="F152" s="361">
        <v>22.105599999999999</v>
      </c>
      <c r="G152" s="361">
        <v>3.4119999999999999</v>
      </c>
      <c r="H152" s="361">
        <v>18.6936</v>
      </c>
    </row>
    <row r="153" spans="2:8" ht="15" customHeight="1">
      <c r="B153" s="364">
        <v>45376</v>
      </c>
      <c r="C153" s="361">
        <v>2.1221000000000001</v>
      </c>
      <c r="D153" s="361">
        <v>31.296600000000002</v>
      </c>
      <c r="E153" s="361">
        <v>25.104199999999999</v>
      </c>
      <c r="F153" s="361">
        <v>22.2103</v>
      </c>
      <c r="G153" s="361">
        <v>3.38</v>
      </c>
      <c r="H153" s="361">
        <v>18.830300000000001</v>
      </c>
    </row>
    <row r="154" spans="2:8" ht="15" customHeight="1">
      <c r="B154" s="364">
        <v>45373</v>
      </c>
      <c r="C154" s="361">
        <v>2.1103000000000001</v>
      </c>
      <c r="D154" s="361">
        <v>32.098700000000001</v>
      </c>
      <c r="E154" s="361">
        <v>25.096699999999998</v>
      </c>
      <c r="F154" s="361">
        <v>22.555399999999999</v>
      </c>
      <c r="G154" s="361">
        <v>3.3639999999999999</v>
      </c>
      <c r="H154" s="361">
        <v>19.191400000000002</v>
      </c>
    </row>
    <row r="155" spans="2:8" ht="15" customHeight="1">
      <c r="B155" s="364">
        <v>45372</v>
      </c>
      <c r="C155" s="361">
        <v>2.1044999999999998</v>
      </c>
      <c r="D155" s="361">
        <v>32.093699999999998</v>
      </c>
      <c r="E155" s="361">
        <v>25.083300000000001</v>
      </c>
      <c r="F155" s="361">
        <v>22.5336</v>
      </c>
      <c r="G155" s="361">
        <v>3.4079999999999999</v>
      </c>
      <c r="H155" s="361">
        <v>19.125599999999999</v>
      </c>
    </row>
    <row r="156" spans="2:8" ht="15" customHeight="1">
      <c r="B156" s="364">
        <v>45371</v>
      </c>
      <c r="C156" s="361">
        <v>2.1636000000000002</v>
      </c>
      <c r="D156" s="361">
        <v>31.385000000000002</v>
      </c>
      <c r="E156" s="361">
        <v>25.25</v>
      </c>
      <c r="F156" s="361">
        <v>22.5182</v>
      </c>
      <c r="G156" s="361">
        <v>3.44</v>
      </c>
      <c r="H156" s="361">
        <v>19.078199999999999</v>
      </c>
    </row>
    <row r="157" spans="2:8" ht="15" customHeight="1">
      <c r="B157" s="364">
        <v>45370</v>
      </c>
      <c r="C157" s="361">
        <v>2.1949000000000001</v>
      </c>
      <c r="D157" s="361">
        <v>31.8001</v>
      </c>
      <c r="E157" s="361">
        <v>25.238800000000001</v>
      </c>
      <c r="F157" s="361">
        <v>22.7255</v>
      </c>
      <c r="G157" s="361">
        <v>3.4750000000000001</v>
      </c>
      <c r="H157" s="361">
        <v>19.250499999999999</v>
      </c>
    </row>
    <row r="158" spans="2:8" ht="15" customHeight="1">
      <c r="B158" s="364">
        <v>45369</v>
      </c>
      <c r="C158" s="361">
        <v>2.1697000000000002</v>
      </c>
      <c r="D158" s="361">
        <v>31.141500000000001</v>
      </c>
      <c r="E158" s="361">
        <v>25.182300000000001</v>
      </c>
      <c r="F158" s="361">
        <v>22.451599999999999</v>
      </c>
      <c r="G158" s="361">
        <v>3.4319999999999999</v>
      </c>
      <c r="H158" s="361">
        <v>19.019600000000001</v>
      </c>
    </row>
    <row r="159" spans="2:8" ht="15" customHeight="1">
      <c r="B159" s="364">
        <v>45366</v>
      </c>
      <c r="C159" s="361">
        <v>2.2082999999999999</v>
      </c>
      <c r="D159" s="361">
        <v>31.249300000000002</v>
      </c>
      <c r="E159" s="361">
        <v>25.232700000000001</v>
      </c>
      <c r="F159" s="361">
        <v>22.704000000000001</v>
      </c>
      <c r="G159" s="361">
        <v>3.41</v>
      </c>
      <c r="H159" s="361">
        <v>19.294</v>
      </c>
    </row>
    <row r="160" spans="2:8" ht="15" customHeight="1">
      <c r="B160" s="364">
        <v>45365</v>
      </c>
      <c r="C160" s="361">
        <v>2.1652999999999998</v>
      </c>
      <c r="D160" s="361">
        <v>31.283300000000001</v>
      </c>
      <c r="E160" s="361">
        <v>25.225999999999999</v>
      </c>
      <c r="F160" s="361">
        <v>22.5947</v>
      </c>
      <c r="G160" s="361">
        <v>3.355</v>
      </c>
      <c r="H160" s="361">
        <v>19.239699999999999</v>
      </c>
    </row>
    <row r="161" spans="2:8" ht="15" customHeight="1">
      <c r="B161" s="364">
        <v>45364</v>
      </c>
      <c r="C161" s="361">
        <v>2.1859999999999999</v>
      </c>
      <c r="D161" s="361">
        <v>31.4239</v>
      </c>
      <c r="E161" s="361">
        <v>25.240500000000001</v>
      </c>
      <c r="F161" s="361">
        <v>22.7971</v>
      </c>
      <c r="G161" s="361">
        <v>3.327</v>
      </c>
      <c r="H161" s="361">
        <v>19.470099999999999</v>
      </c>
    </row>
    <row r="162" spans="2:8" ht="15" customHeight="1">
      <c r="B162" s="364">
        <v>45363</v>
      </c>
      <c r="C162" s="361">
        <v>2.1949000000000001</v>
      </c>
      <c r="D162" s="361">
        <v>31.800799999999999</v>
      </c>
      <c r="E162" s="361">
        <v>25.247900000000001</v>
      </c>
      <c r="F162" s="361">
        <v>22.864000000000001</v>
      </c>
      <c r="G162" s="361">
        <v>3.3330000000000002</v>
      </c>
      <c r="H162" s="361">
        <v>19.530999999999999</v>
      </c>
    </row>
    <row r="163" spans="2:8" ht="15" customHeight="1">
      <c r="B163" s="364">
        <v>45362</v>
      </c>
      <c r="C163" s="361">
        <v>2.2164000000000001</v>
      </c>
      <c r="D163" s="361">
        <v>31.9908</v>
      </c>
      <c r="E163" s="361">
        <v>25.257999999999999</v>
      </c>
      <c r="F163" s="361">
        <v>23.0212</v>
      </c>
      <c r="G163" s="361">
        <v>3.347</v>
      </c>
      <c r="H163" s="361">
        <v>19.674199999999999</v>
      </c>
    </row>
    <row r="164" spans="2:8" ht="15" customHeight="1">
      <c r="B164" s="364">
        <v>45359</v>
      </c>
      <c r="C164" s="361">
        <v>2.1911999999999998</v>
      </c>
      <c r="D164" s="361">
        <v>32.514499999999998</v>
      </c>
      <c r="E164" s="361">
        <v>25.252199999999998</v>
      </c>
      <c r="F164" s="361">
        <v>23.200099999999999</v>
      </c>
      <c r="G164" s="361">
        <v>3.3210000000000002</v>
      </c>
      <c r="H164" s="361">
        <v>19.879100000000001</v>
      </c>
    </row>
    <row r="165" spans="2:8" ht="15" customHeight="1">
      <c r="B165" s="364">
        <v>45358</v>
      </c>
      <c r="C165" s="361">
        <v>2.2145000000000001</v>
      </c>
      <c r="D165" s="361">
        <v>32.519100000000002</v>
      </c>
      <c r="E165" s="361">
        <v>25.241199999999999</v>
      </c>
      <c r="F165" s="361">
        <v>23.338000000000001</v>
      </c>
      <c r="G165" s="361">
        <v>3.3969999999999998</v>
      </c>
      <c r="H165" s="361">
        <v>19.940999999999999</v>
      </c>
    </row>
    <row r="166" spans="2:8" ht="15" customHeight="1">
      <c r="B166" s="364">
        <v>45357</v>
      </c>
      <c r="C166" s="361">
        <v>2.2181999999999999</v>
      </c>
      <c r="D166" s="361">
        <v>32.459099999999999</v>
      </c>
      <c r="E166" s="361">
        <v>25.275300000000001</v>
      </c>
      <c r="F166" s="361">
        <v>23.277000000000001</v>
      </c>
      <c r="G166" s="361">
        <v>3.3769999999999998</v>
      </c>
      <c r="H166" s="361">
        <v>19.899999999999999</v>
      </c>
    </row>
    <row r="167" spans="2:8" ht="15" customHeight="1">
      <c r="B167" s="364">
        <v>45356</v>
      </c>
      <c r="C167" s="361">
        <v>2.2153</v>
      </c>
      <c r="D167" s="361">
        <v>32.540300000000002</v>
      </c>
      <c r="E167" s="361">
        <v>25.290800000000001</v>
      </c>
      <c r="F167" s="361">
        <v>23.299900000000001</v>
      </c>
      <c r="G167" s="361">
        <v>3.415</v>
      </c>
      <c r="H167" s="361">
        <v>19.884899999999998</v>
      </c>
    </row>
    <row r="168" spans="2:8" ht="15" customHeight="1">
      <c r="B168" s="364">
        <v>45355</v>
      </c>
      <c r="C168" s="361">
        <v>2.1939000000000002</v>
      </c>
      <c r="D168" s="361">
        <v>32.509799999999998</v>
      </c>
      <c r="E168" s="361">
        <v>25.319400000000002</v>
      </c>
      <c r="F168" s="361">
        <v>23.305199999999999</v>
      </c>
      <c r="G168" s="361">
        <v>3.4350000000000001</v>
      </c>
      <c r="H168" s="361">
        <v>19.870200000000001</v>
      </c>
    </row>
    <row r="169" spans="2:8" ht="15" customHeight="1">
      <c r="B169" s="364">
        <v>45351</v>
      </c>
      <c r="C169" s="361">
        <v>2.2353000000000001</v>
      </c>
      <c r="D169" s="361">
        <v>33.057699999999997</v>
      </c>
      <c r="E169" s="361">
        <v>25.245200000000001</v>
      </c>
      <c r="F169" s="361">
        <v>23.6233</v>
      </c>
      <c r="G169" s="361">
        <v>3.48</v>
      </c>
      <c r="H169" s="361">
        <v>20.1433</v>
      </c>
    </row>
    <row r="170" spans="2:8" ht="15" customHeight="1">
      <c r="B170" s="364">
        <v>45350</v>
      </c>
      <c r="C170" s="361">
        <v>2.1858</v>
      </c>
      <c r="D170" s="361">
        <v>33.055199999999999</v>
      </c>
      <c r="E170" s="361">
        <v>25.267199999999999</v>
      </c>
      <c r="F170" s="361">
        <v>23.6023</v>
      </c>
      <c r="G170" s="361">
        <v>3.452</v>
      </c>
      <c r="H170" s="361">
        <v>20.150300000000001</v>
      </c>
    </row>
    <row r="171" spans="2:8" ht="15" customHeight="1">
      <c r="B171" s="364">
        <v>45349</v>
      </c>
      <c r="C171" s="361">
        <v>2.2109999999999999</v>
      </c>
      <c r="D171" s="361">
        <v>33.136499999999998</v>
      </c>
      <c r="E171" s="361">
        <v>25.261700000000001</v>
      </c>
      <c r="F171" s="361">
        <v>23.751200000000001</v>
      </c>
      <c r="G171" s="361">
        <v>3.43</v>
      </c>
      <c r="H171" s="361">
        <v>20.321200000000001</v>
      </c>
    </row>
    <row r="172" spans="2:8" ht="15" customHeight="1">
      <c r="B172" s="364">
        <v>45348</v>
      </c>
      <c r="C172" s="361">
        <v>2.194</v>
      </c>
      <c r="D172" s="361">
        <v>33.213200000000001</v>
      </c>
      <c r="E172" s="361">
        <v>25.265699999999999</v>
      </c>
      <c r="F172" s="361">
        <v>23.713699999999999</v>
      </c>
      <c r="G172" s="361">
        <v>3.4009999999999998</v>
      </c>
      <c r="H172" s="361">
        <v>20.3127</v>
      </c>
    </row>
    <row r="173" spans="2:8" ht="15" customHeight="1">
      <c r="B173" s="364">
        <v>45345</v>
      </c>
      <c r="C173" s="361">
        <v>2.1884999999999999</v>
      </c>
      <c r="D173" s="361">
        <v>32.992600000000003</v>
      </c>
      <c r="E173" s="361">
        <v>25.128900000000002</v>
      </c>
      <c r="F173" s="361">
        <v>23.6295</v>
      </c>
      <c r="G173" s="361">
        <v>3.48</v>
      </c>
      <c r="H173" s="361">
        <v>20.1495</v>
      </c>
    </row>
    <row r="174" spans="2:8" ht="15" customHeight="1">
      <c r="B174" s="364">
        <v>45344</v>
      </c>
      <c r="C174" s="361">
        <v>2.1617000000000002</v>
      </c>
      <c r="D174" s="361">
        <v>33.159999999999997</v>
      </c>
      <c r="E174" s="361">
        <v>25.067599999999999</v>
      </c>
      <c r="F174" s="361">
        <v>23.903600000000001</v>
      </c>
      <c r="G174" s="361">
        <v>3.43</v>
      </c>
      <c r="H174" s="361">
        <v>20.473600000000001</v>
      </c>
    </row>
    <row r="175" spans="2:8" ht="15" customHeight="1">
      <c r="B175" s="364">
        <v>45343</v>
      </c>
      <c r="C175" s="361">
        <v>2.1711999999999998</v>
      </c>
      <c r="D175" s="361">
        <v>33.0486</v>
      </c>
      <c r="E175" s="361">
        <v>25.079899999999999</v>
      </c>
      <c r="F175" s="361">
        <v>23.8369</v>
      </c>
      <c r="G175" s="361">
        <v>3.4750000000000001</v>
      </c>
      <c r="H175" s="361">
        <v>20.361899999999999</v>
      </c>
    </row>
    <row r="176" spans="2:8" ht="15" customHeight="1">
      <c r="B176" s="364">
        <v>45342</v>
      </c>
      <c r="C176" s="361">
        <v>2.1743999999999999</v>
      </c>
      <c r="D176" s="361">
        <v>33.159799999999997</v>
      </c>
      <c r="E176" s="361">
        <v>25.106200000000001</v>
      </c>
      <c r="F176" s="361">
        <v>23.745799999999999</v>
      </c>
      <c r="G176" s="361">
        <v>3.492</v>
      </c>
      <c r="H176" s="361">
        <v>20.253799999999998</v>
      </c>
    </row>
    <row r="177" spans="2:8" ht="15" customHeight="1">
      <c r="B177" s="364">
        <v>45341</v>
      </c>
      <c r="C177" s="361">
        <v>2.1553</v>
      </c>
      <c r="D177" s="361">
        <v>30.052700000000002</v>
      </c>
      <c r="E177" s="361">
        <v>25.097100000000001</v>
      </c>
      <c r="F177" s="361">
        <v>22.256399999999999</v>
      </c>
      <c r="G177" s="361">
        <v>3.4670000000000001</v>
      </c>
      <c r="H177" s="361">
        <v>18.789400000000001</v>
      </c>
    </row>
    <row r="178" spans="2:8" ht="15" customHeight="1">
      <c r="B178" s="364">
        <v>45338</v>
      </c>
      <c r="C178" s="361">
        <v>2.1972999999999998</v>
      </c>
      <c r="D178" s="361">
        <v>30.6098</v>
      </c>
      <c r="E178" s="361">
        <v>24.931799999999999</v>
      </c>
      <c r="F178" s="361">
        <v>22.286999999999999</v>
      </c>
      <c r="G178" s="361">
        <v>3.48</v>
      </c>
      <c r="H178" s="361">
        <v>18.806999999999999</v>
      </c>
    </row>
    <row r="179" spans="2:8" ht="15" customHeight="1">
      <c r="B179" s="364">
        <v>45337</v>
      </c>
      <c r="C179" s="361">
        <v>2.2279</v>
      </c>
      <c r="D179" s="361">
        <v>30.7424</v>
      </c>
      <c r="E179" s="361">
        <v>24.8918</v>
      </c>
      <c r="F179" s="361">
        <v>22.4087</v>
      </c>
      <c r="G179" s="361">
        <v>3.48</v>
      </c>
      <c r="H179" s="361">
        <v>18.928699999999999</v>
      </c>
    </row>
    <row r="180" spans="2:8" ht="15" customHeight="1">
      <c r="B180" s="364">
        <v>45336</v>
      </c>
      <c r="C180" s="361">
        <v>2.2155</v>
      </c>
      <c r="D180" s="361">
        <v>30.700800000000001</v>
      </c>
      <c r="E180" s="361">
        <v>24.8811</v>
      </c>
      <c r="F180" s="361">
        <v>22.312100000000001</v>
      </c>
      <c r="G180" s="361">
        <v>3.4950000000000001</v>
      </c>
      <c r="H180" s="361">
        <v>18.8171</v>
      </c>
    </row>
    <row r="181" spans="2:8" ht="15" customHeight="1">
      <c r="B181" s="364">
        <v>45335</v>
      </c>
      <c r="C181" s="361">
        <v>2.2077</v>
      </c>
      <c r="D181" s="361">
        <v>30.587399999999999</v>
      </c>
      <c r="E181" s="361">
        <v>25.009899999999998</v>
      </c>
      <c r="F181" s="361">
        <v>22.221900000000002</v>
      </c>
      <c r="G181" s="361">
        <v>3.4449999999999998</v>
      </c>
      <c r="H181" s="361">
        <v>18.776900000000001</v>
      </c>
    </row>
    <row r="182" spans="2:8" ht="15" customHeight="1">
      <c r="B182" s="364">
        <v>45330</v>
      </c>
      <c r="C182" s="361">
        <v>2.2105999999999999</v>
      </c>
      <c r="D182" s="361">
        <v>30.447700000000001</v>
      </c>
      <c r="E182" s="361">
        <v>24.676500000000001</v>
      </c>
      <c r="F182" s="361">
        <v>22.260400000000001</v>
      </c>
      <c r="G182" s="361">
        <v>3.4049999999999998</v>
      </c>
      <c r="H182" s="361">
        <v>18.855399999999999</v>
      </c>
    </row>
    <row r="183" spans="2:8" ht="15" customHeight="1">
      <c r="B183" s="364">
        <v>45329</v>
      </c>
      <c r="C183" s="361">
        <v>2.2143999999999999</v>
      </c>
      <c r="D183" s="361">
        <v>30.011800000000001</v>
      </c>
      <c r="E183" s="361">
        <v>24.742999999999999</v>
      </c>
      <c r="F183" s="361">
        <v>21.967700000000001</v>
      </c>
      <c r="G183" s="361">
        <v>3.3820000000000001</v>
      </c>
      <c r="H183" s="361">
        <v>18.585699999999999</v>
      </c>
    </row>
    <row r="184" spans="2:8" ht="15" customHeight="1">
      <c r="B184" s="364">
        <v>45328</v>
      </c>
      <c r="C184" s="361">
        <v>2.1640999999999999</v>
      </c>
      <c r="D184" s="361">
        <v>29.777000000000001</v>
      </c>
      <c r="E184" s="361">
        <v>24.637899999999998</v>
      </c>
      <c r="F184" s="361">
        <v>21.881499999999999</v>
      </c>
      <c r="G184" s="361">
        <v>3.3839999999999999</v>
      </c>
      <c r="H184" s="361">
        <v>18.497499999999999</v>
      </c>
    </row>
    <row r="185" spans="2:8" ht="15" customHeight="1">
      <c r="B185" s="364">
        <v>45327</v>
      </c>
      <c r="C185" s="361">
        <v>2.1179999999999999</v>
      </c>
      <c r="D185" s="361">
        <v>30.019600000000001</v>
      </c>
      <c r="E185" s="361">
        <v>24.569199999999999</v>
      </c>
      <c r="F185" s="361">
        <v>21.8794</v>
      </c>
      <c r="G185" s="361">
        <v>3.3820000000000001</v>
      </c>
      <c r="H185" s="361">
        <v>18.497399999999999</v>
      </c>
    </row>
    <row r="186" spans="2:8" ht="15" customHeight="1">
      <c r="B186" s="364">
        <v>45324</v>
      </c>
      <c r="C186" s="361">
        <v>2.0337000000000001</v>
      </c>
      <c r="D186" s="361">
        <v>29.918299999999999</v>
      </c>
      <c r="E186" s="361">
        <v>24.475000000000001</v>
      </c>
      <c r="F186" s="361">
        <v>21.7697</v>
      </c>
      <c r="G186" s="361">
        <v>3.29</v>
      </c>
      <c r="H186" s="361">
        <v>18.479700000000001</v>
      </c>
    </row>
    <row r="187" spans="2:8" ht="15" customHeight="1">
      <c r="B187" s="364">
        <v>45323</v>
      </c>
      <c r="C187" s="361">
        <v>2.0804</v>
      </c>
      <c r="D187" s="361">
        <v>30.525700000000001</v>
      </c>
      <c r="E187" s="361">
        <v>24.519400000000001</v>
      </c>
      <c r="F187" s="361">
        <v>22.2423</v>
      </c>
      <c r="G187" s="361">
        <v>3.3450000000000002</v>
      </c>
      <c r="H187" s="361">
        <v>18.897300000000001</v>
      </c>
    </row>
    <row r="188" spans="2:8" ht="15" customHeight="1">
      <c r="B188" s="364">
        <v>45322</v>
      </c>
      <c r="C188" s="361">
        <v>2.3180000000000001</v>
      </c>
      <c r="D188" s="361">
        <v>30.688700000000001</v>
      </c>
      <c r="E188" s="361">
        <v>24.3965</v>
      </c>
      <c r="F188" s="361">
        <v>21.9636</v>
      </c>
      <c r="G188" s="361">
        <v>3.3450000000000002</v>
      </c>
      <c r="H188" s="361">
        <v>18.618600000000001</v>
      </c>
    </row>
    <row r="189" spans="2:8" ht="15" customHeight="1">
      <c r="B189" s="364">
        <v>45321</v>
      </c>
      <c r="C189" s="361">
        <v>2.2919999999999998</v>
      </c>
      <c r="D189" s="361">
        <v>16.564599999999999</v>
      </c>
      <c r="E189" s="361">
        <v>24.303000000000001</v>
      </c>
      <c r="F189" s="361">
        <v>15.7697</v>
      </c>
      <c r="G189" s="361">
        <v>3.3610000000000002</v>
      </c>
      <c r="H189" s="361">
        <v>12.4087</v>
      </c>
    </row>
    <row r="190" spans="2:8" ht="15" customHeight="1">
      <c r="B190" s="364">
        <v>45320</v>
      </c>
      <c r="C190" s="361">
        <v>2.2761999999999998</v>
      </c>
      <c r="D190" s="361">
        <v>16.263000000000002</v>
      </c>
      <c r="E190" s="361">
        <v>24.412500000000001</v>
      </c>
      <c r="F190" s="361">
        <v>15.703900000000001</v>
      </c>
      <c r="G190" s="361">
        <v>3.4409999999999998</v>
      </c>
      <c r="H190" s="361">
        <v>12.2629</v>
      </c>
    </row>
    <row r="191" spans="2:8" ht="15" customHeight="1">
      <c r="B191" s="364">
        <v>45317</v>
      </c>
      <c r="C191" s="361">
        <v>1.99</v>
      </c>
      <c r="D191" s="361">
        <v>17.319900000000001</v>
      </c>
      <c r="E191" s="361">
        <v>25.124600000000001</v>
      </c>
      <c r="F191" s="361">
        <v>16.426200000000001</v>
      </c>
      <c r="G191" s="361">
        <v>3.387</v>
      </c>
      <c r="H191" s="361">
        <v>13.039199999999999</v>
      </c>
    </row>
    <row r="192" spans="2:8" ht="15" customHeight="1">
      <c r="B192" s="364">
        <v>45316</v>
      </c>
      <c r="C192" s="361">
        <v>1.9948999999999999</v>
      </c>
      <c r="D192" s="361">
        <v>16.893999999999998</v>
      </c>
      <c r="E192" s="361">
        <v>25.234000000000002</v>
      </c>
      <c r="F192" s="361">
        <v>16.1629</v>
      </c>
      <c r="G192" s="361">
        <v>3.415</v>
      </c>
      <c r="H192" s="361">
        <v>12.7479</v>
      </c>
    </row>
    <row r="193" spans="2:8" ht="15" customHeight="1">
      <c r="B193" s="364">
        <v>45315</v>
      </c>
      <c r="C193" s="361">
        <v>1.8608</v>
      </c>
      <c r="D193" s="361">
        <v>13.6531</v>
      </c>
      <c r="E193" s="361">
        <v>25.247199999999999</v>
      </c>
      <c r="F193" s="361">
        <v>14.635400000000001</v>
      </c>
      <c r="G193" s="361">
        <v>3.3969999999999998</v>
      </c>
      <c r="H193" s="361">
        <v>11.2384</v>
      </c>
    </row>
    <row r="194" spans="2:8" ht="15" customHeight="1">
      <c r="B194" s="364">
        <v>45314</v>
      </c>
      <c r="C194" s="361">
        <v>1.8574999999999999</v>
      </c>
      <c r="D194" s="361">
        <v>13.694800000000001</v>
      </c>
      <c r="E194" s="361">
        <v>25.248100000000001</v>
      </c>
      <c r="F194" s="361">
        <v>14.725300000000001</v>
      </c>
      <c r="G194" s="361">
        <v>3.375</v>
      </c>
      <c r="H194" s="361">
        <v>11.350300000000001</v>
      </c>
    </row>
    <row r="195" spans="2:8" ht="15" customHeight="1">
      <c r="B195" s="364">
        <v>45313</v>
      </c>
      <c r="C195" s="361">
        <v>1.8682000000000001</v>
      </c>
      <c r="D195" s="361">
        <v>14.6433</v>
      </c>
      <c r="E195" s="361">
        <v>25.196300000000001</v>
      </c>
      <c r="F195" s="361">
        <v>15.166</v>
      </c>
      <c r="G195" s="361">
        <v>3.375</v>
      </c>
      <c r="H195" s="361">
        <v>11.791</v>
      </c>
    </row>
    <row r="196" spans="2:8" ht="15" customHeight="1">
      <c r="B196" s="364">
        <v>45310</v>
      </c>
      <c r="C196" s="361">
        <v>1.8646</v>
      </c>
      <c r="D196" s="361">
        <v>14.8192</v>
      </c>
      <c r="E196" s="361">
        <v>25.159500000000001</v>
      </c>
      <c r="F196" s="361">
        <v>15.2255</v>
      </c>
      <c r="G196" s="361">
        <v>3.415</v>
      </c>
      <c r="H196" s="361">
        <v>11.810499999999999</v>
      </c>
    </row>
    <row r="197" spans="2:8" ht="15" customHeight="1">
      <c r="B197" s="364">
        <v>45309</v>
      </c>
      <c r="C197" s="361">
        <v>1.893</v>
      </c>
      <c r="D197" s="361">
        <v>14.8963</v>
      </c>
      <c r="E197" s="361">
        <v>25.3293</v>
      </c>
      <c r="F197" s="361">
        <v>15.290699999999999</v>
      </c>
      <c r="G197" s="361">
        <v>3.3719999999999999</v>
      </c>
      <c r="H197" s="361">
        <v>11.918699999999999</v>
      </c>
    </row>
    <row r="198" spans="2:8" ht="15" customHeight="1">
      <c r="B198" s="364">
        <v>45308</v>
      </c>
      <c r="C198" s="361">
        <v>1.9015</v>
      </c>
      <c r="D198" s="361">
        <v>14.9237</v>
      </c>
      <c r="E198" s="361">
        <v>25.295400000000001</v>
      </c>
      <c r="F198" s="361">
        <v>15.3161</v>
      </c>
      <c r="G198" s="361">
        <v>3.36</v>
      </c>
      <c r="H198" s="361">
        <v>11.956099999999999</v>
      </c>
    </row>
    <row r="199" spans="2:8" ht="15" customHeight="1">
      <c r="B199" s="364">
        <v>45307</v>
      </c>
      <c r="C199" s="361">
        <v>1.8228</v>
      </c>
      <c r="D199" s="361">
        <v>15.404400000000001</v>
      </c>
      <c r="E199" s="361">
        <v>25.269600000000001</v>
      </c>
      <c r="F199" s="361">
        <v>15.459300000000001</v>
      </c>
      <c r="G199" s="361">
        <v>3.3149999999999999</v>
      </c>
      <c r="H199" s="361">
        <v>12.144299999999999</v>
      </c>
    </row>
    <row r="200" spans="2:8" ht="15" customHeight="1">
      <c r="B200" s="364">
        <v>45306</v>
      </c>
      <c r="C200" s="361">
        <v>1.7967</v>
      </c>
      <c r="D200" s="361">
        <v>15.2049</v>
      </c>
      <c r="E200" s="361">
        <v>25.168199999999999</v>
      </c>
      <c r="F200" s="361">
        <v>15.352</v>
      </c>
      <c r="G200" s="361">
        <v>3.2949999999999999</v>
      </c>
      <c r="H200" s="361">
        <v>12.057</v>
      </c>
    </row>
    <row r="201" spans="2:8" ht="15" customHeight="1">
      <c r="B201" s="364">
        <v>45303</v>
      </c>
      <c r="C201" s="361">
        <v>1.7914000000000001</v>
      </c>
      <c r="D201" s="361">
        <v>15.490500000000001</v>
      </c>
      <c r="E201" s="361">
        <v>25.152999999999999</v>
      </c>
      <c r="F201" s="361">
        <v>15.461600000000001</v>
      </c>
      <c r="G201" s="361">
        <v>3.3050000000000002</v>
      </c>
      <c r="H201" s="361">
        <v>12.156599999999999</v>
      </c>
    </row>
    <row r="202" spans="2:8" ht="15" customHeight="1">
      <c r="B202" s="364">
        <v>45302</v>
      </c>
      <c r="C202" s="361">
        <v>1.7891999999999999</v>
      </c>
      <c r="D202" s="361">
        <v>14.242900000000001</v>
      </c>
      <c r="E202" s="361">
        <v>25.120999999999999</v>
      </c>
      <c r="F202" s="361">
        <v>15.412000000000001</v>
      </c>
      <c r="G202" s="361">
        <v>3.3170000000000002</v>
      </c>
      <c r="H202" s="361">
        <v>12.095000000000001</v>
      </c>
    </row>
    <row r="203" spans="2:8" ht="15" customHeight="1">
      <c r="B203" s="364">
        <v>45301</v>
      </c>
      <c r="C203" s="361">
        <v>1.7923</v>
      </c>
      <c r="D203" s="361">
        <v>15.196999999999999</v>
      </c>
      <c r="E203" s="361">
        <v>25.102699999999999</v>
      </c>
      <c r="F203" s="361">
        <v>15.442600000000001</v>
      </c>
      <c r="G203" s="361">
        <v>3.347</v>
      </c>
      <c r="H203" s="361">
        <v>12.095599999999999</v>
      </c>
    </row>
    <row r="204" spans="2:8" ht="15" customHeight="1">
      <c r="B204" s="364">
        <v>45300</v>
      </c>
      <c r="C204" s="361">
        <v>1.7762</v>
      </c>
      <c r="D204" s="361">
        <v>15.118600000000001</v>
      </c>
      <c r="E204" s="361">
        <v>25.023900000000001</v>
      </c>
      <c r="F204" s="361">
        <v>15.4536</v>
      </c>
      <c r="G204" s="361">
        <v>3.3149999999999999</v>
      </c>
      <c r="H204" s="361">
        <v>12.1386</v>
      </c>
    </row>
    <row r="205" spans="2:8" ht="15" customHeight="1">
      <c r="B205" s="364">
        <v>45299</v>
      </c>
      <c r="C205" s="361">
        <v>1.7690999999999999</v>
      </c>
      <c r="D205" s="361">
        <v>17.479199999999999</v>
      </c>
      <c r="E205" s="361">
        <v>24.988199999999999</v>
      </c>
      <c r="F205" s="361">
        <v>15.811999999999999</v>
      </c>
      <c r="G205" s="361">
        <v>3.355</v>
      </c>
      <c r="H205" s="361">
        <v>12.457000000000001</v>
      </c>
    </row>
    <row r="206" spans="2:8" ht="15" customHeight="1">
      <c r="B206" s="364">
        <v>45296</v>
      </c>
      <c r="C206" s="361">
        <v>1.7706</v>
      </c>
      <c r="D206" s="361">
        <v>16.6663</v>
      </c>
      <c r="E206" s="361">
        <v>24.9678</v>
      </c>
      <c r="F206" s="361">
        <v>15.373699999999999</v>
      </c>
      <c r="G206" s="361">
        <v>3.3370000000000002</v>
      </c>
      <c r="H206" s="361">
        <v>12.0367</v>
      </c>
    </row>
    <row r="207" spans="2:8" ht="15" customHeight="1">
      <c r="B207" s="364">
        <v>45295</v>
      </c>
      <c r="C207" s="361">
        <v>1.7656000000000001</v>
      </c>
      <c r="D207" s="361">
        <v>16.5365</v>
      </c>
      <c r="E207" s="361">
        <v>25.013000000000002</v>
      </c>
      <c r="F207" s="361">
        <v>15.303800000000001</v>
      </c>
      <c r="G207" s="361">
        <v>3.2850000000000001</v>
      </c>
      <c r="H207" s="361">
        <v>12.018800000000001</v>
      </c>
    </row>
    <row r="208" spans="2:8" ht="15" customHeight="1">
      <c r="B208" s="364">
        <v>45294</v>
      </c>
      <c r="C208" s="361">
        <v>1.7522</v>
      </c>
      <c r="D208" s="361">
        <v>16.5078</v>
      </c>
      <c r="E208" s="361">
        <v>25.129300000000001</v>
      </c>
      <c r="F208" s="361">
        <v>15.3101</v>
      </c>
      <c r="G208" s="361">
        <v>3.335</v>
      </c>
      <c r="H208" s="361">
        <v>11.975099999999999</v>
      </c>
    </row>
    <row r="209" spans="2:8" ht="15" customHeight="1">
      <c r="B209" s="364">
        <v>45293</v>
      </c>
      <c r="C209" s="361">
        <v>1.7078</v>
      </c>
      <c r="D209" s="361">
        <v>16.195699999999999</v>
      </c>
      <c r="E209" s="361">
        <v>25.118099999999998</v>
      </c>
      <c r="F209" s="361">
        <v>15.413500000000001</v>
      </c>
      <c r="G209" s="361">
        <v>3.3050000000000002</v>
      </c>
      <c r="H209" s="361">
        <v>12.108499999999999</v>
      </c>
    </row>
    <row r="210" spans="2:8" ht="15" customHeight="1">
      <c r="B210" s="364">
        <v>45288</v>
      </c>
      <c r="C210" s="361">
        <v>1.7043999999999999</v>
      </c>
      <c r="D210" s="361">
        <v>22.6296</v>
      </c>
      <c r="E210" s="361">
        <v>35.136099999999999</v>
      </c>
      <c r="F210" s="361">
        <v>18.026800000000001</v>
      </c>
      <c r="G210" s="361">
        <v>3.1749999999999998</v>
      </c>
      <c r="H210" s="361">
        <v>14.851800000000001</v>
      </c>
    </row>
    <row r="211" spans="2:8" ht="15" customHeight="1">
      <c r="B211" s="364">
        <v>45287</v>
      </c>
      <c r="C211" s="361">
        <v>1.7312000000000001</v>
      </c>
      <c r="D211" s="361">
        <v>22.598800000000001</v>
      </c>
      <c r="E211" s="361">
        <v>35.140700000000002</v>
      </c>
      <c r="F211" s="361">
        <v>18.156300000000002</v>
      </c>
      <c r="G211" s="361">
        <v>3.2549999999999999</v>
      </c>
      <c r="H211" s="361">
        <v>14.901300000000001</v>
      </c>
    </row>
    <row r="212" spans="2:8" ht="15" customHeight="1">
      <c r="B212" s="364">
        <v>45286</v>
      </c>
      <c r="C212" s="361">
        <v>1.7521</v>
      </c>
      <c r="D212" s="361">
        <v>23.138999999999999</v>
      </c>
      <c r="E212" s="361">
        <v>35.193300000000001</v>
      </c>
      <c r="F212" s="361">
        <v>18.4739</v>
      </c>
      <c r="G212" s="361">
        <v>3.266</v>
      </c>
      <c r="H212" s="361">
        <v>15.2079</v>
      </c>
    </row>
    <row r="213" spans="2:8" ht="15" customHeight="1">
      <c r="B213" s="364">
        <v>45282</v>
      </c>
      <c r="C213" s="361">
        <v>1.7597</v>
      </c>
      <c r="D213" s="361">
        <v>23.192399999999999</v>
      </c>
      <c r="E213" s="361">
        <v>35.096699999999998</v>
      </c>
      <c r="F213" s="361">
        <v>18.5151</v>
      </c>
      <c r="G213" s="361">
        <v>3.2909999999999999</v>
      </c>
      <c r="H213" s="361">
        <v>15.2241</v>
      </c>
    </row>
    <row r="214" spans="2:8" ht="15" customHeight="1">
      <c r="B214" s="364">
        <v>45281</v>
      </c>
      <c r="C214" s="361">
        <v>1.7608999999999999</v>
      </c>
      <c r="D214" s="361">
        <v>23.293900000000001</v>
      </c>
      <c r="E214" s="361">
        <v>35.0961</v>
      </c>
      <c r="F214" s="361">
        <v>18.543199999999999</v>
      </c>
      <c r="G214" s="361">
        <v>3.2919999999999998</v>
      </c>
      <c r="H214" s="361">
        <v>15.251200000000001</v>
      </c>
    </row>
    <row r="215" spans="2:8" ht="15" customHeight="1">
      <c r="B215" s="364">
        <v>45280</v>
      </c>
      <c r="C215" s="361">
        <v>1.7522</v>
      </c>
      <c r="D215" s="361">
        <v>23.4161</v>
      </c>
      <c r="E215" s="361">
        <v>35.095500000000001</v>
      </c>
      <c r="F215" s="361">
        <v>18.561</v>
      </c>
      <c r="G215" s="361">
        <v>3.2770000000000001</v>
      </c>
      <c r="H215" s="361">
        <v>15.284000000000001</v>
      </c>
    </row>
    <row r="216" spans="2:8" ht="15" customHeight="1">
      <c r="B216" s="364">
        <v>45279</v>
      </c>
      <c r="C216" s="361">
        <v>1.7838000000000001</v>
      </c>
      <c r="D216" s="361">
        <v>23.465900000000001</v>
      </c>
      <c r="E216" s="361">
        <v>35.094799999999999</v>
      </c>
      <c r="F216" s="361">
        <v>18.686499999999999</v>
      </c>
      <c r="G216" s="361">
        <v>3.3050000000000002</v>
      </c>
      <c r="H216" s="361">
        <v>15.381500000000001</v>
      </c>
    </row>
    <row r="217" spans="2:8" ht="15" customHeight="1">
      <c r="B217" s="364">
        <v>45278</v>
      </c>
      <c r="C217" s="361">
        <v>1.786</v>
      </c>
      <c r="D217" s="361">
        <v>23.604600000000001</v>
      </c>
      <c r="E217" s="361">
        <v>35.095700000000001</v>
      </c>
      <c r="F217" s="361">
        <v>18.757300000000001</v>
      </c>
      <c r="G217" s="361">
        <v>3.3380000000000001</v>
      </c>
      <c r="H217" s="361">
        <v>15.4193</v>
      </c>
    </row>
    <row r="218" spans="2:8" ht="15" customHeight="1">
      <c r="B218" s="364">
        <v>45275</v>
      </c>
      <c r="C218" s="361">
        <v>1.7882</v>
      </c>
      <c r="D218" s="361">
        <v>23.985700000000001</v>
      </c>
      <c r="E218" s="361">
        <v>35.100499999999997</v>
      </c>
      <c r="F218" s="361">
        <v>18.985399999999998</v>
      </c>
      <c r="G218" s="361">
        <v>3.3479999999999999</v>
      </c>
      <c r="H218" s="361">
        <v>15.6374</v>
      </c>
    </row>
    <row r="219" spans="2:8" ht="15" customHeight="1">
      <c r="B219" s="364">
        <v>45274</v>
      </c>
      <c r="C219" s="361">
        <v>1.8012999999999999</v>
      </c>
      <c r="D219" s="361">
        <v>23.884499999999999</v>
      </c>
      <c r="E219" s="361">
        <v>35.0931</v>
      </c>
      <c r="F219" s="361">
        <v>18.9819</v>
      </c>
      <c r="G219" s="361">
        <v>3.3010000000000002</v>
      </c>
      <c r="H219" s="361">
        <v>15.680899999999999</v>
      </c>
    </row>
    <row r="220" spans="2:8" ht="15" customHeight="1">
      <c r="B220" s="364">
        <v>45273</v>
      </c>
      <c r="C220" s="361">
        <v>1.8242</v>
      </c>
      <c r="D220" s="361">
        <v>23.616199999999999</v>
      </c>
      <c r="E220" s="361">
        <v>35.099200000000003</v>
      </c>
      <c r="F220" s="361">
        <v>18.987400000000001</v>
      </c>
      <c r="G220" s="361">
        <v>3.5259999999999998</v>
      </c>
      <c r="H220" s="361">
        <v>15.461399999999999</v>
      </c>
    </row>
    <row r="221" spans="2:8" ht="15" customHeight="1">
      <c r="B221" s="364">
        <v>45272</v>
      </c>
      <c r="C221" s="361">
        <v>1.8067</v>
      </c>
      <c r="D221" s="361">
        <v>23.79</v>
      </c>
      <c r="E221" s="361">
        <v>35.093400000000003</v>
      </c>
      <c r="F221" s="361">
        <v>18.988099999999999</v>
      </c>
      <c r="G221" s="361">
        <v>3.53</v>
      </c>
      <c r="H221" s="361">
        <v>15.4581</v>
      </c>
    </row>
    <row r="222" spans="2:8" ht="15" customHeight="1">
      <c r="B222" s="364">
        <v>45271</v>
      </c>
      <c r="C222" s="361">
        <v>1.8147</v>
      </c>
      <c r="D222" s="361">
        <v>23.822299999999998</v>
      </c>
      <c r="E222" s="361">
        <v>35.021099999999997</v>
      </c>
      <c r="F222" s="361">
        <v>19.0258</v>
      </c>
      <c r="G222" s="361">
        <v>3.56</v>
      </c>
      <c r="H222" s="361">
        <v>15.4658</v>
      </c>
    </row>
    <row r="223" spans="2:8" ht="15" customHeight="1">
      <c r="B223" s="364">
        <v>45268</v>
      </c>
      <c r="C223" s="361">
        <v>1.8222</v>
      </c>
      <c r="D223" s="361">
        <v>24.045500000000001</v>
      </c>
      <c r="E223" s="361">
        <v>35.015599999999999</v>
      </c>
      <c r="F223" s="361">
        <v>19.0671</v>
      </c>
      <c r="G223" s="361">
        <v>3.5339999999999998</v>
      </c>
      <c r="H223" s="361">
        <v>15.533099999999999</v>
      </c>
    </row>
    <row r="224" spans="2:8" ht="15" customHeight="1">
      <c r="B224" s="364">
        <v>45267</v>
      </c>
      <c r="C224" s="361">
        <v>1.841</v>
      </c>
      <c r="D224" s="361">
        <v>24.113099999999999</v>
      </c>
      <c r="E224" s="361">
        <v>35.014000000000003</v>
      </c>
      <c r="F224" s="361">
        <v>19.149899999999999</v>
      </c>
      <c r="G224" s="361">
        <v>3.5750000000000002</v>
      </c>
      <c r="H224" s="361">
        <v>15.5749</v>
      </c>
    </row>
    <row r="225" spans="2:8" ht="15" customHeight="1">
      <c r="B225" s="364">
        <v>45266</v>
      </c>
      <c r="C225" s="361">
        <v>1.8380000000000001</v>
      </c>
      <c r="D225" s="361">
        <v>23.999199999999998</v>
      </c>
      <c r="E225" s="361">
        <v>35.012900000000002</v>
      </c>
      <c r="F225" s="361">
        <v>19.108499999999999</v>
      </c>
      <c r="G225" s="361">
        <v>3.54</v>
      </c>
      <c r="H225" s="361">
        <v>15.5685</v>
      </c>
    </row>
    <row r="226" spans="2:8" ht="15" customHeight="1">
      <c r="B226" s="364">
        <v>45265</v>
      </c>
      <c r="C226" s="361">
        <v>1.8391</v>
      </c>
      <c r="D226" s="361">
        <v>24.139099999999999</v>
      </c>
      <c r="E226" s="361">
        <v>35.0169</v>
      </c>
      <c r="F226" s="361">
        <v>19.132899999999999</v>
      </c>
      <c r="G226" s="361">
        <v>3.5750000000000002</v>
      </c>
      <c r="H226" s="361">
        <v>15.5579</v>
      </c>
    </row>
    <row r="227" spans="2:8" ht="15" customHeight="1">
      <c r="B227" s="364">
        <v>45264</v>
      </c>
      <c r="C227" s="361">
        <v>1.8241000000000001</v>
      </c>
      <c r="D227" s="361">
        <v>24.092300000000002</v>
      </c>
      <c r="E227" s="361">
        <v>35.018999999999998</v>
      </c>
      <c r="F227" s="361">
        <v>19.066099999999999</v>
      </c>
      <c r="G227" s="361">
        <v>3.625</v>
      </c>
      <c r="H227" s="361">
        <v>15.4411</v>
      </c>
    </row>
    <row r="228" spans="2:8" ht="15" customHeight="1">
      <c r="B228" s="364">
        <v>45261</v>
      </c>
      <c r="C228" s="361">
        <v>1.8307</v>
      </c>
      <c r="D228" s="361">
        <v>23.8795</v>
      </c>
      <c r="E228" s="361">
        <v>35.040399999999998</v>
      </c>
      <c r="F228" s="361">
        <v>19.036000000000001</v>
      </c>
      <c r="G228" s="361">
        <v>3.7</v>
      </c>
      <c r="H228" s="361">
        <v>15.336</v>
      </c>
    </row>
    <row r="229" spans="2:8" ht="15" customHeight="1">
      <c r="B229" s="364">
        <v>45260</v>
      </c>
      <c r="C229" s="361">
        <v>1.8080000000000001</v>
      </c>
      <c r="D229" s="361">
        <v>23.967199999999998</v>
      </c>
      <c r="E229" s="361">
        <v>35.050899999999999</v>
      </c>
      <c r="F229" s="361">
        <v>18.970800000000001</v>
      </c>
      <c r="G229" s="361">
        <v>3.6970000000000001</v>
      </c>
      <c r="H229" s="361">
        <v>15.2738</v>
      </c>
    </row>
    <row r="230" spans="2:8" ht="15" customHeight="1">
      <c r="B230" s="364">
        <v>45259</v>
      </c>
      <c r="C230" s="361">
        <v>1.8176000000000001</v>
      </c>
      <c r="D230" s="361">
        <v>23.872499999999999</v>
      </c>
      <c r="E230" s="361">
        <v>35.128999999999998</v>
      </c>
      <c r="F230" s="361">
        <v>18.9908</v>
      </c>
      <c r="G230" s="361">
        <v>3.64</v>
      </c>
      <c r="H230" s="361">
        <v>15.3508</v>
      </c>
    </row>
    <row r="231" spans="2:8" ht="15" customHeight="1">
      <c r="B231" s="364">
        <v>45258</v>
      </c>
      <c r="C231" s="361">
        <v>1.8168</v>
      </c>
      <c r="D231" s="361">
        <v>23.879799999999999</v>
      </c>
      <c r="E231" s="361">
        <v>35.1434</v>
      </c>
      <c r="F231" s="361">
        <v>19.025300000000001</v>
      </c>
      <c r="G231" s="361">
        <v>3.7349999999999999</v>
      </c>
      <c r="H231" s="361">
        <v>15.2903</v>
      </c>
    </row>
    <row r="232" spans="2:8" ht="15" customHeight="1">
      <c r="B232" s="364">
        <v>45257</v>
      </c>
      <c r="C232" s="361">
        <v>1.8351</v>
      </c>
      <c r="D232" s="361">
        <v>23.846699999999998</v>
      </c>
      <c r="E232" s="361">
        <v>35.3855</v>
      </c>
      <c r="F232" s="361">
        <v>19.020700000000001</v>
      </c>
      <c r="G232" s="361">
        <v>3.762</v>
      </c>
      <c r="H232" s="361">
        <v>15.258699999999999</v>
      </c>
    </row>
    <row r="233" spans="2:8" ht="15" customHeight="1">
      <c r="B233" s="364">
        <v>45254</v>
      </c>
      <c r="C233" s="361">
        <v>1.8348</v>
      </c>
      <c r="D233" s="361">
        <v>23.499600000000001</v>
      </c>
      <c r="E233" s="361">
        <v>35.549399999999999</v>
      </c>
      <c r="F233" s="361">
        <v>18.822199999999999</v>
      </c>
      <c r="G233" s="361">
        <v>3.7749999999999999</v>
      </c>
      <c r="H233" s="361">
        <v>15.0472</v>
      </c>
    </row>
    <row r="234" spans="2:8" ht="15" customHeight="1">
      <c r="B234" s="364">
        <v>45253</v>
      </c>
      <c r="C234" s="361">
        <v>1.8167</v>
      </c>
      <c r="D234" s="361">
        <v>23.345700000000001</v>
      </c>
      <c r="E234" s="361">
        <v>35.5593</v>
      </c>
      <c r="F234" s="361">
        <v>18.728899999999999</v>
      </c>
      <c r="G234" s="361">
        <v>3.71</v>
      </c>
      <c r="H234" s="361">
        <v>15.0189</v>
      </c>
    </row>
    <row r="235" spans="2:8" ht="15" customHeight="1">
      <c r="B235" s="364">
        <v>45252</v>
      </c>
      <c r="C235" s="361">
        <v>1.8185</v>
      </c>
      <c r="D235" s="361">
        <v>23.53</v>
      </c>
      <c r="E235" s="361">
        <v>35.555199999999999</v>
      </c>
      <c r="F235" s="361">
        <v>18.865600000000001</v>
      </c>
      <c r="G235" s="361">
        <v>3.76</v>
      </c>
      <c r="H235" s="361">
        <v>15.105600000000001</v>
      </c>
    </row>
    <row r="236" spans="2:8" ht="15" customHeight="1">
      <c r="B236" s="364">
        <v>45251</v>
      </c>
      <c r="C236" s="361">
        <v>1.8189</v>
      </c>
      <c r="D236" s="361">
        <v>23.4863</v>
      </c>
      <c r="E236" s="361">
        <v>35.533000000000001</v>
      </c>
      <c r="F236" s="361">
        <v>18.8172</v>
      </c>
      <c r="G236" s="361">
        <v>3.71</v>
      </c>
      <c r="H236" s="361">
        <v>15.107200000000001</v>
      </c>
    </row>
    <row r="237" spans="2:8" ht="15" customHeight="1">
      <c r="B237" s="364">
        <v>45250</v>
      </c>
      <c r="C237" s="361">
        <v>1.8354999999999999</v>
      </c>
      <c r="D237" s="361">
        <v>22.6311</v>
      </c>
      <c r="E237" s="361">
        <v>35.476300000000002</v>
      </c>
      <c r="F237" s="361">
        <v>18.5046</v>
      </c>
      <c r="G237" s="361">
        <v>3.7450000000000001</v>
      </c>
      <c r="H237" s="361">
        <v>14.759600000000001</v>
      </c>
    </row>
    <row r="238" spans="2:8" ht="15" customHeight="1">
      <c r="B238" s="364">
        <v>45247</v>
      </c>
      <c r="C238" s="361">
        <v>1.8419000000000001</v>
      </c>
      <c r="D238" s="361">
        <v>22.371200000000002</v>
      </c>
      <c r="E238" s="361">
        <v>35.506799999999998</v>
      </c>
      <c r="F238" s="361">
        <v>18.3249</v>
      </c>
      <c r="G238" s="361">
        <v>3.8050000000000002</v>
      </c>
      <c r="H238" s="361">
        <v>14.5199</v>
      </c>
    </row>
    <row r="239" spans="2:8" ht="15" customHeight="1">
      <c r="B239" s="364">
        <v>45246</v>
      </c>
      <c r="C239" s="361">
        <v>1.837</v>
      </c>
      <c r="D239" s="361">
        <v>22.0106</v>
      </c>
      <c r="E239" s="361">
        <v>35.4373</v>
      </c>
      <c r="F239" s="361">
        <v>18.096800000000002</v>
      </c>
      <c r="G239" s="361">
        <v>3.79</v>
      </c>
      <c r="H239" s="361">
        <v>14.306800000000001</v>
      </c>
    </row>
    <row r="240" spans="2:8" ht="15" customHeight="1">
      <c r="B240" s="364">
        <v>45245</v>
      </c>
      <c r="C240" s="361">
        <v>1.8364</v>
      </c>
      <c r="D240" s="361">
        <v>22.1035</v>
      </c>
      <c r="E240" s="361">
        <v>35.436500000000002</v>
      </c>
      <c r="F240" s="361">
        <v>18.1082</v>
      </c>
      <c r="G240" s="361">
        <v>3.8170000000000002</v>
      </c>
      <c r="H240" s="361">
        <v>14.2912</v>
      </c>
    </row>
    <row r="241" spans="2:8" ht="15" customHeight="1">
      <c r="B241" s="364">
        <v>45244</v>
      </c>
      <c r="C241" s="361">
        <v>1.8805000000000001</v>
      </c>
      <c r="D241" s="361">
        <v>21.6951</v>
      </c>
      <c r="E241" s="361">
        <v>35.398499999999999</v>
      </c>
      <c r="F241" s="361">
        <v>18.1281</v>
      </c>
      <c r="G241" s="361">
        <v>3.98</v>
      </c>
      <c r="H241" s="361">
        <v>14.148099999999999</v>
      </c>
    </row>
    <row r="242" spans="2:8" ht="15" customHeight="1">
      <c r="B242" s="364">
        <v>45243</v>
      </c>
      <c r="C242" s="361">
        <v>1.8984000000000001</v>
      </c>
      <c r="D242" s="361">
        <v>21.484400000000001</v>
      </c>
      <c r="E242" s="361">
        <v>35.439599999999999</v>
      </c>
      <c r="F242" s="361">
        <v>18.127300000000002</v>
      </c>
      <c r="G242" s="361">
        <v>4.0069999999999997</v>
      </c>
      <c r="H242" s="361">
        <v>14.1203</v>
      </c>
    </row>
    <row r="243" spans="2:8" ht="15" customHeight="1">
      <c r="B243" s="364">
        <v>45240</v>
      </c>
      <c r="C243" s="361">
        <v>1.8688</v>
      </c>
      <c r="D243" s="361">
        <v>20.960999999999999</v>
      </c>
      <c r="E243" s="361">
        <v>35.550699999999999</v>
      </c>
      <c r="F243" s="361">
        <v>18.0077</v>
      </c>
      <c r="G243" s="361">
        <v>3.96</v>
      </c>
      <c r="H243" s="361">
        <v>14.047700000000001</v>
      </c>
    </row>
    <row r="244" spans="2:8" ht="15" customHeight="1">
      <c r="B244" s="364">
        <v>45239</v>
      </c>
      <c r="C244" s="361">
        <v>1.8384</v>
      </c>
      <c r="D244" s="361">
        <v>22.166799999999999</v>
      </c>
      <c r="E244" s="361">
        <v>35.557200000000002</v>
      </c>
      <c r="F244" s="361">
        <v>18.2498</v>
      </c>
      <c r="G244" s="361">
        <v>3.9350000000000001</v>
      </c>
      <c r="H244" s="361">
        <v>14.3148</v>
      </c>
    </row>
    <row r="245" spans="2:8" ht="15" customHeight="1">
      <c r="B245" s="364">
        <v>45238</v>
      </c>
      <c r="C245" s="361">
        <v>1.8428</v>
      </c>
      <c r="D245" s="361">
        <v>22.2835</v>
      </c>
      <c r="E245" s="361">
        <v>35.672600000000003</v>
      </c>
      <c r="F245" s="361">
        <v>18.239000000000001</v>
      </c>
      <c r="G245" s="361">
        <v>4.03</v>
      </c>
      <c r="H245" s="361">
        <v>14.209</v>
      </c>
    </row>
    <row r="246" spans="2:8" ht="15" customHeight="1">
      <c r="B246" s="364">
        <v>45237</v>
      </c>
      <c r="C246" s="361">
        <v>1.8248</v>
      </c>
      <c r="D246" s="361">
        <v>22.4954</v>
      </c>
      <c r="E246" s="361">
        <v>35.709200000000003</v>
      </c>
      <c r="F246" s="361">
        <v>18.247900000000001</v>
      </c>
      <c r="G246" s="361">
        <v>4.056</v>
      </c>
      <c r="H246" s="361">
        <v>14.1919</v>
      </c>
    </row>
    <row r="247" spans="2:8" ht="15" customHeight="1">
      <c r="B247" s="364">
        <v>45236</v>
      </c>
      <c r="C247" s="361">
        <v>1.7807999999999999</v>
      </c>
      <c r="D247" s="361">
        <v>22.857299999999999</v>
      </c>
      <c r="E247" s="361">
        <v>36.095199999999998</v>
      </c>
      <c r="F247" s="361">
        <v>18.16</v>
      </c>
      <c r="G247" s="361">
        <v>4.0570000000000004</v>
      </c>
      <c r="H247" s="361">
        <v>14.103</v>
      </c>
    </row>
    <row r="248" spans="2:8" ht="15" customHeight="1">
      <c r="B248" s="364">
        <v>45233</v>
      </c>
      <c r="C248" s="361">
        <v>1.8802000000000001</v>
      </c>
      <c r="D248" s="361">
        <v>21.628699999999998</v>
      </c>
      <c r="E248" s="361">
        <v>36.0931</v>
      </c>
      <c r="F248" s="361">
        <v>18.223199999999999</v>
      </c>
      <c r="G248" s="361">
        <v>4.0999999999999996</v>
      </c>
      <c r="H248" s="361">
        <v>14.123200000000001</v>
      </c>
    </row>
    <row r="249" spans="2:8" ht="15" customHeight="1">
      <c r="B249" s="364">
        <v>45232</v>
      </c>
      <c r="C249" s="361">
        <v>1.8992</v>
      </c>
      <c r="D249" s="361">
        <v>21.808</v>
      </c>
      <c r="E249" s="361">
        <v>36.116999999999997</v>
      </c>
      <c r="F249" s="361">
        <v>18.278199999999998</v>
      </c>
      <c r="G249" s="361">
        <v>4.16</v>
      </c>
      <c r="H249" s="361">
        <v>14.1182</v>
      </c>
    </row>
    <row r="250" spans="2:8" ht="15" customHeight="1">
      <c r="B250" s="364">
        <v>45231</v>
      </c>
      <c r="C250" s="361">
        <v>1.9501999999999999</v>
      </c>
      <c r="D250" s="361">
        <v>20.035699999999999</v>
      </c>
      <c r="E250" s="361">
        <v>36.125500000000002</v>
      </c>
      <c r="F250" s="361">
        <v>17.727</v>
      </c>
      <c r="G250" s="361">
        <v>4.2850000000000001</v>
      </c>
      <c r="H250" s="361">
        <v>13.442</v>
      </c>
    </row>
    <row r="251" spans="2:8" ht="15" customHeight="1">
      <c r="B251" s="364">
        <v>45230</v>
      </c>
      <c r="C251" s="361">
        <v>1.9669000000000001</v>
      </c>
      <c r="D251" s="361">
        <v>20.306000000000001</v>
      </c>
      <c r="E251" s="361">
        <v>36.126899999999999</v>
      </c>
      <c r="F251" s="361">
        <v>17.795200000000001</v>
      </c>
      <c r="G251" s="361">
        <v>4.335</v>
      </c>
      <c r="H251" s="361">
        <v>13.4602</v>
      </c>
    </row>
    <row r="252" spans="2:8" ht="15" customHeight="1">
      <c r="B252" s="364">
        <v>45229</v>
      </c>
      <c r="C252" s="361">
        <v>1.9362999999999999</v>
      </c>
      <c r="D252" s="361">
        <v>21.0899</v>
      </c>
      <c r="E252" s="361">
        <v>36.126800000000003</v>
      </c>
      <c r="F252" s="361">
        <v>17.933599999999998</v>
      </c>
      <c r="G252" s="361">
        <v>4.3049999999999997</v>
      </c>
      <c r="H252" s="361">
        <v>13.6286</v>
      </c>
    </row>
    <row r="253" spans="2:8" ht="15" customHeight="1">
      <c r="B253" s="364">
        <v>45226</v>
      </c>
      <c r="C253" s="361">
        <v>1.9435</v>
      </c>
      <c r="D253" s="361">
        <v>20.494199999999999</v>
      </c>
      <c r="E253" s="361">
        <v>37.097900000000003</v>
      </c>
      <c r="F253" s="361">
        <v>17.884</v>
      </c>
      <c r="G253" s="361">
        <v>4.29</v>
      </c>
      <c r="H253" s="361">
        <v>13.593999999999999</v>
      </c>
    </row>
    <row r="254" spans="2:8" ht="15" customHeight="1">
      <c r="B254" s="364">
        <v>45225</v>
      </c>
      <c r="C254" s="361">
        <v>1.9356</v>
      </c>
      <c r="D254" s="361">
        <v>20.724299999999999</v>
      </c>
      <c r="E254" s="361">
        <v>37.145099999999999</v>
      </c>
      <c r="F254" s="361">
        <v>17.893699999999999</v>
      </c>
      <c r="G254" s="361">
        <v>4.4000000000000004</v>
      </c>
      <c r="H254" s="361">
        <v>13.4937</v>
      </c>
    </row>
    <row r="255" spans="2:8" ht="15" customHeight="1">
      <c r="B255" s="364">
        <v>45224</v>
      </c>
      <c r="C255" s="361">
        <v>1.9004000000000001</v>
      </c>
      <c r="D255" s="361">
        <v>20.221800000000002</v>
      </c>
      <c r="E255" s="361">
        <v>36.979500000000002</v>
      </c>
      <c r="F255" s="361">
        <v>17.584199999999999</v>
      </c>
      <c r="G255" s="361">
        <v>4.2869999999999999</v>
      </c>
      <c r="H255" s="361">
        <v>13.2972</v>
      </c>
    </row>
    <row r="256" spans="2:8" ht="15" customHeight="1">
      <c r="B256" s="364">
        <v>45223</v>
      </c>
      <c r="C256" s="361">
        <v>1.8868</v>
      </c>
      <c r="D256" s="361">
        <v>20.9483</v>
      </c>
      <c r="E256" s="361">
        <v>36.951799999999999</v>
      </c>
      <c r="F256" s="361">
        <v>17.846599999999999</v>
      </c>
      <c r="G256" s="361">
        <v>4.26</v>
      </c>
      <c r="H256" s="361">
        <v>13.586600000000001</v>
      </c>
    </row>
    <row r="257" spans="2:8" ht="15" customHeight="1">
      <c r="B257" s="364">
        <v>45222</v>
      </c>
      <c r="C257" s="361">
        <v>1.8939999999999999</v>
      </c>
      <c r="D257" s="361">
        <v>21.1236</v>
      </c>
      <c r="E257" s="361">
        <v>37.229399999999998</v>
      </c>
      <c r="F257" s="361">
        <v>18.131499999999999</v>
      </c>
      <c r="G257" s="361">
        <v>4.375</v>
      </c>
      <c r="H257" s="361">
        <v>13.756500000000001</v>
      </c>
    </row>
    <row r="258" spans="2:8" ht="15" customHeight="1">
      <c r="B258" s="364">
        <v>45219</v>
      </c>
      <c r="C258" s="361">
        <v>1.9911000000000001</v>
      </c>
      <c r="D258" s="361">
        <v>21.154800000000002</v>
      </c>
      <c r="E258" s="361">
        <v>37.241300000000003</v>
      </c>
      <c r="F258" s="361">
        <v>18.130500000000001</v>
      </c>
      <c r="G258" s="361">
        <v>4.3170000000000002</v>
      </c>
      <c r="H258" s="361">
        <v>13.813499999999999</v>
      </c>
    </row>
    <row r="259" spans="2:8" ht="15" customHeight="1">
      <c r="B259" s="364">
        <v>45218</v>
      </c>
      <c r="C259" s="361">
        <v>1.9591000000000001</v>
      </c>
      <c r="D259" s="361">
        <v>21.315200000000001</v>
      </c>
      <c r="E259" s="361">
        <v>37.181199999999997</v>
      </c>
      <c r="F259" s="361">
        <v>18.066199999999998</v>
      </c>
      <c r="G259" s="361">
        <v>4.3600000000000003</v>
      </c>
      <c r="H259" s="361">
        <v>13.706200000000001</v>
      </c>
    </row>
    <row r="260" spans="2:8" ht="15" customHeight="1">
      <c r="B260" s="364">
        <v>45217</v>
      </c>
      <c r="C260" s="361">
        <v>1.9257</v>
      </c>
      <c r="D260" s="361">
        <v>21.520700000000001</v>
      </c>
      <c r="E260" s="361">
        <v>37.1708</v>
      </c>
      <c r="F260" s="361">
        <v>18.042200000000001</v>
      </c>
      <c r="G260" s="361">
        <v>4.2850000000000001</v>
      </c>
      <c r="H260" s="361">
        <v>13.757199999999999</v>
      </c>
    </row>
    <row r="261" spans="2:8" ht="15" customHeight="1">
      <c r="B261" s="364">
        <v>45216</v>
      </c>
      <c r="C261" s="361">
        <v>1.9325000000000001</v>
      </c>
      <c r="D261" s="361">
        <v>22.229299999999999</v>
      </c>
      <c r="E261" s="361">
        <v>37.253399999999999</v>
      </c>
      <c r="F261" s="361">
        <v>18.322800000000001</v>
      </c>
      <c r="G261" s="361">
        <v>4.2249999999999996</v>
      </c>
      <c r="H261" s="361">
        <v>14.097799999999999</v>
      </c>
    </row>
    <row r="262" spans="2:8" ht="15" customHeight="1">
      <c r="B262" s="364">
        <v>45215</v>
      </c>
      <c r="C262" s="361">
        <v>1.9524999999999999</v>
      </c>
      <c r="D262" s="361">
        <v>22.2927</v>
      </c>
      <c r="E262" s="361">
        <v>37.243200000000002</v>
      </c>
      <c r="F262" s="361">
        <v>18.319299999999998</v>
      </c>
      <c r="G262" s="361">
        <v>4.1970000000000001</v>
      </c>
      <c r="H262" s="361">
        <v>14.122299999999999</v>
      </c>
    </row>
    <row r="263" spans="2:8" ht="15" customHeight="1">
      <c r="B263" s="364">
        <v>45212</v>
      </c>
      <c r="C263" s="361">
        <v>1.9337</v>
      </c>
      <c r="D263" s="361">
        <v>21.049800000000001</v>
      </c>
      <c r="E263" s="361">
        <v>36.888500000000001</v>
      </c>
      <c r="F263" s="361">
        <v>17.641100000000002</v>
      </c>
      <c r="G263" s="361">
        <v>4.165</v>
      </c>
      <c r="H263" s="361">
        <v>13.476100000000001</v>
      </c>
    </row>
    <row r="264" spans="2:8" ht="15" customHeight="1">
      <c r="B264" s="364">
        <v>45211</v>
      </c>
      <c r="C264" s="361">
        <v>1.9136</v>
      </c>
      <c r="D264" s="361">
        <v>21.114899999999999</v>
      </c>
      <c r="E264" s="361">
        <v>36.914700000000003</v>
      </c>
      <c r="F264" s="361">
        <v>17.617599999999999</v>
      </c>
      <c r="G264" s="361">
        <v>4.0919999999999996</v>
      </c>
      <c r="H264" s="361">
        <v>13.525600000000001</v>
      </c>
    </row>
    <row r="265" spans="2:8" ht="15" customHeight="1">
      <c r="B265" s="364">
        <v>45210</v>
      </c>
      <c r="C265" s="361">
        <v>1.9327000000000001</v>
      </c>
      <c r="D265" s="361">
        <v>20.806799999999999</v>
      </c>
      <c r="E265" s="361">
        <v>37.0672</v>
      </c>
      <c r="F265" s="361">
        <v>17.5747</v>
      </c>
      <c r="G265" s="361">
        <v>4.1369999999999996</v>
      </c>
      <c r="H265" s="361">
        <v>13.4377</v>
      </c>
    </row>
    <row r="266" spans="2:8" ht="15" customHeight="1">
      <c r="B266" s="364">
        <v>45209</v>
      </c>
      <c r="C266" s="361">
        <v>1.9701</v>
      </c>
      <c r="D266" s="361">
        <v>20.4269</v>
      </c>
      <c r="E266" s="361">
        <v>37.036499999999997</v>
      </c>
      <c r="F266" s="361">
        <v>17.546900000000001</v>
      </c>
      <c r="G266" s="361">
        <v>4.2249999999999996</v>
      </c>
      <c r="H266" s="361">
        <v>13.3218</v>
      </c>
    </row>
    <row r="267" spans="2:8" ht="15" customHeight="1">
      <c r="B267" s="364">
        <v>45205</v>
      </c>
      <c r="C267" s="361">
        <v>1.9843</v>
      </c>
      <c r="D267" s="361">
        <v>20.4071</v>
      </c>
      <c r="E267" s="361">
        <v>37.074199999999998</v>
      </c>
      <c r="F267" s="361">
        <v>17.517600000000002</v>
      </c>
      <c r="G267" s="361">
        <v>4.2439999999999998</v>
      </c>
      <c r="H267" s="361">
        <v>13.2736</v>
      </c>
    </row>
    <row r="268" spans="2:8" ht="15" customHeight="1">
      <c r="B268" s="364">
        <v>45204</v>
      </c>
      <c r="C268" s="361">
        <v>1.9935</v>
      </c>
      <c r="D268" s="361">
        <v>19.899999999999999</v>
      </c>
      <c r="E268" s="361">
        <v>37.0779</v>
      </c>
      <c r="F268" s="361">
        <v>17.243200000000002</v>
      </c>
      <c r="G268" s="361">
        <v>4.335</v>
      </c>
      <c r="H268" s="361">
        <v>12.908200000000001</v>
      </c>
    </row>
    <row r="269" spans="2:8" ht="15" customHeight="1">
      <c r="B269" s="364">
        <v>45203</v>
      </c>
      <c r="C269" s="361">
        <v>1.9974000000000001</v>
      </c>
      <c r="D269" s="361">
        <v>19.3645</v>
      </c>
      <c r="E269" s="361">
        <v>37.090699999999998</v>
      </c>
      <c r="F269" s="361">
        <v>17.147300000000001</v>
      </c>
      <c r="G269" s="361">
        <v>4.3849999999999998</v>
      </c>
      <c r="H269" s="361">
        <v>12.7623</v>
      </c>
    </row>
    <row r="270" spans="2:8" ht="15" customHeight="1">
      <c r="B270" s="364">
        <v>45196</v>
      </c>
      <c r="C270" s="361">
        <v>1.9534</v>
      </c>
      <c r="D270" s="361">
        <v>19.331099999999999</v>
      </c>
      <c r="E270" s="361">
        <v>37.001300000000001</v>
      </c>
      <c r="F270" s="361">
        <v>17.653700000000001</v>
      </c>
      <c r="G270" s="361">
        <v>4.0119999999999996</v>
      </c>
      <c r="H270" s="361">
        <v>13.6417</v>
      </c>
    </row>
    <row r="271" spans="2:8" ht="15" customHeight="1">
      <c r="B271" s="364">
        <v>45195</v>
      </c>
      <c r="C271" s="361">
        <v>1.9527000000000001</v>
      </c>
      <c r="D271" s="361">
        <v>32.262799999999999</v>
      </c>
      <c r="E271" s="361">
        <v>37.007899999999999</v>
      </c>
      <c r="F271" s="361">
        <v>23.3203</v>
      </c>
      <c r="G271" s="361">
        <v>4.0549999999999997</v>
      </c>
      <c r="H271" s="361">
        <v>19.2653</v>
      </c>
    </row>
    <row r="272" spans="2:8" ht="15" customHeight="1">
      <c r="B272" s="364">
        <v>45194</v>
      </c>
      <c r="C272" s="361">
        <v>1.9318</v>
      </c>
      <c r="D272" s="361">
        <v>19.816299999999998</v>
      </c>
      <c r="E272" s="361">
        <v>36.943800000000003</v>
      </c>
      <c r="F272" s="361">
        <v>17.1812</v>
      </c>
      <c r="G272" s="361">
        <v>4.0149999999999997</v>
      </c>
      <c r="H272" s="361">
        <v>13.1662</v>
      </c>
    </row>
    <row r="273" spans="2:8" ht="15" customHeight="1">
      <c r="B273" s="364">
        <v>45191</v>
      </c>
      <c r="C273" s="361">
        <v>1.9165000000000001</v>
      </c>
      <c r="D273" s="361">
        <v>20.2788</v>
      </c>
      <c r="E273" s="361">
        <v>36.918700000000001</v>
      </c>
      <c r="F273" s="361">
        <v>17.3004</v>
      </c>
      <c r="G273" s="361">
        <v>3.9950000000000001</v>
      </c>
      <c r="H273" s="361">
        <v>13.305400000000001</v>
      </c>
    </row>
    <row r="274" spans="2:8" ht="15" customHeight="1">
      <c r="B274" s="364">
        <v>45190</v>
      </c>
      <c r="C274" s="361">
        <v>1.9113</v>
      </c>
      <c r="D274" s="361">
        <v>20.321100000000001</v>
      </c>
      <c r="E274" s="361">
        <v>36.928100000000001</v>
      </c>
      <c r="F274" s="361">
        <v>17.295400000000001</v>
      </c>
      <c r="G274" s="361">
        <v>4.03</v>
      </c>
      <c r="H274" s="361">
        <v>13.2654</v>
      </c>
    </row>
    <row r="275" spans="2:8" ht="15" customHeight="1">
      <c r="B275" s="364">
        <v>45189</v>
      </c>
      <c r="C275" s="361">
        <v>1.88</v>
      </c>
      <c r="D275" s="361">
        <v>20.3538</v>
      </c>
      <c r="E275" s="361">
        <v>36.926699999999997</v>
      </c>
      <c r="F275" s="361">
        <v>17.1876</v>
      </c>
      <c r="G275" s="361">
        <v>3.952</v>
      </c>
      <c r="H275" s="361">
        <v>13.2356</v>
      </c>
    </row>
    <row r="276" spans="2:8" ht="15" customHeight="1">
      <c r="B276" s="364">
        <v>45188</v>
      </c>
      <c r="C276" s="361">
        <v>1.8815999999999999</v>
      </c>
      <c r="D276" s="361">
        <v>20.408000000000001</v>
      </c>
      <c r="E276" s="361">
        <v>36.933399999999999</v>
      </c>
      <c r="F276" s="361">
        <v>17.208100000000002</v>
      </c>
      <c r="G276" s="361">
        <v>3.952</v>
      </c>
      <c r="H276" s="361">
        <v>13.2561</v>
      </c>
    </row>
    <row r="277" spans="2:8" ht="15" customHeight="1">
      <c r="B277" s="364">
        <v>45187</v>
      </c>
      <c r="C277" s="361">
        <v>1.8646</v>
      </c>
      <c r="D277" s="361">
        <v>20.4937</v>
      </c>
      <c r="E277" s="361">
        <v>36.921599999999998</v>
      </c>
      <c r="F277" s="361">
        <v>17.172599999999999</v>
      </c>
      <c r="G277" s="361">
        <v>3.9750000000000001</v>
      </c>
      <c r="H277" s="361">
        <v>13.1976</v>
      </c>
    </row>
    <row r="278" spans="2:8" ht="15" customHeight="1">
      <c r="B278" s="364">
        <v>45184</v>
      </c>
      <c r="C278" s="361">
        <v>1.8593999999999999</v>
      </c>
      <c r="D278" s="361">
        <v>20.392600000000002</v>
      </c>
      <c r="E278" s="361">
        <v>36.906399999999998</v>
      </c>
      <c r="F278" s="361">
        <v>17.1417</v>
      </c>
      <c r="G278" s="361">
        <v>3.927</v>
      </c>
      <c r="H278" s="361">
        <v>13.214700000000001</v>
      </c>
    </row>
    <row r="279" spans="2:8" ht="15" customHeight="1">
      <c r="B279" s="364">
        <v>45183</v>
      </c>
      <c r="C279" s="361">
        <v>1.8742000000000001</v>
      </c>
      <c r="D279" s="361">
        <v>20.500399999999999</v>
      </c>
      <c r="E279" s="361">
        <v>36.904400000000003</v>
      </c>
      <c r="F279" s="361">
        <v>17.242599999999999</v>
      </c>
      <c r="G279" s="361">
        <v>3.9169999999999998</v>
      </c>
      <c r="H279" s="361">
        <v>13.3256</v>
      </c>
    </row>
    <row r="280" spans="2:8" ht="15" customHeight="1">
      <c r="B280" s="364">
        <v>45182</v>
      </c>
      <c r="C280" s="361">
        <v>1.9004000000000001</v>
      </c>
      <c r="D280" s="361">
        <v>20.398900000000001</v>
      </c>
      <c r="E280" s="361">
        <v>36.904499999999999</v>
      </c>
      <c r="F280" s="361">
        <v>17.2988</v>
      </c>
      <c r="G280" s="361">
        <v>3.9470000000000001</v>
      </c>
      <c r="H280" s="361">
        <v>13.351800000000001</v>
      </c>
    </row>
    <row r="281" spans="2:8" ht="15" customHeight="1">
      <c r="B281" s="364">
        <v>45181</v>
      </c>
      <c r="C281" s="361">
        <v>1.9015</v>
      </c>
      <c r="D281" s="361">
        <v>20.536999999999999</v>
      </c>
      <c r="E281" s="361">
        <v>36.830199999999998</v>
      </c>
      <c r="F281" s="361">
        <v>17.336200000000002</v>
      </c>
      <c r="G281" s="361">
        <v>3.97</v>
      </c>
      <c r="H281" s="361">
        <v>13.366199999999999</v>
      </c>
    </row>
    <row r="282" spans="2:8" ht="15" customHeight="1">
      <c r="B282" s="364">
        <v>45180</v>
      </c>
      <c r="C282" s="361">
        <v>1.8754999999999999</v>
      </c>
      <c r="D282" s="361">
        <v>20.5611</v>
      </c>
      <c r="E282" s="361">
        <v>36.800600000000003</v>
      </c>
      <c r="F282" s="361">
        <v>17.3049</v>
      </c>
      <c r="G282" s="361">
        <v>3.9550000000000001</v>
      </c>
      <c r="H282" s="361">
        <v>13.3499</v>
      </c>
    </row>
    <row r="283" spans="2:8" ht="15" customHeight="1">
      <c r="B283" s="364">
        <v>45177</v>
      </c>
      <c r="C283" s="361">
        <v>1.8813</v>
      </c>
      <c r="D283" s="361">
        <v>20.602399999999999</v>
      </c>
      <c r="E283" s="361">
        <v>36.793799999999997</v>
      </c>
      <c r="F283" s="361">
        <v>17.340499999999999</v>
      </c>
      <c r="G283" s="361">
        <v>3.8860000000000001</v>
      </c>
      <c r="H283" s="361">
        <v>13.454499999999999</v>
      </c>
    </row>
    <row r="284" spans="2:8" ht="15" customHeight="1">
      <c r="B284" s="364">
        <v>45176</v>
      </c>
      <c r="C284" s="361">
        <v>1.8809</v>
      </c>
      <c r="D284" s="361">
        <v>20.704699999999999</v>
      </c>
      <c r="E284" s="361">
        <v>36.7913</v>
      </c>
      <c r="F284" s="361">
        <v>17.3691</v>
      </c>
      <c r="G284" s="361">
        <v>3.9649999999999999</v>
      </c>
      <c r="H284" s="361">
        <v>13.4041</v>
      </c>
    </row>
    <row r="285" spans="2:8" ht="15" customHeight="1">
      <c r="B285" s="364">
        <v>45175</v>
      </c>
      <c r="C285" s="361">
        <v>1.8826000000000001</v>
      </c>
      <c r="D285" s="361">
        <v>20.754300000000001</v>
      </c>
      <c r="E285" s="361">
        <v>36.793300000000002</v>
      </c>
      <c r="F285" s="361">
        <v>17.352499999999999</v>
      </c>
      <c r="G285" s="361">
        <v>3.9049999999999998</v>
      </c>
      <c r="H285" s="361">
        <v>13.4475</v>
      </c>
    </row>
    <row r="286" spans="2:8" ht="15" customHeight="1">
      <c r="B286" s="364">
        <v>45174</v>
      </c>
      <c r="C286" s="361">
        <v>1.873</v>
      </c>
      <c r="D286" s="361">
        <v>20.737300000000001</v>
      </c>
      <c r="E286" s="361">
        <v>36.772100000000002</v>
      </c>
      <c r="F286" s="361">
        <v>17.2881</v>
      </c>
      <c r="G286" s="361">
        <v>3.887</v>
      </c>
      <c r="H286" s="361">
        <v>13.4011</v>
      </c>
    </row>
    <row r="287" spans="2:8" ht="15" customHeight="1">
      <c r="B287" s="364">
        <v>45173</v>
      </c>
      <c r="C287" s="361">
        <v>1.8711</v>
      </c>
      <c r="D287" s="361">
        <v>20.646000000000001</v>
      </c>
      <c r="E287" s="361">
        <v>36.771299999999997</v>
      </c>
      <c r="F287" s="361">
        <v>17.278099999999998</v>
      </c>
      <c r="G287" s="361">
        <v>3.855</v>
      </c>
      <c r="H287" s="361">
        <v>13.4231</v>
      </c>
    </row>
    <row r="288" spans="2:8" ht="15" customHeight="1">
      <c r="B288" s="364">
        <v>45170</v>
      </c>
      <c r="C288" s="361">
        <v>1.8934</v>
      </c>
      <c r="D288" s="361">
        <v>20.57</v>
      </c>
      <c r="E288" s="361">
        <v>36.695</v>
      </c>
      <c r="F288" s="361">
        <v>17.3125</v>
      </c>
      <c r="G288" s="361">
        <v>3.78</v>
      </c>
      <c r="H288" s="361">
        <v>13.532500000000001</v>
      </c>
    </row>
    <row r="289" spans="2:8" ht="15" customHeight="1">
      <c r="B289" s="364">
        <v>45169</v>
      </c>
      <c r="C289" s="361">
        <v>1.9027000000000001</v>
      </c>
      <c r="D289" s="361">
        <v>21.231000000000002</v>
      </c>
      <c r="E289" s="361">
        <v>36.695599999999999</v>
      </c>
      <c r="F289" s="361">
        <v>17.485600000000002</v>
      </c>
      <c r="G289" s="361">
        <v>3.8250000000000002</v>
      </c>
      <c r="H289" s="361">
        <v>13.660600000000001</v>
      </c>
    </row>
    <row r="290" spans="2:8" ht="15" customHeight="1">
      <c r="B290" s="364">
        <v>45168</v>
      </c>
      <c r="C290" s="361">
        <v>1.8995</v>
      </c>
      <c r="D290" s="361">
        <v>21.225300000000001</v>
      </c>
      <c r="E290" s="361">
        <v>36.691600000000001</v>
      </c>
      <c r="F290" s="361">
        <v>17.456299999999999</v>
      </c>
      <c r="G290" s="361">
        <v>3.8570000000000002</v>
      </c>
      <c r="H290" s="361">
        <v>13.599299999999999</v>
      </c>
    </row>
    <row r="291" spans="2:8" ht="15" customHeight="1">
      <c r="B291" s="364">
        <v>45167</v>
      </c>
      <c r="C291" s="361">
        <v>1.9058999999999999</v>
      </c>
      <c r="D291" s="361">
        <v>21.180599999999998</v>
      </c>
      <c r="E291" s="361">
        <v>36.701900000000002</v>
      </c>
      <c r="F291" s="361">
        <v>17.459</v>
      </c>
      <c r="G291" s="361">
        <v>3.8450000000000002</v>
      </c>
      <c r="H291" s="361">
        <v>13.614000000000001</v>
      </c>
    </row>
    <row r="292" spans="2:8" ht="15" customHeight="1">
      <c r="B292" s="364">
        <v>45166</v>
      </c>
      <c r="C292" s="361">
        <v>1.9115</v>
      </c>
      <c r="D292" s="361">
        <v>21.0868</v>
      </c>
      <c r="E292" s="361">
        <v>36.6877</v>
      </c>
      <c r="F292" s="361">
        <v>17.437799999999999</v>
      </c>
      <c r="G292" s="361">
        <v>3.8719999999999999</v>
      </c>
      <c r="H292" s="361">
        <v>13.565799999999999</v>
      </c>
    </row>
    <row r="293" spans="2:8" ht="15" customHeight="1">
      <c r="B293" s="364">
        <v>45163</v>
      </c>
      <c r="C293" s="361">
        <v>1.9278999999999999</v>
      </c>
      <c r="D293" s="361">
        <v>20.968399999999999</v>
      </c>
      <c r="E293" s="361">
        <v>36.584899999999998</v>
      </c>
      <c r="F293" s="361">
        <v>17.445699999999999</v>
      </c>
      <c r="G293" s="361">
        <v>3.9329999999999998</v>
      </c>
      <c r="H293" s="361">
        <v>13.512700000000001</v>
      </c>
    </row>
    <row r="294" spans="2:8" ht="15" customHeight="1">
      <c r="B294" s="364">
        <v>45162</v>
      </c>
      <c r="C294" s="361">
        <v>1.9133</v>
      </c>
      <c r="D294" s="361">
        <v>20.863</v>
      </c>
      <c r="E294" s="361">
        <v>36.616999999999997</v>
      </c>
      <c r="F294" s="361">
        <v>17.395800000000001</v>
      </c>
      <c r="G294" s="361">
        <v>3.8769999999999998</v>
      </c>
      <c r="H294" s="361">
        <v>13.518800000000001</v>
      </c>
    </row>
    <row r="295" spans="2:8" ht="15" customHeight="1">
      <c r="B295" s="364">
        <v>45161</v>
      </c>
      <c r="C295" s="361">
        <v>1.9392</v>
      </c>
      <c r="D295" s="361">
        <v>20.8005</v>
      </c>
      <c r="E295" s="361">
        <v>36.595300000000002</v>
      </c>
      <c r="F295" s="361">
        <v>17.458100000000002</v>
      </c>
      <c r="G295" s="361">
        <v>3.92</v>
      </c>
      <c r="H295" s="361">
        <v>13.5381</v>
      </c>
    </row>
    <row r="296" spans="2:8" ht="15" customHeight="1">
      <c r="B296" s="364">
        <v>45160</v>
      </c>
      <c r="C296" s="361">
        <v>1.9319999999999999</v>
      </c>
      <c r="D296" s="361">
        <v>21.033999999999999</v>
      </c>
      <c r="E296" s="361">
        <v>36.5764</v>
      </c>
      <c r="F296" s="361">
        <v>17.494399999999999</v>
      </c>
      <c r="G296" s="361">
        <v>3.984</v>
      </c>
      <c r="H296" s="361">
        <v>13.510400000000001</v>
      </c>
    </row>
    <row r="297" spans="2:8" ht="15" customHeight="1">
      <c r="B297" s="364">
        <v>45159</v>
      </c>
      <c r="C297" s="361">
        <v>1.9407000000000001</v>
      </c>
      <c r="D297" s="361">
        <v>20.917400000000001</v>
      </c>
      <c r="E297" s="361">
        <v>36.605699999999999</v>
      </c>
      <c r="F297" s="361">
        <v>17.507999999999999</v>
      </c>
      <c r="G297" s="361">
        <v>3.9670000000000001</v>
      </c>
      <c r="H297" s="361">
        <v>13.541</v>
      </c>
    </row>
    <row r="298" spans="2:8" ht="15" customHeight="1">
      <c r="B298" s="364">
        <v>45156</v>
      </c>
      <c r="C298" s="361">
        <v>1.9353</v>
      </c>
      <c r="D298" s="361">
        <v>21.130800000000001</v>
      </c>
      <c r="E298" s="361">
        <v>36.581699999999998</v>
      </c>
      <c r="F298" s="361">
        <v>17.559000000000001</v>
      </c>
      <c r="G298" s="361">
        <v>3.9049999999999998</v>
      </c>
      <c r="H298" s="361">
        <v>13.654</v>
      </c>
    </row>
    <row r="299" spans="2:8" ht="15" customHeight="1">
      <c r="B299" s="364">
        <v>45155</v>
      </c>
      <c r="C299" s="361">
        <v>1.9233</v>
      </c>
      <c r="D299" s="361">
        <v>21.198599999999999</v>
      </c>
      <c r="E299" s="361">
        <v>36.591900000000003</v>
      </c>
      <c r="F299" s="361">
        <v>17.518000000000001</v>
      </c>
      <c r="G299" s="361">
        <v>3.9630000000000001</v>
      </c>
      <c r="H299" s="361">
        <v>13.5549</v>
      </c>
    </row>
    <row r="300" spans="2:8" ht="15" customHeight="1">
      <c r="B300" s="364">
        <v>45154</v>
      </c>
      <c r="C300" s="361">
        <v>1.9225000000000001</v>
      </c>
      <c r="D300" s="361">
        <v>20.998999999999999</v>
      </c>
      <c r="E300" s="361">
        <v>36.819499999999998</v>
      </c>
      <c r="F300" s="361">
        <v>17.4054</v>
      </c>
      <c r="G300" s="361">
        <v>3.8610000000000002</v>
      </c>
      <c r="H300" s="361">
        <v>13.5444</v>
      </c>
    </row>
    <row r="301" spans="2:8" ht="15" customHeight="1">
      <c r="B301" s="364">
        <v>45152</v>
      </c>
      <c r="C301" s="361">
        <v>1.8879999999999999</v>
      </c>
      <c r="D301" s="361">
        <v>21.1173</v>
      </c>
      <c r="E301" s="361">
        <v>36.738500000000002</v>
      </c>
      <c r="F301" s="361">
        <v>17.310600000000001</v>
      </c>
      <c r="G301" s="361">
        <v>3.9</v>
      </c>
      <c r="H301" s="361">
        <v>13.410600000000001</v>
      </c>
    </row>
    <row r="302" spans="2:8" ht="15" customHeight="1">
      <c r="B302" s="364">
        <v>45149</v>
      </c>
      <c r="C302" s="361">
        <v>1.861</v>
      </c>
      <c r="D302" s="361">
        <v>21.101500000000001</v>
      </c>
      <c r="E302" s="361">
        <v>36.745199999999997</v>
      </c>
      <c r="F302" s="361">
        <v>17.232199999999999</v>
      </c>
      <c r="G302" s="361">
        <v>3.82</v>
      </c>
      <c r="H302" s="361">
        <v>13.4122</v>
      </c>
    </row>
    <row r="303" spans="2:8" ht="15" customHeight="1">
      <c r="B303" s="364">
        <v>45148</v>
      </c>
      <c r="C303" s="361">
        <v>1.8456999999999999</v>
      </c>
      <c r="D303" s="361">
        <v>21.734200000000001</v>
      </c>
      <c r="E303" s="361">
        <v>36.764699999999998</v>
      </c>
      <c r="F303" s="361">
        <v>17.6387</v>
      </c>
      <c r="G303" s="361">
        <v>3.78</v>
      </c>
      <c r="H303" s="361">
        <v>13.858700000000001</v>
      </c>
    </row>
    <row r="304" spans="2:8" ht="15" customHeight="1">
      <c r="B304" s="364">
        <v>45147</v>
      </c>
      <c r="C304" s="361">
        <v>1.851</v>
      </c>
      <c r="D304" s="361">
        <v>24.2346</v>
      </c>
      <c r="E304" s="361">
        <v>36.160699999999999</v>
      </c>
      <c r="F304" s="361">
        <v>19.124600000000001</v>
      </c>
      <c r="G304" s="361">
        <v>3.7759999999999998</v>
      </c>
      <c r="H304" s="361">
        <v>15.348599999999999</v>
      </c>
    </row>
    <row r="305" spans="2:8" ht="15" customHeight="1">
      <c r="B305" s="364">
        <v>45146</v>
      </c>
      <c r="C305" s="361">
        <v>1.8743000000000001</v>
      </c>
      <c r="D305" s="361">
        <v>24.062799999999999</v>
      </c>
      <c r="E305" s="361">
        <v>36.159500000000001</v>
      </c>
      <c r="F305" s="361">
        <v>19.1313</v>
      </c>
      <c r="G305" s="361">
        <v>3.7370000000000001</v>
      </c>
      <c r="H305" s="361">
        <v>15.394299999999999</v>
      </c>
    </row>
    <row r="306" spans="2:8" ht="15" customHeight="1">
      <c r="B306" s="364">
        <v>45145</v>
      </c>
      <c r="C306" s="361">
        <v>1.8707</v>
      </c>
      <c r="D306" s="361">
        <v>24.126200000000001</v>
      </c>
      <c r="E306" s="361">
        <v>36.787999999999997</v>
      </c>
      <c r="F306" s="361">
        <v>19.223299999999998</v>
      </c>
      <c r="G306" s="361">
        <v>3.8180000000000001</v>
      </c>
      <c r="H306" s="361">
        <v>15.4053</v>
      </c>
    </row>
    <row r="307" spans="2:8" ht="15" customHeight="1">
      <c r="B307" s="364">
        <v>45142</v>
      </c>
      <c r="C307" s="361">
        <v>1.8405</v>
      </c>
      <c r="D307" s="361">
        <v>24.4298</v>
      </c>
      <c r="E307" s="361">
        <v>37.012500000000003</v>
      </c>
      <c r="F307" s="361">
        <v>19.245699999999999</v>
      </c>
      <c r="G307" s="361">
        <v>3.8740000000000001</v>
      </c>
      <c r="H307" s="361">
        <v>15.371700000000001</v>
      </c>
    </row>
    <row r="308" spans="2:8" ht="15" customHeight="1">
      <c r="B308" s="364">
        <v>45141</v>
      </c>
      <c r="C308" s="361">
        <v>1.8293999999999999</v>
      </c>
      <c r="D308" s="361">
        <v>24.166499999999999</v>
      </c>
      <c r="E308" s="361">
        <v>37.019100000000002</v>
      </c>
      <c r="F308" s="361">
        <v>19.035799999999998</v>
      </c>
      <c r="G308" s="361">
        <v>3.86</v>
      </c>
      <c r="H308" s="361">
        <v>15.175800000000001</v>
      </c>
    </row>
    <row r="309" spans="2:8" ht="15" customHeight="1">
      <c r="B309" s="364">
        <v>45140</v>
      </c>
      <c r="C309" s="361">
        <v>1.8199000000000001</v>
      </c>
      <c r="D309" s="361">
        <v>24.241599999999998</v>
      </c>
      <c r="E309" s="361">
        <v>37.020200000000003</v>
      </c>
      <c r="F309" s="361">
        <v>19.076599999999999</v>
      </c>
      <c r="G309" s="361">
        <v>3.78</v>
      </c>
      <c r="H309" s="361">
        <v>15.2966</v>
      </c>
    </row>
    <row r="310" spans="2:8" ht="15" customHeight="1">
      <c r="B310" s="364">
        <v>45139</v>
      </c>
      <c r="C310" s="361">
        <v>1.7839</v>
      </c>
      <c r="D310" s="361">
        <v>24.4011</v>
      </c>
      <c r="E310" s="361">
        <v>37.0154</v>
      </c>
      <c r="F310" s="361">
        <v>18.997800000000002</v>
      </c>
      <c r="G310" s="361">
        <v>3.7330000000000001</v>
      </c>
      <c r="H310" s="361">
        <v>15.264799999999999</v>
      </c>
    </row>
    <row r="311" spans="2:8" ht="15" customHeight="1">
      <c r="B311" s="364">
        <v>45138</v>
      </c>
      <c r="C311" s="361">
        <v>1.8304</v>
      </c>
      <c r="D311" s="361">
        <v>24.391500000000001</v>
      </c>
      <c r="E311" s="361">
        <v>36.953299999999999</v>
      </c>
      <c r="F311" s="361">
        <v>18.739999999999998</v>
      </c>
      <c r="G311" s="361">
        <v>3.7650000000000001</v>
      </c>
      <c r="H311" s="361">
        <v>14.975</v>
      </c>
    </row>
    <row r="312" spans="2:8" ht="15" customHeight="1">
      <c r="B312" s="364">
        <v>45135</v>
      </c>
      <c r="C312" s="361">
        <v>1.8157000000000001</v>
      </c>
      <c r="D312" s="361">
        <v>20.994499999999999</v>
      </c>
      <c r="E312" s="361">
        <v>35.662599999999998</v>
      </c>
      <c r="F312" s="361">
        <v>17.198699999999999</v>
      </c>
      <c r="G312" s="361">
        <v>3.7309999999999999</v>
      </c>
      <c r="H312" s="361">
        <v>13.467700000000001</v>
      </c>
    </row>
    <row r="313" spans="2:8" ht="15" customHeight="1">
      <c r="B313" s="364">
        <v>45134</v>
      </c>
      <c r="C313" s="361">
        <v>1.8234999999999999</v>
      </c>
      <c r="D313" s="361">
        <v>20.431999999999999</v>
      </c>
      <c r="E313" s="361">
        <v>35.699199999999998</v>
      </c>
      <c r="F313" s="361">
        <v>16.9877</v>
      </c>
      <c r="G313" s="361">
        <v>3.637</v>
      </c>
      <c r="H313" s="361">
        <v>13.3507</v>
      </c>
    </row>
    <row r="314" spans="2:8" ht="15" customHeight="1">
      <c r="B314" s="364">
        <v>45133</v>
      </c>
      <c r="C314" s="361">
        <v>1.8588</v>
      </c>
      <c r="D314" s="361">
        <v>20.786100000000001</v>
      </c>
      <c r="E314" s="361">
        <v>35.743200000000002</v>
      </c>
      <c r="F314" s="361">
        <v>16.883800000000001</v>
      </c>
      <c r="G314" s="361">
        <v>3.6549999999999998</v>
      </c>
      <c r="H314" s="361">
        <v>13.2288</v>
      </c>
    </row>
    <row r="315" spans="2:8" ht="15" customHeight="1">
      <c r="B315" s="364">
        <v>45132</v>
      </c>
      <c r="C315" s="361">
        <v>1.8464</v>
      </c>
      <c r="D315" s="361">
        <v>20.6676</v>
      </c>
      <c r="E315" s="361">
        <v>35.770699999999998</v>
      </c>
      <c r="F315" s="361">
        <v>16.6493</v>
      </c>
      <c r="G315" s="361">
        <v>3.68</v>
      </c>
      <c r="H315" s="361">
        <v>12.9693</v>
      </c>
    </row>
    <row r="316" spans="2:8" ht="15" customHeight="1">
      <c r="B316" s="364">
        <v>45131</v>
      </c>
      <c r="C316" s="361">
        <v>1.8540000000000001</v>
      </c>
      <c r="D316" s="361">
        <v>20.531099999999999</v>
      </c>
      <c r="E316" s="361">
        <v>35.624000000000002</v>
      </c>
      <c r="F316" s="361">
        <v>16.606999999999999</v>
      </c>
      <c r="G316" s="361">
        <v>3.6459999999999999</v>
      </c>
      <c r="H316" s="361">
        <v>12.961</v>
      </c>
    </row>
    <row r="317" spans="2:8" ht="15" customHeight="1">
      <c r="B317" s="364">
        <v>45128</v>
      </c>
      <c r="C317" s="361">
        <v>1.8261000000000001</v>
      </c>
      <c r="D317" s="361">
        <v>20.334800000000001</v>
      </c>
      <c r="E317" s="361">
        <v>38.091200000000001</v>
      </c>
      <c r="F317" s="361">
        <v>16.793600000000001</v>
      </c>
      <c r="G317" s="361">
        <v>3.6349999999999998</v>
      </c>
      <c r="H317" s="361">
        <v>13.1586</v>
      </c>
    </row>
    <row r="318" spans="2:8" ht="15" customHeight="1">
      <c r="B318" s="364">
        <v>45127</v>
      </c>
      <c r="C318" s="361">
        <v>1.8327</v>
      </c>
      <c r="D318" s="361">
        <v>21.194199999999999</v>
      </c>
      <c r="E318" s="361">
        <v>38.100499999999997</v>
      </c>
      <c r="F318" s="361">
        <v>17.101600000000001</v>
      </c>
      <c r="G318" s="361">
        <v>3.61</v>
      </c>
      <c r="H318" s="361">
        <v>13.4916</v>
      </c>
    </row>
    <row r="319" spans="2:8" ht="15" customHeight="1">
      <c r="B319" s="364">
        <v>45126</v>
      </c>
      <c r="C319" s="361">
        <v>1.8263</v>
      </c>
      <c r="D319" s="361">
        <v>21.183199999999999</v>
      </c>
      <c r="E319" s="361">
        <v>38.055999999999997</v>
      </c>
      <c r="F319" s="361">
        <v>17.072800000000001</v>
      </c>
      <c r="G319" s="361">
        <v>3.5750000000000002</v>
      </c>
      <c r="H319" s="361">
        <v>13.4978</v>
      </c>
    </row>
    <row r="320" spans="2:8" ht="15" customHeight="1">
      <c r="B320" s="364">
        <v>45125</v>
      </c>
      <c r="C320" s="361">
        <v>1.8170999999999999</v>
      </c>
      <c r="D320" s="361">
        <v>21.260899999999999</v>
      </c>
      <c r="E320" s="361">
        <v>37.953800000000001</v>
      </c>
      <c r="F320" s="361">
        <v>17.087399999999999</v>
      </c>
      <c r="G320" s="361">
        <v>3.645</v>
      </c>
      <c r="H320" s="361">
        <v>13.442399999999999</v>
      </c>
    </row>
    <row r="321" spans="2:8" ht="15" customHeight="1">
      <c r="B321" s="364">
        <v>45124</v>
      </c>
      <c r="C321" s="361">
        <v>1.8093999999999999</v>
      </c>
      <c r="D321" s="361">
        <v>20.633800000000001</v>
      </c>
      <c r="E321" s="361">
        <v>38.022300000000001</v>
      </c>
      <c r="F321" s="361">
        <v>16.7989</v>
      </c>
      <c r="G321" s="361">
        <v>3.66</v>
      </c>
      <c r="H321" s="361">
        <v>13.1389</v>
      </c>
    </row>
    <row r="322" spans="2:8" ht="15" customHeight="1">
      <c r="B322" s="364">
        <v>45121</v>
      </c>
      <c r="C322" s="361">
        <v>1.8050999999999999</v>
      </c>
      <c r="D322" s="361">
        <v>20.0837</v>
      </c>
      <c r="E322" s="361">
        <v>38.060699999999997</v>
      </c>
      <c r="F322" s="361">
        <v>16.557200000000002</v>
      </c>
      <c r="G322" s="361">
        <v>3.69</v>
      </c>
      <c r="H322" s="361">
        <v>12.8672</v>
      </c>
    </row>
    <row r="323" spans="2:8" ht="15" customHeight="1">
      <c r="B323" s="364">
        <v>45120</v>
      </c>
      <c r="C323" s="361">
        <v>1.8250999999999999</v>
      </c>
      <c r="D323" s="361">
        <v>20.614000000000001</v>
      </c>
      <c r="E323" s="361">
        <v>37.909100000000002</v>
      </c>
      <c r="F323" s="361">
        <v>16.725899999999999</v>
      </c>
      <c r="G323" s="361">
        <v>3.66</v>
      </c>
      <c r="H323" s="361">
        <v>13.065899999999999</v>
      </c>
    </row>
    <row r="324" spans="2:8" ht="15" customHeight="1">
      <c r="B324" s="364">
        <v>45119</v>
      </c>
      <c r="C324" s="361">
        <v>1.8467</v>
      </c>
      <c r="D324" s="361">
        <v>20.635100000000001</v>
      </c>
      <c r="E324" s="361">
        <v>37.9405</v>
      </c>
      <c r="F324" s="361">
        <v>16.823399999999999</v>
      </c>
      <c r="G324" s="361">
        <v>3.7570000000000001</v>
      </c>
      <c r="H324" s="361">
        <v>13.0664</v>
      </c>
    </row>
    <row r="325" spans="2:8" ht="15" customHeight="1">
      <c r="B325" s="364">
        <v>45118</v>
      </c>
      <c r="C325" s="361">
        <v>1.8545</v>
      </c>
      <c r="D325" s="361">
        <v>20.7729</v>
      </c>
      <c r="E325" s="361">
        <v>37.997500000000002</v>
      </c>
      <c r="F325" s="361">
        <v>16.869700000000002</v>
      </c>
      <c r="G325" s="361">
        <v>3.76</v>
      </c>
      <c r="H325" s="361">
        <v>13.1097</v>
      </c>
    </row>
    <row r="326" spans="2:8" ht="15" customHeight="1">
      <c r="B326" s="364">
        <v>45117</v>
      </c>
      <c r="C326" s="361">
        <v>1.8842000000000001</v>
      </c>
      <c r="D326" s="361">
        <v>20.885100000000001</v>
      </c>
      <c r="E326" s="361">
        <v>38.002299999999998</v>
      </c>
      <c r="F326" s="361">
        <v>16.889800000000001</v>
      </c>
      <c r="G326" s="361">
        <v>3.867</v>
      </c>
      <c r="H326" s="361">
        <v>13.0228</v>
      </c>
    </row>
    <row r="327" spans="2:8" ht="15" customHeight="1">
      <c r="B327" s="364">
        <v>45114</v>
      </c>
      <c r="C327" s="361">
        <v>1.9173</v>
      </c>
      <c r="D327" s="361">
        <v>19.2668</v>
      </c>
      <c r="E327" s="361">
        <v>38.111199999999997</v>
      </c>
      <c r="F327" s="361">
        <v>15.985300000000001</v>
      </c>
      <c r="G327" s="361">
        <v>3.758</v>
      </c>
      <c r="H327" s="361">
        <v>12.2273</v>
      </c>
    </row>
    <row r="328" spans="2:8" ht="15" customHeight="1">
      <c r="B328" s="364">
        <v>45113</v>
      </c>
      <c r="C328" s="361">
        <v>1.8937999999999999</v>
      </c>
      <c r="D328" s="361">
        <v>19.377300000000002</v>
      </c>
      <c r="E328" s="361">
        <v>38.052199999999999</v>
      </c>
      <c r="F328" s="361">
        <v>16.029900000000001</v>
      </c>
      <c r="G328" s="361">
        <v>3.7149999999999999</v>
      </c>
      <c r="H328" s="361">
        <v>12.3149</v>
      </c>
    </row>
    <row r="329" spans="2:8" ht="15" customHeight="1">
      <c r="B329" s="364">
        <v>45112</v>
      </c>
      <c r="C329" s="361">
        <v>1.8751</v>
      </c>
      <c r="D329" s="361">
        <v>19.5349</v>
      </c>
      <c r="E329" s="361">
        <v>38.085999999999999</v>
      </c>
      <c r="F329" s="361">
        <v>16.026599999999998</v>
      </c>
      <c r="G329" s="361">
        <v>3.6349999999999998</v>
      </c>
      <c r="H329" s="361">
        <v>12.3916</v>
      </c>
    </row>
    <row r="330" spans="2:8" ht="15" customHeight="1">
      <c r="B330" s="364">
        <v>45111</v>
      </c>
      <c r="C330" s="361">
        <v>1.8640000000000001</v>
      </c>
      <c r="D330" s="361">
        <v>19.304400000000001</v>
      </c>
      <c r="E330" s="361">
        <v>38.079700000000003</v>
      </c>
      <c r="F330" s="361">
        <v>15.9178</v>
      </c>
      <c r="G330" s="361">
        <v>3.63</v>
      </c>
      <c r="H330" s="361">
        <v>12.287800000000001</v>
      </c>
    </row>
    <row r="331" spans="2:8" ht="15" customHeight="1">
      <c r="B331" s="364">
        <v>45110</v>
      </c>
      <c r="C331" s="361">
        <v>1.8609</v>
      </c>
      <c r="D331" s="361">
        <v>19.283899999999999</v>
      </c>
      <c r="E331" s="361">
        <v>38.069899999999997</v>
      </c>
      <c r="F331" s="361">
        <v>16.020499999999998</v>
      </c>
      <c r="G331" s="361">
        <v>3.59</v>
      </c>
      <c r="H331" s="361">
        <v>12.4305</v>
      </c>
    </row>
    <row r="332" spans="2:8" ht="15" customHeight="1">
      <c r="B332" s="364">
        <v>45107</v>
      </c>
      <c r="C332" s="361">
        <v>1.8855</v>
      </c>
      <c r="D332" s="361">
        <v>19.7424</v>
      </c>
      <c r="E332" s="361">
        <v>37.9268</v>
      </c>
      <c r="F332" s="361">
        <v>16.988800000000001</v>
      </c>
      <c r="G332" s="361">
        <v>3.661</v>
      </c>
      <c r="H332" s="361">
        <v>13.3278</v>
      </c>
    </row>
    <row r="333" spans="2:8" ht="15" customHeight="1">
      <c r="B333" s="364">
        <v>45106</v>
      </c>
      <c r="C333" s="361">
        <v>1.8939999999999999</v>
      </c>
      <c r="D333" s="361">
        <v>31.104099999999999</v>
      </c>
      <c r="E333" s="361">
        <v>37.936</v>
      </c>
      <c r="F333" s="361">
        <v>22.03</v>
      </c>
      <c r="G333" s="361">
        <v>3.6339999999999999</v>
      </c>
      <c r="H333" s="361">
        <v>18.396000000000001</v>
      </c>
    </row>
    <row r="334" spans="2:8" ht="15" customHeight="1">
      <c r="B334" s="364">
        <v>45105</v>
      </c>
      <c r="C334" s="361">
        <v>1.887</v>
      </c>
      <c r="D334" s="361">
        <v>31.4663</v>
      </c>
      <c r="E334" s="361">
        <v>37.926099999999998</v>
      </c>
      <c r="F334" s="361">
        <v>22.0505</v>
      </c>
      <c r="G334" s="361">
        <v>3.61</v>
      </c>
      <c r="H334" s="361">
        <v>18.4405</v>
      </c>
    </row>
    <row r="335" spans="2:8" ht="15" customHeight="1">
      <c r="B335" s="364">
        <v>45104</v>
      </c>
      <c r="C335" s="361">
        <v>1.8681000000000001</v>
      </c>
      <c r="D335" s="361">
        <v>31.753299999999999</v>
      </c>
      <c r="E335" s="361">
        <v>37.926200000000001</v>
      </c>
      <c r="F335" s="361">
        <v>21.594999999999999</v>
      </c>
      <c r="G335" s="361">
        <v>3.6019999999999999</v>
      </c>
      <c r="H335" s="361">
        <v>17.992999999999999</v>
      </c>
    </row>
    <row r="336" spans="2:8" ht="15" customHeight="1">
      <c r="B336" s="364">
        <v>45103</v>
      </c>
      <c r="C336" s="361">
        <v>1.8741000000000001</v>
      </c>
      <c r="D336" s="361">
        <v>21.337900000000001</v>
      </c>
      <c r="E336" s="361">
        <v>37.912599999999998</v>
      </c>
      <c r="F336" s="361">
        <v>17.077400000000001</v>
      </c>
      <c r="G336" s="361">
        <v>3.6070000000000002</v>
      </c>
      <c r="H336" s="361">
        <v>13.4704</v>
      </c>
    </row>
    <row r="337" spans="2:8" ht="15" customHeight="1">
      <c r="B337" s="364">
        <v>45100</v>
      </c>
      <c r="C337" s="361">
        <v>1.8707</v>
      </c>
      <c r="D337" s="361">
        <v>22.159700000000001</v>
      </c>
      <c r="E337" s="361">
        <v>37.794600000000003</v>
      </c>
      <c r="F337" s="361">
        <v>17.47</v>
      </c>
      <c r="G337" s="361">
        <v>3.67</v>
      </c>
      <c r="H337" s="361">
        <v>13.8</v>
      </c>
    </row>
    <row r="338" spans="2:8" ht="15" customHeight="1">
      <c r="B338" s="364">
        <v>45099</v>
      </c>
      <c r="C338" s="361">
        <v>1.8543000000000001</v>
      </c>
      <c r="D338" s="361">
        <v>22.2347</v>
      </c>
      <c r="E338" s="361">
        <v>37.782400000000003</v>
      </c>
      <c r="F338" s="361">
        <v>17.4452</v>
      </c>
      <c r="G338" s="361">
        <v>3.653</v>
      </c>
      <c r="H338" s="361">
        <v>13.792199999999999</v>
      </c>
    </row>
    <row r="339" spans="2:8" ht="15" customHeight="1">
      <c r="B339" s="364">
        <v>45098</v>
      </c>
      <c r="C339" s="361">
        <v>1.8646</v>
      </c>
      <c r="D339" s="361">
        <v>22.267299999999999</v>
      </c>
      <c r="E339" s="361">
        <v>37.826900000000002</v>
      </c>
      <c r="F339" s="361">
        <v>17.463999999999999</v>
      </c>
      <c r="G339" s="361">
        <v>3.6219999999999999</v>
      </c>
      <c r="H339" s="361">
        <v>13.842000000000001</v>
      </c>
    </row>
    <row r="340" spans="2:8" ht="15" customHeight="1">
      <c r="B340" s="364">
        <v>45097</v>
      </c>
      <c r="C340" s="361">
        <v>1.8498000000000001</v>
      </c>
      <c r="D340" s="361">
        <v>22.195</v>
      </c>
      <c r="E340" s="361">
        <v>37.826000000000001</v>
      </c>
      <c r="F340" s="361">
        <v>17.393899999999999</v>
      </c>
      <c r="G340" s="361">
        <v>3.645</v>
      </c>
      <c r="H340" s="361">
        <v>13.748900000000001</v>
      </c>
    </row>
    <row r="341" spans="2:8" ht="15" customHeight="1">
      <c r="B341" s="364">
        <v>45096</v>
      </c>
      <c r="C341" s="361">
        <v>1.8542000000000001</v>
      </c>
      <c r="D341" s="361">
        <v>21.777000000000001</v>
      </c>
      <c r="E341" s="361">
        <v>37.890500000000003</v>
      </c>
      <c r="F341" s="361">
        <v>17.287800000000001</v>
      </c>
      <c r="G341" s="361">
        <v>3.6349999999999998</v>
      </c>
      <c r="H341" s="361">
        <v>13.652799999999999</v>
      </c>
    </row>
    <row r="342" spans="2:8" ht="15" customHeight="1">
      <c r="B342" s="364">
        <v>45093</v>
      </c>
      <c r="C342" s="361">
        <v>1.8403</v>
      </c>
      <c r="D342" s="361">
        <v>22.253699999999998</v>
      </c>
      <c r="E342" s="361">
        <v>37.898499999999999</v>
      </c>
      <c r="F342" s="361">
        <v>17.4467</v>
      </c>
      <c r="G342" s="361">
        <v>3.6579999999999999</v>
      </c>
      <c r="H342" s="361">
        <v>13.7887</v>
      </c>
    </row>
    <row r="343" spans="2:8" ht="15" customHeight="1">
      <c r="B343" s="364">
        <v>45092</v>
      </c>
      <c r="C343" s="361">
        <v>1.8856999999999999</v>
      </c>
      <c r="D343" s="361">
        <v>21.405000000000001</v>
      </c>
      <c r="E343" s="361">
        <v>37.7395</v>
      </c>
      <c r="F343" s="361">
        <v>17.151800000000001</v>
      </c>
      <c r="G343" s="361">
        <v>3.6850000000000001</v>
      </c>
      <c r="H343" s="361">
        <v>13.466799999999999</v>
      </c>
    </row>
    <row r="344" spans="2:8" ht="15" customHeight="1">
      <c r="B344" s="364">
        <v>45091</v>
      </c>
      <c r="C344" s="361">
        <v>1.8732</v>
      </c>
      <c r="D344" s="361">
        <v>21.420999999999999</v>
      </c>
      <c r="E344" s="361">
        <v>37.767099999999999</v>
      </c>
      <c r="F344" s="361">
        <v>17.1311</v>
      </c>
      <c r="G344" s="361">
        <v>3.625</v>
      </c>
      <c r="H344" s="361">
        <v>13.5061</v>
      </c>
    </row>
    <row r="345" spans="2:8" ht="15" customHeight="1">
      <c r="B345" s="364">
        <v>45090</v>
      </c>
      <c r="C345" s="361">
        <v>1.861</v>
      </c>
      <c r="D345" s="361">
        <v>21.5992</v>
      </c>
      <c r="E345" s="361">
        <v>37.752800000000001</v>
      </c>
      <c r="F345" s="361">
        <v>17.1326</v>
      </c>
      <c r="G345" s="361">
        <v>3.58</v>
      </c>
      <c r="H345" s="361">
        <v>13.5526</v>
      </c>
    </row>
    <row r="346" spans="2:8" ht="15" customHeight="1">
      <c r="B346" s="364">
        <v>45089</v>
      </c>
      <c r="C346" s="361">
        <v>1.8551</v>
      </c>
      <c r="D346" s="361">
        <v>21.561599999999999</v>
      </c>
      <c r="E346" s="361">
        <v>37.749000000000002</v>
      </c>
      <c r="F346" s="361">
        <v>17.118600000000001</v>
      </c>
      <c r="G346" s="361">
        <v>3.5739999999999998</v>
      </c>
      <c r="H346" s="361">
        <v>13.544600000000001</v>
      </c>
    </row>
    <row r="347" spans="2:8" ht="15" customHeight="1">
      <c r="B347" s="364">
        <v>45086</v>
      </c>
      <c r="C347" s="361">
        <v>1.8522000000000001</v>
      </c>
      <c r="D347" s="361">
        <v>21.568300000000001</v>
      </c>
      <c r="E347" s="361">
        <v>37.771599999999999</v>
      </c>
      <c r="F347" s="361">
        <v>17.1051</v>
      </c>
      <c r="G347" s="361">
        <v>3.617</v>
      </c>
      <c r="H347" s="361">
        <v>13.488099999999999</v>
      </c>
    </row>
    <row r="348" spans="2:8" ht="15" customHeight="1">
      <c r="B348" s="364">
        <v>45085</v>
      </c>
      <c r="C348" s="361">
        <v>1.8754</v>
      </c>
      <c r="D348" s="361">
        <v>21.3262</v>
      </c>
      <c r="E348" s="361">
        <v>37.773899999999998</v>
      </c>
      <c r="F348" s="361">
        <v>17.088200000000001</v>
      </c>
      <c r="G348" s="361">
        <v>3.6320000000000001</v>
      </c>
      <c r="H348" s="361">
        <v>13.456200000000001</v>
      </c>
    </row>
    <row r="349" spans="2:8" ht="15" customHeight="1">
      <c r="B349" s="364">
        <v>45084</v>
      </c>
      <c r="C349" s="361">
        <v>1.8718999999999999</v>
      </c>
      <c r="D349" s="361">
        <v>21.4222</v>
      </c>
      <c r="E349" s="361">
        <v>37.753500000000003</v>
      </c>
      <c r="F349" s="361">
        <v>17.091000000000001</v>
      </c>
      <c r="G349" s="361">
        <v>3.5219999999999998</v>
      </c>
      <c r="H349" s="361">
        <v>13.569000000000001</v>
      </c>
    </row>
    <row r="350" spans="2:8" ht="15" customHeight="1">
      <c r="B350" s="364">
        <v>45082</v>
      </c>
      <c r="C350" s="361">
        <v>1.8673</v>
      </c>
      <c r="D350" s="361">
        <v>21.281700000000001</v>
      </c>
      <c r="E350" s="361">
        <v>37.72</v>
      </c>
      <c r="F350" s="361">
        <v>17.060199999999998</v>
      </c>
      <c r="G350" s="361">
        <v>3.55</v>
      </c>
      <c r="H350" s="361">
        <v>13.510199999999999</v>
      </c>
    </row>
    <row r="351" spans="2:8" ht="15" customHeight="1">
      <c r="B351" s="364">
        <v>45079</v>
      </c>
      <c r="C351" s="361">
        <v>1.8769</v>
      </c>
      <c r="D351" s="361">
        <v>21.168500000000002</v>
      </c>
      <c r="E351" s="361">
        <v>37.746499999999997</v>
      </c>
      <c r="F351" s="361">
        <v>17.051600000000001</v>
      </c>
      <c r="G351" s="361">
        <v>3.492</v>
      </c>
      <c r="H351" s="361">
        <v>13.5596</v>
      </c>
    </row>
    <row r="352" spans="2:8" ht="15" customHeight="1">
      <c r="B352" s="364">
        <v>45078</v>
      </c>
      <c r="C352" s="361">
        <v>1.9017999999999999</v>
      </c>
      <c r="D352" s="361">
        <v>21.018999999999998</v>
      </c>
      <c r="E352" s="361">
        <v>37.768700000000003</v>
      </c>
      <c r="F352" s="361">
        <v>17.029499999999999</v>
      </c>
      <c r="G352" s="361">
        <v>3.55</v>
      </c>
      <c r="H352" s="361">
        <v>13.4795</v>
      </c>
    </row>
    <row r="353" spans="2:8" ht="15" customHeight="1">
      <c r="B353" s="364">
        <v>45077</v>
      </c>
      <c r="C353" s="361">
        <v>1.8940999999999999</v>
      </c>
      <c r="D353" s="361">
        <v>21.002800000000001</v>
      </c>
      <c r="E353" s="361">
        <v>37.753100000000003</v>
      </c>
      <c r="F353" s="361">
        <v>16.979399999999998</v>
      </c>
      <c r="G353" s="361">
        <v>3.52</v>
      </c>
      <c r="H353" s="361">
        <v>13.4594</v>
      </c>
    </row>
    <row r="354" spans="2:8" ht="15" customHeight="1">
      <c r="B354" s="364">
        <v>45076</v>
      </c>
      <c r="C354" s="361">
        <v>1.8878999999999999</v>
      </c>
      <c r="D354" s="361">
        <v>20.714700000000001</v>
      </c>
      <c r="E354" s="361">
        <v>37.752800000000001</v>
      </c>
      <c r="F354" s="361">
        <v>16.847300000000001</v>
      </c>
      <c r="G354" s="361">
        <v>3.653</v>
      </c>
      <c r="H354" s="361">
        <v>13.1943</v>
      </c>
    </row>
    <row r="355" spans="2:8" ht="15" customHeight="1">
      <c r="B355" s="364">
        <v>45072</v>
      </c>
      <c r="C355" s="361">
        <v>1.9145000000000001</v>
      </c>
      <c r="D355" s="361">
        <v>20.319700000000001</v>
      </c>
      <c r="E355" s="361">
        <v>37.8384</v>
      </c>
      <c r="F355" s="361">
        <v>16.6023</v>
      </c>
      <c r="G355" s="361">
        <v>3.645</v>
      </c>
      <c r="H355" s="361">
        <v>12.9573</v>
      </c>
    </row>
    <row r="356" spans="2:8" ht="15" customHeight="1">
      <c r="B356" s="364">
        <v>45071</v>
      </c>
      <c r="C356" s="361">
        <v>1.8979999999999999</v>
      </c>
      <c r="D356" s="361">
        <v>20.115300000000001</v>
      </c>
      <c r="E356" s="361">
        <v>38.571599999999997</v>
      </c>
      <c r="F356" s="361">
        <v>16.424199999999999</v>
      </c>
      <c r="G356" s="361">
        <v>3.5950000000000002</v>
      </c>
      <c r="H356" s="361">
        <v>12.8292</v>
      </c>
    </row>
    <row r="357" spans="2:8" ht="15" customHeight="1">
      <c r="B357" s="364">
        <v>45070</v>
      </c>
      <c r="C357" s="361">
        <v>1.8894</v>
      </c>
      <c r="D357" s="361">
        <v>20.113800000000001</v>
      </c>
      <c r="E357" s="361">
        <v>38.612699999999997</v>
      </c>
      <c r="F357" s="361">
        <v>16.391400000000001</v>
      </c>
      <c r="G357" s="361">
        <v>3.5070000000000001</v>
      </c>
      <c r="H357" s="361">
        <v>12.884399999999999</v>
      </c>
    </row>
    <row r="358" spans="2:8" ht="15" customHeight="1">
      <c r="B358" s="364">
        <v>45069</v>
      </c>
      <c r="C358" s="361">
        <v>1.8934</v>
      </c>
      <c r="D358" s="361">
        <v>20.009</v>
      </c>
      <c r="E358" s="361">
        <v>38.890300000000003</v>
      </c>
      <c r="F358" s="361">
        <v>16.352799999999998</v>
      </c>
      <c r="G358" s="361">
        <v>3.48</v>
      </c>
      <c r="H358" s="361">
        <v>12.8728</v>
      </c>
    </row>
    <row r="359" spans="2:8" ht="15" customHeight="1">
      <c r="B359" s="364">
        <v>45068</v>
      </c>
      <c r="C359" s="361">
        <v>1.9009</v>
      </c>
      <c r="D359" s="361">
        <v>19.842400000000001</v>
      </c>
      <c r="E359" s="361">
        <v>38.922800000000002</v>
      </c>
      <c r="F359" s="361">
        <v>16.334900000000001</v>
      </c>
      <c r="G359" s="361">
        <v>3.387</v>
      </c>
      <c r="H359" s="361">
        <v>12.947900000000001</v>
      </c>
    </row>
    <row r="360" spans="2:8" ht="15" customHeight="1">
      <c r="B360" s="364">
        <v>45065</v>
      </c>
      <c r="C360" s="361">
        <v>1.9147000000000001</v>
      </c>
      <c r="D360" s="361">
        <v>19.733499999999999</v>
      </c>
      <c r="E360" s="361">
        <v>38.933399999999999</v>
      </c>
      <c r="F360" s="361">
        <v>16.3324</v>
      </c>
      <c r="G360" s="361">
        <v>3.415</v>
      </c>
      <c r="H360" s="361">
        <v>12.917400000000001</v>
      </c>
    </row>
    <row r="361" spans="2:8" ht="15" customHeight="1">
      <c r="B361" s="364">
        <v>45064</v>
      </c>
      <c r="C361" s="361">
        <v>1.9322999999999999</v>
      </c>
      <c r="D361" s="361">
        <v>19.947800000000001</v>
      </c>
      <c r="E361" s="361">
        <v>38.899299999999997</v>
      </c>
      <c r="F361" s="361">
        <v>16.437799999999999</v>
      </c>
      <c r="G361" s="361">
        <v>3.359</v>
      </c>
      <c r="H361" s="361">
        <v>13.078799999999999</v>
      </c>
    </row>
    <row r="362" spans="2:8" ht="15" customHeight="1">
      <c r="B362" s="364">
        <v>45063</v>
      </c>
      <c r="C362" s="361">
        <v>1.9502999999999999</v>
      </c>
      <c r="D362" s="361">
        <v>20.086600000000001</v>
      </c>
      <c r="E362" s="361">
        <v>38.908200000000001</v>
      </c>
      <c r="F362" s="361">
        <v>16.520800000000001</v>
      </c>
      <c r="G362" s="361">
        <v>3.32</v>
      </c>
      <c r="H362" s="361">
        <v>13.200799999999999</v>
      </c>
    </row>
    <row r="363" spans="2:8" ht="15" customHeight="1">
      <c r="B363" s="364">
        <v>45062</v>
      </c>
      <c r="C363" s="361">
        <v>1.9632000000000001</v>
      </c>
      <c r="D363" s="361">
        <v>19.9511</v>
      </c>
      <c r="E363" s="361">
        <v>38.9148</v>
      </c>
      <c r="F363" s="361">
        <v>16.565100000000001</v>
      </c>
      <c r="G363" s="361">
        <v>3.302</v>
      </c>
      <c r="H363" s="361">
        <v>13.2631</v>
      </c>
    </row>
    <row r="364" spans="2:8" ht="15" customHeight="1">
      <c r="B364" s="364">
        <v>45061</v>
      </c>
      <c r="C364" s="361">
        <v>1.9681999999999999</v>
      </c>
      <c r="D364" s="361">
        <v>20.155999999999999</v>
      </c>
      <c r="E364" s="361">
        <v>39.199199999999998</v>
      </c>
      <c r="F364" s="361">
        <v>16.590699999999998</v>
      </c>
      <c r="G364" s="361">
        <v>3.3340000000000001</v>
      </c>
      <c r="H364" s="361">
        <v>13.2567</v>
      </c>
    </row>
    <row r="365" spans="2:8" ht="15" customHeight="1">
      <c r="B365" s="364">
        <v>45058</v>
      </c>
      <c r="C365" s="361">
        <v>1.9729000000000001</v>
      </c>
      <c r="D365" s="361">
        <v>19.741599999999998</v>
      </c>
      <c r="E365" s="361">
        <v>39.315300000000001</v>
      </c>
      <c r="F365" s="361">
        <v>16.411100000000001</v>
      </c>
      <c r="G365" s="361">
        <v>3.282</v>
      </c>
      <c r="H365" s="361">
        <v>13.129099999999999</v>
      </c>
    </row>
    <row r="366" spans="2:8" ht="15" customHeight="1">
      <c r="B366" s="364">
        <v>45057</v>
      </c>
      <c r="C366" s="361">
        <v>1.9579</v>
      </c>
      <c r="D366" s="361">
        <v>19.5044</v>
      </c>
      <c r="E366" s="361">
        <v>39.328400000000002</v>
      </c>
      <c r="F366" s="361">
        <v>16.184200000000001</v>
      </c>
      <c r="G366" s="361">
        <v>3.2949999999999999</v>
      </c>
      <c r="H366" s="361">
        <v>12.889200000000001</v>
      </c>
    </row>
    <row r="367" spans="2:8" ht="15" customHeight="1">
      <c r="B367" s="364">
        <v>45056</v>
      </c>
      <c r="C367" s="361">
        <v>1.958</v>
      </c>
      <c r="D367" s="361">
        <v>18.896000000000001</v>
      </c>
      <c r="E367" s="361">
        <v>39.299300000000002</v>
      </c>
      <c r="F367" s="361">
        <v>15.871700000000001</v>
      </c>
      <c r="G367" s="361">
        <v>3.335</v>
      </c>
      <c r="H367" s="361">
        <v>12.5367</v>
      </c>
    </row>
    <row r="368" spans="2:8" ht="15" customHeight="1">
      <c r="B368" s="364">
        <v>45055</v>
      </c>
      <c r="C368" s="361">
        <v>1.9429000000000001</v>
      </c>
      <c r="D368" s="361">
        <v>18.808199999999999</v>
      </c>
      <c r="E368" s="361">
        <v>39.252400000000002</v>
      </c>
      <c r="F368" s="361">
        <v>15.8238</v>
      </c>
      <c r="G368" s="361">
        <v>3.32</v>
      </c>
      <c r="H368" s="361">
        <v>12.5038</v>
      </c>
    </row>
    <row r="369" spans="2:8" ht="15" customHeight="1">
      <c r="B369" s="364">
        <v>45054</v>
      </c>
      <c r="C369" s="361">
        <v>1.9718</v>
      </c>
      <c r="D369" s="361">
        <v>18.6219</v>
      </c>
      <c r="E369" s="361">
        <v>39.3461</v>
      </c>
      <c r="F369" s="361">
        <v>15.8096</v>
      </c>
      <c r="G369" s="361">
        <v>3.3130000000000002</v>
      </c>
      <c r="H369" s="361">
        <v>12.496600000000001</v>
      </c>
    </row>
    <row r="370" spans="2:8" ht="15" customHeight="1">
      <c r="B370" s="364">
        <v>45050</v>
      </c>
      <c r="C370" s="361">
        <v>1.9162999999999999</v>
      </c>
      <c r="D370" s="361">
        <v>19.4011</v>
      </c>
      <c r="E370" s="361">
        <v>38.999099999999999</v>
      </c>
      <c r="F370" s="361">
        <v>15.938599999999999</v>
      </c>
      <c r="G370" s="361">
        <v>3.2770000000000001</v>
      </c>
      <c r="H370" s="361">
        <v>12.6616</v>
      </c>
    </row>
    <row r="371" spans="2:8" ht="15" customHeight="1">
      <c r="B371" s="364">
        <v>45049</v>
      </c>
      <c r="C371" s="361">
        <v>1.9158999999999999</v>
      </c>
      <c r="D371" s="361">
        <v>19.442699999999999</v>
      </c>
      <c r="E371" s="361">
        <v>38.953000000000003</v>
      </c>
      <c r="F371" s="361">
        <v>15.9739</v>
      </c>
      <c r="G371" s="361">
        <v>3.3170000000000002</v>
      </c>
      <c r="H371" s="361">
        <v>12.6569</v>
      </c>
    </row>
    <row r="372" spans="2:8" ht="15" customHeight="1">
      <c r="B372" s="364">
        <v>45048</v>
      </c>
      <c r="C372" s="361">
        <v>1.8964000000000001</v>
      </c>
      <c r="D372" s="361">
        <v>19.795000000000002</v>
      </c>
      <c r="E372" s="361">
        <v>38.967599999999997</v>
      </c>
      <c r="F372" s="361">
        <v>16.018899999999999</v>
      </c>
      <c r="G372" s="361">
        <v>3.37</v>
      </c>
      <c r="H372" s="361">
        <v>12.648899999999999</v>
      </c>
    </row>
    <row r="373" spans="2:8" ht="15" customHeight="1">
      <c r="B373" s="364">
        <v>45044</v>
      </c>
      <c r="C373" s="361">
        <v>1.9417</v>
      </c>
      <c r="D373" s="361">
        <v>19.661999999999999</v>
      </c>
      <c r="E373" s="361">
        <v>38.54</v>
      </c>
      <c r="F373" s="361">
        <v>16.0778</v>
      </c>
      <c r="G373" s="361">
        <v>3.367</v>
      </c>
      <c r="H373" s="361">
        <v>12.710800000000001</v>
      </c>
    </row>
    <row r="374" spans="2:8" ht="15" customHeight="1">
      <c r="B374" s="364">
        <v>45043</v>
      </c>
      <c r="C374" s="361">
        <v>1.9442999999999999</v>
      </c>
      <c r="D374" s="361">
        <v>19.1829</v>
      </c>
      <c r="E374" s="361">
        <v>38.680100000000003</v>
      </c>
      <c r="F374" s="361">
        <v>15.9062</v>
      </c>
      <c r="G374" s="361">
        <v>3.3450000000000002</v>
      </c>
      <c r="H374" s="361">
        <v>12.561199999999999</v>
      </c>
    </row>
    <row r="375" spans="2:8" ht="15" customHeight="1">
      <c r="B375" s="364">
        <v>45042</v>
      </c>
      <c r="C375" s="361">
        <v>2.0007000000000001</v>
      </c>
      <c r="D375" s="361">
        <v>18.370799999999999</v>
      </c>
      <c r="E375" s="361">
        <v>38.703299999999999</v>
      </c>
      <c r="F375" s="361">
        <v>15.3582</v>
      </c>
      <c r="G375" s="361">
        <v>3.31</v>
      </c>
      <c r="H375" s="361">
        <v>12.0482</v>
      </c>
    </row>
    <row r="376" spans="2:8" ht="15" customHeight="1">
      <c r="B376" s="364">
        <v>45041</v>
      </c>
      <c r="C376" s="361">
        <v>2.0057</v>
      </c>
      <c r="D376" s="361">
        <v>17.3002</v>
      </c>
      <c r="E376" s="361">
        <v>38.5623</v>
      </c>
      <c r="F376" s="361">
        <v>14.994199999999999</v>
      </c>
      <c r="G376" s="361">
        <v>3.327</v>
      </c>
      <c r="H376" s="361">
        <v>11.667199999999999</v>
      </c>
    </row>
    <row r="377" spans="2:8" ht="15" customHeight="1">
      <c r="B377" s="364">
        <v>45040</v>
      </c>
      <c r="C377" s="361">
        <v>1.986</v>
      </c>
      <c r="D377" s="361">
        <v>17.197800000000001</v>
      </c>
      <c r="E377" s="361">
        <v>38.397100000000002</v>
      </c>
      <c r="F377" s="361">
        <v>14.8163</v>
      </c>
      <c r="G377" s="361">
        <v>3.3069999999999999</v>
      </c>
      <c r="H377" s="361">
        <v>11.5093</v>
      </c>
    </row>
    <row r="378" spans="2:8" ht="15" customHeight="1">
      <c r="B378" s="364">
        <v>45037</v>
      </c>
      <c r="C378" s="361">
        <v>1.9901</v>
      </c>
      <c r="D378" s="361">
        <v>17.320699999999999</v>
      </c>
      <c r="E378" s="361">
        <v>40.726500000000001</v>
      </c>
      <c r="F378" s="361">
        <v>14.826599999999999</v>
      </c>
      <c r="G378" s="361">
        <v>3.3180000000000001</v>
      </c>
      <c r="H378" s="361">
        <v>11.508599999999999</v>
      </c>
    </row>
    <row r="379" spans="2:8" ht="15" customHeight="1">
      <c r="B379" s="364">
        <v>45036</v>
      </c>
      <c r="C379" s="361">
        <v>1.9755</v>
      </c>
      <c r="D379" s="361">
        <v>17.6172</v>
      </c>
      <c r="E379" s="361">
        <v>40.645299999999999</v>
      </c>
      <c r="F379" s="361">
        <v>14.834300000000001</v>
      </c>
      <c r="G379" s="361">
        <v>3.4020000000000001</v>
      </c>
      <c r="H379" s="361">
        <v>11.4323</v>
      </c>
    </row>
    <row r="380" spans="2:8" ht="15" customHeight="1">
      <c r="B380" s="364">
        <v>45035</v>
      </c>
      <c r="C380" s="361">
        <v>1.9671000000000001</v>
      </c>
      <c r="D380" s="361">
        <v>17.78</v>
      </c>
      <c r="E380" s="361">
        <v>40.623899999999999</v>
      </c>
      <c r="F380" s="361">
        <v>14.8988</v>
      </c>
      <c r="G380" s="361">
        <v>3.3719999999999999</v>
      </c>
      <c r="H380" s="361">
        <v>11.5268</v>
      </c>
    </row>
    <row r="381" spans="2:8" ht="15" customHeight="1">
      <c r="B381" s="364">
        <v>45034</v>
      </c>
      <c r="C381" s="361">
        <v>1.9719</v>
      </c>
      <c r="D381" s="361">
        <v>17.848800000000001</v>
      </c>
      <c r="E381" s="361">
        <v>40.751199999999997</v>
      </c>
      <c r="F381" s="361">
        <v>14.936999999999999</v>
      </c>
      <c r="G381" s="361">
        <v>3.3519999999999999</v>
      </c>
      <c r="H381" s="361">
        <v>11.585000000000001</v>
      </c>
    </row>
    <row r="382" spans="2:8" ht="15" customHeight="1">
      <c r="B382" s="364">
        <v>45033</v>
      </c>
      <c r="C382" s="361">
        <v>1.9704999999999999</v>
      </c>
      <c r="D382" s="361">
        <v>17.730699999999999</v>
      </c>
      <c r="E382" s="361">
        <v>40.787500000000001</v>
      </c>
      <c r="F382" s="361">
        <v>14.905099999999999</v>
      </c>
      <c r="G382" s="361">
        <v>3.3570000000000002</v>
      </c>
      <c r="H382" s="361">
        <v>11.5481</v>
      </c>
    </row>
    <row r="383" spans="2:8" ht="15" customHeight="1">
      <c r="B383" s="364">
        <v>45030</v>
      </c>
      <c r="C383" s="361">
        <v>1.9754</v>
      </c>
      <c r="D383" s="361">
        <v>17.764900000000001</v>
      </c>
      <c r="E383" s="361">
        <v>40.6432</v>
      </c>
      <c r="F383" s="361">
        <v>14.9276</v>
      </c>
      <c r="G383" s="361">
        <v>3.29</v>
      </c>
      <c r="H383" s="361">
        <v>11.637600000000001</v>
      </c>
    </row>
    <row r="384" spans="2:8" ht="15" customHeight="1">
      <c r="B384" s="364">
        <v>45029</v>
      </c>
      <c r="C384" s="361">
        <v>1.9807999999999999</v>
      </c>
      <c r="D384" s="361">
        <v>17.6783</v>
      </c>
      <c r="E384" s="361">
        <v>40.741</v>
      </c>
      <c r="F384" s="361">
        <v>14.889799999999999</v>
      </c>
      <c r="G384" s="361">
        <v>3.28</v>
      </c>
      <c r="H384" s="361">
        <v>11.6098</v>
      </c>
    </row>
    <row r="385" spans="2:8" ht="15" customHeight="1">
      <c r="B385" s="364">
        <v>45028</v>
      </c>
      <c r="C385" s="361">
        <v>1.9639</v>
      </c>
      <c r="D385" s="361">
        <v>17.821200000000001</v>
      </c>
      <c r="E385" s="361">
        <v>41.099600000000002</v>
      </c>
      <c r="F385" s="361">
        <v>14.975099999999999</v>
      </c>
      <c r="G385" s="361">
        <v>3.2719999999999998</v>
      </c>
      <c r="H385" s="361">
        <v>11.703099999999999</v>
      </c>
    </row>
    <row r="386" spans="2:8" ht="15" customHeight="1">
      <c r="B386" s="364">
        <v>45027</v>
      </c>
      <c r="C386" s="361">
        <v>1.9679</v>
      </c>
      <c r="D386" s="361">
        <v>17.5975</v>
      </c>
      <c r="E386" s="361">
        <v>41.0852</v>
      </c>
      <c r="F386" s="361">
        <v>14.817299999999999</v>
      </c>
      <c r="G386" s="361">
        <v>3.242</v>
      </c>
      <c r="H386" s="361">
        <v>11.5753</v>
      </c>
    </row>
    <row r="387" spans="2:8" ht="15" customHeight="1">
      <c r="B387" s="364">
        <v>45026</v>
      </c>
      <c r="C387" s="361">
        <v>2.0021</v>
      </c>
      <c r="D387" s="361">
        <v>17.557500000000001</v>
      </c>
      <c r="E387" s="361">
        <v>40.650799999999997</v>
      </c>
      <c r="F387" s="361">
        <v>14.870100000000001</v>
      </c>
      <c r="G387" s="361">
        <v>3.2229999999999999</v>
      </c>
      <c r="H387" s="361">
        <v>11.6471</v>
      </c>
    </row>
    <row r="388" spans="2:8" ht="15" customHeight="1">
      <c r="B388" s="364">
        <v>45023</v>
      </c>
      <c r="C388" s="361">
        <v>2.0236999999999998</v>
      </c>
      <c r="D388" s="361">
        <v>17.9023</v>
      </c>
      <c r="E388" s="361">
        <v>40.552</v>
      </c>
      <c r="F388" s="361">
        <v>14.8291</v>
      </c>
      <c r="G388" s="361">
        <v>3.2919999999999998</v>
      </c>
      <c r="H388" s="361">
        <v>11.537100000000001</v>
      </c>
    </row>
    <row r="389" spans="2:8" ht="15" customHeight="1">
      <c r="B389" s="364">
        <v>45022</v>
      </c>
      <c r="C389" s="361">
        <v>2.0516999999999999</v>
      </c>
      <c r="D389" s="361">
        <v>16.651399999999999</v>
      </c>
      <c r="E389" s="361">
        <v>40.514499999999998</v>
      </c>
      <c r="F389" s="361">
        <v>14.3103</v>
      </c>
      <c r="G389" s="361">
        <v>3.282</v>
      </c>
      <c r="H389" s="361">
        <v>11.0283</v>
      </c>
    </row>
    <row r="390" spans="2:8" ht="15" customHeight="1">
      <c r="B390" s="364">
        <v>45021</v>
      </c>
      <c r="C390" s="361">
        <v>2.0198999999999998</v>
      </c>
      <c r="D390" s="361">
        <v>16.265000000000001</v>
      </c>
      <c r="E390" s="361">
        <v>40.500599999999999</v>
      </c>
      <c r="F390" s="361">
        <v>14.0642</v>
      </c>
      <c r="G390" s="361">
        <v>3.327</v>
      </c>
      <c r="H390" s="361">
        <v>10.7372</v>
      </c>
    </row>
    <row r="391" spans="2:8" ht="15" customHeight="1">
      <c r="B391" s="364">
        <v>45020</v>
      </c>
      <c r="C391" s="361">
        <v>2.0316999999999998</v>
      </c>
      <c r="D391" s="361">
        <v>15.3408</v>
      </c>
      <c r="E391" s="361">
        <v>40.508800000000001</v>
      </c>
      <c r="F391" s="361">
        <v>13.768599999999999</v>
      </c>
      <c r="G391" s="361">
        <v>3.3170000000000002</v>
      </c>
      <c r="H391" s="361">
        <v>10.451599999999999</v>
      </c>
    </row>
    <row r="392" spans="2:8" ht="15" customHeight="1">
      <c r="B392" s="364">
        <v>45019</v>
      </c>
      <c r="C392" s="361">
        <v>2.0421</v>
      </c>
      <c r="D392" s="361">
        <v>14.498200000000001</v>
      </c>
      <c r="E392" s="361">
        <v>40.550400000000003</v>
      </c>
      <c r="F392" s="361">
        <v>13.380699999999999</v>
      </c>
      <c r="G392" s="361">
        <v>3.3849999999999998</v>
      </c>
      <c r="H392" s="361">
        <v>9.9956999999999994</v>
      </c>
    </row>
    <row r="393" spans="2:8" ht="15" customHeight="1">
      <c r="B393" s="364">
        <v>45016</v>
      </c>
      <c r="C393" s="361">
        <v>2.0495999999999999</v>
      </c>
      <c r="D393" s="361">
        <v>15.097200000000001</v>
      </c>
      <c r="E393" s="361">
        <v>40.809100000000001</v>
      </c>
      <c r="F393" s="361">
        <v>13.591200000000001</v>
      </c>
      <c r="G393" s="361">
        <v>3.36</v>
      </c>
      <c r="H393" s="361">
        <v>10.231199999999999</v>
      </c>
    </row>
    <row r="394" spans="2:8" ht="15" customHeight="1">
      <c r="B394" s="364">
        <v>45015</v>
      </c>
      <c r="C394" s="361">
        <v>2.0762</v>
      </c>
      <c r="D394" s="361">
        <v>14.522399999999999</v>
      </c>
      <c r="E394" s="361">
        <v>40.792700000000004</v>
      </c>
      <c r="F394" s="361">
        <v>13.4024</v>
      </c>
      <c r="G394" s="361">
        <v>3.31</v>
      </c>
      <c r="H394" s="361">
        <v>10.0924</v>
      </c>
    </row>
    <row r="395" spans="2:8" ht="15" customHeight="1">
      <c r="B395" s="364">
        <v>45014</v>
      </c>
      <c r="C395" s="361">
        <v>2.0832999999999999</v>
      </c>
      <c r="D395" s="361">
        <v>14.5161</v>
      </c>
      <c r="E395" s="361">
        <v>40.735700000000001</v>
      </c>
      <c r="F395" s="361">
        <v>13.251099999999999</v>
      </c>
      <c r="G395" s="361">
        <v>3.2679999999999998</v>
      </c>
      <c r="H395" s="361">
        <v>9.9831000000000003</v>
      </c>
    </row>
    <row r="396" spans="2:8" ht="15" customHeight="1">
      <c r="B396" s="364">
        <v>45013</v>
      </c>
      <c r="C396" s="361">
        <v>2.1429</v>
      </c>
      <c r="D396" s="361">
        <v>12.4467</v>
      </c>
      <c r="E396" s="361">
        <v>41.043300000000002</v>
      </c>
      <c r="F396" s="361">
        <v>12.5198</v>
      </c>
      <c r="G396" s="361">
        <v>3.2770000000000001</v>
      </c>
      <c r="H396" s="361">
        <v>9.2428000000000008</v>
      </c>
    </row>
    <row r="397" spans="2:8" ht="15" customHeight="1">
      <c r="B397" s="364">
        <v>45012</v>
      </c>
      <c r="C397" s="361">
        <v>2.1711999999999998</v>
      </c>
      <c r="D397" s="361">
        <v>12.417400000000001</v>
      </c>
      <c r="E397" s="361">
        <v>40.9863</v>
      </c>
      <c r="F397" s="361">
        <v>12.628399999999999</v>
      </c>
      <c r="G397" s="361">
        <v>3.262</v>
      </c>
      <c r="H397" s="361">
        <v>9.3664000000000005</v>
      </c>
    </row>
    <row r="398" spans="2:8" ht="15" customHeight="1">
      <c r="B398" s="364">
        <v>45009</v>
      </c>
      <c r="C398" s="361">
        <v>2.1587000000000001</v>
      </c>
      <c r="D398" s="361">
        <v>13.0519</v>
      </c>
      <c r="E398" s="361">
        <v>41.014499999999998</v>
      </c>
      <c r="F398" s="361">
        <v>12.919499999999999</v>
      </c>
      <c r="G398" s="361">
        <v>3.222</v>
      </c>
      <c r="H398" s="361">
        <v>9.6974999999999998</v>
      </c>
    </row>
    <row r="399" spans="2:8" ht="15" customHeight="1">
      <c r="B399" s="364">
        <v>45008</v>
      </c>
      <c r="C399" s="361">
        <v>2.1501999999999999</v>
      </c>
      <c r="D399" s="361">
        <v>13.065200000000001</v>
      </c>
      <c r="E399" s="361">
        <v>40.404899999999998</v>
      </c>
      <c r="F399" s="361">
        <v>12.8909</v>
      </c>
      <c r="G399" s="361">
        <v>3.2719999999999998</v>
      </c>
      <c r="H399" s="361">
        <v>9.6189</v>
      </c>
    </row>
    <row r="400" spans="2:8" ht="15" customHeight="1">
      <c r="B400" s="364">
        <v>45007</v>
      </c>
      <c r="C400" s="361">
        <v>2.1598000000000002</v>
      </c>
      <c r="D400" s="361">
        <v>13.1683</v>
      </c>
      <c r="E400" s="361">
        <v>39.791499999999999</v>
      </c>
      <c r="F400" s="361">
        <v>12.932499999999999</v>
      </c>
      <c r="G400" s="361">
        <v>3.2650000000000001</v>
      </c>
      <c r="H400" s="361">
        <v>9.6675000000000004</v>
      </c>
    </row>
    <row r="401" spans="2:8" ht="15" customHeight="1">
      <c r="B401" s="364">
        <v>45006</v>
      </c>
      <c r="C401" s="361">
        <v>2.1978</v>
      </c>
      <c r="D401" s="361">
        <v>12.991099999999999</v>
      </c>
      <c r="E401" s="361">
        <v>39.5259</v>
      </c>
      <c r="F401" s="361">
        <v>12.955299999999999</v>
      </c>
      <c r="G401" s="361">
        <v>3.3050000000000002</v>
      </c>
      <c r="H401" s="361">
        <v>9.6502999999999997</v>
      </c>
    </row>
    <row r="402" spans="2:8" ht="15" customHeight="1">
      <c r="B402" s="364">
        <v>45005</v>
      </c>
      <c r="C402" s="361">
        <v>2.2033999999999998</v>
      </c>
      <c r="D402" s="361">
        <v>13.1013</v>
      </c>
      <c r="E402" s="361">
        <v>39.060699999999997</v>
      </c>
      <c r="F402" s="361">
        <v>12.933400000000001</v>
      </c>
      <c r="G402" s="361">
        <v>3.29</v>
      </c>
      <c r="H402" s="361">
        <v>9.6433999999999997</v>
      </c>
    </row>
    <row r="403" spans="2:8" ht="15" customHeight="1">
      <c r="B403" s="364">
        <v>45002</v>
      </c>
      <c r="C403" s="361">
        <v>2.1898</v>
      </c>
      <c r="D403" s="361">
        <v>12.9773</v>
      </c>
      <c r="E403" s="361">
        <v>38.570399999999999</v>
      </c>
      <c r="F403" s="361">
        <v>12.882300000000001</v>
      </c>
      <c r="G403" s="361">
        <v>3.4049999999999998</v>
      </c>
      <c r="H403" s="361">
        <v>9.4772999999999996</v>
      </c>
    </row>
    <row r="404" spans="2:8" ht="15" customHeight="1">
      <c r="B404" s="364">
        <v>45001</v>
      </c>
      <c r="C404" s="361">
        <v>2.2069999999999999</v>
      </c>
      <c r="D404" s="361">
        <v>13.1151</v>
      </c>
      <c r="E404" s="361">
        <v>38.566299999999998</v>
      </c>
      <c r="F404" s="361">
        <v>12.965400000000001</v>
      </c>
      <c r="G404" s="361">
        <v>3.4</v>
      </c>
      <c r="H404" s="361">
        <v>9.5654000000000003</v>
      </c>
    </row>
    <row r="405" spans="2:8" ht="15" customHeight="1">
      <c r="B405" s="364">
        <v>45000</v>
      </c>
      <c r="C405" s="361">
        <v>2.2063999999999999</v>
      </c>
      <c r="D405" s="361">
        <v>12.979200000000001</v>
      </c>
      <c r="E405" s="361">
        <v>38.435899999999997</v>
      </c>
      <c r="F405" s="361">
        <v>12.977399999999999</v>
      </c>
      <c r="G405" s="361">
        <v>3.42</v>
      </c>
      <c r="H405" s="361">
        <v>9.5573999999999995</v>
      </c>
    </row>
    <row r="406" spans="2:8" ht="15" customHeight="1">
      <c r="B406" s="364">
        <v>44999</v>
      </c>
      <c r="C406" s="361">
        <v>2.2343999999999999</v>
      </c>
      <c r="D406" s="361">
        <v>12.8164</v>
      </c>
      <c r="E406" s="361">
        <v>37.762500000000003</v>
      </c>
      <c r="F406" s="361">
        <v>12.9114</v>
      </c>
      <c r="G406" s="361">
        <v>3.375</v>
      </c>
      <c r="H406" s="361">
        <v>9.5364000000000004</v>
      </c>
    </row>
    <row r="407" spans="2:8" ht="15" customHeight="1">
      <c r="B407" s="364">
        <v>44998</v>
      </c>
      <c r="C407" s="361">
        <v>2.1836000000000002</v>
      </c>
      <c r="D407" s="361">
        <v>12.8551</v>
      </c>
      <c r="E407" s="361">
        <v>37.498100000000001</v>
      </c>
      <c r="F407" s="361">
        <v>12.8451</v>
      </c>
      <c r="G407" s="361">
        <v>3.4249999999999998</v>
      </c>
      <c r="H407" s="361">
        <v>9.4200999999999997</v>
      </c>
    </row>
    <row r="408" spans="2:8" ht="15" customHeight="1">
      <c r="B408" s="364">
        <v>44995</v>
      </c>
      <c r="C408" s="361">
        <v>2.2029999999999998</v>
      </c>
      <c r="D408" s="361">
        <v>12.5585</v>
      </c>
      <c r="E408" s="361">
        <v>37.415599999999998</v>
      </c>
      <c r="F408" s="361">
        <v>12.767899999999999</v>
      </c>
      <c r="G408" s="361">
        <v>3.5819999999999999</v>
      </c>
      <c r="H408" s="361">
        <v>9.1859000000000002</v>
      </c>
    </row>
    <row r="409" spans="2:8" ht="15" customHeight="1">
      <c r="B409" s="364">
        <v>44994</v>
      </c>
      <c r="C409" s="361">
        <v>2.1818</v>
      </c>
      <c r="D409" s="361">
        <v>12.5222</v>
      </c>
      <c r="E409" s="361">
        <v>37.295200000000001</v>
      </c>
      <c r="F409" s="361">
        <v>12.750299999999999</v>
      </c>
      <c r="G409" s="361">
        <v>3.72</v>
      </c>
      <c r="H409" s="361">
        <v>9.0303000000000004</v>
      </c>
    </row>
    <row r="410" spans="2:8" ht="15" customHeight="1">
      <c r="B410" s="364">
        <v>44993</v>
      </c>
      <c r="C410" s="361">
        <v>2.1772999999999998</v>
      </c>
      <c r="D410" s="361">
        <v>12.523300000000001</v>
      </c>
      <c r="E410" s="361">
        <v>37.286799999999999</v>
      </c>
      <c r="F410" s="361">
        <v>12.747299999999999</v>
      </c>
      <c r="G410" s="361">
        <v>3.7120000000000002</v>
      </c>
      <c r="H410" s="361">
        <v>9.0352999999999994</v>
      </c>
    </row>
    <row r="411" spans="2:8" ht="15" customHeight="1">
      <c r="B411" s="364">
        <v>44992</v>
      </c>
      <c r="C411" s="361">
        <v>2.1545999999999998</v>
      </c>
      <c r="D411" s="361">
        <v>13.6304</v>
      </c>
      <c r="E411" s="361">
        <v>37.215600000000002</v>
      </c>
      <c r="F411" s="361">
        <v>13.1303</v>
      </c>
      <c r="G411" s="361">
        <v>3.6520000000000001</v>
      </c>
      <c r="H411" s="361">
        <v>9.4783000000000008</v>
      </c>
    </row>
    <row r="412" spans="2:8" ht="15" customHeight="1">
      <c r="B412" s="364">
        <v>44991</v>
      </c>
      <c r="C412" s="361">
        <v>2.1417999999999999</v>
      </c>
      <c r="D412" s="361">
        <v>12.706899999999999</v>
      </c>
      <c r="E412" s="361">
        <v>36.532499999999999</v>
      </c>
      <c r="F412" s="361">
        <v>12.956899999999999</v>
      </c>
      <c r="G412" s="361">
        <v>3.7149999999999999</v>
      </c>
      <c r="H412" s="361">
        <v>9.2418999999999993</v>
      </c>
    </row>
    <row r="413" spans="2:8" ht="15" customHeight="1">
      <c r="B413" s="364">
        <v>44988</v>
      </c>
      <c r="C413" s="361">
        <v>2.1646999999999998</v>
      </c>
      <c r="D413" s="361">
        <v>12.673299999999999</v>
      </c>
      <c r="E413" s="361">
        <v>36.355800000000002</v>
      </c>
      <c r="F413" s="361">
        <v>13.097200000000001</v>
      </c>
      <c r="G413" s="361">
        <v>3.7719999999999998</v>
      </c>
      <c r="H413" s="361">
        <v>9.3252000000000006</v>
      </c>
    </row>
    <row r="414" spans="2:8" ht="15" customHeight="1">
      <c r="B414" s="364">
        <v>44987</v>
      </c>
      <c r="C414" s="361">
        <v>2.1673</v>
      </c>
      <c r="D414" s="361">
        <v>12.6114</v>
      </c>
      <c r="E414" s="361">
        <v>36.3125</v>
      </c>
      <c r="F414" s="361">
        <v>13.103300000000001</v>
      </c>
      <c r="G414" s="361">
        <v>3.8340000000000001</v>
      </c>
      <c r="H414" s="361">
        <v>9.2692999999999994</v>
      </c>
    </row>
    <row r="415" spans="2:8" ht="15" customHeight="1">
      <c r="B415" s="364">
        <v>44985</v>
      </c>
      <c r="C415" s="361">
        <v>2.1852</v>
      </c>
      <c r="D415" s="361">
        <v>12.499700000000001</v>
      </c>
      <c r="E415" s="361">
        <v>36.0152</v>
      </c>
      <c r="F415" s="361">
        <v>13.1142</v>
      </c>
      <c r="G415" s="361">
        <v>3.76</v>
      </c>
      <c r="H415" s="361">
        <v>9.3542000000000005</v>
      </c>
    </row>
    <row r="416" spans="2:8" ht="15" customHeight="1">
      <c r="B416" s="364">
        <v>44984</v>
      </c>
      <c r="C416" s="361">
        <v>2.1941000000000002</v>
      </c>
      <c r="D416" s="361">
        <v>12.3963</v>
      </c>
      <c r="E416" s="361">
        <v>36.000599999999999</v>
      </c>
      <c r="F416" s="361">
        <v>13.136200000000001</v>
      </c>
      <c r="G416" s="361">
        <v>3.63</v>
      </c>
      <c r="H416" s="361">
        <v>9.5061999999999998</v>
      </c>
    </row>
    <row r="417" spans="2:8" ht="15" customHeight="1">
      <c r="B417" s="364">
        <v>44981</v>
      </c>
      <c r="C417" s="361">
        <v>2.1671999999999998</v>
      </c>
      <c r="D417" s="361">
        <v>12.686999999999999</v>
      </c>
      <c r="E417" s="361">
        <v>35.974800000000002</v>
      </c>
      <c r="F417" s="361">
        <v>13.329800000000001</v>
      </c>
      <c r="G417" s="361">
        <v>3.52</v>
      </c>
      <c r="H417" s="361">
        <v>9.8097999999999992</v>
      </c>
    </row>
    <row r="418" spans="2:8" ht="15" customHeight="1">
      <c r="B418" s="364">
        <v>44980</v>
      </c>
      <c r="C418" s="361">
        <v>2.1465999999999998</v>
      </c>
      <c r="D418" s="361">
        <v>12.659000000000001</v>
      </c>
      <c r="E418" s="361">
        <v>35.962800000000001</v>
      </c>
      <c r="F418" s="361">
        <v>13.2196</v>
      </c>
      <c r="G418" s="361">
        <v>3.597</v>
      </c>
      <c r="H418" s="361">
        <v>9.6226000000000003</v>
      </c>
    </row>
    <row r="419" spans="2:8" ht="15" customHeight="1">
      <c r="B419" s="364">
        <v>44979</v>
      </c>
      <c r="C419" s="361">
        <v>2.1804999999999999</v>
      </c>
      <c r="D419" s="361">
        <v>12.693199999999999</v>
      </c>
      <c r="E419" s="361">
        <v>35.837800000000001</v>
      </c>
      <c r="F419" s="361">
        <v>13.207100000000001</v>
      </c>
      <c r="G419" s="361">
        <v>3.629</v>
      </c>
      <c r="H419" s="361">
        <v>9.5780999999999992</v>
      </c>
    </row>
    <row r="420" spans="2:8" ht="15" customHeight="1">
      <c r="B420" s="364">
        <v>44978</v>
      </c>
      <c r="C420" s="361">
        <v>2.1433</v>
      </c>
      <c r="D420" s="361">
        <v>12.658099999999999</v>
      </c>
      <c r="E420" s="361">
        <v>35.630499999999998</v>
      </c>
      <c r="F420" s="361">
        <v>13.091699999999999</v>
      </c>
      <c r="G420" s="361">
        <v>3.5950000000000002</v>
      </c>
      <c r="H420" s="361">
        <v>9.4967000000000006</v>
      </c>
    </row>
    <row r="421" spans="2:8" ht="15" customHeight="1">
      <c r="B421" s="364">
        <v>44977</v>
      </c>
      <c r="C421" s="361">
        <v>2.1490999999999998</v>
      </c>
      <c r="D421" s="361">
        <v>12.3895</v>
      </c>
      <c r="E421" s="361">
        <v>35.6755</v>
      </c>
      <c r="F421" s="361">
        <v>12.992900000000001</v>
      </c>
      <c r="G421" s="361">
        <v>3.6549999999999998</v>
      </c>
      <c r="H421" s="361">
        <v>9.3378999999999994</v>
      </c>
    </row>
    <row r="422" spans="2:8" ht="15" customHeight="1">
      <c r="B422" s="364">
        <v>44974</v>
      </c>
      <c r="C422" s="361">
        <v>2.0859000000000001</v>
      </c>
      <c r="D422" s="361">
        <v>12.611800000000001</v>
      </c>
      <c r="E422" s="361">
        <v>35.645099999999999</v>
      </c>
      <c r="F422" s="361">
        <v>13.0732</v>
      </c>
      <c r="G422" s="361">
        <v>3.6190000000000002</v>
      </c>
      <c r="H422" s="361">
        <v>9.4542000000000002</v>
      </c>
    </row>
    <row r="423" spans="2:8" ht="15" customHeight="1">
      <c r="B423" s="364">
        <v>44973</v>
      </c>
      <c r="C423" s="361">
        <v>2.0632999999999999</v>
      </c>
      <c r="D423" s="361">
        <v>12.6858</v>
      </c>
      <c r="E423" s="361">
        <v>35.658700000000003</v>
      </c>
      <c r="F423" s="361">
        <v>13.053000000000001</v>
      </c>
      <c r="G423" s="361">
        <v>3.48</v>
      </c>
      <c r="H423" s="361">
        <v>9.5730000000000004</v>
      </c>
    </row>
    <row r="424" spans="2:8" ht="15" customHeight="1">
      <c r="B424" s="364">
        <v>44972</v>
      </c>
      <c r="C424" s="361">
        <v>2.1042000000000001</v>
      </c>
      <c r="D424" s="361">
        <v>12.609500000000001</v>
      </c>
      <c r="E424" s="361">
        <v>35.566600000000001</v>
      </c>
      <c r="F424" s="361">
        <v>13.187200000000001</v>
      </c>
      <c r="G424" s="361">
        <v>3.4870000000000001</v>
      </c>
      <c r="H424" s="361">
        <v>9.7002000000000006</v>
      </c>
    </row>
    <row r="425" spans="2:8" ht="15" customHeight="1">
      <c r="B425" s="364">
        <v>44971</v>
      </c>
      <c r="C425" s="361">
        <v>2.0575999999999999</v>
      </c>
      <c r="D425" s="361">
        <v>13.794499999999999</v>
      </c>
      <c r="E425" s="361">
        <v>35.563600000000001</v>
      </c>
      <c r="F425" s="361">
        <v>13.755000000000001</v>
      </c>
      <c r="G425" s="361">
        <v>3.3919999999999999</v>
      </c>
      <c r="H425" s="361">
        <v>10.363</v>
      </c>
    </row>
    <row r="426" spans="2:8" ht="15" customHeight="1">
      <c r="B426" s="364">
        <v>44970</v>
      </c>
      <c r="C426" s="361">
        <v>2.0348000000000002</v>
      </c>
      <c r="D426" s="361">
        <v>13.3889</v>
      </c>
      <c r="E426" s="361">
        <v>35.520000000000003</v>
      </c>
      <c r="F426" s="361">
        <v>13.6692</v>
      </c>
      <c r="G426" s="361">
        <v>3.4169999999999998</v>
      </c>
      <c r="H426" s="361">
        <v>10.2522</v>
      </c>
    </row>
    <row r="427" spans="2:8" ht="15" customHeight="1">
      <c r="B427" s="364">
        <v>44967</v>
      </c>
      <c r="C427" s="361">
        <v>2.0186999999999999</v>
      </c>
      <c r="D427" s="361">
        <v>13.887499999999999</v>
      </c>
      <c r="E427" s="361">
        <v>35.494</v>
      </c>
      <c r="F427" s="361">
        <v>13.8376</v>
      </c>
      <c r="G427" s="361">
        <v>3.355</v>
      </c>
      <c r="H427" s="361">
        <v>10.4826</v>
      </c>
    </row>
    <row r="428" spans="2:8" ht="15" customHeight="1">
      <c r="B428" s="364">
        <v>44966</v>
      </c>
      <c r="C428" s="361">
        <v>1.9837</v>
      </c>
      <c r="D428" s="361">
        <v>14.266299999999999</v>
      </c>
      <c r="E428" s="361">
        <v>35.427300000000002</v>
      </c>
      <c r="F428" s="361">
        <v>13.9693</v>
      </c>
      <c r="G428" s="361">
        <v>3.359</v>
      </c>
      <c r="H428" s="361">
        <v>10.610300000000001</v>
      </c>
    </row>
    <row r="429" spans="2:8" ht="15" customHeight="1">
      <c r="B429" s="364">
        <v>44965</v>
      </c>
      <c r="C429" s="361">
        <v>1.9261999999999999</v>
      </c>
      <c r="D429" s="361">
        <v>14.654</v>
      </c>
      <c r="E429" s="361">
        <v>35.448700000000002</v>
      </c>
      <c r="F429" s="361">
        <v>14.2217</v>
      </c>
      <c r="G429" s="361">
        <v>3.3050000000000002</v>
      </c>
      <c r="H429" s="361">
        <v>10.916700000000001</v>
      </c>
    </row>
    <row r="430" spans="2:8" ht="15" customHeight="1">
      <c r="B430" s="364">
        <v>44964</v>
      </c>
      <c r="C430" s="361">
        <v>1.9519</v>
      </c>
      <c r="D430" s="361">
        <v>14.852499999999999</v>
      </c>
      <c r="E430" s="361">
        <v>35.477699999999999</v>
      </c>
      <c r="F430" s="361">
        <v>14.353199999999999</v>
      </c>
      <c r="G430" s="361">
        <v>3.282</v>
      </c>
      <c r="H430" s="361">
        <v>11.071199999999999</v>
      </c>
    </row>
    <row r="431" spans="2:8" ht="15" customHeight="1">
      <c r="B431" s="364">
        <v>44963</v>
      </c>
      <c r="C431" s="361">
        <v>1.952</v>
      </c>
      <c r="D431" s="361">
        <v>14.425000000000001</v>
      </c>
      <c r="E431" s="361">
        <v>35.403399999999998</v>
      </c>
      <c r="F431" s="361">
        <v>14.2653</v>
      </c>
      <c r="G431" s="361">
        <v>3.2949999999999999</v>
      </c>
      <c r="H431" s="361">
        <v>10.9703</v>
      </c>
    </row>
    <row r="432" spans="2:8" ht="15" customHeight="1">
      <c r="B432" s="364">
        <v>44960</v>
      </c>
      <c r="C432" s="361">
        <v>1.7005999999999999</v>
      </c>
      <c r="D432" s="361">
        <v>14.8405</v>
      </c>
      <c r="E432" s="361">
        <v>34.386600000000001</v>
      </c>
      <c r="F432" s="361">
        <v>14.162100000000001</v>
      </c>
      <c r="G432" s="361">
        <v>3.1549999999999998</v>
      </c>
      <c r="H432" s="361">
        <v>11.007099999999999</v>
      </c>
    </row>
    <row r="433" spans="2:8" ht="15" customHeight="1">
      <c r="B433" s="364">
        <v>44959</v>
      </c>
      <c r="C433" s="361">
        <v>1.7154</v>
      </c>
      <c r="D433" s="361">
        <v>14.277900000000001</v>
      </c>
      <c r="E433" s="361">
        <v>34.213700000000003</v>
      </c>
      <c r="F433" s="361">
        <v>14.093500000000001</v>
      </c>
      <c r="G433" s="361">
        <v>3.22</v>
      </c>
      <c r="H433" s="361">
        <v>10.8735</v>
      </c>
    </row>
    <row r="434" spans="2:8" ht="15" customHeight="1">
      <c r="B434" s="364">
        <v>44958</v>
      </c>
      <c r="C434" s="361">
        <v>1.7230000000000001</v>
      </c>
      <c r="D434" s="361">
        <v>14.129899999999999</v>
      </c>
      <c r="E434" s="361">
        <v>34.080599999999997</v>
      </c>
      <c r="F434" s="361">
        <v>14.113</v>
      </c>
      <c r="G434" s="361">
        <v>3.242</v>
      </c>
      <c r="H434" s="361">
        <v>10.871</v>
      </c>
    </row>
    <row r="435" spans="2:8" ht="15" customHeight="1">
      <c r="B435" s="364">
        <v>44957</v>
      </c>
      <c r="C435" s="361">
        <v>2.0668000000000002</v>
      </c>
      <c r="D435" s="361">
        <v>14.2364</v>
      </c>
      <c r="E435" s="361">
        <v>33.518799999999999</v>
      </c>
      <c r="F435" s="361">
        <v>14.2523</v>
      </c>
      <c r="G435" s="361">
        <v>3.28</v>
      </c>
      <c r="H435" s="361">
        <v>10.972300000000001</v>
      </c>
    </row>
    <row r="436" spans="2:8" ht="15" customHeight="1">
      <c r="B436" s="364">
        <v>44956</v>
      </c>
      <c r="C436" s="361">
        <v>2.0670999999999999</v>
      </c>
      <c r="D436" s="361">
        <v>14.374599999999999</v>
      </c>
      <c r="E436" s="361">
        <v>32.316299999999998</v>
      </c>
      <c r="F436" s="361">
        <v>13.960100000000001</v>
      </c>
      <c r="G436" s="361">
        <v>3.2349999999999999</v>
      </c>
      <c r="H436" s="361">
        <v>10.725099999999999</v>
      </c>
    </row>
    <row r="437" spans="2:8" ht="15" customHeight="1">
      <c r="B437" s="364">
        <v>44953</v>
      </c>
      <c r="C437" s="361">
        <v>1.9876</v>
      </c>
      <c r="D437" s="361">
        <v>14.8278</v>
      </c>
      <c r="E437" s="361">
        <v>28.8247</v>
      </c>
      <c r="F437" s="361">
        <v>14.072900000000001</v>
      </c>
      <c r="G437" s="361">
        <v>3.2869999999999999</v>
      </c>
      <c r="H437" s="361">
        <v>10.7859</v>
      </c>
    </row>
    <row r="438" spans="2:8" ht="15" customHeight="1">
      <c r="B438" s="364">
        <v>44952</v>
      </c>
      <c r="C438" s="361">
        <v>2.0211999999999999</v>
      </c>
      <c r="D438" s="361">
        <v>15.5563</v>
      </c>
      <c r="E438" s="361">
        <v>28.834900000000001</v>
      </c>
      <c r="F438" s="361">
        <v>14.6402</v>
      </c>
      <c r="G438" s="361">
        <v>3.23</v>
      </c>
      <c r="H438" s="361">
        <v>11.4102</v>
      </c>
    </row>
    <row r="439" spans="2:8" ht="15" customHeight="1">
      <c r="B439" s="364">
        <v>44951</v>
      </c>
      <c r="C439" s="361">
        <v>2.0337999999999998</v>
      </c>
      <c r="D439" s="361">
        <v>15.781599999999999</v>
      </c>
      <c r="E439" s="361">
        <v>28.581499999999998</v>
      </c>
      <c r="F439" s="361">
        <v>14.849</v>
      </c>
      <c r="G439" s="361">
        <v>3.22</v>
      </c>
      <c r="H439" s="361">
        <v>11.629</v>
      </c>
    </row>
    <row r="440" spans="2:8" ht="15" customHeight="1">
      <c r="B440" s="364">
        <v>44946</v>
      </c>
      <c r="C440" s="361">
        <v>2.0467</v>
      </c>
      <c r="D440" s="361">
        <v>15.9758</v>
      </c>
      <c r="E440" s="361">
        <v>28.907499999999999</v>
      </c>
      <c r="F440" s="361">
        <v>14.558</v>
      </c>
      <c r="G440" s="361">
        <v>3.2719999999999998</v>
      </c>
      <c r="H440" s="361">
        <v>11.286</v>
      </c>
    </row>
    <row r="441" spans="2:8" ht="15" customHeight="1">
      <c r="B441" s="364">
        <v>44945</v>
      </c>
      <c r="C441" s="361">
        <v>2.0589</v>
      </c>
      <c r="D441" s="361">
        <v>16.104199999999999</v>
      </c>
      <c r="E441" s="361">
        <v>28.866199999999999</v>
      </c>
      <c r="F441" s="361">
        <v>14.6557</v>
      </c>
      <c r="G441" s="361">
        <v>3.2370000000000001</v>
      </c>
      <c r="H441" s="361">
        <v>11.418699999999999</v>
      </c>
    </row>
    <row r="442" spans="2:8" ht="15" customHeight="1">
      <c r="B442" s="364">
        <v>44944</v>
      </c>
      <c r="C442" s="361">
        <v>2.0688</v>
      </c>
      <c r="D442" s="361">
        <v>15.794700000000001</v>
      </c>
      <c r="E442" s="361">
        <v>28.7652</v>
      </c>
      <c r="F442" s="361">
        <v>14.645899999999999</v>
      </c>
      <c r="G442" s="361">
        <v>3.32</v>
      </c>
      <c r="H442" s="361">
        <v>11.325900000000001</v>
      </c>
    </row>
    <row r="443" spans="2:8" ht="15" customHeight="1">
      <c r="B443" s="364">
        <v>44943</v>
      </c>
      <c r="C443" s="361">
        <v>2.0577000000000001</v>
      </c>
      <c r="D443" s="361">
        <v>15.811500000000001</v>
      </c>
      <c r="E443" s="361">
        <v>28.769300000000001</v>
      </c>
      <c r="F443" s="361">
        <v>14.586499999999999</v>
      </c>
      <c r="G443" s="361">
        <v>3.4420000000000002</v>
      </c>
      <c r="H443" s="361">
        <v>11.144500000000001</v>
      </c>
    </row>
    <row r="444" spans="2:8" ht="15" customHeight="1">
      <c r="B444" s="364">
        <v>44942</v>
      </c>
      <c r="C444" s="361">
        <v>2.0394000000000001</v>
      </c>
      <c r="D444" s="361">
        <v>15.7102</v>
      </c>
      <c r="E444" s="361">
        <v>28.785599999999999</v>
      </c>
      <c r="F444" s="361">
        <v>14.481199999999999</v>
      </c>
      <c r="G444" s="361">
        <v>3.3719999999999999</v>
      </c>
      <c r="H444" s="361">
        <v>11.1092</v>
      </c>
    </row>
    <row r="445" spans="2:8" ht="15" customHeight="1">
      <c r="B445" s="364">
        <v>44939</v>
      </c>
      <c r="C445" s="361">
        <v>2.0485000000000002</v>
      </c>
      <c r="D445" s="361">
        <v>15.859500000000001</v>
      </c>
      <c r="E445" s="361">
        <v>28.634599999999999</v>
      </c>
      <c r="F445" s="361">
        <v>14.536899999999999</v>
      </c>
      <c r="G445" s="361">
        <v>3.2949999999999999</v>
      </c>
      <c r="H445" s="361">
        <v>11.241899999999999</v>
      </c>
    </row>
    <row r="446" spans="2:8" ht="15" customHeight="1">
      <c r="B446" s="364">
        <v>44938</v>
      </c>
      <c r="C446" s="361">
        <v>2.0665</v>
      </c>
      <c r="D446" s="361">
        <v>16.18</v>
      </c>
      <c r="E446" s="361">
        <v>28.593699999999998</v>
      </c>
      <c r="F446" s="361">
        <v>14.539</v>
      </c>
      <c r="G446" s="361">
        <v>3.395</v>
      </c>
      <c r="H446" s="361">
        <v>11.144</v>
      </c>
    </row>
    <row r="447" spans="2:8" ht="15" customHeight="1">
      <c r="B447" s="364">
        <v>44937</v>
      </c>
      <c r="C447" s="361">
        <v>2.0714000000000001</v>
      </c>
      <c r="D447" s="361">
        <v>14.4686</v>
      </c>
      <c r="E447" s="361">
        <v>28.5168</v>
      </c>
      <c r="F447" s="361">
        <v>14.299099999999999</v>
      </c>
      <c r="G447" s="361">
        <v>3.395</v>
      </c>
      <c r="H447" s="361">
        <v>10.9041</v>
      </c>
    </row>
    <row r="448" spans="2:8" ht="15" customHeight="1">
      <c r="B448" s="364">
        <v>44936</v>
      </c>
      <c r="C448" s="361">
        <v>2.0615000000000001</v>
      </c>
      <c r="D448" s="361">
        <v>11.946199999999999</v>
      </c>
      <c r="E448" s="361">
        <v>28.313300000000002</v>
      </c>
      <c r="F448" s="361">
        <v>15.1568</v>
      </c>
      <c r="G448" s="361">
        <v>3.472</v>
      </c>
      <c r="H448" s="361">
        <v>11.684799999999999</v>
      </c>
    </row>
    <row r="449" spans="2:8" ht="15" customHeight="1">
      <c r="B449" s="364">
        <v>44935</v>
      </c>
      <c r="C449" s="361">
        <v>2.0594000000000001</v>
      </c>
      <c r="D449" s="361">
        <v>11.9023</v>
      </c>
      <c r="E449" s="361">
        <v>28.248799999999999</v>
      </c>
      <c r="F449" s="361">
        <v>15.3651</v>
      </c>
      <c r="G449" s="361">
        <v>3.4620000000000002</v>
      </c>
      <c r="H449" s="361">
        <v>11.9031</v>
      </c>
    </row>
    <row r="450" spans="2:8" ht="15" customHeight="1">
      <c r="B450" s="364">
        <v>44932</v>
      </c>
      <c r="C450" s="361">
        <v>2.1135000000000002</v>
      </c>
      <c r="D450" s="361">
        <v>12.029</v>
      </c>
      <c r="E450" s="361">
        <v>27.270800000000001</v>
      </c>
      <c r="F450" s="361">
        <v>16.631399999999999</v>
      </c>
      <c r="G450" s="361">
        <v>3.5750000000000002</v>
      </c>
      <c r="H450" s="361">
        <v>13.0564</v>
      </c>
    </row>
    <row r="451" spans="2:8" ht="15" customHeight="1">
      <c r="B451" s="364">
        <v>44931</v>
      </c>
      <c r="C451" s="361">
        <v>2.1301000000000001</v>
      </c>
      <c r="D451" s="361">
        <v>25.6844</v>
      </c>
      <c r="E451" s="361">
        <v>27.049800000000001</v>
      </c>
      <c r="F451" s="361">
        <v>23.811599999999999</v>
      </c>
      <c r="G451" s="361">
        <v>3.5750000000000002</v>
      </c>
      <c r="H451" s="361">
        <v>20.236599999999999</v>
      </c>
    </row>
    <row r="452" spans="2:8" ht="15" customHeight="1">
      <c r="B452" s="364">
        <v>44930</v>
      </c>
      <c r="C452" s="361">
        <v>2.0851000000000002</v>
      </c>
      <c r="D452" s="361">
        <v>25.8431</v>
      </c>
      <c r="E452" s="361">
        <v>26.751999999999999</v>
      </c>
      <c r="F452" s="361">
        <v>23.494800000000001</v>
      </c>
      <c r="G452" s="361">
        <v>3.5750000000000002</v>
      </c>
      <c r="H452" s="361">
        <v>19.919799999999999</v>
      </c>
    </row>
    <row r="453" spans="2:8" ht="15" customHeight="1">
      <c r="B453" s="364">
        <v>44929</v>
      </c>
      <c r="C453" s="361">
        <v>2.1362999999999999</v>
      </c>
      <c r="D453" s="361">
        <v>24.569900000000001</v>
      </c>
      <c r="E453" s="361">
        <v>26.636500000000002</v>
      </c>
      <c r="F453" s="361">
        <v>20.936199999999999</v>
      </c>
      <c r="G453" s="361">
        <v>3.67</v>
      </c>
      <c r="H453" s="361">
        <v>17.266200000000001</v>
      </c>
    </row>
    <row r="454" spans="2:8" ht="15" customHeight="1">
      <c r="B454" s="364">
        <v>44928</v>
      </c>
      <c r="C454" s="361">
        <v>2.1478000000000002</v>
      </c>
      <c r="D454" s="361">
        <v>13.710800000000001</v>
      </c>
      <c r="E454" s="361">
        <v>26.309899999999999</v>
      </c>
      <c r="F454" s="361">
        <v>15.5793</v>
      </c>
      <c r="G454" s="361">
        <v>3.7909999999999999</v>
      </c>
      <c r="H454" s="361">
        <v>11.7883</v>
      </c>
    </row>
    <row r="455" spans="2:8" ht="15" customHeight="1">
      <c r="B455" s="364">
        <v>44924</v>
      </c>
      <c r="C455" s="361">
        <v>2.2542</v>
      </c>
      <c r="D455" s="361">
        <v>26.2348</v>
      </c>
      <c r="E455" s="361">
        <v>21.998000000000001</v>
      </c>
      <c r="F455" s="361">
        <v>19.1022</v>
      </c>
      <c r="G455" s="361">
        <v>3.7349999999999999</v>
      </c>
      <c r="H455" s="361">
        <v>15.3672</v>
      </c>
    </row>
    <row r="456" spans="2:8" ht="15" customHeight="1">
      <c r="B456" s="364">
        <v>44923</v>
      </c>
      <c r="C456" s="361">
        <v>2.2105000000000001</v>
      </c>
      <c r="D456" s="361">
        <v>26.016500000000001</v>
      </c>
      <c r="E456" s="361">
        <v>21.998000000000001</v>
      </c>
      <c r="F456" s="361">
        <v>18.865600000000001</v>
      </c>
      <c r="G456" s="361">
        <v>3.67</v>
      </c>
      <c r="H456" s="361">
        <v>15.195600000000001</v>
      </c>
    </row>
    <row r="457" spans="2:8" ht="15" customHeight="1">
      <c r="B457" s="364">
        <v>44922</v>
      </c>
      <c r="C457" s="361">
        <v>2.1566000000000001</v>
      </c>
      <c r="D457" s="361">
        <v>25.664899999999999</v>
      </c>
      <c r="E457" s="361">
        <v>22.0063</v>
      </c>
      <c r="F457" s="361">
        <v>18.5442</v>
      </c>
      <c r="G457" s="361">
        <v>3.605</v>
      </c>
      <c r="H457" s="361">
        <v>14.9392</v>
      </c>
    </row>
    <row r="458" spans="2:8" ht="15" customHeight="1">
      <c r="B458" s="364">
        <v>44921</v>
      </c>
      <c r="C458" s="361">
        <v>2.1707999999999998</v>
      </c>
      <c r="D458" s="361">
        <v>25.585899999999999</v>
      </c>
      <c r="E458" s="361">
        <v>21.999199999999998</v>
      </c>
      <c r="F458" s="361">
        <v>18.526800000000001</v>
      </c>
      <c r="G458" s="361">
        <v>3.6349999999999998</v>
      </c>
      <c r="H458" s="361">
        <v>14.8918</v>
      </c>
    </row>
    <row r="459" spans="2:8" ht="15" customHeight="1">
      <c r="B459" s="364">
        <v>44918</v>
      </c>
      <c r="C459" s="361">
        <v>2.1131000000000002</v>
      </c>
      <c r="D459" s="361">
        <v>25.601400000000002</v>
      </c>
      <c r="E459" s="361">
        <v>21.892900000000001</v>
      </c>
      <c r="F459" s="361">
        <v>18.540500000000002</v>
      </c>
      <c r="G459" s="361">
        <v>3.5510000000000002</v>
      </c>
      <c r="H459" s="361">
        <v>14.9895</v>
      </c>
    </row>
    <row r="460" spans="2:8" ht="15" customHeight="1">
      <c r="B460" s="364">
        <v>44917</v>
      </c>
      <c r="C460" s="361">
        <v>2.0748000000000002</v>
      </c>
      <c r="D460" s="361">
        <v>25.502099999999999</v>
      </c>
      <c r="E460" s="361">
        <v>21.733000000000001</v>
      </c>
      <c r="F460" s="361">
        <v>18.353400000000001</v>
      </c>
      <c r="G460" s="361">
        <v>3.47</v>
      </c>
      <c r="H460" s="361">
        <v>14.8834</v>
      </c>
    </row>
    <row r="461" spans="2:8" ht="15" customHeight="1">
      <c r="B461" s="364">
        <v>44916</v>
      </c>
      <c r="C461" s="361">
        <v>2.0992000000000002</v>
      </c>
      <c r="D461" s="361">
        <v>25.110399999999998</v>
      </c>
      <c r="E461" s="361">
        <v>21.7334</v>
      </c>
      <c r="F461" s="361">
        <v>18.230699999999999</v>
      </c>
      <c r="G461" s="361">
        <v>3.56</v>
      </c>
      <c r="H461" s="361">
        <v>14.6707</v>
      </c>
    </row>
    <row r="462" spans="2:8" ht="15" customHeight="1">
      <c r="B462" s="364">
        <v>44915</v>
      </c>
      <c r="C462" s="361">
        <v>2.0935000000000001</v>
      </c>
      <c r="D462" s="361">
        <v>25.173300000000001</v>
      </c>
      <c r="E462" s="361">
        <v>21.725100000000001</v>
      </c>
      <c r="F462" s="361">
        <v>18.2287</v>
      </c>
      <c r="G462" s="361">
        <v>3.605</v>
      </c>
      <c r="H462" s="361">
        <v>14.623699999999999</v>
      </c>
    </row>
    <row r="463" spans="2:8" ht="15" customHeight="1">
      <c r="B463" s="364">
        <v>44914</v>
      </c>
      <c r="C463" s="361">
        <v>2.0804</v>
      </c>
      <c r="D463" s="361">
        <v>25.252600000000001</v>
      </c>
      <c r="E463" s="361">
        <v>21.741099999999999</v>
      </c>
      <c r="F463" s="361">
        <v>18.2334</v>
      </c>
      <c r="G463" s="361">
        <v>3.4</v>
      </c>
      <c r="H463" s="361">
        <v>14.833399999999999</v>
      </c>
    </row>
    <row r="464" spans="2:8" ht="15" customHeight="1">
      <c r="B464" s="364">
        <v>44911</v>
      </c>
      <c r="C464" s="361">
        <v>2.0697000000000001</v>
      </c>
      <c r="D464" s="361">
        <v>25.233699999999999</v>
      </c>
      <c r="E464" s="361">
        <v>21.7303</v>
      </c>
      <c r="F464" s="361">
        <v>18.209700000000002</v>
      </c>
      <c r="G464" s="361">
        <v>3.35</v>
      </c>
      <c r="H464" s="361">
        <v>14.8597</v>
      </c>
    </row>
    <row r="465" spans="2:8" ht="15" customHeight="1">
      <c r="B465" s="364">
        <v>44910</v>
      </c>
      <c r="C465" s="361">
        <v>2.0724999999999998</v>
      </c>
      <c r="D465" s="361">
        <v>25.187000000000001</v>
      </c>
      <c r="E465" s="361">
        <v>21.709199999999999</v>
      </c>
      <c r="F465" s="361">
        <v>18.2196</v>
      </c>
      <c r="G465" s="361">
        <v>3.3719999999999999</v>
      </c>
      <c r="H465" s="361">
        <v>14.8476</v>
      </c>
    </row>
    <row r="466" spans="2:8" ht="15" customHeight="1">
      <c r="B466" s="364">
        <v>44909</v>
      </c>
      <c r="C466" s="361">
        <v>2.0386000000000002</v>
      </c>
      <c r="D466" s="361">
        <v>25.285699999999999</v>
      </c>
      <c r="E466" s="361">
        <v>21.707799999999999</v>
      </c>
      <c r="F466" s="361">
        <v>18.154199999999999</v>
      </c>
      <c r="G466" s="361">
        <v>3.4</v>
      </c>
      <c r="H466" s="361">
        <v>14.754200000000001</v>
      </c>
    </row>
    <row r="467" spans="2:8" ht="15" customHeight="1">
      <c r="B467" s="364">
        <v>44908</v>
      </c>
      <c r="C467" s="361">
        <v>2.0621999999999998</v>
      </c>
      <c r="D467" s="361">
        <v>25.289000000000001</v>
      </c>
      <c r="E467" s="361">
        <v>21.697500000000002</v>
      </c>
      <c r="F467" s="361">
        <v>18.223299999999998</v>
      </c>
      <c r="G467" s="361">
        <v>3.464</v>
      </c>
      <c r="H467" s="361">
        <v>14.7593</v>
      </c>
    </row>
    <row r="468" spans="2:8" ht="15" customHeight="1">
      <c r="B468" s="364">
        <v>44907</v>
      </c>
      <c r="C468" s="361">
        <v>2.06</v>
      </c>
      <c r="D468" s="361">
        <v>25.1858</v>
      </c>
      <c r="E468" s="361">
        <v>21.669599999999999</v>
      </c>
      <c r="F468" s="361">
        <v>18.175999999999998</v>
      </c>
      <c r="G468" s="361">
        <v>3.44</v>
      </c>
      <c r="H468" s="361">
        <v>14.736000000000001</v>
      </c>
    </row>
    <row r="469" spans="2:8" ht="15" customHeight="1">
      <c r="B469" s="364">
        <v>44904</v>
      </c>
      <c r="C469" s="361">
        <v>2.0447000000000002</v>
      </c>
      <c r="D469" s="361">
        <v>25.169</v>
      </c>
      <c r="E469" s="361">
        <v>21.639800000000001</v>
      </c>
      <c r="F469" s="361">
        <v>18.072199999999999</v>
      </c>
      <c r="G469" s="361">
        <v>3.48</v>
      </c>
      <c r="H469" s="361">
        <v>14.5922</v>
      </c>
    </row>
    <row r="470" spans="2:8" ht="15" customHeight="1">
      <c r="B470" s="364">
        <v>44903</v>
      </c>
      <c r="C470" s="361">
        <v>2.0571999999999999</v>
      </c>
      <c r="D470" s="361">
        <v>25.155799999999999</v>
      </c>
      <c r="E470" s="361">
        <v>21.638500000000001</v>
      </c>
      <c r="F470" s="361">
        <v>18.094999999999999</v>
      </c>
      <c r="G470" s="361">
        <v>3.5339999999999998</v>
      </c>
      <c r="H470" s="361">
        <v>14.561</v>
      </c>
    </row>
    <row r="471" spans="2:8" ht="15" customHeight="1">
      <c r="B471" s="364">
        <v>44902</v>
      </c>
      <c r="C471" s="361">
        <v>2.0474000000000001</v>
      </c>
      <c r="D471" s="361">
        <v>25.203600000000002</v>
      </c>
      <c r="E471" s="361">
        <v>21.635200000000001</v>
      </c>
      <c r="F471" s="361">
        <v>18.0703</v>
      </c>
      <c r="G471" s="361">
        <v>3.53</v>
      </c>
      <c r="H471" s="361">
        <v>14.5403</v>
      </c>
    </row>
    <row r="472" spans="2:8" ht="15" customHeight="1">
      <c r="B472" s="364">
        <v>44901</v>
      </c>
      <c r="C472" s="361">
        <v>2.0381999999999998</v>
      </c>
      <c r="D472" s="361">
        <v>25.221900000000002</v>
      </c>
      <c r="E472" s="361">
        <v>21.6372</v>
      </c>
      <c r="F472" s="361">
        <v>18.0594</v>
      </c>
      <c r="G472" s="361">
        <v>3.5049999999999999</v>
      </c>
      <c r="H472" s="361">
        <v>14.554399999999999</v>
      </c>
    </row>
    <row r="473" spans="2:8" ht="15" customHeight="1">
      <c r="B473" s="364">
        <v>44900</v>
      </c>
      <c r="C473" s="361">
        <v>2.0177999999999998</v>
      </c>
      <c r="D473" s="361">
        <v>25.123899999999999</v>
      </c>
      <c r="E473" s="361">
        <v>21.645600000000002</v>
      </c>
      <c r="F473" s="361">
        <v>17.973800000000001</v>
      </c>
      <c r="G473" s="361">
        <v>3.5390000000000001</v>
      </c>
      <c r="H473" s="361">
        <v>14.434799999999999</v>
      </c>
    </row>
    <row r="474" spans="2:8" ht="15" customHeight="1">
      <c r="B474" s="364">
        <v>44897</v>
      </c>
      <c r="C474" s="361">
        <v>2.0045000000000002</v>
      </c>
      <c r="D474" s="361">
        <v>25.363800000000001</v>
      </c>
      <c r="E474" s="361">
        <v>21.603899999999999</v>
      </c>
      <c r="F474" s="361">
        <v>18.082899999999999</v>
      </c>
      <c r="G474" s="361">
        <v>3.5750000000000002</v>
      </c>
      <c r="H474" s="361">
        <v>14.507899999999999</v>
      </c>
    </row>
    <row r="475" spans="2:8" ht="15" customHeight="1">
      <c r="B475" s="364">
        <v>44896</v>
      </c>
      <c r="C475" s="361">
        <v>1.9646999999999999</v>
      </c>
      <c r="D475" s="361">
        <v>25.473700000000001</v>
      </c>
      <c r="E475" s="361">
        <v>21.645800000000001</v>
      </c>
      <c r="F475" s="361">
        <v>18.006499999999999</v>
      </c>
      <c r="G475" s="361">
        <v>3.66</v>
      </c>
      <c r="H475" s="361">
        <v>14.346500000000001</v>
      </c>
    </row>
    <row r="476" spans="2:8" ht="15" customHeight="1">
      <c r="B476" s="364">
        <v>44895</v>
      </c>
      <c r="C476" s="361">
        <v>1.9690000000000001</v>
      </c>
      <c r="D476" s="361">
        <v>25.447800000000001</v>
      </c>
      <c r="E476" s="361">
        <v>21.643999999999998</v>
      </c>
      <c r="F476" s="361">
        <v>18.003499999999999</v>
      </c>
      <c r="G476" s="361">
        <v>3.68</v>
      </c>
      <c r="H476" s="361">
        <v>14.323499999999999</v>
      </c>
    </row>
    <row r="477" spans="2:8" ht="15" customHeight="1">
      <c r="B477" s="364">
        <v>44894</v>
      </c>
      <c r="C477" s="361">
        <v>2.0021</v>
      </c>
      <c r="D477" s="361">
        <v>25.196400000000001</v>
      </c>
      <c r="E477" s="361">
        <v>21.6495</v>
      </c>
      <c r="F477" s="361">
        <v>17.9785</v>
      </c>
      <c r="G477" s="361">
        <v>3.665</v>
      </c>
      <c r="H477" s="361">
        <v>14.313499999999999</v>
      </c>
    </row>
    <row r="478" spans="2:8" ht="15" customHeight="1">
      <c r="B478" s="364">
        <v>44893</v>
      </c>
      <c r="C478" s="361">
        <v>2.0259</v>
      </c>
      <c r="D478" s="361">
        <v>24.616800000000001</v>
      </c>
      <c r="E478" s="361">
        <v>21.743099999999998</v>
      </c>
      <c r="F478" s="361">
        <v>17.688600000000001</v>
      </c>
      <c r="G478" s="361">
        <v>3.5950000000000002</v>
      </c>
      <c r="H478" s="361">
        <v>14.0936</v>
      </c>
    </row>
    <row r="479" spans="2:8" ht="15" customHeight="1">
      <c r="B479" s="364">
        <v>44890</v>
      </c>
      <c r="C479" s="361">
        <v>2.0125999999999999</v>
      </c>
      <c r="D479" s="361">
        <v>25.1968</v>
      </c>
      <c r="E479" s="361">
        <v>21.898800000000001</v>
      </c>
      <c r="F479" s="361">
        <v>17.924399999999999</v>
      </c>
      <c r="G479" s="361">
        <v>3.613</v>
      </c>
      <c r="H479" s="361">
        <v>14.311400000000001</v>
      </c>
    </row>
    <row r="480" spans="2:8" ht="15" customHeight="1">
      <c r="B480" s="364">
        <v>44889</v>
      </c>
      <c r="C480" s="361">
        <v>2.0087000000000002</v>
      </c>
      <c r="D480" s="361">
        <v>25.2012</v>
      </c>
      <c r="E480" s="361">
        <v>21.8949</v>
      </c>
      <c r="F480" s="361">
        <v>17.9148</v>
      </c>
      <c r="G480" s="361">
        <v>3.6150000000000002</v>
      </c>
      <c r="H480" s="361">
        <v>14.299799999999999</v>
      </c>
    </row>
    <row r="481" spans="2:8" ht="15" customHeight="1">
      <c r="B481" s="364">
        <v>44888</v>
      </c>
      <c r="C481" s="361">
        <v>2.0285000000000002</v>
      </c>
      <c r="D481" s="361">
        <v>25.196200000000001</v>
      </c>
      <c r="E481" s="361">
        <v>21.887699999999999</v>
      </c>
      <c r="F481" s="361">
        <v>17.972899999999999</v>
      </c>
      <c r="G481" s="361">
        <v>3.7669999999999999</v>
      </c>
      <c r="H481" s="361">
        <v>14.2059</v>
      </c>
    </row>
    <row r="482" spans="2:8" ht="15" customHeight="1">
      <c r="B482" s="364">
        <v>44887</v>
      </c>
      <c r="C482" s="361">
        <v>2.0375000000000001</v>
      </c>
      <c r="D482" s="361">
        <v>25.243099999999998</v>
      </c>
      <c r="E482" s="361">
        <v>21.8826</v>
      </c>
      <c r="F482" s="361">
        <v>17.988800000000001</v>
      </c>
      <c r="G482" s="361">
        <v>3.78</v>
      </c>
      <c r="H482" s="361">
        <v>14.2088</v>
      </c>
    </row>
    <row r="483" spans="2:8" ht="15" customHeight="1">
      <c r="B483" s="364">
        <v>44886</v>
      </c>
      <c r="C483" s="361">
        <v>2.0230000000000001</v>
      </c>
      <c r="D483" s="361">
        <v>25.127500000000001</v>
      </c>
      <c r="E483" s="361">
        <v>21.8215</v>
      </c>
      <c r="F483" s="361">
        <v>17.857099999999999</v>
      </c>
      <c r="G483" s="361">
        <v>3.7650000000000001</v>
      </c>
      <c r="H483" s="361">
        <v>14.0921</v>
      </c>
    </row>
    <row r="484" spans="2:8" ht="15" customHeight="1">
      <c r="B484" s="364">
        <v>44883</v>
      </c>
      <c r="C484" s="361">
        <v>2.0015000000000001</v>
      </c>
      <c r="D484" s="361">
        <v>25.222300000000001</v>
      </c>
      <c r="E484" s="361">
        <v>21.861000000000001</v>
      </c>
      <c r="F484" s="361">
        <v>17.840800000000002</v>
      </c>
      <c r="G484" s="361">
        <v>3.7959999999999998</v>
      </c>
      <c r="H484" s="361">
        <v>14.0448</v>
      </c>
    </row>
    <row r="485" spans="2:8" ht="15" customHeight="1">
      <c r="B485" s="364">
        <v>44882</v>
      </c>
      <c r="C485" s="361">
        <v>2.0062000000000002</v>
      </c>
      <c r="D485" s="361">
        <v>25.1083</v>
      </c>
      <c r="E485" s="361">
        <v>21.866800000000001</v>
      </c>
      <c r="F485" s="361">
        <v>17.793099999999999</v>
      </c>
      <c r="G485" s="361">
        <v>3.8490000000000002</v>
      </c>
      <c r="H485" s="361">
        <v>13.944100000000001</v>
      </c>
    </row>
    <row r="486" spans="2:8" ht="15" customHeight="1">
      <c r="B486" s="364">
        <v>44881</v>
      </c>
      <c r="C486" s="361">
        <v>1.9756</v>
      </c>
      <c r="D486" s="361">
        <v>25.197399999999998</v>
      </c>
      <c r="E486" s="361">
        <v>21.870699999999999</v>
      </c>
      <c r="F486" s="361">
        <v>17.759399999999999</v>
      </c>
      <c r="G486" s="361">
        <v>3.9</v>
      </c>
      <c r="H486" s="361">
        <v>13.859400000000001</v>
      </c>
    </row>
    <row r="487" spans="2:8" ht="15" customHeight="1">
      <c r="B487" s="364">
        <v>44880</v>
      </c>
      <c r="C487" s="361">
        <v>1.9732000000000001</v>
      </c>
      <c r="D487" s="361">
        <v>25.089099999999998</v>
      </c>
      <c r="E487" s="361">
        <v>21.886500000000002</v>
      </c>
      <c r="F487" s="361">
        <v>17.711200000000002</v>
      </c>
      <c r="G487" s="361">
        <v>3.8450000000000002</v>
      </c>
      <c r="H487" s="361">
        <v>13.866199999999999</v>
      </c>
    </row>
    <row r="488" spans="2:8" ht="15" customHeight="1">
      <c r="B488" s="364">
        <v>44879</v>
      </c>
      <c r="C488" s="361">
        <v>1.9725999999999999</v>
      </c>
      <c r="D488" s="361">
        <v>24.9527</v>
      </c>
      <c r="E488" s="361">
        <v>21.8703</v>
      </c>
      <c r="F488" s="361">
        <v>17.667400000000001</v>
      </c>
      <c r="G488" s="361">
        <v>3.9350000000000001</v>
      </c>
      <c r="H488" s="361">
        <v>13.7324</v>
      </c>
    </row>
    <row r="489" spans="2:8" ht="15" customHeight="1">
      <c r="B489" s="364">
        <v>44876</v>
      </c>
      <c r="C489" s="361">
        <v>1.9644999999999999</v>
      </c>
      <c r="D489" s="361">
        <v>25.756499999999999</v>
      </c>
      <c r="E489" s="361">
        <v>22.051300000000001</v>
      </c>
      <c r="F489" s="361">
        <v>17.8629</v>
      </c>
      <c r="G489" s="361">
        <v>3.9</v>
      </c>
      <c r="H489" s="361">
        <v>13.962899999999999</v>
      </c>
    </row>
    <row r="490" spans="2:8" ht="15" customHeight="1">
      <c r="B490" s="364">
        <v>44875</v>
      </c>
      <c r="C490" s="361">
        <v>2.0272000000000001</v>
      </c>
      <c r="D490" s="361">
        <v>25.445699999999999</v>
      </c>
      <c r="E490" s="361">
        <v>22.043500000000002</v>
      </c>
      <c r="F490" s="361">
        <v>17.942499999999999</v>
      </c>
      <c r="G490" s="361">
        <v>4.0650000000000004</v>
      </c>
      <c r="H490" s="361">
        <v>13.8775</v>
      </c>
    </row>
    <row r="491" spans="2:8" ht="15" customHeight="1">
      <c r="B491" s="364">
        <v>44874</v>
      </c>
      <c r="C491" s="361">
        <v>2.0137</v>
      </c>
      <c r="D491" s="361">
        <v>25.183499999999999</v>
      </c>
      <c r="E491" s="361">
        <v>21.1419</v>
      </c>
      <c r="F491" s="361">
        <v>17.848299999999998</v>
      </c>
      <c r="G491" s="361">
        <v>4.1820000000000004</v>
      </c>
      <c r="H491" s="361">
        <v>13.6663</v>
      </c>
    </row>
    <row r="492" spans="2:8" ht="15" customHeight="1">
      <c r="B492" s="364">
        <v>44873</v>
      </c>
      <c r="C492" s="361">
        <v>2.0337000000000001</v>
      </c>
      <c r="D492" s="361">
        <v>25.226400000000002</v>
      </c>
      <c r="E492" s="361">
        <v>21.137499999999999</v>
      </c>
      <c r="F492" s="361">
        <v>17.921199999999999</v>
      </c>
      <c r="G492" s="361">
        <v>4.2350000000000003</v>
      </c>
      <c r="H492" s="361">
        <v>13.686199999999999</v>
      </c>
    </row>
    <row r="493" spans="2:8" ht="15" customHeight="1">
      <c r="B493" s="364">
        <v>44872</v>
      </c>
      <c r="C493" s="361">
        <v>2.0558000000000001</v>
      </c>
      <c r="D493" s="361">
        <v>25.005500000000001</v>
      </c>
      <c r="E493" s="361">
        <v>20.979900000000001</v>
      </c>
      <c r="F493" s="361">
        <v>17.9788</v>
      </c>
      <c r="G493" s="361">
        <v>4.2469999999999999</v>
      </c>
      <c r="H493" s="361">
        <v>13.7318</v>
      </c>
    </row>
    <row r="494" spans="2:8" ht="15" customHeight="1">
      <c r="B494" s="364">
        <v>44869</v>
      </c>
      <c r="C494" s="361">
        <v>2.0640000000000001</v>
      </c>
      <c r="D494" s="361">
        <v>25.605799999999999</v>
      </c>
      <c r="E494" s="361">
        <v>22.316700000000001</v>
      </c>
      <c r="F494" s="361">
        <v>18.149999999999999</v>
      </c>
      <c r="G494" s="361">
        <v>4.1900000000000004</v>
      </c>
      <c r="H494" s="361">
        <v>13.96</v>
      </c>
    </row>
    <row r="495" spans="2:8" ht="15" customHeight="1">
      <c r="B495" s="364">
        <v>44868</v>
      </c>
      <c r="C495" s="361">
        <v>2.0680999999999998</v>
      </c>
      <c r="D495" s="361">
        <v>25.472999999999999</v>
      </c>
      <c r="E495" s="361">
        <v>22.215399999999999</v>
      </c>
      <c r="F495" s="361">
        <v>18.142099999999999</v>
      </c>
      <c r="G495" s="361">
        <v>4.1900000000000004</v>
      </c>
      <c r="H495" s="361">
        <v>13.9521</v>
      </c>
    </row>
    <row r="496" spans="2:8" ht="15" customHeight="1">
      <c r="B496" s="364">
        <v>44867</v>
      </c>
      <c r="C496" s="361">
        <v>2.0465</v>
      </c>
      <c r="D496" s="361">
        <v>25.316600000000001</v>
      </c>
      <c r="E496" s="361">
        <v>22.0608</v>
      </c>
      <c r="F496" s="361">
        <v>18.018999999999998</v>
      </c>
      <c r="G496" s="361">
        <v>4.1349999999999998</v>
      </c>
      <c r="H496" s="361">
        <v>13.884</v>
      </c>
    </row>
    <row r="497" spans="2:8" ht="15" customHeight="1">
      <c r="B497" s="364">
        <v>44866</v>
      </c>
      <c r="C497" s="361">
        <v>2.0455999999999999</v>
      </c>
      <c r="D497" s="361">
        <v>24.860299999999999</v>
      </c>
      <c r="E497" s="361">
        <v>22.055</v>
      </c>
      <c r="F497" s="361">
        <v>17.886900000000001</v>
      </c>
      <c r="G497" s="361">
        <v>4.1360000000000001</v>
      </c>
      <c r="H497" s="361">
        <v>13.7509</v>
      </c>
    </row>
    <row r="498" spans="2:8" ht="15" customHeight="1">
      <c r="B498" s="364">
        <v>44865</v>
      </c>
      <c r="C498" s="361">
        <v>2.1135999999999999</v>
      </c>
      <c r="D498" s="361">
        <v>23.269200000000001</v>
      </c>
      <c r="E498" s="361">
        <v>22.217500000000001</v>
      </c>
      <c r="F498" s="361">
        <v>17.959700000000002</v>
      </c>
      <c r="G498" s="361">
        <v>4.2270000000000003</v>
      </c>
      <c r="H498" s="361">
        <v>13.732699999999999</v>
      </c>
    </row>
    <row r="499" spans="2:8" ht="15" customHeight="1">
      <c r="B499" s="364">
        <v>44862</v>
      </c>
      <c r="C499" s="361">
        <v>2.1453000000000002</v>
      </c>
      <c r="D499" s="361">
        <v>24.107199999999999</v>
      </c>
      <c r="E499" s="361">
        <v>22.110399999999998</v>
      </c>
      <c r="F499" s="361">
        <v>17.723700000000001</v>
      </c>
      <c r="G499" s="361">
        <v>4.1749999999999998</v>
      </c>
      <c r="H499" s="361">
        <v>13.5487</v>
      </c>
    </row>
    <row r="500" spans="2:8" ht="15" customHeight="1">
      <c r="B500" s="364">
        <v>44861</v>
      </c>
      <c r="C500" s="361">
        <v>2.1015000000000001</v>
      </c>
      <c r="D500" s="361">
        <v>24.553799999999999</v>
      </c>
      <c r="E500" s="361">
        <v>21.878499999999999</v>
      </c>
      <c r="F500" s="361">
        <v>17.7316</v>
      </c>
      <c r="G500" s="361">
        <v>4.3150000000000004</v>
      </c>
      <c r="H500" s="361">
        <v>13.416499999999999</v>
      </c>
    </row>
    <row r="501" spans="2:8" ht="15" customHeight="1">
      <c r="B501" s="364">
        <v>44860</v>
      </c>
      <c r="C501" s="361">
        <v>2.1610999999999998</v>
      </c>
      <c r="D501" s="361">
        <v>22.358799999999999</v>
      </c>
      <c r="E501" s="361">
        <v>20.7972</v>
      </c>
      <c r="F501" s="361">
        <v>16.803699999999999</v>
      </c>
      <c r="G501" s="361">
        <v>4.282</v>
      </c>
      <c r="H501" s="361">
        <v>12.521699999999999</v>
      </c>
    </row>
    <row r="502" spans="2:8" ht="15" customHeight="1">
      <c r="B502" s="364">
        <v>44859</v>
      </c>
      <c r="C502" s="361">
        <v>2.1804000000000001</v>
      </c>
      <c r="D502" s="361">
        <v>22.315899999999999</v>
      </c>
      <c r="E502" s="361">
        <v>20.688199999999998</v>
      </c>
      <c r="F502" s="361">
        <v>16.735199999999999</v>
      </c>
      <c r="G502" s="361">
        <v>4.34</v>
      </c>
      <c r="H502" s="361">
        <v>12.395200000000001</v>
      </c>
    </row>
    <row r="503" spans="2:8" ht="15" customHeight="1">
      <c r="B503" s="364">
        <v>44858</v>
      </c>
      <c r="C503" s="361">
        <v>2.1854</v>
      </c>
      <c r="D503" s="361">
        <v>22.552900000000001</v>
      </c>
      <c r="E503" s="361">
        <v>20.7075</v>
      </c>
      <c r="F503" s="361">
        <v>15.7699</v>
      </c>
      <c r="G503" s="361">
        <v>4.5199999999999996</v>
      </c>
      <c r="H503" s="361">
        <v>11.2499</v>
      </c>
    </row>
    <row r="504" spans="2:8" ht="15" customHeight="1">
      <c r="B504" s="364">
        <v>44855</v>
      </c>
      <c r="C504" s="361">
        <v>2.2612999999999999</v>
      </c>
      <c r="D504" s="361">
        <v>14.841900000000001</v>
      </c>
      <c r="E504" s="361">
        <v>20.745799999999999</v>
      </c>
      <c r="F504" s="361">
        <v>13.391400000000001</v>
      </c>
      <c r="G504" s="361">
        <v>4.62</v>
      </c>
      <c r="H504" s="361">
        <v>8.7713999999999999</v>
      </c>
    </row>
    <row r="505" spans="2:8" ht="15" customHeight="1">
      <c r="B505" s="364">
        <v>44854</v>
      </c>
      <c r="C505" s="361">
        <v>2.2618</v>
      </c>
      <c r="D505" s="361">
        <v>14.837899999999999</v>
      </c>
      <c r="E505" s="361">
        <v>20.8064</v>
      </c>
      <c r="F505" s="361">
        <v>13.3941</v>
      </c>
      <c r="G505" s="361">
        <v>4.4349999999999996</v>
      </c>
      <c r="H505" s="361">
        <v>8.9590999999999994</v>
      </c>
    </row>
    <row r="506" spans="2:8" ht="15" customHeight="1">
      <c r="B506" s="364">
        <v>44853</v>
      </c>
      <c r="C506" s="361">
        <v>2.2414999999999998</v>
      </c>
      <c r="D506" s="361">
        <v>14.8033</v>
      </c>
      <c r="E506" s="361">
        <v>20.780899999999999</v>
      </c>
      <c r="F506" s="361">
        <v>13.3033</v>
      </c>
      <c r="G506" s="361">
        <v>4.4050000000000002</v>
      </c>
      <c r="H506" s="361">
        <v>8.8983000000000008</v>
      </c>
    </row>
    <row r="507" spans="2:8" ht="15" customHeight="1">
      <c r="B507" s="364">
        <v>44852</v>
      </c>
      <c r="C507" s="361">
        <v>2.1966000000000001</v>
      </c>
      <c r="D507" s="361">
        <v>14.3666</v>
      </c>
      <c r="E507" s="361">
        <v>20.539899999999999</v>
      </c>
      <c r="F507" s="361">
        <v>13.159599999999999</v>
      </c>
      <c r="G507" s="361">
        <v>4.2869999999999999</v>
      </c>
      <c r="H507" s="361">
        <v>8.8726000000000003</v>
      </c>
    </row>
    <row r="508" spans="2:8" ht="15" customHeight="1">
      <c r="B508" s="364">
        <v>44851</v>
      </c>
      <c r="C508" s="361">
        <v>2.2387000000000001</v>
      </c>
      <c r="D508" s="361">
        <v>14.3317</v>
      </c>
      <c r="E508" s="361">
        <v>20.647500000000001</v>
      </c>
      <c r="F508" s="361">
        <v>13.207000000000001</v>
      </c>
      <c r="G508" s="361">
        <v>4.2320000000000002</v>
      </c>
      <c r="H508" s="361">
        <v>8.9749999999999996</v>
      </c>
    </row>
    <row r="509" spans="2:8" ht="15" customHeight="1">
      <c r="B509" s="364">
        <v>44848</v>
      </c>
      <c r="C509" s="361">
        <v>2.2563</v>
      </c>
      <c r="D509" s="361">
        <v>14.044</v>
      </c>
      <c r="E509" s="361">
        <v>20.713100000000001</v>
      </c>
      <c r="F509" s="361">
        <v>13.0936</v>
      </c>
      <c r="G509" s="361">
        <v>4.18</v>
      </c>
      <c r="H509" s="361">
        <v>8.9136000000000006</v>
      </c>
    </row>
    <row r="510" spans="2:8" ht="15" customHeight="1">
      <c r="B510" s="364">
        <v>44847</v>
      </c>
      <c r="C510" s="361">
        <v>2.3058999999999998</v>
      </c>
      <c r="D510" s="361">
        <v>13.999499999999999</v>
      </c>
      <c r="E510" s="361">
        <v>20.724399999999999</v>
      </c>
      <c r="F510" s="361">
        <v>13.1594</v>
      </c>
      <c r="G510" s="361">
        <v>4.2300000000000004</v>
      </c>
      <c r="H510" s="361">
        <v>8.9293999999999993</v>
      </c>
    </row>
    <row r="511" spans="2:8" ht="15" customHeight="1">
      <c r="B511" s="364">
        <v>44846</v>
      </c>
      <c r="C511" s="361">
        <v>2.2665000000000002</v>
      </c>
      <c r="D511" s="361">
        <v>14.125299999999999</v>
      </c>
      <c r="E511" s="361">
        <v>20.745100000000001</v>
      </c>
      <c r="F511" s="361">
        <v>13.135199999999999</v>
      </c>
      <c r="G511" s="361">
        <v>4.0919999999999996</v>
      </c>
      <c r="H511" s="361">
        <v>9.0432000000000006</v>
      </c>
    </row>
    <row r="512" spans="2:8" ht="15" customHeight="1">
      <c r="B512" s="364">
        <v>44845</v>
      </c>
      <c r="C512" s="361">
        <v>2.2810000000000001</v>
      </c>
      <c r="D512" s="361">
        <v>14.133900000000001</v>
      </c>
      <c r="E512" s="361">
        <v>20.726800000000001</v>
      </c>
      <c r="F512" s="361">
        <v>13.148899999999999</v>
      </c>
      <c r="G512" s="361">
        <v>4.3099999999999996</v>
      </c>
      <c r="H512" s="361">
        <v>8.8389000000000006</v>
      </c>
    </row>
    <row r="513" spans="2:8" ht="15" customHeight="1">
      <c r="B513" s="364">
        <v>44841</v>
      </c>
      <c r="C513" s="361">
        <v>2.2442000000000002</v>
      </c>
      <c r="D513" s="361">
        <v>14.252000000000001</v>
      </c>
      <c r="E513" s="361">
        <v>20.541899999999998</v>
      </c>
      <c r="F513" s="361">
        <v>13.1737</v>
      </c>
      <c r="G513" s="361">
        <v>4.21</v>
      </c>
      <c r="H513" s="361">
        <v>8.9636999999999993</v>
      </c>
    </row>
    <row r="514" spans="2:8" ht="15" customHeight="1">
      <c r="B514" s="364">
        <v>44840</v>
      </c>
      <c r="C514" s="361">
        <v>2.2425000000000002</v>
      </c>
      <c r="D514" s="361">
        <v>14.713800000000001</v>
      </c>
      <c r="E514" s="361">
        <v>20.431100000000001</v>
      </c>
      <c r="F514" s="361">
        <v>13.3149</v>
      </c>
      <c r="G514" s="361">
        <v>4.0999999999999996</v>
      </c>
      <c r="H514" s="361">
        <v>9.2149000000000001</v>
      </c>
    </row>
    <row r="515" spans="2:8" ht="15" customHeight="1">
      <c r="B515" s="364">
        <v>44839</v>
      </c>
      <c r="C515" s="361">
        <v>2.2717000000000001</v>
      </c>
      <c r="D515" s="361">
        <v>14.719900000000001</v>
      </c>
      <c r="E515" s="361">
        <v>20.417999999999999</v>
      </c>
      <c r="F515" s="361">
        <v>13.3407</v>
      </c>
      <c r="G515" s="361">
        <v>4.1050000000000004</v>
      </c>
      <c r="H515" s="361">
        <v>9.2356999999999996</v>
      </c>
    </row>
    <row r="516" spans="2:8" ht="15" customHeight="1">
      <c r="B516" s="364">
        <v>44838</v>
      </c>
      <c r="C516" s="361">
        <v>2.2835000000000001</v>
      </c>
      <c r="D516" s="361">
        <v>13.8322</v>
      </c>
      <c r="E516" s="361">
        <v>20.409600000000001</v>
      </c>
      <c r="F516" s="361">
        <v>13.172000000000001</v>
      </c>
      <c r="G516" s="361">
        <v>3.99</v>
      </c>
      <c r="H516" s="361">
        <v>9.1820000000000004</v>
      </c>
    </row>
    <row r="517" spans="2:8" ht="15" customHeight="1">
      <c r="B517" s="364">
        <v>44834</v>
      </c>
      <c r="C517" s="361">
        <v>2.3149999999999999</v>
      </c>
      <c r="D517" s="361">
        <v>14.621700000000001</v>
      </c>
      <c r="E517" s="361">
        <v>20.313600000000001</v>
      </c>
      <c r="F517" s="361">
        <v>13.5579</v>
      </c>
      <c r="G517" s="361">
        <v>4.0819999999999999</v>
      </c>
      <c r="H517" s="361">
        <v>9.4758999999999993</v>
      </c>
    </row>
    <row r="518" spans="2:8" ht="15" customHeight="1">
      <c r="B518" s="364">
        <v>44833</v>
      </c>
      <c r="C518" s="361">
        <v>2.2986</v>
      </c>
      <c r="D518" s="361">
        <v>14.7331</v>
      </c>
      <c r="E518" s="361">
        <v>20.2681</v>
      </c>
      <c r="F518" s="361">
        <v>13.5518</v>
      </c>
      <c r="G518" s="361">
        <v>4.2300000000000004</v>
      </c>
      <c r="H518" s="361">
        <v>9.3217999999999996</v>
      </c>
    </row>
    <row r="519" spans="2:8" ht="15" customHeight="1">
      <c r="B519" s="364">
        <v>44832</v>
      </c>
      <c r="C519" s="361">
        <v>2.3014999999999999</v>
      </c>
      <c r="D519" s="361">
        <v>14.726000000000001</v>
      </c>
      <c r="E519" s="361">
        <v>20.210999999999999</v>
      </c>
      <c r="F519" s="361">
        <v>13.5984</v>
      </c>
      <c r="G519" s="361">
        <v>4.33</v>
      </c>
      <c r="H519" s="361">
        <v>9.2683999999999997</v>
      </c>
    </row>
    <row r="520" spans="2:8" ht="15" customHeight="1">
      <c r="B520" s="364">
        <v>44831</v>
      </c>
      <c r="C520" s="361">
        <v>2.2446000000000002</v>
      </c>
      <c r="D520" s="361">
        <v>14.744400000000001</v>
      </c>
      <c r="E520" s="361">
        <v>20.197199999999999</v>
      </c>
      <c r="F520" s="361">
        <v>13.490399999999999</v>
      </c>
      <c r="G520" s="361">
        <v>4.21</v>
      </c>
      <c r="H520" s="361">
        <v>9.2804000000000002</v>
      </c>
    </row>
    <row r="521" spans="2:8" ht="15" customHeight="1">
      <c r="B521" s="364">
        <v>44830</v>
      </c>
      <c r="C521" s="361">
        <v>2.2475999999999998</v>
      </c>
      <c r="D521" s="361">
        <v>14.8104</v>
      </c>
      <c r="E521" s="361">
        <v>20.178899999999999</v>
      </c>
      <c r="F521" s="361">
        <v>13.500400000000001</v>
      </c>
      <c r="G521" s="361">
        <v>4.3319999999999999</v>
      </c>
      <c r="H521" s="361">
        <v>9.1684000000000001</v>
      </c>
    </row>
    <row r="522" spans="2:8" ht="15" customHeight="1">
      <c r="B522" s="364">
        <v>44827</v>
      </c>
      <c r="C522" s="361">
        <v>2.1991000000000001</v>
      </c>
      <c r="D522" s="361">
        <v>14.631</v>
      </c>
      <c r="E522" s="361">
        <v>20.271699999999999</v>
      </c>
      <c r="F522" s="361">
        <v>13.2521</v>
      </c>
      <c r="G522" s="361">
        <v>4.1269999999999998</v>
      </c>
      <c r="H522" s="361">
        <v>9.1250999999999998</v>
      </c>
    </row>
    <row r="523" spans="2:8" ht="15" customHeight="1">
      <c r="B523" s="364">
        <v>44826</v>
      </c>
      <c r="C523" s="361">
        <v>2.1589</v>
      </c>
      <c r="D523" s="361">
        <v>14.7334</v>
      </c>
      <c r="E523" s="361">
        <v>20.2501</v>
      </c>
      <c r="F523" s="361">
        <v>13.1655</v>
      </c>
      <c r="G523" s="361">
        <v>4.0049999999999999</v>
      </c>
      <c r="H523" s="361">
        <v>9.1605000000000008</v>
      </c>
    </row>
    <row r="524" spans="2:8" ht="15" customHeight="1">
      <c r="B524" s="364">
        <v>44825</v>
      </c>
      <c r="C524" s="361">
        <v>2.1442000000000001</v>
      </c>
      <c r="D524" s="361">
        <v>14.6015</v>
      </c>
      <c r="E524" s="361">
        <v>20.251799999999999</v>
      </c>
      <c r="F524" s="361">
        <v>13.1106</v>
      </c>
      <c r="G524" s="361">
        <v>3.883</v>
      </c>
      <c r="H524" s="361">
        <v>9.2276000000000007</v>
      </c>
    </row>
    <row r="525" spans="2:8" ht="15" customHeight="1">
      <c r="B525" s="364">
        <v>44824</v>
      </c>
      <c r="C525" s="361">
        <v>2.1240999999999999</v>
      </c>
      <c r="D525" s="361">
        <v>14.6898</v>
      </c>
      <c r="E525" s="361">
        <v>20.242799999999999</v>
      </c>
      <c r="F525" s="361">
        <v>13.100099999999999</v>
      </c>
      <c r="G525" s="361">
        <v>3.84</v>
      </c>
      <c r="H525" s="361">
        <v>9.2600999999999996</v>
      </c>
    </row>
    <row r="526" spans="2:8" ht="15" customHeight="1">
      <c r="B526" s="364">
        <v>44823</v>
      </c>
      <c r="C526" s="361">
        <v>2.1341999999999999</v>
      </c>
      <c r="D526" s="361">
        <v>14.6206</v>
      </c>
      <c r="E526" s="361">
        <v>20.231999999999999</v>
      </c>
      <c r="F526" s="361">
        <v>13.071199999999999</v>
      </c>
      <c r="G526" s="361">
        <v>3.7850000000000001</v>
      </c>
      <c r="H526" s="361">
        <v>9.2861999999999991</v>
      </c>
    </row>
    <row r="527" spans="2:8" ht="15" customHeight="1">
      <c r="B527" s="364">
        <v>44820</v>
      </c>
      <c r="C527" s="361">
        <v>2.11</v>
      </c>
      <c r="D527" s="361">
        <v>14.6602</v>
      </c>
      <c r="E527" s="361">
        <v>20.1631</v>
      </c>
      <c r="F527" s="361">
        <v>13.0246</v>
      </c>
      <c r="G527" s="361">
        <v>3.77</v>
      </c>
      <c r="H527" s="361">
        <v>9.2545000000000002</v>
      </c>
    </row>
    <row r="528" spans="2:8" ht="15" customHeight="1">
      <c r="B528" s="364">
        <v>44819</v>
      </c>
      <c r="C528" s="361">
        <v>2.0949</v>
      </c>
      <c r="D528" s="361">
        <v>14.783300000000001</v>
      </c>
      <c r="E528" s="361">
        <v>20.159800000000001</v>
      </c>
      <c r="F528" s="361">
        <v>13.0305</v>
      </c>
      <c r="G528" s="361">
        <v>3.79</v>
      </c>
      <c r="H528" s="361">
        <v>9.2405000000000008</v>
      </c>
    </row>
    <row r="529" spans="2:8" ht="15" customHeight="1">
      <c r="B529" s="364">
        <v>44818</v>
      </c>
      <c r="C529" s="361">
        <v>2.0859000000000001</v>
      </c>
      <c r="D529" s="361">
        <v>14.7432</v>
      </c>
      <c r="E529" s="361">
        <v>20.147400000000001</v>
      </c>
      <c r="F529" s="361">
        <v>12.9999</v>
      </c>
      <c r="G529" s="361">
        <v>3.625</v>
      </c>
      <c r="H529" s="361">
        <v>9.3749000000000002</v>
      </c>
    </row>
    <row r="530" spans="2:8" ht="15" customHeight="1">
      <c r="B530" s="364">
        <v>44817</v>
      </c>
      <c r="C530" s="361">
        <v>2.0539000000000001</v>
      </c>
      <c r="D530" s="361">
        <v>14.694599999999999</v>
      </c>
      <c r="E530" s="361">
        <v>20.142800000000001</v>
      </c>
      <c r="F530" s="361">
        <v>12.947699999999999</v>
      </c>
      <c r="G530" s="361">
        <v>3.6</v>
      </c>
      <c r="H530" s="361">
        <v>9.3476999999999997</v>
      </c>
    </row>
    <row r="531" spans="2:8" ht="15" customHeight="1">
      <c r="B531" s="364">
        <v>44812</v>
      </c>
      <c r="C531" s="361">
        <v>2.1295000000000002</v>
      </c>
      <c r="D531" s="361">
        <v>14.747299999999999</v>
      </c>
      <c r="E531" s="361">
        <v>20.1479</v>
      </c>
      <c r="F531" s="361">
        <v>13.1502</v>
      </c>
      <c r="G531" s="361">
        <v>3.62</v>
      </c>
      <c r="H531" s="361">
        <v>9.5302000000000007</v>
      </c>
    </row>
    <row r="532" spans="2:8" ht="15" customHeight="1">
      <c r="B532" s="364">
        <v>44811</v>
      </c>
      <c r="C532" s="361">
        <v>2.1364999999999998</v>
      </c>
      <c r="D532" s="361">
        <v>14.763299999999999</v>
      </c>
      <c r="E532" s="361">
        <v>20.146799999999999</v>
      </c>
      <c r="F532" s="361">
        <v>13.1654</v>
      </c>
      <c r="G532" s="361">
        <v>3.74</v>
      </c>
      <c r="H532" s="361">
        <v>9.4253999999999998</v>
      </c>
    </row>
    <row r="533" spans="2:8" ht="15" customHeight="1">
      <c r="B533" s="364">
        <v>44810</v>
      </c>
      <c r="C533" s="361">
        <v>2.1082000000000001</v>
      </c>
      <c r="D533" s="361">
        <v>14.752700000000001</v>
      </c>
      <c r="E533" s="361">
        <v>20.160900000000002</v>
      </c>
      <c r="F533" s="361">
        <v>13.105499999999999</v>
      </c>
      <c r="G533" s="361">
        <v>3.7120000000000002</v>
      </c>
      <c r="H533" s="361">
        <v>9.3934999999999995</v>
      </c>
    </row>
    <row r="534" spans="2:8" ht="15" customHeight="1">
      <c r="B534" s="364">
        <v>44809</v>
      </c>
      <c r="C534" s="361">
        <v>2.1128999999999998</v>
      </c>
      <c r="D534" s="361">
        <v>14.677099999999999</v>
      </c>
      <c r="E534" s="361">
        <v>20.1724</v>
      </c>
      <c r="F534" s="361">
        <v>13.057600000000001</v>
      </c>
      <c r="G534" s="361">
        <v>3.665</v>
      </c>
      <c r="H534" s="361">
        <v>9.3925999999999998</v>
      </c>
    </row>
    <row r="535" spans="2:8" ht="15" customHeight="1">
      <c r="B535" s="364">
        <v>44806</v>
      </c>
      <c r="C535" s="361">
        <v>2.1120999999999999</v>
      </c>
      <c r="D535" s="361">
        <v>14.5518</v>
      </c>
      <c r="E535" s="361">
        <v>20.211200000000002</v>
      </c>
      <c r="F535" s="361">
        <v>12.9893</v>
      </c>
      <c r="G535" s="361">
        <v>3.73</v>
      </c>
      <c r="H535" s="361">
        <v>9.2592999999999996</v>
      </c>
    </row>
    <row r="536" spans="2:8" ht="15" customHeight="1">
      <c r="B536" s="364">
        <v>44805</v>
      </c>
      <c r="C536" s="361">
        <v>2.1095000000000002</v>
      </c>
      <c r="D536" s="361">
        <v>14.3871</v>
      </c>
      <c r="E536" s="361">
        <v>20.184699999999999</v>
      </c>
      <c r="F536" s="361">
        <v>12.917199999999999</v>
      </c>
      <c r="G536" s="361">
        <v>3.8119999999999998</v>
      </c>
      <c r="H536" s="361">
        <v>9.1052</v>
      </c>
    </row>
    <row r="537" spans="2:8" ht="15" customHeight="1">
      <c r="B537" s="364">
        <v>44804</v>
      </c>
      <c r="C537" s="361">
        <v>2.0619999999999998</v>
      </c>
      <c r="D537" s="361">
        <v>14.442299999999999</v>
      </c>
      <c r="E537" s="361">
        <v>20.163699999999999</v>
      </c>
      <c r="F537" s="361">
        <v>12.8386</v>
      </c>
      <c r="G537" s="361">
        <v>3.7120000000000002</v>
      </c>
      <c r="H537" s="361">
        <v>9.1265999999999998</v>
      </c>
    </row>
    <row r="538" spans="2:8" ht="15" customHeight="1">
      <c r="B538" s="364">
        <v>44803</v>
      </c>
      <c r="C538" s="361">
        <v>2.0705</v>
      </c>
      <c r="D538" s="361">
        <v>14.458</v>
      </c>
      <c r="E538" s="361">
        <v>20.159800000000001</v>
      </c>
      <c r="F538" s="361">
        <v>12.893700000000001</v>
      </c>
      <c r="G538" s="361">
        <v>3.6920000000000002</v>
      </c>
      <c r="H538" s="361">
        <v>9.2017000000000007</v>
      </c>
    </row>
    <row r="539" spans="2:8" ht="15" customHeight="1">
      <c r="B539" s="364">
        <v>44802</v>
      </c>
      <c r="C539" s="361">
        <v>2.0935000000000001</v>
      </c>
      <c r="D539" s="361">
        <v>14.450699999999999</v>
      </c>
      <c r="E539" s="361">
        <v>20.171900000000001</v>
      </c>
      <c r="F539" s="361">
        <v>12.922000000000001</v>
      </c>
      <c r="G539" s="361">
        <v>3.7069999999999999</v>
      </c>
      <c r="H539" s="361">
        <v>9.2149999999999999</v>
      </c>
    </row>
    <row r="540" spans="2:8" ht="15" customHeight="1">
      <c r="B540" s="364">
        <v>44799</v>
      </c>
      <c r="C540" s="361">
        <v>2.0478999999999998</v>
      </c>
      <c r="D540" s="361">
        <v>14.392799999999999</v>
      </c>
      <c r="E540" s="361">
        <v>20.176300000000001</v>
      </c>
      <c r="F540" s="361">
        <v>12.805099999999999</v>
      </c>
      <c r="G540" s="361">
        <v>3.621</v>
      </c>
      <c r="H540" s="361">
        <v>9.1841000000000008</v>
      </c>
    </row>
    <row r="541" spans="2:8" ht="15" customHeight="1">
      <c r="B541" s="364">
        <v>44798</v>
      </c>
      <c r="C541" s="361">
        <v>2.0514999999999999</v>
      </c>
      <c r="D541" s="361">
        <v>14.387</v>
      </c>
      <c r="E541" s="361">
        <v>20.1693</v>
      </c>
      <c r="F541" s="361">
        <v>12.8256</v>
      </c>
      <c r="G541" s="361">
        <v>3.585</v>
      </c>
      <c r="H541" s="361">
        <v>9.2406000000000006</v>
      </c>
    </row>
    <row r="542" spans="2:8" ht="15" customHeight="1">
      <c r="B542" s="364">
        <v>44797</v>
      </c>
      <c r="C542" s="361">
        <v>2.0758999999999999</v>
      </c>
      <c r="D542" s="361">
        <v>14.428699999999999</v>
      </c>
      <c r="E542" s="361">
        <v>20.1753</v>
      </c>
      <c r="F542" s="361">
        <v>12.899699999999999</v>
      </c>
      <c r="G542" s="361">
        <v>3.44</v>
      </c>
      <c r="H542" s="361">
        <v>9.4596999999999998</v>
      </c>
    </row>
    <row r="543" spans="2:8" ht="15" customHeight="1">
      <c r="B543" s="364">
        <v>44796</v>
      </c>
      <c r="C543" s="361">
        <v>2.0853999999999999</v>
      </c>
      <c r="D543" s="361">
        <v>14.313800000000001</v>
      </c>
      <c r="E543" s="361">
        <v>20.149899999999999</v>
      </c>
      <c r="F543" s="361">
        <v>12.88</v>
      </c>
      <c r="G543" s="361">
        <v>3.3519999999999999</v>
      </c>
      <c r="H543" s="361">
        <v>9.5280000000000005</v>
      </c>
    </row>
    <row r="544" spans="2:8" ht="15" customHeight="1">
      <c r="B544" s="364">
        <v>44795</v>
      </c>
      <c r="C544" s="361">
        <v>2.0613999999999999</v>
      </c>
      <c r="D544" s="361">
        <v>14.231299999999999</v>
      </c>
      <c r="E544" s="361">
        <v>20.154800000000002</v>
      </c>
      <c r="F544" s="361">
        <v>12.789400000000001</v>
      </c>
      <c r="G544" s="361">
        <v>3.3319999999999999</v>
      </c>
      <c r="H544" s="361">
        <v>9.4573999999999998</v>
      </c>
    </row>
    <row r="545" spans="2:8" ht="15" customHeight="1">
      <c r="B545" s="364">
        <v>44792</v>
      </c>
      <c r="C545" s="361">
        <v>2.0388999999999999</v>
      </c>
      <c r="D545" s="361">
        <v>14.645200000000001</v>
      </c>
      <c r="E545" s="361">
        <v>20.156600000000001</v>
      </c>
      <c r="F545" s="361">
        <v>12.789899999999999</v>
      </c>
      <c r="G545" s="361">
        <v>3.302</v>
      </c>
      <c r="H545" s="361">
        <v>9.4878999999999998</v>
      </c>
    </row>
    <row r="546" spans="2:8" ht="15" customHeight="1">
      <c r="B546" s="364">
        <v>44791</v>
      </c>
      <c r="C546" s="361">
        <v>2.0270999999999999</v>
      </c>
      <c r="D546" s="361">
        <v>14.674200000000001</v>
      </c>
      <c r="E546" s="361">
        <v>20.158200000000001</v>
      </c>
      <c r="F546" s="361">
        <v>12.748699999999999</v>
      </c>
      <c r="G546" s="361">
        <v>3.2250000000000001</v>
      </c>
      <c r="H546" s="361">
        <v>9.5236999999999998</v>
      </c>
    </row>
    <row r="547" spans="2:8" ht="15" customHeight="1">
      <c r="B547" s="364">
        <v>44790</v>
      </c>
      <c r="C547" s="361">
        <v>2.0204</v>
      </c>
      <c r="D547" s="361">
        <v>14.6972</v>
      </c>
      <c r="E547" s="361">
        <v>20.1538</v>
      </c>
      <c r="F547" s="361">
        <v>12.7392</v>
      </c>
      <c r="G547" s="361">
        <v>3.18</v>
      </c>
      <c r="H547" s="361">
        <v>9.5592000000000006</v>
      </c>
    </row>
    <row r="548" spans="2:8" ht="15" customHeight="1">
      <c r="B548" s="364">
        <v>44789</v>
      </c>
      <c r="C548" s="361">
        <v>2.0074000000000001</v>
      </c>
      <c r="D548" s="361">
        <v>14.713900000000001</v>
      </c>
      <c r="E548" s="361">
        <v>20.167000000000002</v>
      </c>
      <c r="F548" s="361">
        <v>12.6929</v>
      </c>
      <c r="G548" s="361">
        <v>3.15</v>
      </c>
      <c r="H548" s="361">
        <v>9.5428999999999995</v>
      </c>
    </row>
    <row r="549" spans="2:8" ht="15" customHeight="1">
      <c r="B549" s="364">
        <v>44785</v>
      </c>
      <c r="C549" s="361">
        <v>2.0084</v>
      </c>
      <c r="D549" s="361">
        <v>14.968</v>
      </c>
      <c r="E549" s="361">
        <v>20.114899999999999</v>
      </c>
      <c r="F549" s="361">
        <v>12.641999999999999</v>
      </c>
      <c r="G549" s="361">
        <v>3.2770000000000001</v>
      </c>
      <c r="H549" s="361">
        <v>9.3650000000000002</v>
      </c>
    </row>
    <row r="550" spans="2:8" ht="15" customHeight="1">
      <c r="B550" s="364">
        <v>44784</v>
      </c>
      <c r="C550" s="361">
        <v>2.0104000000000002</v>
      </c>
      <c r="D550" s="361">
        <v>15.261699999999999</v>
      </c>
      <c r="E550" s="361">
        <v>20.1219</v>
      </c>
      <c r="F550" s="361">
        <v>12.7179</v>
      </c>
      <c r="G550" s="361">
        <v>3.2149999999999999</v>
      </c>
      <c r="H550" s="361">
        <v>9.5029000000000003</v>
      </c>
    </row>
    <row r="551" spans="2:8" ht="15" customHeight="1">
      <c r="B551" s="364">
        <v>44783</v>
      </c>
      <c r="C551" s="361">
        <v>2.0411000000000001</v>
      </c>
      <c r="D551" s="361">
        <v>14.6889</v>
      </c>
      <c r="E551" s="361">
        <v>20.153400000000001</v>
      </c>
      <c r="F551" s="361">
        <v>12.7037</v>
      </c>
      <c r="G551" s="361">
        <v>3.2</v>
      </c>
      <c r="H551" s="361">
        <v>9.5037000000000003</v>
      </c>
    </row>
    <row r="552" spans="2:8" ht="15" customHeight="1">
      <c r="B552" s="364">
        <v>44782</v>
      </c>
      <c r="C552" s="361">
        <v>2.0066000000000002</v>
      </c>
      <c r="D552" s="361">
        <v>14.622999999999999</v>
      </c>
      <c r="E552" s="361">
        <v>20.123899999999999</v>
      </c>
      <c r="F552" s="361">
        <v>12.642300000000001</v>
      </c>
      <c r="G552" s="361">
        <v>3.1520000000000001</v>
      </c>
      <c r="H552" s="361">
        <v>9.4902999999999995</v>
      </c>
    </row>
    <row r="553" spans="2:8" ht="15" customHeight="1">
      <c r="B553" s="364">
        <v>44781</v>
      </c>
      <c r="C553" s="361">
        <v>1.9930000000000001</v>
      </c>
      <c r="D553" s="361">
        <v>14.655799999999999</v>
      </c>
      <c r="E553" s="361">
        <v>20.208500000000001</v>
      </c>
      <c r="F553" s="361">
        <v>12.6639</v>
      </c>
      <c r="G553" s="361">
        <v>3.17</v>
      </c>
      <c r="H553" s="361">
        <v>9.4939</v>
      </c>
    </row>
    <row r="554" spans="2:8" ht="15" customHeight="1">
      <c r="B554" s="364">
        <v>44778</v>
      </c>
      <c r="C554" s="361">
        <v>1.974</v>
      </c>
      <c r="D554" s="361">
        <v>14.5809</v>
      </c>
      <c r="E554" s="361">
        <v>20.586500000000001</v>
      </c>
      <c r="F554" s="361">
        <v>12.5837</v>
      </c>
      <c r="G554" s="361">
        <v>3.1150000000000002</v>
      </c>
      <c r="H554" s="361">
        <v>9.4687000000000001</v>
      </c>
    </row>
    <row r="555" spans="2:8" ht="15" customHeight="1">
      <c r="B555" s="364">
        <v>44777</v>
      </c>
      <c r="C555" s="361">
        <v>1.9878</v>
      </c>
      <c r="D555" s="361">
        <v>14.604100000000001</v>
      </c>
      <c r="E555" s="361">
        <v>20.571999999999999</v>
      </c>
      <c r="F555" s="361">
        <v>12.6281</v>
      </c>
      <c r="G555" s="361">
        <v>3.1549999999999998</v>
      </c>
      <c r="H555" s="361">
        <v>9.4731000000000005</v>
      </c>
    </row>
    <row r="556" spans="2:8" ht="15" customHeight="1">
      <c r="B556" s="364">
        <v>44776</v>
      </c>
      <c r="C556" s="361">
        <v>1.9805999999999999</v>
      </c>
      <c r="D556" s="361">
        <v>15.282400000000001</v>
      </c>
      <c r="E556" s="361">
        <v>20.451499999999999</v>
      </c>
      <c r="F556" s="361">
        <v>12.775700000000001</v>
      </c>
      <c r="G556" s="361">
        <v>3.12</v>
      </c>
      <c r="H556" s="361">
        <v>9.6556999999999995</v>
      </c>
    </row>
    <row r="557" spans="2:8" ht="15" customHeight="1">
      <c r="B557" s="364">
        <v>44775</v>
      </c>
      <c r="C557" s="361">
        <v>1.9995000000000001</v>
      </c>
      <c r="D557" s="361">
        <v>15.126200000000001</v>
      </c>
      <c r="E557" s="361">
        <v>20.460100000000001</v>
      </c>
      <c r="F557" s="361">
        <v>12.7607</v>
      </c>
      <c r="G557" s="361">
        <v>3.0750000000000002</v>
      </c>
      <c r="H557" s="361">
        <v>9.6857000000000006</v>
      </c>
    </row>
    <row r="558" spans="2:8" ht="15" customHeight="1">
      <c r="B558" s="364">
        <v>44774</v>
      </c>
      <c r="C558" s="361">
        <v>1.9906999999999999</v>
      </c>
      <c r="D558" s="361">
        <v>15.1327</v>
      </c>
      <c r="E558" s="361">
        <v>20.682600000000001</v>
      </c>
      <c r="F558" s="361">
        <v>12.6746</v>
      </c>
      <c r="G558" s="361">
        <v>3.1739999999999999</v>
      </c>
      <c r="H558" s="361">
        <v>9.5006000000000004</v>
      </c>
    </row>
    <row r="559" spans="2:8" ht="15" customHeight="1">
      <c r="B559" s="364">
        <v>44771</v>
      </c>
      <c r="C559" s="361">
        <v>2.0238</v>
      </c>
      <c r="D559" s="361">
        <v>13.928800000000001</v>
      </c>
      <c r="E559" s="361">
        <v>20.58</v>
      </c>
      <c r="F559" s="361">
        <v>12.208600000000001</v>
      </c>
      <c r="G559" s="361">
        <v>3.125</v>
      </c>
      <c r="H559" s="361">
        <v>9.0836000000000006</v>
      </c>
    </row>
    <row r="560" spans="2:8" ht="15" customHeight="1">
      <c r="B560" s="364">
        <v>44770</v>
      </c>
      <c r="C560" s="361">
        <v>2.0468999999999999</v>
      </c>
      <c r="D560" s="361">
        <v>13.776999999999999</v>
      </c>
      <c r="E560" s="361">
        <v>20.534800000000001</v>
      </c>
      <c r="F560" s="361">
        <v>12.243600000000001</v>
      </c>
      <c r="G560" s="361">
        <v>3.2</v>
      </c>
      <c r="H560" s="361">
        <v>9.0435999999999996</v>
      </c>
    </row>
    <row r="561" spans="2:8" ht="15" customHeight="1">
      <c r="B561" s="364">
        <v>44769</v>
      </c>
      <c r="C561" s="361">
        <v>2.1438999999999999</v>
      </c>
      <c r="D561" s="361">
        <v>13.658799999999999</v>
      </c>
      <c r="E561" s="361">
        <v>20.535599999999999</v>
      </c>
      <c r="F561" s="361">
        <v>12.6511</v>
      </c>
      <c r="G561" s="361">
        <v>3.1150000000000002</v>
      </c>
      <c r="H561" s="361">
        <v>9.5360999999999994</v>
      </c>
    </row>
    <row r="562" spans="2:8" ht="15" customHeight="1">
      <c r="B562" s="364">
        <v>44768</v>
      </c>
      <c r="C562" s="361">
        <v>2.1396000000000002</v>
      </c>
      <c r="D562" s="361">
        <v>13.945600000000001</v>
      </c>
      <c r="E562" s="361">
        <v>20.515499999999999</v>
      </c>
      <c r="F562" s="361">
        <v>12.7681</v>
      </c>
      <c r="G562" s="361">
        <v>3.18</v>
      </c>
      <c r="H562" s="361">
        <v>9.5881000000000007</v>
      </c>
    </row>
    <row r="563" spans="2:8" ht="15" customHeight="1">
      <c r="B563" s="364">
        <v>44767</v>
      </c>
      <c r="C563" s="361">
        <v>2.1537000000000002</v>
      </c>
      <c r="D563" s="361">
        <v>13.872199999999999</v>
      </c>
      <c r="E563" s="361">
        <v>20.480399999999999</v>
      </c>
      <c r="F563" s="361">
        <v>12.7819</v>
      </c>
      <c r="G563" s="361">
        <v>3.2069999999999999</v>
      </c>
      <c r="H563" s="361">
        <v>9.5748999999999995</v>
      </c>
    </row>
    <row r="564" spans="2:8" ht="15" customHeight="1">
      <c r="B564" s="364">
        <v>44764</v>
      </c>
      <c r="C564" s="361">
        <v>2.1629999999999998</v>
      </c>
      <c r="D564" s="361">
        <v>13.6806</v>
      </c>
      <c r="E564" s="361">
        <v>20.5212</v>
      </c>
      <c r="F564" s="361">
        <v>12.808</v>
      </c>
      <c r="G564" s="361">
        <v>3.3010000000000002</v>
      </c>
      <c r="H564" s="361">
        <v>9.5069999999999997</v>
      </c>
    </row>
    <row r="565" spans="2:8" ht="15" customHeight="1">
      <c r="B565" s="364">
        <v>44763</v>
      </c>
      <c r="C565" s="361">
        <v>2.1454</v>
      </c>
      <c r="D565" s="361">
        <v>13.784700000000001</v>
      </c>
      <c r="E565" s="361">
        <v>20.554500000000001</v>
      </c>
      <c r="F565" s="361">
        <v>12.731299999999999</v>
      </c>
      <c r="G565" s="361">
        <v>3.37</v>
      </c>
      <c r="H565" s="361">
        <v>9.3613</v>
      </c>
    </row>
    <row r="566" spans="2:8" ht="15" customHeight="1">
      <c r="B566" s="364">
        <v>44762</v>
      </c>
      <c r="C566" s="361">
        <v>2.1697000000000002</v>
      </c>
      <c r="D566" s="361">
        <v>13.4268</v>
      </c>
      <c r="E566" s="361">
        <v>20.5657</v>
      </c>
      <c r="F566" s="361">
        <v>12.6058</v>
      </c>
      <c r="G566" s="361">
        <v>3.3540000000000001</v>
      </c>
      <c r="H566" s="361">
        <v>9.2517999999999994</v>
      </c>
    </row>
    <row r="567" spans="2:8" ht="15" customHeight="1">
      <c r="B567" s="364">
        <v>44761</v>
      </c>
      <c r="C567" s="361">
        <v>2.1840999999999999</v>
      </c>
      <c r="D567" s="361">
        <v>13.261799999999999</v>
      </c>
      <c r="E567" s="361">
        <v>20.593</v>
      </c>
      <c r="F567" s="361">
        <v>12.586399999999999</v>
      </c>
      <c r="G567" s="361">
        <v>3.2450000000000001</v>
      </c>
      <c r="H567" s="361">
        <v>9.3414000000000001</v>
      </c>
    </row>
    <row r="568" spans="2:8" ht="15" customHeight="1">
      <c r="B568" s="364">
        <v>44760</v>
      </c>
      <c r="C568" s="361">
        <v>2.1732</v>
      </c>
      <c r="D568" s="361">
        <v>13.033099999999999</v>
      </c>
      <c r="E568" s="361">
        <v>20.591999999999999</v>
      </c>
      <c r="F568" s="361">
        <v>12.471</v>
      </c>
      <c r="G568" s="361">
        <v>3.28</v>
      </c>
      <c r="H568" s="361">
        <v>9.1910000000000007</v>
      </c>
    </row>
    <row r="569" spans="2:8" ht="15" customHeight="1">
      <c r="B569" s="364">
        <v>44757</v>
      </c>
      <c r="C569" s="361">
        <v>2.2202999999999999</v>
      </c>
      <c r="D569" s="361">
        <v>13.0869</v>
      </c>
      <c r="E569" s="361">
        <v>20.5609</v>
      </c>
      <c r="F569" s="361">
        <v>12.6228</v>
      </c>
      <c r="G569" s="361">
        <v>3.222</v>
      </c>
      <c r="H569" s="361">
        <v>9.4008000000000003</v>
      </c>
    </row>
    <row r="570" spans="2:8" ht="15" customHeight="1">
      <c r="B570" s="364">
        <v>44756</v>
      </c>
      <c r="C570" s="361">
        <v>2.2326000000000001</v>
      </c>
      <c r="D570" s="361">
        <v>13.267899999999999</v>
      </c>
      <c r="E570" s="361">
        <v>20.609200000000001</v>
      </c>
      <c r="F570" s="361">
        <v>12.6836</v>
      </c>
      <c r="G570" s="361">
        <v>3.2709999999999999</v>
      </c>
      <c r="H570" s="361">
        <v>9.4125999999999994</v>
      </c>
    </row>
    <row r="571" spans="2:8" ht="15" customHeight="1">
      <c r="B571" s="364">
        <v>44755</v>
      </c>
      <c r="C571" s="361">
        <v>2.2271000000000001</v>
      </c>
      <c r="D571" s="361">
        <v>13.2278</v>
      </c>
      <c r="E571" s="361">
        <v>20.5898</v>
      </c>
      <c r="F571" s="361">
        <v>12.6568</v>
      </c>
      <c r="G571" s="361">
        <v>3.2949999999999999</v>
      </c>
      <c r="H571" s="361">
        <v>9.3618000000000006</v>
      </c>
    </row>
    <row r="572" spans="2:8" ht="15" customHeight="1">
      <c r="B572" s="364">
        <v>44754</v>
      </c>
      <c r="C572" s="361">
        <v>2.2368999999999999</v>
      </c>
      <c r="D572" s="361">
        <v>13.197699999999999</v>
      </c>
      <c r="E572" s="361">
        <v>20.5779</v>
      </c>
      <c r="F572" s="361">
        <v>12.6515</v>
      </c>
      <c r="G572" s="361">
        <v>3.335</v>
      </c>
      <c r="H572" s="361">
        <v>9.3164999999999996</v>
      </c>
    </row>
    <row r="573" spans="2:8" ht="15" customHeight="1">
      <c r="B573" s="364">
        <v>44753</v>
      </c>
      <c r="C573" s="361">
        <v>2.2159</v>
      </c>
      <c r="D573" s="361">
        <v>13.297000000000001</v>
      </c>
      <c r="E573" s="361">
        <v>20.590800000000002</v>
      </c>
      <c r="F573" s="361">
        <v>12.6647</v>
      </c>
      <c r="G573" s="361">
        <v>3.3849999999999998</v>
      </c>
      <c r="H573" s="361">
        <v>9.2797000000000001</v>
      </c>
    </row>
    <row r="574" spans="2:8" ht="15" customHeight="1">
      <c r="B574" s="364">
        <v>44750</v>
      </c>
      <c r="C574" s="361">
        <v>2.2054</v>
      </c>
      <c r="D574" s="361">
        <v>13.5098</v>
      </c>
      <c r="E574" s="361">
        <v>20.670400000000001</v>
      </c>
      <c r="F574" s="361">
        <v>12.735099999999999</v>
      </c>
      <c r="G574" s="361">
        <v>3.36</v>
      </c>
      <c r="H574" s="361">
        <v>9.3750999999999998</v>
      </c>
    </row>
    <row r="575" spans="2:8" ht="15" customHeight="1">
      <c r="B575" s="364">
        <v>44749</v>
      </c>
      <c r="C575" s="361">
        <v>2.2225999999999999</v>
      </c>
      <c r="D575" s="361">
        <v>13.532400000000001</v>
      </c>
      <c r="E575" s="361">
        <v>20.611000000000001</v>
      </c>
      <c r="F575" s="361">
        <v>12.843500000000001</v>
      </c>
      <c r="G575" s="361">
        <v>3.3159999999999998</v>
      </c>
      <c r="H575" s="361">
        <v>9.5274999999999999</v>
      </c>
    </row>
    <row r="576" spans="2:8" ht="15" customHeight="1">
      <c r="B576" s="364">
        <v>44748</v>
      </c>
      <c r="C576" s="361">
        <v>2.2635000000000001</v>
      </c>
      <c r="D576" s="361">
        <v>14.2531</v>
      </c>
      <c r="E576" s="361">
        <v>20.556000000000001</v>
      </c>
      <c r="F576" s="361">
        <v>13.2698</v>
      </c>
      <c r="G576" s="361">
        <v>3.302</v>
      </c>
      <c r="H576" s="361">
        <v>9.9678000000000004</v>
      </c>
    </row>
    <row r="577" spans="2:8" ht="15" customHeight="1">
      <c r="B577" s="364">
        <v>44747</v>
      </c>
      <c r="C577" s="361">
        <v>2.2139000000000002</v>
      </c>
      <c r="D577" s="361">
        <v>14.1105</v>
      </c>
      <c r="E577" s="361">
        <v>20.571899999999999</v>
      </c>
      <c r="F577" s="361">
        <v>13.204800000000001</v>
      </c>
      <c r="G577" s="361">
        <v>3.3650000000000002</v>
      </c>
      <c r="H577" s="361">
        <v>9.8398000000000003</v>
      </c>
    </row>
    <row r="578" spans="2:8" ht="15" customHeight="1">
      <c r="B578" s="364">
        <v>44746</v>
      </c>
      <c r="C578" s="361">
        <v>2.2524000000000002</v>
      </c>
      <c r="D578" s="361">
        <v>14.364599999999999</v>
      </c>
      <c r="E578" s="361">
        <v>20.553999999999998</v>
      </c>
      <c r="F578" s="361">
        <v>13.3978</v>
      </c>
      <c r="G578" s="361">
        <v>3.4750000000000001</v>
      </c>
      <c r="H578" s="361">
        <v>9.9228000000000005</v>
      </c>
    </row>
    <row r="579" spans="2:8" ht="15" customHeight="1">
      <c r="B579" s="364">
        <v>44743</v>
      </c>
      <c r="C579" s="361">
        <v>2.2717000000000001</v>
      </c>
      <c r="D579" s="361">
        <v>13.991</v>
      </c>
      <c r="E579" s="361">
        <v>20.5062</v>
      </c>
      <c r="F579" s="361">
        <v>13.438700000000001</v>
      </c>
      <c r="G579" s="361">
        <v>3.4950000000000001</v>
      </c>
      <c r="H579" s="361">
        <v>9.9436999999999998</v>
      </c>
    </row>
    <row r="580" spans="2:8" ht="15" customHeight="1">
      <c r="B580" s="364">
        <v>44742</v>
      </c>
      <c r="C580" s="361">
        <v>2.2467000000000001</v>
      </c>
      <c r="D580" s="361">
        <v>14.416600000000001</v>
      </c>
      <c r="E580" s="361">
        <v>20.4924</v>
      </c>
      <c r="F580" s="361">
        <v>13.403</v>
      </c>
      <c r="G580" s="361">
        <v>3.621</v>
      </c>
      <c r="H580" s="361">
        <v>9.782</v>
      </c>
    </row>
    <row r="581" spans="2:8" ht="15" customHeight="1">
      <c r="B581" s="364">
        <v>44741</v>
      </c>
      <c r="C581" s="361">
        <v>2.2000999999999999</v>
      </c>
      <c r="D581" s="361">
        <v>14.5062</v>
      </c>
      <c r="E581" s="361">
        <v>20.462900000000001</v>
      </c>
      <c r="F581" s="361">
        <v>13.2965</v>
      </c>
      <c r="G581" s="361">
        <v>3.66</v>
      </c>
      <c r="H581" s="361">
        <v>9.6364999999999998</v>
      </c>
    </row>
    <row r="582" spans="2:8" ht="15" customHeight="1">
      <c r="B582" s="364">
        <v>44740</v>
      </c>
      <c r="C582" s="361">
        <v>2.1621999999999999</v>
      </c>
      <c r="D582" s="361">
        <v>15.685600000000001</v>
      </c>
      <c r="E582" s="361">
        <v>20.644600000000001</v>
      </c>
      <c r="F582" s="361">
        <v>13.7043</v>
      </c>
      <c r="G582" s="361">
        <v>3.6850000000000001</v>
      </c>
      <c r="H582" s="361">
        <v>10.019299999999999</v>
      </c>
    </row>
    <row r="583" spans="2:8" ht="15" customHeight="1">
      <c r="B583" s="364">
        <v>44739</v>
      </c>
      <c r="C583" s="361">
        <v>2.0935000000000001</v>
      </c>
      <c r="D583" s="361">
        <v>16.079999999999998</v>
      </c>
      <c r="E583" s="361">
        <v>20.502099999999999</v>
      </c>
      <c r="F583" s="361">
        <v>13.4932</v>
      </c>
      <c r="G583" s="361">
        <v>3.7120000000000002</v>
      </c>
      <c r="H583" s="361">
        <v>9.7812000000000001</v>
      </c>
    </row>
    <row r="584" spans="2:8" ht="15" customHeight="1">
      <c r="B584" s="364">
        <v>44736</v>
      </c>
      <c r="C584" s="361">
        <v>2.1486999999999998</v>
      </c>
      <c r="D584" s="361">
        <v>14.8666</v>
      </c>
      <c r="E584" s="361">
        <v>20.422599999999999</v>
      </c>
      <c r="F584" s="361">
        <v>13.254</v>
      </c>
      <c r="G584" s="361">
        <v>3.625</v>
      </c>
      <c r="H584" s="361">
        <v>9.6289999999999996</v>
      </c>
    </row>
    <row r="585" spans="2:8" ht="15" customHeight="1">
      <c r="B585" s="364">
        <v>44735</v>
      </c>
      <c r="C585" s="361">
        <v>2.1936</v>
      </c>
      <c r="D585" s="361">
        <v>14.8871</v>
      </c>
      <c r="E585" s="361">
        <v>20.4177</v>
      </c>
      <c r="F585" s="361">
        <v>13.372</v>
      </c>
      <c r="G585" s="361">
        <v>3.7250000000000001</v>
      </c>
      <c r="H585" s="361">
        <v>9.6470000000000002</v>
      </c>
    </row>
    <row r="586" spans="2:8" ht="15" customHeight="1">
      <c r="B586" s="364">
        <v>44734</v>
      </c>
      <c r="C586" s="361">
        <v>2.1707999999999998</v>
      </c>
      <c r="D586" s="361">
        <v>14.9773</v>
      </c>
      <c r="E586" s="361">
        <v>20.394500000000001</v>
      </c>
      <c r="F586" s="361">
        <v>13.366099999999999</v>
      </c>
      <c r="G586" s="361">
        <v>3.6749999999999998</v>
      </c>
      <c r="H586" s="361">
        <v>9.6911000000000005</v>
      </c>
    </row>
    <row r="587" spans="2:8" ht="15" customHeight="1">
      <c r="B587" s="364">
        <v>44733</v>
      </c>
      <c r="C587" s="361">
        <v>2.1133000000000002</v>
      </c>
      <c r="D587" s="361">
        <v>14.991300000000001</v>
      </c>
      <c r="E587" s="361">
        <v>20.372</v>
      </c>
      <c r="F587" s="361">
        <v>13.2578</v>
      </c>
      <c r="G587" s="361">
        <v>3.7719999999999998</v>
      </c>
      <c r="H587" s="361">
        <v>9.4857999999999993</v>
      </c>
    </row>
    <row r="588" spans="2:8" ht="15" customHeight="1">
      <c r="B588" s="364">
        <v>44732</v>
      </c>
      <c r="C588" s="361">
        <v>2.1263000000000001</v>
      </c>
      <c r="D588" s="361">
        <v>14.944900000000001</v>
      </c>
      <c r="E588" s="361">
        <v>20.338200000000001</v>
      </c>
      <c r="F588" s="361">
        <v>13.3795</v>
      </c>
      <c r="G588" s="361">
        <v>3.7850000000000001</v>
      </c>
      <c r="H588" s="361">
        <v>9.5945</v>
      </c>
    </row>
    <row r="589" spans="2:8" ht="15" customHeight="1">
      <c r="B589" s="364">
        <v>44729</v>
      </c>
      <c r="C589" s="361">
        <v>2.0865</v>
      </c>
      <c r="D589" s="361">
        <v>15.095599999999999</v>
      </c>
      <c r="E589" s="361">
        <v>20.615200000000002</v>
      </c>
      <c r="F589" s="361">
        <v>13.606</v>
      </c>
      <c r="G589" s="361">
        <v>3.7949999999999999</v>
      </c>
      <c r="H589" s="361">
        <v>9.8109999999999999</v>
      </c>
    </row>
    <row r="590" spans="2:8" ht="15" customHeight="1">
      <c r="B590" s="364">
        <v>44728</v>
      </c>
      <c r="C590" s="361">
        <v>2.0771000000000002</v>
      </c>
      <c r="D590" s="361">
        <v>14.944699999999999</v>
      </c>
      <c r="E590" s="361">
        <v>20.598500000000001</v>
      </c>
      <c r="F590" s="361">
        <v>13.5524</v>
      </c>
      <c r="G590" s="361">
        <v>3.7719999999999998</v>
      </c>
      <c r="H590" s="361">
        <v>9.7804000000000002</v>
      </c>
    </row>
    <row r="591" spans="2:8" ht="15" customHeight="1">
      <c r="B591" s="364">
        <v>44727</v>
      </c>
      <c r="C591" s="361">
        <v>2.0798999999999999</v>
      </c>
      <c r="D591" s="361">
        <v>14.908300000000001</v>
      </c>
      <c r="E591" s="361">
        <v>20.5763</v>
      </c>
      <c r="F591" s="361">
        <v>13.5511</v>
      </c>
      <c r="G591" s="361">
        <v>3.7690000000000001</v>
      </c>
      <c r="H591" s="361">
        <v>9.7820999999999998</v>
      </c>
    </row>
    <row r="592" spans="2:8" ht="15" customHeight="1">
      <c r="B592" s="364">
        <v>44726</v>
      </c>
      <c r="C592" s="361">
        <v>2.0438000000000001</v>
      </c>
      <c r="D592" s="361">
        <v>15.0222</v>
      </c>
      <c r="E592" s="361">
        <v>20.554300000000001</v>
      </c>
      <c r="F592" s="361">
        <v>13.5016</v>
      </c>
      <c r="G592" s="361">
        <v>3.6850000000000001</v>
      </c>
      <c r="H592" s="361">
        <v>9.8165999999999993</v>
      </c>
    </row>
    <row r="593" spans="2:8" ht="15" customHeight="1">
      <c r="B593" s="364">
        <v>44725</v>
      </c>
      <c r="C593" s="361">
        <v>2.0362</v>
      </c>
      <c r="D593" s="361">
        <v>15.0817</v>
      </c>
      <c r="E593" s="361">
        <v>20.561</v>
      </c>
      <c r="F593" s="361">
        <v>13.487500000000001</v>
      </c>
      <c r="G593" s="361">
        <v>3.6779999999999999</v>
      </c>
      <c r="H593" s="361">
        <v>9.8094999999999999</v>
      </c>
    </row>
    <row r="594" spans="2:8" ht="15" customHeight="1">
      <c r="B594" s="364">
        <v>44722</v>
      </c>
      <c r="C594" s="361">
        <v>1.9443999999999999</v>
      </c>
      <c r="D594" s="361">
        <v>15.2712</v>
      </c>
      <c r="E594" s="361">
        <v>20.530200000000001</v>
      </c>
      <c r="F594" s="361">
        <v>13.3462</v>
      </c>
      <c r="G594" s="361">
        <v>3.49</v>
      </c>
      <c r="H594" s="361">
        <v>9.8561999999999994</v>
      </c>
    </row>
    <row r="595" spans="2:8" ht="15" customHeight="1">
      <c r="B595" s="364">
        <v>44721</v>
      </c>
      <c r="C595" s="361">
        <v>1.9231</v>
      </c>
      <c r="D595" s="361">
        <v>15.2104</v>
      </c>
      <c r="E595" s="361">
        <v>20.560700000000001</v>
      </c>
      <c r="F595" s="361">
        <v>13.1799</v>
      </c>
      <c r="G595" s="361">
        <v>3.4750000000000001</v>
      </c>
      <c r="H595" s="361">
        <v>9.7049000000000003</v>
      </c>
    </row>
    <row r="596" spans="2:8" ht="15" customHeight="1">
      <c r="B596" s="364">
        <v>44720</v>
      </c>
      <c r="C596" s="361">
        <v>1.9234</v>
      </c>
      <c r="D596" s="361">
        <v>14.258800000000001</v>
      </c>
      <c r="E596" s="361">
        <v>20.4968</v>
      </c>
      <c r="F596" s="361">
        <v>12.7643</v>
      </c>
      <c r="G596" s="361">
        <v>3.47</v>
      </c>
      <c r="H596" s="361">
        <v>9.2942999999999998</v>
      </c>
    </row>
    <row r="597" spans="2:8" ht="15" customHeight="1">
      <c r="B597" s="364">
        <v>44719</v>
      </c>
      <c r="C597" s="361">
        <v>1.9232</v>
      </c>
      <c r="D597" s="361">
        <v>14.305</v>
      </c>
      <c r="E597" s="361">
        <v>20.468599999999999</v>
      </c>
      <c r="F597" s="361">
        <v>12.7441</v>
      </c>
      <c r="G597" s="361">
        <v>3.5419999999999998</v>
      </c>
      <c r="H597" s="361">
        <v>9.2020999999999997</v>
      </c>
    </row>
    <row r="598" spans="2:8" ht="15" customHeight="1">
      <c r="B598" s="364">
        <v>44715</v>
      </c>
      <c r="C598" s="361">
        <v>1.8556999999999999</v>
      </c>
      <c r="D598" s="361">
        <v>14.024100000000001</v>
      </c>
      <c r="E598" s="361">
        <v>20.533200000000001</v>
      </c>
      <c r="F598" s="361">
        <v>12.6868</v>
      </c>
      <c r="G598" s="361">
        <v>3.407</v>
      </c>
      <c r="H598" s="361">
        <v>9.2797999999999998</v>
      </c>
    </row>
    <row r="599" spans="2:8" ht="15" customHeight="1">
      <c r="B599" s="364">
        <v>44714</v>
      </c>
      <c r="C599" s="361">
        <v>1.8644000000000001</v>
      </c>
      <c r="D599" s="361">
        <v>13.9465</v>
      </c>
      <c r="E599" s="361">
        <v>20.540800000000001</v>
      </c>
      <c r="F599" s="361">
        <v>12.671900000000001</v>
      </c>
      <c r="G599" s="361">
        <v>3.42</v>
      </c>
      <c r="H599" s="361">
        <v>9.2518999999999991</v>
      </c>
    </row>
    <row r="600" spans="2:8" ht="15" customHeight="1">
      <c r="B600" s="364">
        <v>44712</v>
      </c>
      <c r="C600" s="361">
        <v>1.8448</v>
      </c>
      <c r="D600" s="361">
        <v>13.8773</v>
      </c>
      <c r="E600" s="361">
        <v>20.522600000000001</v>
      </c>
      <c r="F600" s="361">
        <v>12.602600000000001</v>
      </c>
      <c r="G600" s="361">
        <v>3.33</v>
      </c>
      <c r="H600" s="361">
        <v>9.2726000000000006</v>
      </c>
    </row>
    <row r="601" spans="2:8" ht="15" customHeight="1">
      <c r="B601" s="364">
        <v>44711</v>
      </c>
      <c r="C601" s="361">
        <v>1.8779999999999999</v>
      </c>
      <c r="D601" s="361">
        <v>13.899900000000001</v>
      </c>
      <c r="E601" s="361">
        <v>20.535399999999999</v>
      </c>
      <c r="F601" s="361">
        <v>12.6669</v>
      </c>
      <c r="G601" s="361">
        <v>3.22</v>
      </c>
      <c r="H601" s="361">
        <v>9.4468999999999994</v>
      </c>
    </row>
    <row r="602" spans="2:8" ht="15" customHeight="1">
      <c r="B602" s="364">
        <v>44708</v>
      </c>
      <c r="C602" s="361">
        <v>1.8915</v>
      </c>
      <c r="D602" s="361">
        <v>14.3858</v>
      </c>
      <c r="E602" s="361">
        <v>20.613600000000002</v>
      </c>
      <c r="F602" s="361">
        <v>12.7845</v>
      </c>
      <c r="G602" s="361">
        <v>3.2170000000000001</v>
      </c>
      <c r="H602" s="361">
        <v>9.5675000000000008</v>
      </c>
    </row>
    <row r="603" spans="2:8" ht="15" customHeight="1">
      <c r="B603" s="364">
        <v>44707</v>
      </c>
      <c r="C603" s="361">
        <v>1.9118999999999999</v>
      </c>
      <c r="D603" s="361">
        <v>14.2105</v>
      </c>
      <c r="E603" s="361">
        <v>20.640999999999998</v>
      </c>
      <c r="F603" s="361">
        <v>12.792299999999999</v>
      </c>
      <c r="G603" s="361">
        <v>3.2320000000000002</v>
      </c>
      <c r="H603" s="361">
        <v>9.5602999999999998</v>
      </c>
    </row>
    <row r="604" spans="2:8" ht="15" customHeight="1">
      <c r="B604" s="364">
        <v>44706</v>
      </c>
      <c r="C604" s="361">
        <v>1.9089</v>
      </c>
      <c r="D604" s="361">
        <v>14.1675</v>
      </c>
      <c r="E604" s="361">
        <v>20.643799999999999</v>
      </c>
      <c r="F604" s="361">
        <v>12.7743</v>
      </c>
      <c r="G604" s="361">
        <v>3.181</v>
      </c>
      <c r="H604" s="361">
        <v>9.5932999999999993</v>
      </c>
    </row>
    <row r="605" spans="2:8" ht="15" customHeight="1">
      <c r="B605" s="364">
        <v>44705</v>
      </c>
      <c r="C605" s="361">
        <v>1.9166000000000001</v>
      </c>
      <c r="D605" s="361">
        <v>14.131399999999999</v>
      </c>
      <c r="E605" s="361">
        <v>20.568899999999999</v>
      </c>
      <c r="F605" s="361">
        <v>12.773099999999999</v>
      </c>
      <c r="G605" s="361">
        <v>3.202</v>
      </c>
      <c r="H605" s="361">
        <v>9.5710999999999995</v>
      </c>
    </row>
    <row r="606" spans="2:8" ht="15" customHeight="1">
      <c r="B606" s="364">
        <v>44704</v>
      </c>
      <c r="C606" s="361">
        <v>1.8777999999999999</v>
      </c>
      <c r="D606" s="361">
        <v>14.5008</v>
      </c>
      <c r="E606" s="361">
        <v>20.535699999999999</v>
      </c>
      <c r="F606" s="361">
        <v>12.839399999999999</v>
      </c>
      <c r="G606" s="361">
        <v>3.262</v>
      </c>
      <c r="H606" s="361">
        <v>9.5774000000000008</v>
      </c>
    </row>
    <row r="607" spans="2:8" ht="15" customHeight="1">
      <c r="B607" s="364">
        <v>44701</v>
      </c>
      <c r="C607" s="361">
        <v>1.8845000000000001</v>
      </c>
      <c r="D607" s="361">
        <v>14.5944</v>
      </c>
      <c r="E607" s="361">
        <v>20.366199999999999</v>
      </c>
      <c r="F607" s="361">
        <v>12.8849</v>
      </c>
      <c r="G607" s="361">
        <v>3.24</v>
      </c>
      <c r="H607" s="361">
        <v>9.6448999999999998</v>
      </c>
    </row>
    <row r="608" spans="2:8" ht="15" customHeight="1">
      <c r="B608" s="364">
        <v>44700</v>
      </c>
      <c r="C608" s="361">
        <v>1.9206000000000001</v>
      </c>
      <c r="D608" s="361">
        <v>14.507899999999999</v>
      </c>
      <c r="E608" s="361">
        <v>20.3553</v>
      </c>
      <c r="F608" s="361">
        <v>12.9293</v>
      </c>
      <c r="G608" s="361">
        <v>3.3069999999999999</v>
      </c>
      <c r="H608" s="361">
        <v>9.6222999999999992</v>
      </c>
    </row>
    <row r="609" spans="2:8" ht="15" customHeight="1">
      <c r="B609" s="364">
        <v>44699</v>
      </c>
      <c r="C609" s="361">
        <v>1.8955</v>
      </c>
      <c r="D609" s="361">
        <v>14.665699999999999</v>
      </c>
      <c r="E609" s="361">
        <v>20.3537</v>
      </c>
      <c r="F609" s="361">
        <v>12.938800000000001</v>
      </c>
      <c r="G609" s="361">
        <v>3.3149999999999999</v>
      </c>
      <c r="H609" s="361">
        <v>9.6237999999999992</v>
      </c>
    </row>
    <row r="610" spans="2:8" ht="15" customHeight="1">
      <c r="B610" s="364">
        <v>44698</v>
      </c>
      <c r="C610" s="361">
        <v>1.9040999999999999</v>
      </c>
      <c r="D610" s="361">
        <v>14.6393</v>
      </c>
      <c r="E610" s="361">
        <v>20.388200000000001</v>
      </c>
      <c r="F610" s="361">
        <v>12.966799999999999</v>
      </c>
      <c r="G610" s="361">
        <v>3.28</v>
      </c>
      <c r="H610" s="361">
        <v>9.6867999999999999</v>
      </c>
    </row>
    <row r="611" spans="2:8" ht="15" customHeight="1">
      <c r="B611" s="364">
        <v>44697</v>
      </c>
      <c r="C611" s="361">
        <v>1.9212</v>
      </c>
      <c r="D611" s="361">
        <v>14.383900000000001</v>
      </c>
      <c r="E611" s="361">
        <v>20.387499999999999</v>
      </c>
      <c r="F611" s="361">
        <v>12.8924</v>
      </c>
      <c r="G611" s="361">
        <v>3.2669999999999999</v>
      </c>
      <c r="H611" s="361">
        <v>9.6254000000000008</v>
      </c>
    </row>
    <row r="612" spans="2:8" ht="15" customHeight="1">
      <c r="B612" s="364">
        <v>44694</v>
      </c>
      <c r="C612" s="361">
        <v>1.9111</v>
      </c>
      <c r="D612" s="361">
        <v>14.9908</v>
      </c>
      <c r="E612" s="361">
        <v>20.928000000000001</v>
      </c>
      <c r="F612" s="361">
        <v>13.2303</v>
      </c>
      <c r="G612" s="361">
        <v>3.23</v>
      </c>
      <c r="H612" s="361">
        <v>10.000299999999999</v>
      </c>
    </row>
    <row r="613" spans="2:8" ht="15" customHeight="1">
      <c r="B613" s="364">
        <v>44693</v>
      </c>
      <c r="C613" s="361">
        <v>1.9544999999999999</v>
      </c>
      <c r="D613" s="361">
        <v>14.9415</v>
      </c>
      <c r="E613" s="361">
        <v>20.8903</v>
      </c>
      <c r="F613" s="361">
        <v>13.2639</v>
      </c>
      <c r="G613" s="361">
        <v>3.1749999999999998</v>
      </c>
      <c r="H613" s="361">
        <v>10.088900000000001</v>
      </c>
    </row>
    <row r="614" spans="2:8" ht="15" customHeight="1">
      <c r="B614" s="364">
        <v>44692</v>
      </c>
      <c r="C614" s="361">
        <v>1.9088000000000001</v>
      </c>
      <c r="D614" s="361">
        <v>14.605499999999999</v>
      </c>
      <c r="E614" s="361">
        <v>20.811699999999998</v>
      </c>
      <c r="F614" s="361">
        <v>12.9542</v>
      </c>
      <c r="G614" s="361">
        <v>3.26</v>
      </c>
      <c r="H614" s="361">
        <v>9.6942000000000004</v>
      </c>
    </row>
    <row r="615" spans="2:8" ht="15" customHeight="1">
      <c r="B615" s="364">
        <v>44691</v>
      </c>
      <c r="C615" s="361">
        <v>1.9025000000000001</v>
      </c>
      <c r="D615" s="361">
        <v>14.6393</v>
      </c>
      <c r="E615" s="361">
        <v>20.799600000000002</v>
      </c>
      <c r="F615" s="361">
        <v>12.956799999999999</v>
      </c>
      <c r="G615" s="361">
        <v>3.41</v>
      </c>
      <c r="H615" s="361">
        <v>9.5467999999999993</v>
      </c>
    </row>
    <row r="616" spans="2:8" ht="15" customHeight="1">
      <c r="B616" s="364">
        <v>44690</v>
      </c>
      <c r="C616" s="361">
        <v>1.8734</v>
      </c>
      <c r="D616" s="361">
        <v>14.4971</v>
      </c>
      <c r="E616" s="361">
        <v>20.932300000000001</v>
      </c>
      <c r="F616" s="361">
        <v>12.9376</v>
      </c>
      <c r="G616" s="361">
        <v>3.42</v>
      </c>
      <c r="H616" s="361">
        <v>9.5175999999999998</v>
      </c>
    </row>
    <row r="617" spans="2:8" ht="15" customHeight="1">
      <c r="B617" s="364">
        <v>44687</v>
      </c>
      <c r="C617" s="361">
        <v>1.8573999999999999</v>
      </c>
      <c r="D617" s="361">
        <v>15.043900000000001</v>
      </c>
      <c r="E617" s="361">
        <v>21.110800000000001</v>
      </c>
      <c r="F617" s="361">
        <v>13.1539</v>
      </c>
      <c r="G617" s="361">
        <v>3.42</v>
      </c>
      <c r="H617" s="361">
        <v>9.7339000000000002</v>
      </c>
    </row>
    <row r="618" spans="2:8" ht="15" customHeight="1">
      <c r="B618" s="364">
        <v>44685</v>
      </c>
      <c r="C618" s="361">
        <v>1.8212999999999999</v>
      </c>
      <c r="D618" s="361">
        <v>15.0367</v>
      </c>
      <c r="E618" s="361">
        <v>21.103400000000001</v>
      </c>
      <c r="F618" s="361">
        <v>13.1677</v>
      </c>
      <c r="G618" s="361">
        <v>3.4279999999999999</v>
      </c>
      <c r="H618" s="361">
        <v>9.7396999999999991</v>
      </c>
    </row>
    <row r="619" spans="2:8" ht="15" customHeight="1">
      <c r="B619" s="364">
        <v>44684</v>
      </c>
      <c r="C619" s="361">
        <v>1.8194999999999999</v>
      </c>
      <c r="D619" s="361">
        <v>16.644300000000001</v>
      </c>
      <c r="E619" s="361">
        <v>21.1233</v>
      </c>
      <c r="F619" s="361">
        <v>13.811400000000001</v>
      </c>
      <c r="G619" s="361">
        <v>3.407</v>
      </c>
      <c r="H619" s="361">
        <v>10.404400000000001</v>
      </c>
    </row>
    <row r="620" spans="2:8" ht="15" customHeight="1">
      <c r="B620" s="364">
        <v>44683</v>
      </c>
      <c r="C620" s="361">
        <v>1.8146</v>
      </c>
      <c r="D620" s="361">
        <v>16.494499999999999</v>
      </c>
      <c r="E620" s="361">
        <v>21.122599999999998</v>
      </c>
      <c r="F620" s="361">
        <v>13.771699999999999</v>
      </c>
      <c r="G620" s="361">
        <v>3.391</v>
      </c>
      <c r="H620" s="361">
        <v>10.380699999999999</v>
      </c>
    </row>
    <row r="621" spans="2:8" ht="15" customHeight="1">
      <c r="B621" s="364">
        <v>44680</v>
      </c>
      <c r="C621" s="361">
        <v>1.8222</v>
      </c>
      <c r="D621" s="361">
        <v>16.448699999999999</v>
      </c>
      <c r="E621" s="361">
        <v>21.4131</v>
      </c>
      <c r="F621" s="361">
        <v>13.6698</v>
      </c>
      <c r="G621" s="361">
        <v>3.2349999999999999</v>
      </c>
      <c r="H621" s="361">
        <v>10.434799999999999</v>
      </c>
    </row>
    <row r="622" spans="2:8" ht="15" customHeight="1">
      <c r="B622" s="364">
        <v>44679</v>
      </c>
      <c r="C622" s="361">
        <v>1.8354999999999999</v>
      </c>
      <c r="D622" s="361">
        <v>15.084199999999999</v>
      </c>
      <c r="E622" s="361">
        <v>21.409199999999998</v>
      </c>
      <c r="F622" s="361">
        <v>13.684699999999999</v>
      </c>
      <c r="G622" s="361">
        <v>3.16</v>
      </c>
      <c r="H622" s="361">
        <v>10.524699999999999</v>
      </c>
    </row>
    <row r="623" spans="2:8" ht="15" customHeight="1">
      <c r="B623" s="364">
        <v>44678</v>
      </c>
      <c r="C623" s="361">
        <v>1.8594999999999999</v>
      </c>
      <c r="D623" s="361">
        <v>16.174299999999999</v>
      </c>
      <c r="E623" s="361">
        <v>21.382100000000001</v>
      </c>
      <c r="F623" s="361">
        <v>14.1066</v>
      </c>
      <c r="G623" s="361">
        <v>3.1869999999999998</v>
      </c>
      <c r="H623" s="361">
        <v>10.919600000000001</v>
      </c>
    </row>
    <row r="624" spans="2:8" ht="15" customHeight="1">
      <c r="B624" s="364">
        <v>44677</v>
      </c>
      <c r="C624" s="361">
        <v>1.8962000000000001</v>
      </c>
      <c r="D624" s="361">
        <v>15.482200000000001</v>
      </c>
      <c r="E624" s="361">
        <v>21.396699999999999</v>
      </c>
      <c r="F624" s="361">
        <v>13.893800000000001</v>
      </c>
      <c r="G624" s="361">
        <v>3.18</v>
      </c>
      <c r="H624" s="361">
        <v>10.713800000000001</v>
      </c>
    </row>
    <row r="625" spans="2:8" ht="15" customHeight="1">
      <c r="B625" s="364">
        <v>44676</v>
      </c>
      <c r="C625" s="361">
        <v>1.9039999999999999</v>
      </c>
      <c r="D625" s="361">
        <v>15.346299999999999</v>
      </c>
      <c r="E625" s="361">
        <v>21.484500000000001</v>
      </c>
      <c r="F625" s="361">
        <v>13.8347</v>
      </c>
      <c r="G625" s="361">
        <v>3.177</v>
      </c>
      <c r="H625" s="361">
        <v>10.6577</v>
      </c>
    </row>
    <row r="626" spans="2:8" ht="15" customHeight="1">
      <c r="B626" s="364">
        <v>44673</v>
      </c>
      <c r="C626" s="361">
        <v>1.8691</v>
      </c>
      <c r="D626" s="361">
        <v>15.2254</v>
      </c>
      <c r="E626" s="361">
        <v>21.7088</v>
      </c>
      <c r="F626" s="361">
        <v>13.616899999999999</v>
      </c>
      <c r="G626" s="361">
        <v>3.3050000000000002</v>
      </c>
      <c r="H626" s="361">
        <v>10.3119</v>
      </c>
    </row>
    <row r="627" spans="2:8" ht="15" customHeight="1">
      <c r="B627" s="364">
        <v>44672</v>
      </c>
      <c r="C627" s="361">
        <v>1.8560000000000001</v>
      </c>
      <c r="D627" s="361">
        <v>14.2652</v>
      </c>
      <c r="E627" s="361">
        <v>21.708500000000001</v>
      </c>
      <c r="F627" s="361">
        <v>13.2233</v>
      </c>
      <c r="G627" s="361">
        <v>3.31</v>
      </c>
      <c r="H627" s="361">
        <v>9.9132999999999996</v>
      </c>
    </row>
    <row r="628" spans="2:8" ht="15" customHeight="1">
      <c r="B628" s="364">
        <v>44671</v>
      </c>
      <c r="C628" s="361">
        <v>1.8620000000000001</v>
      </c>
      <c r="D628" s="361">
        <v>14.265599999999999</v>
      </c>
      <c r="E628" s="361">
        <v>21.740600000000001</v>
      </c>
      <c r="F628" s="361">
        <v>13.2294</v>
      </c>
      <c r="G628" s="361">
        <v>3.3050000000000002</v>
      </c>
      <c r="H628" s="361">
        <v>9.9244000000000003</v>
      </c>
    </row>
    <row r="629" spans="2:8" ht="15" customHeight="1">
      <c r="B629" s="364">
        <v>44670</v>
      </c>
      <c r="C629" s="361">
        <v>1.8604000000000001</v>
      </c>
      <c r="D629" s="361">
        <v>14.313000000000001</v>
      </c>
      <c r="E629" s="361">
        <v>21.773399999999999</v>
      </c>
      <c r="F629" s="361">
        <v>13.242800000000001</v>
      </c>
      <c r="G629" s="361">
        <v>3.3250000000000002</v>
      </c>
      <c r="H629" s="361">
        <v>9.9177999999999997</v>
      </c>
    </row>
    <row r="630" spans="2:8" ht="15" customHeight="1">
      <c r="B630" s="364">
        <v>44669</v>
      </c>
      <c r="C630" s="361">
        <v>1.9474</v>
      </c>
      <c r="D630" s="361">
        <v>14.311199999999999</v>
      </c>
      <c r="E630" s="361">
        <v>21.776399999999999</v>
      </c>
      <c r="F630" s="361">
        <v>13.273099999999999</v>
      </c>
      <c r="G630" s="361">
        <v>3.3530000000000002</v>
      </c>
      <c r="H630" s="361">
        <v>9.9200999999999997</v>
      </c>
    </row>
    <row r="631" spans="2:8" ht="15" customHeight="1">
      <c r="B631" s="364">
        <v>44666</v>
      </c>
      <c r="C631" s="361">
        <v>1.9392</v>
      </c>
      <c r="D631" s="361">
        <v>14.9749</v>
      </c>
      <c r="E631" s="361">
        <v>21.788799999999998</v>
      </c>
      <c r="F631" s="361">
        <v>13.0984</v>
      </c>
      <c r="G631" s="361">
        <v>3.32</v>
      </c>
      <c r="H631" s="361">
        <v>9.7783999999999995</v>
      </c>
    </row>
    <row r="632" spans="2:8" ht="15" customHeight="1">
      <c r="B632" s="364">
        <v>44665</v>
      </c>
      <c r="C632" s="361">
        <v>1.9222999999999999</v>
      </c>
      <c r="D632" s="361">
        <v>15.3735</v>
      </c>
      <c r="E632" s="361">
        <v>21.829599999999999</v>
      </c>
      <c r="F632" s="361">
        <v>13.2044</v>
      </c>
      <c r="G632" s="361">
        <v>3.2069999999999999</v>
      </c>
      <c r="H632" s="361">
        <v>9.9974000000000007</v>
      </c>
    </row>
    <row r="633" spans="2:8" ht="15" customHeight="1">
      <c r="B633" s="364">
        <v>44664</v>
      </c>
      <c r="C633" s="361">
        <v>1.9180999999999999</v>
      </c>
      <c r="D633" s="361">
        <v>14.928599999999999</v>
      </c>
      <c r="E633" s="361">
        <v>21.811299999999999</v>
      </c>
      <c r="F633" s="361">
        <v>13.034800000000001</v>
      </c>
      <c r="G633" s="361">
        <v>3.302</v>
      </c>
      <c r="H633" s="361">
        <v>9.7327999999999992</v>
      </c>
    </row>
    <row r="634" spans="2:8" ht="15" customHeight="1">
      <c r="B634" s="364">
        <v>44663</v>
      </c>
      <c r="C634" s="361">
        <v>1.9673</v>
      </c>
      <c r="D634" s="361">
        <v>14.933199999999999</v>
      </c>
      <c r="E634" s="361">
        <v>21.734400000000001</v>
      </c>
      <c r="F634" s="361">
        <v>13.098599999999999</v>
      </c>
      <c r="G634" s="361">
        <v>3.31</v>
      </c>
      <c r="H634" s="361">
        <v>9.7886000000000006</v>
      </c>
    </row>
    <row r="635" spans="2:8" ht="15" customHeight="1">
      <c r="B635" s="364">
        <v>44662</v>
      </c>
      <c r="C635" s="361">
        <v>1.9460999999999999</v>
      </c>
      <c r="D635" s="361">
        <v>15.323700000000001</v>
      </c>
      <c r="E635" s="361">
        <v>21.697700000000001</v>
      </c>
      <c r="F635" s="361">
        <v>13.1547</v>
      </c>
      <c r="G635" s="361">
        <v>3.32</v>
      </c>
      <c r="H635" s="361">
        <v>9.8346999999999998</v>
      </c>
    </row>
    <row r="636" spans="2:8" ht="15" customHeight="1">
      <c r="B636" s="364">
        <v>44659</v>
      </c>
      <c r="C636" s="361">
        <v>1.9567000000000001</v>
      </c>
      <c r="D636" s="361">
        <v>14.140499999999999</v>
      </c>
      <c r="E636" s="361">
        <v>21.6342</v>
      </c>
      <c r="F636" s="361">
        <v>12.847300000000001</v>
      </c>
      <c r="G636" s="361">
        <v>3.181</v>
      </c>
      <c r="H636" s="361">
        <v>9.6662999999999997</v>
      </c>
    </row>
    <row r="637" spans="2:8" ht="15" customHeight="1">
      <c r="B637" s="364">
        <v>44658</v>
      </c>
      <c r="C637" s="361">
        <v>1.9618</v>
      </c>
      <c r="D637" s="361">
        <v>14.104799999999999</v>
      </c>
      <c r="E637" s="361">
        <v>21.6557</v>
      </c>
      <c r="F637" s="361">
        <v>12.899699999999999</v>
      </c>
      <c r="G637" s="361">
        <v>3.1070000000000002</v>
      </c>
      <c r="H637" s="361">
        <v>9.7927</v>
      </c>
    </row>
    <row r="638" spans="2:8" ht="15" customHeight="1">
      <c r="B638" s="364">
        <v>44657</v>
      </c>
      <c r="C638" s="361">
        <v>1.9229000000000001</v>
      </c>
      <c r="D638" s="361">
        <v>14.280799999999999</v>
      </c>
      <c r="E638" s="361">
        <v>21.572299999999998</v>
      </c>
      <c r="F638" s="361">
        <v>12.955500000000001</v>
      </c>
      <c r="G638" s="361">
        <v>3.1019999999999999</v>
      </c>
      <c r="H638" s="361">
        <v>9.8535000000000004</v>
      </c>
    </row>
    <row r="639" spans="2:8" ht="15" customHeight="1">
      <c r="B639" s="364">
        <v>44656</v>
      </c>
      <c r="C639" s="361">
        <v>1.9037999999999999</v>
      </c>
      <c r="D639" s="361">
        <v>14.2934</v>
      </c>
      <c r="E639" s="361">
        <v>21.572900000000001</v>
      </c>
      <c r="F639" s="361">
        <v>12.884499999999999</v>
      </c>
      <c r="G639" s="361">
        <v>3.0750000000000002</v>
      </c>
      <c r="H639" s="361">
        <v>9.8094999999999999</v>
      </c>
    </row>
    <row r="640" spans="2:8" ht="15" customHeight="1">
      <c r="B640" s="364">
        <v>44655</v>
      </c>
      <c r="C640" s="361">
        <v>1.9128000000000001</v>
      </c>
      <c r="D640" s="361">
        <v>13.868499999999999</v>
      </c>
      <c r="E640" s="361">
        <v>21.5627</v>
      </c>
      <c r="F640" s="361">
        <v>12.7029</v>
      </c>
      <c r="G640" s="361">
        <v>3.0369999999999999</v>
      </c>
      <c r="H640" s="361">
        <v>9.6659000000000006</v>
      </c>
    </row>
    <row r="641" spans="2:8" ht="15" customHeight="1">
      <c r="B641" s="364">
        <v>44652</v>
      </c>
      <c r="C641" s="361">
        <v>1.9400999999999999</v>
      </c>
      <c r="D641" s="361">
        <v>13.7111</v>
      </c>
      <c r="E641" s="361">
        <v>21.5901</v>
      </c>
      <c r="F641" s="361">
        <v>12.6105</v>
      </c>
      <c r="G641" s="361">
        <v>3.0049999999999999</v>
      </c>
      <c r="H641" s="361">
        <v>9.6054999999999993</v>
      </c>
    </row>
    <row r="642" spans="2:8" ht="15" customHeight="1">
      <c r="B642" s="364">
        <v>44651</v>
      </c>
      <c r="C642" s="361">
        <v>1.9278</v>
      </c>
      <c r="D642" s="361">
        <v>13.6143</v>
      </c>
      <c r="E642" s="361">
        <v>21.556000000000001</v>
      </c>
      <c r="F642" s="361">
        <v>12.554500000000001</v>
      </c>
      <c r="G642" s="361">
        <v>2.9649999999999999</v>
      </c>
      <c r="H642" s="361">
        <v>9.5894999999999992</v>
      </c>
    </row>
    <row r="643" spans="2:8" ht="15" customHeight="1">
      <c r="B643" s="364">
        <v>44650</v>
      </c>
      <c r="C643" s="361">
        <v>1.9350000000000001</v>
      </c>
      <c r="D643" s="361">
        <v>13.6889</v>
      </c>
      <c r="E643" s="361">
        <v>21.553100000000001</v>
      </c>
      <c r="F643" s="361">
        <v>12.643000000000001</v>
      </c>
      <c r="G643" s="361">
        <v>2.8849999999999998</v>
      </c>
      <c r="H643" s="361">
        <v>9.7579999999999991</v>
      </c>
    </row>
    <row r="644" spans="2:8" ht="15" customHeight="1">
      <c r="B644" s="364">
        <v>44649</v>
      </c>
      <c r="C644" s="361">
        <v>1.9459</v>
      </c>
      <c r="D644" s="361">
        <v>13.838800000000001</v>
      </c>
      <c r="E644" s="361">
        <v>21.596699999999998</v>
      </c>
      <c r="F644" s="361">
        <v>12.8367</v>
      </c>
      <c r="G644" s="361">
        <v>2.95</v>
      </c>
      <c r="H644" s="361">
        <v>9.8866999999999994</v>
      </c>
    </row>
    <row r="645" spans="2:8" ht="15" customHeight="1">
      <c r="B645" s="364">
        <v>44648</v>
      </c>
      <c r="C645" s="361">
        <v>1.9615</v>
      </c>
      <c r="D645" s="361">
        <v>13.924099999999999</v>
      </c>
      <c r="E645" s="361">
        <v>21.606000000000002</v>
      </c>
      <c r="F645" s="361">
        <v>12.839399999999999</v>
      </c>
      <c r="G645" s="361">
        <v>3.04</v>
      </c>
      <c r="H645" s="361">
        <v>9.7994000000000003</v>
      </c>
    </row>
    <row r="646" spans="2:8" ht="15" customHeight="1">
      <c r="B646" s="364">
        <v>44645</v>
      </c>
      <c r="C646" s="361">
        <v>1.9383999999999999</v>
      </c>
      <c r="D646" s="361">
        <v>13.729100000000001</v>
      </c>
      <c r="E646" s="361">
        <v>21.365500000000001</v>
      </c>
      <c r="F646" s="361">
        <v>12.532</v>
      </c>
      <c r="G646" s="361">
        <v>2.8769999999999998</v>
      </c>
      <c r="H646" s="361">
        <v>9.6549999999999994</v>
      </c>
    </row>
    <row r="647" spans="2:8" ht="15" customHeight="1">
      <c r="B647" s="364">
        <v>44644</v>
      </c>
      <c r="C647" s="361">
        <v>1.9380999999999999</v>
      </c>
      <c r="D647" s="361">
        <v>13.616300000000001</v>
      </c>
      <c r="E647" s="361">
        <v>21.349900000000002</v>
      </c>
      <c r="F647" s="361">
        <v>12.487399999999999</v>
      </c>
      <c r="G647" s="361">
        <v>2.86</v>
      </c>
      <c r="H647" s="361">
        <v>9.6273999999999997</v>
      </c>
    </row>
    <row r="648" spans="2:8" ht="15" customHeight="1">
      <c r="B648" s="364">
        <v>44643</v>
      </c>
      <c r="C648" s="361">
        <v>1.9330000000000001</v>
      </c>
      <c r="D648" s="361">
        <v>13.5611</v>
      </c>
      <c r="E648" s="361">
        <v>21.352799999999998</v>
      </c>
      <c r="F648" s="361">
        <v>12.356999999999999</v>
      </c>
      <c r="G648" s="361">
        <v>2.8090000000000002</v>
      </c>
      <c r="H648" s="361">
        <v>9.548</v>
      </c>
    </row>
    <row r="649" spans="2:8" ht="15" customHeight="1">
      <c r="B649" s="364">
        <v>44642</v>
      </c>
      <c r="C649" s="361">
        <v>1.9510000000000001</v>
      </c>
      <c r="D649" s="361">
        <v>13.642099999999999</v>
      </c>
      <c r="E649" s="361">
        <v>21.354099999999999</v>
      </c>
      <c r="F649" s="361">
        <v>12.4537</v>
      </c>
      <c r="G649" s="361">
        <v>2.827</v>
      </c>
      <c r="H649" s="361">
        <v>9.6266999999999996</v>
      </c>
    </row>
    <row r="650" spans="2:8" ht="15" customHeight="1">
      <c r="B650" s="364">
        <v>44641</v>
      </c>
      <c r="C650" s="361">
        <v>1.9704999999999999</v>
      </c>
      <c r="D650" s="361">
        <v>13.742800000000001</v>
      </c>
      <c r="E650" s="361">
        <v>21.364000000000001</v>
      </c>
      <c r="F650" s="361">
        <v>12.570600000000001</v>
      </c>
      <c r="G650" s="361">
        <v>2.738</v>
      </c>
      <c r="H650" s="361">
        <v>9.8325999999999993</v>
      </c>
    </row>
    <row r="651" spans="2:8" ht="15" customHeight="1">
      <c r="B651" s="364">
        <v>44638</v>
      </c>
      <c r="C651" s="361">
        <v>1.9279999999999999</v>
      </c>
      <c r="D651" s="361">
        <v>13.5924</v>
      </c>
      <c r="E651" s="361">
        <v>21.1798</v>
      </c>
      <c r="F651" s="361">
        <v>12.6525</v>
      </c>
      <c r="G651" s="361">
        <v>2.7309999999999999</v>
      </c>
      <c r="H651" s="361">
        <v>9.9215</v>
      </c>
    </row>
    <row r="652" spans="2:8" ht="15" customHeight="1">
      <c r="B652" s="364">
        <v>44637</v>
      </c>
      <c r="C652" s="361">
        <v>1.9356</v>
      </c>
      <c r="D652" s="361">
        <v>13.623200000000001</v>
      </c>
      <c r="E652" s="361">
        <v>21.152699999999999</v>
      </c>
      <c r="F652" s="361">
        <v>12.704599999999999</v>
      </c>
      <c r="G652" s="361">
        <v>2.702</v>
      </c>
      <c r="H652" s="361">
        <v>10.002599999999999</v>
      </c>
    </row>
    <row r="653" spans="2:8" ht="15" customHeight="1">
      <c r="B653" s="364">
        <v>44636</v>
      </c>
      <c r="C653" s="361">
        <v>1.9641</v>
      </c>
      <c r="D653" s="361">
        <v>13.8674</v>
      </c>
      <c r="E653" s="361">
        <v>21.150500000000001</v>
      </c>
      <c r="F653" s="361">
        <v>12.672800000000001</v>
      </c>
      <c r="G653" s="361">
        <v>2.7749999999999999</v>
      </c>
      <c r="H653" s="361">
        <v>9.8978000000000002</v>
      </c>
    </row>
    <row r="654" spans="2:8" ht="15" customHeight="1">
      <c r="B654" s="364">
        <v>44635</v>
      </c>
      <c r="C654" s="361">
        <v>1.998</v>
      </c>
      <c r="D654" s="361">
        <v>13.8759</v>
      </c>
      <c r="E654" s="361">
        <v>21.156400000000001</v>
      </c>
      <c r="F654" s="361">
        <v>12.7546</v>
      </c>
      <c r="G654" s="361">
        <v>2.7450000000000001</v>
      </c>
      <c r="H654" s="361">
        <v>10.009600000000001</v>
      </c>
    </row>
    <row r="655" spans="2:8" ht="15" customHeight="1">
      <c r="B655" s="364">
        <v>44634</v>
      </c>
      <c r="C655" s="361">
        <v>1.976</v>
      </c>
      <c r="D655" s="361">
        <v>13.6135</v>
      </c>
      <c r="E655" s="361">
        <v>21.1355</v>
      </c>
      <c r="F655" s="361">
        <v>12.8132</v>
      </c>
      <c r="G655" s="361">
        <v>2.74</v>
      </c>
      <c r="H655" s="361">
        <v>10.0732</v>
      </c>
    </row>
    <row r="656" spans="2:8" ht="15" customHeight="1">
      <c r="B656" s="364">
        <v>44631</v>
      </c>
      <c r="C656" s="361">
        <v>1.9681999999999999</v>
      </c>
      <c r="D656" s="361">
        <v>16.806699999999999</v>
      </c>
      <c r="E656" s="361">
        <v>20.984300000000001</v>
      </c>
      <c r="F656" s="361">
        <v>14.059699999999999</v>
      </c>
      <c r="G656" s="361">
        <v>2.6949999999999998</v>
      </c>
      <c r="H656" s="361">
        <v>11.364699999999999</v>
      </c>
    </row>
    <row r="657" spans="2:8" ht="15" customHeight="1">
      <c r="B657" s="364">
        <v>44630</v>
      </c>
      <c r="C657" s="361">
        <v>1.9563999999999999</v>
      </c>
      <c r="D657" s="361">
        <v>17.069700000000001</v>
      </c>
      <c r="E657" s="361">
        <v>21.003799999999998</v>
      </c>
      <c r="F657" s="361">
        <v>14.1675</v>
      </c>
      <c r="G657" s="361">
        <v>2.7210000000000001</v>
      </c>
      <c r="H657" s="361">
        <v>11.4465</v>
      </c>
    </row>
    <row r="658" spans="2:8" ht="15" customHeight="1">
      <c r="B658" s="364">
        <v>44628</v>
      </c>
      <c r="C658" s="361">
        <v>1.9913000000000001</v>
      </c>
      <c r="D658" s="361">
        <v>17.885100000000001</v>
      </c>
      <c r="E658" s="361">
        <v>21.023299999999999</v>
      </c>
      <c r="F658" s="361">
        <v>14.521000000000001</v>
      </c>
      <c r="G658" s="361">
        <v>2.7170000000000001</v>
      </c>
      <c r="H658" s="361">
        <v>11.804</v>
      </c>
    </row>
    <row r="659" spans="2:8" ht="15" customHeight="1">
      <c r="B659" s="364">
        <v>44627</v>
      </c>
      <c r="C659" s="361">
        <v>1.9587000000000001</v>
      </c>
      <c r="D659" s="361">
        <v>17.9771</v>
      </c>
      <c r="E659" s="361">
        <v>21.191199999999998</v>
      </c>
      <c r="F659" s="361">
        <v>14.514900000000001</v>
      </c>
      <c r="G659" s="361">
        <v>2.702</v>
      </c>
      <c r="H659" s="361">
        <v>11.812900000000001</v>
      </c>
    </row>
    <row r="660" spans="2:8" ht="15" customHeight="1">
      <c r="B660" s="364">
        <v>44624</v>
      </c>
      <c r="C660" s="361">
        <v>1.9172</v>
      </c>
      <c r="D660" s="361">
        <v>18.465800000000002</v>
      </c>
      <c r="E660" s="361">
        <v>21.5016</v>
      </c>
      <c r="F660" s="361">
        <v>14.711499999999999</v>
      </c>
      <c r="G660" s="361">
        <v>2.6469999999999998</v>
      </c>
      <c r="H660" s="361">
        <v>12.064500000000001</v>
      </c>
    </row>
    <row r="661" spans="2:8" ht="15" customHeight="1">
      <c r="B661" s="364">
        <v>44623</v>
      </c>
      <c r="C661" s="361">
        <v>1.8987000000000001</v>
      </c>
      <c r="D661" s="361">
        <v>18.591100000000001</v>
      </c>
      <c r="E661" s="361">
        <v>21.5336</v>
      </c>
      <c r="F661" s="361">
        <v>14.6854</v>
      </c>
      <c r="G661" s="361">
        <v>2.677</v>
      </c>
      <c r="H661" s="361">
        <v>12.0084</v>
      </c>
    </row>
    <row r="662" spans="2:8" ht="15" customHeight="1">
      <c r="B662" s="364">
        <v>44622</v>
      </c>
      <c r="C662" s="361">
        <v>1.9297</v>
      </c>
      <c r="D662" s="361">
        <v>18.6723</v>
      </c>
      <c r="E662" s="361">
        <v>21.519300000000001</v>
      </c>
      <c r="F662" s="361">
        <v>14.907999999999999</v>
      </c>
      <c r="G662" s="361">
        <v>2.6120000000000001</v>
      </c>
      <c r="H662" s="361">
        <v>12.295999999999999</v>
      </c>
    </row>
    <row r="663" spans="2:8" ht="15" customHeight="1">
      <c r="B663" s="364">
        <v>44620</v>
      </c>
      <c r="C663" s="361">
        <v>1.9386000000000001</v>
      </c>
      <c r="D663" s="361">
        <v>18.534500000000001</v>
      </c>
      <c r="E663" s="361">
        <v>21.572900000000001</v>
      </c>
      <c r="F663" s="361">
        <v>15.017200000000001</v>
      </c>
      <c r="G663" s="361">
        <v>2.6850000000000001</v>
      </c>
      <c r="H663" s="361">
        <v>12.3322</v>
      </c>
    </row>
    <row r="664" spans="2:8" ht="15" customHeight="1">
      <c r="B664" s="364">
        <v>44617</v>
      </c>
      <c r="C664" s="361">
        <v>1.9524999999999999</v>
      </c>
      <c r="D664" s="361">
        <v>18.4483</v>
      </c>
      <c r="E664" s="361">
        <v>21.652999999999999</v>
      </c>
      <c r="F664" s="361">
        <v>15.468299999999999</v>
      </c>
      <c r="G664" s="361">
        <v>2.6669999999999998</v>
      </c>
      <c r="H664" s="361">
        <v>12.801299999999999</v>
      </c>
    </row>
    <row r="665" spans="2:8" ht="15" customHeight="1">
      <c r="B665" s="364">
        <v>44616</v>
      </c>
      <c r="C665" s="361">
        <v>1.9477</v>
      </c>
      <c r="D665" s="361">
        <v>18.243099999999998</v>
      </c>
      <c r="E665" s="361">
        <v>21.650099999999998</v>
      </c>
      <c r="F665" s="361">
        <v>15.452500000000001</v>
      </c>
      <c r="G665" s="361">
        <v>2.62</v>
      </c>
      <c r="H665" s="361">
        <v>12.8325</v>
      </c>
    </row>
    <row r="666" spans="2:8" ht="15" customHeight="1">
      <c r="B666" s="364">
        <v>44615</v>
      </c>
      <c r="C666" s="361">
        <v>1.8861000000000001</v>
      </c>
      <c r="D666" s="361">
        <v>18.3033</v>
      </c>
      <c r="E666" s="361">
        <v>21.621700000000001</v>
      </c>
      <c r="F666" s="361">
        <v>15.3665</v>
      </c>
      <c r="G666" s="361">
        <v>2.72</v>
      </c>
      <c r="H666" s="361">
        <v>12.6465</v>
      </c>
    </row>
    <row r="667" spans="2:8" ht="15" customHeight="1">
      <c r="B667" s="364">
        <v>44614</v>
      </c>
      <c r="C667" s="361">
        <v>1.8796999999999999</v>
      </c>
      <c r="D667" s="361">
        <v>18.4285</v>
      </c>
      <c r="E667" s="361">
        <v>21.613199999999999</v>
      </c>
      <c r="F667" s="361">
        <v>15.4175</v>
      </c>
      <c r="G667" s="361">
        <v>2.7149999999999999</v>
      </c>
      <c r="H667" s="361">
        <v>12.702500000000001</v>
      </c>
    </row>
    <row r="668" spans="2:8" ht="15" customHeight="1">
      <c r="B668" s="364">
        <v>44613</v>
      </c>
      <c r="C668" s="361">
        <v>1.8184</v>
      </c>
      <c r="D668" s="361">
        <v>18.450299999999999</v>
      </c>
      <c r="E668" s="361">
        <v>21.7484</v>
      </c>
      <c r="F668" s="361">
        <v>15.3504</v>
      </c>
      <c r="G668" s="361">
        <v>2.7650000000000001</v>
      </c>
      <c r="H668" s="361">
        <v>12.5854</v>
      </c>
    </row>
    <row r="669" spans="2:8" ht="15" customHeight="1">
      <c r="B669" s="364">
        <v>44610</v>
      </c>
      <c r="C669" s="361">
        <v>1.8066</v>
      </c>
      <c r="D669" s="361">
        <v>18.459499999999998</v>
      </c>
      <c r="E669" s="361">
        <v>21.737100000000002</v>
      </c>
      <c r="F669" s="361">
        <v>15.199299999999999</v>
      </c>
      <c r="G669" s="361">
        <v>2.73</v>
      </c>
      <c r="H669" s="361">
        <v>12.4693</v>
      </c>
    </row>
    <row r="670" spans="2:8" ht="15" customHeight="1">
      <c r="B670" s="364">
        <v>44609</v>
      </c>
      <c r="C670" s="361">
        <v>1.8030999999999999</v>
      </c>
      <c r="D670" s="361">
        <v>18.540700000000001</v>
      </c>
      <c r="E670" s="361">
        <v>21.7075</v>
      </c>
      <c r="F670" s="361">
        <v>15.27</v>
      </c>
      <c r="G670" s="361">
        <v>2.7080000000000002</v>
      </c>
      <c r="H670" s="361">
        <v>12.561999999999999</v>
      </c>
    </row>
    <row r="671" spans="2:8" ht="15" customHeight="1">
      <c r="B671" s="364">
        <v>44608</v>
      </c>
      <c r="C671" s="361">
        <v>1.7969999999999999</v>
      </c>
      <c r="D671" s="361">
        <v>18.554200000000002</v>
      </c>
      <c r="E671" s="361">
        <v>21.718</v>
      </c>
      <c r="F671" s="361">
        <v>15.319000000000001</v>
      </c>
      <c r="G671" s="361">
        <v>2.702</v>
      </c>
      <c r="H671" s="361">
        <v>12.617000000000001</v>
      </c>
    </row>
    <row r="672" spans="2:8" ht="15" customHeight="1">
      <c r="B672" s="364">
        <v>44607</v>
      </c>
      <c r="C672" s="361">
        <v>1.8308</v>
      </c>
      <c r="D672" s="361">
        <v>18.429600000000001</v>
      </c>
      <c r="E672" s="361">
        <v>21.6313</v>
      </c>
      <c r="F672" s="361">
        <v>15.337</v>
      </c>
      <c r="G672" s="361">
        <v>2.7149999999999999</v>
      </c>
      <c r="H672" s="361">
        <v>12.622</v>
      </c>
    </row>
    <row r="673" spans="2:8" ht="15" customHeight="1">
      <c r="B673" s="364">
        <v>44606</v>
      </c>
      <c r="C673" s="361">
        <v>1.8188</v>
      </c>
      <c r="D673" s="361">
        <v>18.4694</v>
      </c>
      <c r="E673" s="361">
        <v>21.729800000000001</v>
      </c>
      <c r="F673" s="361">
        <v>15.0901</v>
      </c>
      <c r="G673" s="361">
        <v>2.73</v>
      </c>
      <c r="H673" s="361">
        <v>12.360099999999999</v>
      </c>
    </row>
    <row r="674" spans="2:8" ht="15" customHeight="1">
      <c r="B674" s="364">
        <v>44603</v>
      </c>
      <c r="C674" s="361">
        <v>1.7617</v>
      </c>
      <c r="D674" s="361">
        <v>18.681899999999999</v>
      </c>
      <c r="E674" s="361">
        <v>21.514800000000001</v>
      </c>
      <c r="F674" s="361">
        <v>13.908799999999999</v>
      </c>
      <c r="G674" s="361">
        <v>2.7349999999999999</v>
      </c>
      <c r="H674" s="361">
        <v>11.1738</v>
      </c>
    </row>
    <row r="675" spans="2:8" ht="15" customHeight="1">
      <c r="B675" s="364">
        <v>44602</v>
      </c>
      <c r="C675" s="361">
        <v>1.7331000000000001</v>
      </c>
      <c r="D675" s="361">
        <v>18.467600000000001</v>
      </c>
      <c r="E675" s="361">
        <v>21.4207</v>
      </c>
      <c r="F675" s="361">
        <v>13.7791</v>
      </c>
      <c r="G675" s="361">
        <v>2.6819999999999999</v>
      </c>
      <c r="H675" s="361">
        <v>11.097099999999999</v>
      </c>
    </row>
    <row r="676" spans="2:8" ht="15" customHeight="1">
      <c r="B676" s="364">
        <v>44601</v>
      </c>
      <c r="C676" s="361">
        <v>1.6694</v>
      </c>
      <c r="D676" s="361">
        <v>18.247199999999999</v>
      </c>
      <c r="E676" s="361">
        <v>21.194199999999999</v>
      </c>
      <c r="F676" s="361">
        <v>13.7011</v>
      </c>
      <c r="G676" s="361">
        <v>2.6819999999999999</v>
      </c>
      <c r="H676" s="361">
        <v>11.0191</v>
      </c>
    </row>
    <row r="677" spans="2:8" ht="15" customHeight="1">
      <c r="B677" s="364">
        <v>44600</v>
      </c>
      <c r="C677" s="361">
        <v>1.6435999999999999</v>
      </c>
      <c r="D677" s="361">
        <v>18.044799999999999</v>
      </c>
      <c r="E677" s="361">
        <v>21.0533</v>
      </c>
      <c r="F677" s="361">
        <v>13.702199999999999</v>
      </c>
      <c r="G677" s="361">
        <v>2.722</v>
      </c>
      <c r="H677" s="361">
        <v>10.9802</v>
      </c>
    </row>
    <row r="678" spans="2:8" ht="15" customHeight="1">
      <c r="B678" s="364">
        <v>44599</v>
      </c>
      <c r="C678" s="361">
        <v>1.6335999999999999</v>
      </c>
      <c r="D678" s="361">
        <v>19.548200000000001</v>
      </c>
      <c r="E678" s="361">
        <v>21.2484</v>
      </c>
      <c r="F678" s="361">
        <v>14.4925</v>
      </c>
      <c r="G678" s="361">
        <v>2.637</v>
      </c>
      <c r="H678" s="361">
        <v>11.855499999999999</v>
      </c>
    </row>
    <row r="679" spans="2:8" ht="15" customHeight="1">
      <c r="B679" s="364">
        <v>44596</v>
      </c>
      <c r="C679" s="361">
        <v>1.4568000000000001</v>
      </c>
      <c r="D679" s="361">
        <v>20.2471</v>
      </c>
      <c r="E679" s="361">
        <v>21.306000000000001</v>
      </c>
      <c r="F679" s="361">
        <v>14.8093</v>
      </c>
      <c r="G679" s="361">
        <v>2.6019999999999999</v>
      </c>
      <c r="H679" s="361">
        <v>12.2073</v>
      </c>
    </row>
    <row r="680" spans="2:8" ht="15" customHeight="1">
      <c r="B680" s="364">
        <v>44595</v>
      </c>
      <c r="C680" s="361">
        <v>1.4722</v>
      </c>
      <c r="D680" s="361">
        <v>20.423100000000002</v>
      </c>
      <c r="E680" s="361">
        <v>21.299099999999999</v>
      </c>
      <c r="F680" s="361">
        <v>15.089700000000001</v>
      </c>
      <c r="G680" s="361">
        <v>2.5619999999999998</v>
      </c>
      <c r="H680" s="361">
        <v>12.527699999999999</v>
      </c>
    </row>
    <row r="681" spans="2:8" ht="15" customHeight="1">
      <c r="B681" s="364">
        <v>44589</v>
      </c>
      <c r="C681" s="361">
        <v>1.6568000000000001</v>
      </c>
      <c r="D681" s="361">
        <v>21.023399999999999</v>
      </c>
      <c r="E681" s="361">
        <v>21.190200000000001</v>
      </c>
      <c r="F681" s="361">
        <v>15.4313</v>
      </c>
      <c r="G681" s="361">
        <v>2.59</v>
      </c>
      <c r="H681" s="361">
        <v>12.8413</v>
      </c>
    </row>
    <row r="682" spans="2:8" ht="15" customHeight="1">
      <c r="B682" s="364">
        <v>44588</v>
      </c>
      <c r="C682" s="361">
        <v>1.7899</v>
      </c>
      <c r="D682" s="361">
        <v>19.397600000000001</v>
      </c>
      <c r="E682" s="361">
        <v>21.044699999999999</v>
      </c>
      <c r="F682" s="361">
        <v>15.803800000000001</v>
      </c>
      <c r="G682" s="361">
        <v>2.61</v>
      </c>
      <c r="H682" s="361">
        <v>13.1938</v>
      </c>
    </row>
    <row r="683" spans="2:8" ht="15" customHeight="1">
      <c r="B683" s="364">
        <v>44587</v>
      </c>
      <c r="C683" s="361">
        <v>1.7125999999999999</v>
      </c>
      <c r="D683" s="361">
        <v>17.886099999999999</v>
      </c>
      <c r="E683" s="361">
        <v>20.8142</v>
      </c>
      <c r="F683" s="361">
        <v>15.051600000000001</v>
      </c>
      <c r="G683" s="361">
        <v>2.5619999999999998</v>
      </c>
      <c r="H683" s="361">
        <v>12.489599999999999</v>
      </c>
    </row>
    <row r="684" spans="2:8" ht="15" customHeight="1">
      <c r="B684" s="364">
        <v>44586</v>
      </c>
      <c r="C684" s="361">
        <v>1.607</v>
      </c>
      <c r="D684" s="361">
        <v>18.3264</v>
      </c>
      <c r="E684" s="361">
        <v>20.689299999999999</v>
      </c>
      <c r="F684" s="361">
        <v>15.2606</v>
      </c>
      <c r="G684" s="361">
        <v>2.577</v>
      </c>
      <c r="H684" s="361">
        <v>12.6836</v>
      </c>
    </row>
    <row r="685" spans="2:8" ht="15" customHeight="1">
      <c r="B685" s="364">
        <v>44585</v>
      </c>
      <c r="C685" s="361">
        <v>1.5609</v>
      </c>
      <c r="D685" s="361">
        <v>18.333600000000001</v>
      </c>
      <c r="E685" s="361">
        <v>20.693100000000001</v>
      </c>
      <c r="F685" s="361">
        <v>15.1287</v>
      </c>
      <c r="G685" s="361">
        <v>2.5499999999999998</v>
      </c>
      <c r="H685" s="361">
        <v>12.5787</v>
      </c>
    </row>
    <row r="686" spans="2:8" ht="15" customHeight="1">
      <c r="B686" s="364">
        <v>44582</v>
      </c>
      <c r="C686" s="361">
        <v>1.5319</v>
      </c>
      <c r="D686" s="361">
        <v>18.4985</v>
      </c>
      <c r="E686" s="361">
        <v>20.6586</v>
      </c>
      <c r="F686" s="361">
        <v>15.075699999999999</v>
      </c>
      <c r="G686" s="361">
        <v>2.5419999999999998</v>
      </c>
      <c r="H686" s="361">
        <v>12.5337</v>
      </c>
    </row>
    <row r="687" spans="2:8" ht="15" customHeight="1">
      <c r="B687" s="364">
        <v>44581</v>
      </c>
      <c r="C687" s="361">
        <v>1.5182</v>
      </c>
      <c r="D687" s="361">
        <v>18.443200000000001</v>
      </c>
      <c r="E687" s="361">
        <v>20.7226</v>
      </c>
      <c r="F687" s="361">
        <v>15.0121</v>
      </c>
      <c r="G687" s="361">
        <v>2.5550000000000002</v>
      </c>
      <c r="H687" s="361">
        <v>12.457100000000001</v>
      </c>
    </row>
    <row r="688" spans="2:8" ht="15" customHeight="1">
      <c r="B688" s="364">
        <v>44580</v>
      </c>
      <c r="C688" s="361">
        <v>1.5279</v>
      </c>
      <c r="D688" s="361">
        <v>18.287800000000001</v>
      </c>
      <c r="E688" s="361">
        <v>20.6938</v>
      </c>
      <c r="F688" s="361">
        <v>14.998200000000001</v>
      </c>
      <c r="G688" s="361">
        <v>2.5299999999999998</v>
      </c>
      <c r="H688" s="361">
        <v>12.4682</v>
      </c>
    </row>
    <row r="689" spans="2:8" ht="15" customHeight="1">
      <c r="B689" s="364">
        <v>44579</v>
      </c>
      <c r="C689" s="361">
        <v>1.5158</v>
      </c>
      <c r="D689" s="361">
        <v>18.2926</v>
      </c>
      <c r="E689" s="361">
        <v>20.684200000000001</v>
      </c>
      <c r="F689" s="361">
        <v>14.9718</v>
      </c>
      <c r="G689" s="361">
        <v>2.5390000000000001</v>
      </c>
      <c r="H689" s="361">
        <v>12.4328</v>
      </c>
    </row>
    <row r="690" spans="2:8" ht="15" customHeight="1">
      <c r="B690" s="364">
        <v>44578</v>
      </c>
      <c r="C690" s="361">
        <v>1.5027999999999999</v>
      </c>
      <c r="D690" s="361">
        <v>18.282499999999999</v>
      </c>
      <c r="E690" s="361">
        <v>20.6219</v>
      </c>
      <c r="F690" s="361">
        <v>14.9208</v>
      </c>
      <c r="G690" s="361">
        <v>2.5649999999999999</v>
      </c>
      <c r="H690" s="361">
        <v>12.3558</v>
      </c>
    </row>
    <row r="691" spans="2:8" ht="15" customHeight="1">
      <c r="B691" s="364">
        <v>44575</v>
      </c>
      <c r="C691" s="361">
        <v>1.4879</v>
      </c>
      <c r="D691" s="361">
        <v>17.8139</v>
      </c>
      <c r="E691" s="361">
        <v>20.559100000000001</v>
      </c>
      <c r="F691" s="361">
        <v>15.035600000000001</v>
      </c>
      <c r="G691" s="361">
        <v>2.464</v>
      </c>
      <c r="H691" s="361">
        <v>12.5716</v>
      </c>
    </row>
    <row r="692" spans="2:8" ht="15" customHeight="1">
      <c r="B692" s="364">
        <v>44574</v>
      </c>
      <c r="C692" s="361">
        <v>1.4613</v>
      </c>
      <c r="D692" s="361">
        <v>18.197299999999998</v>
      </c>
      <c r="E692" s="361">
        <v>20.534700000000001</v>
      </c>
      <c r="F692" s="361">
        <v>14.892300000000001</v>
      </c>
      <c r="G692" s="361">
        <v>2.3919999999999999</v>
      </c>
      <c r="H692" s="361">
        <v>12.500299999999999</v>
      </c>
    </row>
    <row r="693" spans="2:8" ht="15" customHeight="1">
      <c r="B693" s="364">
        <v>44573</v>
      </c>
      <c r="C693" s="361">
        <v>1.4715</v>
      </c>
      <c r="D693" s="361">
        <v>18.523700000000002</v>
      </c>
      <c r="E693" s="361">
        <v>20.5518</v>
      </c>
      <c r="F693" s="361">
        <v>14.995900000000001</v>
      </c>
      <c r="G693" s="361">
        <v>2.415</v>
      </c>
      <c r="H693" s="361">
        <v>12.5809</v>
      </c>
    </row>
    <row r="694" spans="2:8" ht="15" customHeight="1">
      <c r="B694" s="364">
        <v>44572</v>
      </c>
      <c r="C694" s="361">
        <v>1.4758</v>
      </c>
      <c r="D694" s="361">
        <v>16.936499999999999</v>
      </c>
      <c r="E694" s="361">
        <v>20.543399999999998</v>
      </c>
      <c r="F694" s="361">
        <v>14.282500000000001</v>
      </c>
      <c r="G694" s="361">
        <v>2.48</v>
      </c>
      <c r="H694" s="361">
        <v>11.8025</v>
      </c>
    </row>
    <row r="695" spans="2:8" ht="15" customHeight="1">
      <c r="B695" s="364">
        <v>44571</v>
      </c>
      <c r="C695" s="361">
        <v>1.4769000000000001</v>
      </c>
      <c r="D695" s="361">
        <v>17.8992</v>
      </c>
      <c r="E695" s="361">
        <v>20.519300000000001</v>
      </c>
      <c r="F695" s="361">
        <v>14.588900000000001</v>
      </c>
      <c r="G695" s="361">
        <v>2.4769999999999999</v>
      </c>
      <c r="H695" s="361">
        <v>12.1119</v>
      </c>
    </row>
    <row r="696" spans="2:8" ht="15" customHeight="1">
      <c r="B696" s="364">
        <v>44568</v>
      </c>
      <c r="C696" s="361">
        <v>1.4697</v>
      </c>
      <c r="D696" s="361">
        <v>18.254200000000001</v>
      </c>
      <c r="E696" s="361">
        <v>20.651399999999999</v>
      </c>
      <c r="F696" s="361">
        <v>14.560600000000001</v>
      </c>
      <c r="G696" s="361">
        <v>2.4569999999999999</v>
      </c>
      <c r="H696" s="361">
        <v>12.1036</v>
      </c>
    </row>
    <row r="697" spans="2:8" ht="15" customHeight="1">
      <c r="B697" s="364">
        <v>44567</v>
      </c>
      <c r="C697" s="361">
        <v>1.4875</v>
      </c>
      <c r="D697" s="361">
        <v>17.688400000000001</v>
      </c>
      <c r="E697" s="361">
        <v>20.787600000000001</v>
      </c>
      <c r="F697" s="361">
        <v>14.430400000000001</v>
      </c>
      <c r="G697" s="361">
        <v>2.4849999999999999</v>
      </c>
      <c r="H697" s="361">
        <v>11.945399999999999</v>
      </c>
    </row>
    <row r="698" spans="2:8" ht="15" customHeight="1">
      <c r="B698" s="364">
        <v>44566</v>
      </c>
      <c r="C698" s="361">
        <v>1.4921</v>
      </c>
      <c r="D698" s="361">
        <v>17.557400000000001</v>
      </c>
      <c r="E698" s="361">
        <v>20.744299999999999</v>
      </c>
      <c r="F698" s="361">
        <v>14.196899999999999</v>
      </c>
      <c r="G698" s="361">
        <v>2.367</v>
      </c>
      <c r="H698" s="361">
        <v>11.8299</v>
      </c>
    </row>
    <row r="699" spans="2:8" ht="15" customHeight="1">
      <c r="B699" s="364">
        <v>44565</v>
      </c>
      <c r="C699" s="361">
        <v>1.4956</v>
      </c>
      <c r="D699" s="361">
        <v>18.147600000000001</v>
      </c>
      <c r="E699" s="361">
        <v>20.887899999999998</v>
      </c>
      <c r="F699" s="361">
        <v>14.429600000000001</v>
      </c>
      <c r="G699" s="361">
        <v>2.327</v>
      </c>
      <c r="H699" s="361">
        <v>12.102600000000001</v>
      </c>
    </row>
    <row r="700" spans="2:8" ht="15" customHeight="1">
      <c r="B700" s="364">
        <v>44564</v>
      </c>
      <c r="C700" s="361">
        <v>1.4930000000000001</v>
      </c>
      <c r="D700" s="361">
        <v>18.475999999999999</v>
      </c>
      <c r="E700" s="361">
        <v>21.594899999999999</v>
      </c>
      <c r="F700" s="361">
        <v>14.219900000000001</v>
      </c>
      <c r="G700" s="361">
        <v>2.33</v>
      </c>
      <c r="H700" s="361">
        <v>11.889900000000001</v>
      </c>
    </row>
    <row r="701" spans="2:8" ht="15" customHeight="1">
      <c r="B701" s="364">
        <v>44560</v>
      </c>
      <c r="C701" s="361">
        <v>1.4584999999999999</v>
      </c>
      <c r="D701" s="361">
        <v>17.231400000000001</v>
      </c>
      <c r="E701" s="361">
        <v>20.569800000000001</v>
      </c>
      <c r="F701" s="361">
        <v>12.607699999999999</v>
      </c>
      <c r="G701" s="361">
        <v>2.2549999999999999</v>
      </c>
      <c r="H701" s="361">
        <v>10.3527</v>
      </c>
    </row>
    <row r="702" spans="2:8" ht="15" customHeight="1">
      <c r="B702" s="364">
        <v>44559</v>
      </c>
      <c r="C702" s="361">
        <v>1.4499</v>
      </c>
      <c r="D702" s="361">
        <v>17.196999999999999</v>
      </c>
      <c r="E702" s="361">
        <v>20.567399999999999</v>
      </c>
      <c r="F702" s="361">
        <v>12.562799999999999</v>
      </c>
      <c r="G702" s="361">
        <v>2.1749999999999998</v>
      </c>
      <c r="H702" s="361">
        <v>10.3878</v>
      </c>
    </row>
    <row r="703" spans="2:8" ht="15" customHeight="1">
      <c r="B703" s="364">
        <v>44558</v>
      </c>
      <c r="C703" s="361">
        <v>1.4337</v>
      </c>
      <c r="D703" s="361">
        <v>17.171399999999998</v>
      </c>
      <c r="E703" s="361">
        <v>20.5611</v>
      </c>
      <c r="F703" s="361">
        <v>12.5158</v>
      </c>
      <c r="G703" s="361">
        <v>2.202</v>
      </c>
      <c r="H703" s="361">
        <v>10.313800000000001</v>
      </c>
    </row>
    <row r="704" spans="2:8" ht="15" customHeight="1">
      <c r="B704" s="364">
        <v>44557</v>
      </c>
      <c r="C704" s="361">
        <v>1.444</v>
      </c>
      <c r="D704" s="361">
        <v>17.4068</v>
      </c>
      <c r="E704" s="361">
        <v>20.488700000000001</v>
      </c>
      <c r="F704" s="361">
        <v>12.754</v>
      </c>
      <c r="G704" s="361">
        <v>2.2050000000000001</v>
      </c>
      <c r="H704" s="361">
        <v>10.548999999999999</v>
      </c>
    </row>
    <row r="705" spans="2:8" ht="15" customHeight="1">
      <c r="B705" s="364">
        <v>44554</v>
      </c>
      <c r="C705" s="361">
        <v>1.4352</v>
      </c>
      <c r="D705" s="361">
        <v>17.4651</v>
      </c>
      <c r="E705" s="361">
        <v>20.5609</v>
      </c>
      <c r="F705" s="361">
        <v>12.780900000000001</v>
      </c>
      <c r="G705" s="361">
        <v>2.202</v>
      </c>
      <c r="H705" s="361">
        <v>10.578900000000001</v>
      </c>
    </row>
    <row r="706" spans="2:8" ht="15" customHeight="1">
      <c r="B706" s="364">
        <v>44553</v>
      </c>
      <c r="C706" s="361">
        <v>1.4419</v>
      </c>
      <c r="D706" s="361">
        <v>17.539400000000001</v>
      </c>
      <c r="E706" s="361">
        <v>20.542999999999999</v>
      </c>
      <c r="F706" s="361">
        <v>12.806699999999999</v>
      </c>
      <c r="G706" s="361">
        <v>2.2029999999999998</v>
      </c>
      <c r="H706" s="361">
        <v>10.6037</v>
      </c>
    </row>
    <row r="707" spans="2:8" ht="15" customHeight="1">
      <c r="B707" s="364">
        <v>44552</v>
      </c>
      <c r="C707" s="361">
        <v>1.4495</v>
      </c>
      <c r="D707" s="361">
        <v>17.529299999999999</v>
      </c>
      <c r="E707" s="361">
        <v>20.5398</v>
      </c>
      <c r="F707" s="361">
        <v>12.8361</v>
      </c>
      <c r="G707" s="361">
        <v>2.145</v>
      </c>
      <c r="H707" s="361">
        <v>10.6911</v>
      </c>
    </row>
    <row r="708" spans="2:8" ht="15" customHeight="1">
      <c r="B708" s="364">
        <v>44551</v>
      </c>
      <c r="C708" s="361">
        <v>1.4541999999999999</v>
      </c>
      <c r="D708" s="361">
        <v>17.610600000000002</v>
      </c>
      <c r="E708" s="361">
        <v>20.5337</v>
      </c>
      <c r="F708" s="361">
        <v>12.851699999999999</v>
      </c>
      <c r="G708" s="361">
        <v>2.1070000000000002</v>
      </c>
      <c r="H708" s="361">
        <v>10.7447</v>
      </c>
    </row>
    <row r="709" spans="2:8" ht="15" customHeight="1">
      <c r="B709" s="364">
        <v>44550</v>
      </c>
      <c r="C709" s="361">
        <v>1.4614</v>
      </c>
      <c r="D709" s="361">
        <v>17.620699999999999</v>
      </c>
      <c r="E709" s="361">
        <v>20.515499999999999</v>
      </c>
      <c r="F709" s="361">
        <v>12.875299999999999</v>
      </c>
      <c r="G709" s="361">
        <v>2.1019999999999999</v>
      </c>
      <c r="H709" s="361">
        <v>10.773300000000001</v>
      </c>
    </row>
    <row r="710" spans="2:8" ht="15" customHeight="1">
      <c r="B710" s="364">
        <v>44547</v>
      </c>
      <c r="C710" s="361">
        <v>1.4333</v>
      </c>
      <c r="D710" s="361">
        <v>18.5303</v>
      </c>
      <c r="E710" s="361">
        <v>20.514900000000001</v>
      </c>
      <c r="F710" s="361">
        <v>13.2508</v>
      </c>
      <c r="G710" s="361">
        <v>2.1520000000000001</v>
      </c>
      <c r="H710" s="361">
        <v>11.098800000000001</v>
      </c>
    </row>
    <row r="711" spans="2:8" ht="15" customHeight="1">
      <c r="B711" s="364">
        <v>44546</v>
      </c>
      <c r="C711" s="361">
        <v>1.4325000000000001</v>
      </c>
      <c r="D711" s="361">
        <v>18.598099999999999</v>
      </c>
      <c r="E711" s="361">
        <v>20.513500000000001</v>
      </c>
      <c r="F711" s="361">
        <v>13.261100000000001</v>
      </c>
      <c r="G711" s="361">
        <v>2.145</v>
      </c>
      <c r="H711" s="361">
        <v>11.116099999999999</v>
      </c>
    </row>
    <row r="712" spans="2:8" ht="15" customHeight="1">
      <c r="B712" s="364">
        <v>44545</v>
      </c>
      <c r="C712" s="361">
        <v>1.4400999999999999</v>
      </c>
      <c r="D712" s="361">
        <v>18.583500000000001</v>
      </c>
      <c r="E712" s="361">
        <v>20.510200000000001</v>
      </c>
      <c r="F712" s="361">
        <v>13.3184</v>
      </c>
      <c r="G712" s="361">
        <v>2.165</v>
      </c>
      <c r="H712" s="361">
        <v>11.1534</v>
      </c>
    </row>
    <row r="713" spans="2:8" ht="15" customHeight="1">
      <c r="B713" s="364">
        <v>44544</v>
      </c>
      <c r="C713" s="361">
        <v>1.4407000000000001</v>
      </c>
      <c r="D713" s="361">
        <v>18.795300000000001</v>
      </c>
      <c r="E713" s="361">
        <v>20.510100000000001</v>
      </c>
      <c r="F713" s="361">
        <v>13.4368</v>
      </c>
      <c r="G713" s="361">
        <v>2.1720000000000002</v>
      </c>
      <c r="H713" s="361">
        <v>11.264799999999999</v>
      </c>
    </row>
    <row r="714" spans="2:8" ht="15" customHeight="1">
      <c r="B714" s="364">
        <v>44543</v>
      </c>
      <c r="C714" s="361">
        <v>1.4337</v>
      </c>
      <c r="D714" s="361">
        <v>18.981000000000002</v>
      </c>
      <c r="E714" s="361">
        <v>20.546299999999999</v>
      </c>
      <c r="F714" s="361">
        <v>13.413</v>
      </c>
      <c r="G714" s="361">
        <v>2.1669999999999998</v>
      </c>
      <c r="H714" s="361">
        <v>11.246</v>
      </c>
    </row>
    <row r="715" spans="2:8" ht="15" customHeight="1">
      <c r="B715" s="364">
        <v>44540</v>
      </c>
      <c r="C715" s="361">
        <v>1.4492</v>
      </c>
      <c r="D715" s="361">
        <v>17.806000000000001</v>
      </c>
      <c r="E715" s="361">
        <v>20.552700000000002</v>
      </c>
      <c r="F715" s="361">
        <v>13.5413</v>
      </c>
      <c r="G715" s="361">
        <v>2.1949999999999998</v>
      </c>
      <c r="H715" s="361">
        <v>11.346299999999999</v>
      </c>
    </row>
    <row r="716" spans="2:8" ht="15" customHeight="1">
      <c r="B716" s="364">
        <v>44539</v>
      </c>
      <c r="C716" s="361">
        <v>1.4335</v>
      </c>
      <c r="D716" s="361">
        <v>17.984300000000001</v>
      </c>
      <c r="E716" s="361">
        <v>20.587599999999998</v>
      </c>
      <c r="F716" s="361">
        <v>13.5213</v>
      </c>
      <c r="G716" s="361">
        <v>2.1819999999999999</v>
      </c>
      <c r="H716" s="361">
        <v>11.3393</v>
      </c>
    </row>
    <row r="717" spans="2:8" ht="15" customHeight="1">
      <c r="B717" s="364">
        <v>44538</v>
      </c>
      <c r="C717" s="361">
        <v>1.4470000000000001</v>
      </c>
      <c r="D717" s="361">
        <v>17.957899999999999</v>
      </c>
      <c r="E717" s="361">
        <v>20.586200000000002</v>
      </c>
      <c r="F717" s="361">
        <v>13.5406</v>
      </c>
      <c r="G717" s="361">
        <v>2.1800000000000002</v>
      </c>
      <c r="H717" s="361">
        <v>11.3606</v>
      </c>
    </row>
    <row r="718" spans="2:8" ht="15" customHeight="1">
      <c r="B718" s="364">
        <v>44537</v>
      </c>
      <c r="C718" s="361">
        <v>1.4545999999999999</v>
      </c>
      <c r="D718" s="361">
        <v>17.6004</v>
      </c>
      <c r="E718" s="361">
        <v>20.556999999999999</v>
      </c>
      <c r="F718" s="361">
        <v>13.4659</v>
      </c>
      <c r="G718" s="361">
        <v>2.2400000000000002</v>
      </c>
      <c r="H718" s="361">
        <v>11.225899999999999</v>
      </c>
    </row>
    <row r="719" spans="2:8" ht="15" customHeight="1">
      <c r="B719" s="364">
        <v>44536</v>
      </c>
      <c r="C719" s="361">
        <v>1.4641</v>
      </c>
      <c r="D719" s="361">
        <v>17.824000000000002</v>
      </c>
      <c r="E719" s="361">
        <v>20.538399999999999</v>
      </c>
      <c r="F719" s="361">
        <v>13.5936</v>
      </c>
      <c r="G719" s="361">
        <v>2.2149999999999999</v>
      </c>
      <c r="H719" s="361">
        <v>11.3786</v>
      </c>
    </row>
    <row r="720" spans="2:8" ht="15" customHeight="1">
      <c r="B720" s="364">
        <v>44533</v>
      </c>
      <c r="C720" s="361">
        <v>1.4645999999999999</v>
      </c>
      <c r="D720" s="361">
        <v>17.1844</v>
      </c>
      <c r="E720" s="361">
        <v>20.607800000000001</v>
      </c>
      <c r="F720" s="361">
        <v>13.5962</v>
      </c>
      <c r="G720" s="361">
        <v>2.2349999999999999</v>
      </c>
      <c r="H720" s="361">
        <v>11.3612</v>
      </c>
    </row>
    <row r="721" spans="2:8" ht="15" customHeight="1">
      <c r="B721" s="364">
        <v>44532</v>
      </c>
      <c r="C721" s="361">
        <v>1.4755</v>
      </c>
      <c r="D721" s="361">
        <v>17.049700000000001</v>
      </c>
      <c r="E721" s="361">
        <v>20.6112</v>
      </c>
      <c r="F721" s="361">
        <v>13.570600000000001</v>
      </c>
      <c r="G721" s="361">
        <v>2.2069999999999999</v>
      </c>
      <c r="H721" s="361">
        <v>11.3636</v>
      </c>
    </row>
    <row r="722" spans="2:8" ht="15" customHeight="1">
      <c r="B722" s="364">
        <v>44531</v>
      </c>
      <c r="C722" s="361">
        <v>1.4952000000000001</v>
      </c>
      <c r="D722" s="361">
        <v>16.9633</v>
      </c>
      <c r="E722" s="361">
        <v>20.598500000000001</v>
      </c>
      <c r="F722" s="361">
        <v>13.537100000000001</v>
      </c>
      <c r="G722" s="361">
        <v>2.1819999999999999</v>
      </c>
      <c r="H722" s="361">
        <v>11.3551</v>
      </c>
    </row>
    <row r="723" spans="2:8" ht="15" customHeight="1">
      <c r="B723" s="364">
        <v>44530</v>
      </c>
      <c r="C723" s="361">
        <v>1.5309999999999999</v>
      </c>
      <c r="D723" s="361">
        <v>17.098299999999998</v>
      </c>
      <c r="E723" s="361">
        <v>20.586300000000001</v>
      </c>
      <c r="F723" s="361">
        <v>13.6508</v>
      </c>
      <c r="G723" s="361">
        <v>2.2040000000000002</v>
      </c>
      <c r="H723" s="361">
        <v>11.4468</v>
      </c>
    </row>
    <row r="724" spans="2:8" ht="15" customHeight="1">
      <c r="B724" s="364">
        <v>44529</v>
      </c>
      <c r="C724" s="361">
        <v>1.4975000000000001</v>
      </c>
      <c r="D724" s="361">
        <v>17.014299999999999</v>
      </c>
      <c r="E724" s="361">
        <v>20.562200000000001</v>
      </c>
      <c r="F724" s="361">
        <v>13.6539</v>
      </c>
      <c r="G724" s="361">
        <v>2.27</v>
      </c>
      <c r="H724" s="361">
        <v>11.383900000000001</v>
      </c>
    </row>
    <row r="725" spans="2:8" ht="15" customHeight="1">
      <c r="B725" s="364">
        <v>44526</v>
      </c>
      <c r="C725" s="361">
        <v>1.4416</v>
      </c>
      <c r="D725" s="361">
        <v>17.7545</v>
      </c>
      <c r="E725" s="361">
        <v>20.566299999999998</v>
      </c>
      <c r="F725" s="361">
        <v>14.018700000000001</v>
      </c>
      <c r="G725" s="361">
        <v>2.262</v>
      </c>
      <c r="H725" s="361">
        <v>11.7567</v>
      </c>
    </row>
    <row r="726" spans="2:8" ht="15" customHeight="1">
      <c r="B726" s="364">
        <v>44525</v>
      </c>
      <c r="C726" s="361">
        <v>1.4208000000000001</v>
      </c>
      <c r="D726" s="361">
        <v>17.716799999999999</v>
      </c>
      <c r="E726" s="361">
        <v>20.523599999999998</v>
      </c>
      <c r="F726" s="361">
        <v>13.9337</v>
      </c>
      <c r="G726" s="361">
        <v>2.3519999999999999</v>
      </c>
      <c r="H726" s="361">
        <v>11.5817</v>
      </c>
    </row>
    <row r="727" spans="2:8" ht="15" customHeight="1">
      <c r="B727" s="364">
        <v>44524</v>
      </c>
      <c r="C727" s="361">
        <v>1.4112</v>
      </c>
      <c r="D727" s="361">
        <v>17.625</v>
      </c>
      <c r="E727" s="361">
        <v>20.524999999999999</v>
      </c>
      <c r="F727" s="361">
        <v>13.9076</v>
      </c>
      <c r="G727" s="361">
        <v>2.39</v>
      </c>
      <c r="H727" s="361">
        <v>11.5176</v>
      </c>
    </row>
    <row r="728" spans="2:8" ht="15" customHeight="1">
      <c r="B728" s="364">
        <v>44523</v>
      </c>
      <c r="C728" s="361">
        <v>1.4106000000000001</v>
      </c>
      <c r="D728" s="361">
        <v>17.549299999999999</v>
      </c>
      <c r="E728" s="361">
        <v>20.538699999999999</v>
      </c>
      <c r="F728" s="361">
        <v>13.862</v>
      </c>
      <c r="G728" s="361">
        <v>2.4</v>
      </c>
      <c r="H728" s="361">
        <v>11.462</v>
      </c>
    </row>
    <row r="729" spans="2:8" ht="15" customHeight="1">
      <c r="B729" s="364">
        <v>44522</v>
      </c>
      <c r="C729" s="361">
        <v>1.3982000000000001</v>
      </c>
      <c r="D729" s="361">
        <v>17.514600000000002</v>
      </c>
      <c r="E729" s="361">
        <v>20.618200000000002</v>
      </c>
      <c r="F729" s="361">
        <v>13.800800000000001</v>
      </c>
      <c r="G729" s="361">
        <v>2.39</v>
      </c>
      <c r="H729" s="361">
        <v>11.4108</v>
      </c>
    </row>
    <row r="730" spans="2:8" ht="15" customHeight="1">
      <c r="B730" s="364">
        <v>44519</v>
      </c>
      <c r="C730" s="361">
        <v>1.4221999999999999</v>
      </c>
      <c r="D730" s="361">
        <v>17.691600000000001</v>
      </c>
      <c r="E730" s="361">
        <v>20.615100000000002</v>
      </c>
      <c r="F730" s="361">
        <v>13.9162</v>
      </c>
      <c r="G730" s="361">
        <v>2.38</v>
      </c>
      <c r="H730" s="361">
        <v>11.536199999999999</v>
      </c>
    </row>
    <row r="731" spans="2:8" ht="15" customHeight="1">
      <c r="B731" s="364">
        <v>44518</v>
      </c>
      <c r="C731" s="361">
        <v>1.4348000000000001</v>
      </c>
      <c r="D731" s="361">
        <v>17.7652</v>
      </c>
      <c r="E731" s="361">
        <v>20.535900000000002</v>
      </c>
      <c r="F731" s="361">
        <v>13.9716</v>
      </c>
      <c r="G731" s="361">
        <v>2.335</v>
      </c>
      <c r="H731" s="361">
        <v>11.6366</v>
      </c>
    </row>
    <row r="732" spans="2:8" ht="15" customHeight="1">
      <c r="B732" s="364">
        <v>44517</v>
      </c>
      <c r="C732" s="361">
        <v>1.4276</v>
      </c>
      <c r="D732" s="361">
        <v>17.7773</v>
      </c>
      <c r="E732" s="361">
        <v>20.535499999999999</v>
      </c>
      <c r="F732" s="361">
        <v>13.968400000000001</v>
      </c>
      <c r="G732" s="361">
        <v>2.3519999999999999</v>
      </c>
      <c r="H732" s="361">
        <v>11.616400000000001</v>
      </c>
    </row>
    <row r="733" spans="2:8" ht="15" customHeight="1">
      <c r="B733" s="364">
        <v>44516</v>
      </c>
      <c r="C733" s="361">
        <v>1.4134</v>
      </c>
      <c r="D733" s="361">
        <v>17.5413</v>
      </c>
      <c r="E733" s="361">
        <v>20.526900000000001</v>
      </c>
      <c r="F733" s="361">
        <v>13.946400000000001</v>
      </c>
      <c r="G733" s="361">
        <v>2.3220000000000001</v>
      </c>
      <c r="H733" s="361">
        <v>11.6244</v>
      </c>
    </row>
    <row r="734" spans="2:8" ht="15" customHeight="1">
      <c r="B734" s="364">
        <v>44515</v>
      </c>
      <c r="C734" s="361">
        <v>1.4168000000000001</v>
      </c>
      <c r="D734" s="361">
        <v>17.850000000000001</v>
      </c>
      <c r="E734" s="361">
        <v>20.517700000000001</v>
      </c>
      <c r="F734" s="361">
        <v>14.0549</v>
      </c>
      <c r="G734" s="361">
        <v>2.2949999999999999</v>
      </c>
      <c r="H734" s="361">
        <v>11.7599</v>
      </c>
    </row>
    <row r="735" spans="2:8" ht="15" customHeight="1">
      <c r="B735" s="364">
        <v>44512</v>
      </c>
      <c r="C735" s="361">
        <v>1.4629000000000001</v>
      </c>
      <c r="D735" s="361">
        <v>20.885899999999999</v>
      </c>
      <c r="E735" s="361">
        <v>20.694800000000001</v>
      </c>
      <c r="F735" s="361">
        <v>15.174099999999999</v>
      </c>
      <c r="G735" s="361">
        <v>2.35</v>
      </c>
      <c r="H735" s="361">
        <v>12.8241</v>
      </c>
    </row>
    <row r="736" spans="2:8" ht="15" customHeight="1">
      <c r="B736" s="364">
        <v>44511</v>
      </c>
      <c r="C736" s="361">
        <v>1.4755</v>
      </c>
      <c r="D736" s="361">
        <v>20.858000000000001</v>
      </c>
      <c r="E736" s="361">
        <v>20.827200000000001</v>
      </c>
      <c r="F736" s="361">
        <v>15.2281</v>
      </c>
      <c r="G736" s="361">
        <v>2.347</v>
      </c>
      <c r="H736" s="361">
        <v>12.8811</v>
      </c>
    </row>
    <row r="737" spans="2:8" ht="15" customHeight="1">
      <c r="B737" s="364">
        <v>44510</v>
      </c>
      <c r="C737" s="361">
        <v>1.4726999999999999</v>
      </c>
      <c r="D737" s="361">
        <v>20.3917</v>
      </c>
      <c r="E737" s="361">
        <v>20.824000000000002</v>
      </c>
      <c r="F737" s="361">
        <v>15.172000000000001</v>
      </c>
      <c r="G737" s="361">
        <v>2.3170000000000002</v>
      </c>
      <c r="H737" s="361">
        <v>12.855</v>
      </c>
    </row>
    <row r="738" spans="2:8" ht="15" customHeight="1">
      <c r="B738" s="364">
        <v>44509</v>
      </c>
      <c r="C738" s="361">
        <v>1.456</v>
      </c>
      <c r="D738" s="361">
        <v>20.299299999999999</v>
      </c>
      <c r="E738" s="361">
        <v>20.695499999999999</v>
      </c>
      <c r="F738" s="361">
        <v>15.1373</v>
      </c>
      <c r="G738" s="361">
        <v>2.29</v>
      </c>
      <c r="H738" s="361">
        <v>12.847300000000001</v>
      </c>
    </row>
    <row r="739" spans="2:8" ht="15" customHeight="1">
      <c r="B739" s="364">
        <v>44508</v>
      </c>
      <c r="C739" s="361">
        <v>1.4584999999999999</v>
      </c>
      <c r="D739" s="361">
        <v>20.386600000000001</v>
      </c>
      <c r="E739" s="361">
        <v>20.715399999999999</v>
      </c>
      <c r="F739" s="361">
        <v>15.1854</v>
      </c>
      <c r="G739" s="361">
        <v>2.335</v>
      </c>
      <c r="H739" s="361">
        <v>12.8504</v>
      </c>
    </row>
    <row r="740" spans="2:8" ht="15" customHeight="1">
      <c r="B740" s="364">
        <v>44505</v>
      </c>
      <c r="C740" s="361">
        <v>1.4576</v>
      </c>
      <c r="D740" s="361">
        <v>20.555700000000002</v>
      </c>
      <c r="E740" s="361">
        <v>20.930499999999999</v>
      </c>
      <c r="F740" s="361">
        <v>15.2121</v>
      </c>
      <c r="G740" s="361">
        <v>2.35</v>
      </c>
      <c r="H740" s="361">
        <v>12.8621</v>
      </c>
    </row>
    <row r="741" spans="2:8" ht="15" customHeight="1">
      <c r="B741" s="364">
        <v>44504</v>
      </c>
      <c r="C741" s="361">
        <v>1.4520999999999999</v>
      </c>
      <c r="D741" s="361">
        <v>20.922899999999998</v>
      </c>
      <c r="E741" s="361">
        <v>20.9649</v>
      </c>
      <c r="F741" s="361">
        <v>15.120900000000001</v>
      </c>
      <c r="G741" s="361">
        <v>2.415</v>
      </c>
      <c r="H741" s="361">
        <v>12.7059</v>
      </c>
    </row>
    <row r="742" spans="2:8" ht="15" customHeight="1">
      <c r="B742" s="364">
        <v>44503</v>
      </c>
      <c r="C742" s="361">
        <v>1.4585999999999999</v>
      </c>
      <c r="D742" s="361">
        <v>20.931699999999999</v>
      </c>
      <c r="E742" s="361">
        <v>20.978200000000001</v>
      </c>
      <c r="F742" s="361">
        <v>15.1774</v>
      </c>
      <c r="G742" s="361">
        <v>2.4750000000000001</v>
      </c>
      <c r="H742" s="361">
        <v>12.702400000000001</v>
      </c>
    </row>
    <row r="743" spans="2:8" ht="15" customHeight="1">
      <c r="B743" s="364">
        <v>44502</v>
      </c>
      <c r="C743" s="361">
        <v>1.4386000000000001</v>
      </c>
      <c r="D743" s="361">
        <v>21.151</v>
      </c>
      <c r="E743" s="361">
        <v>21.0625</v>
      </c>
      <c r="F743" s="361">
        <v>15.2522</v>
      </c>
      <c r="G743" s="361">
        <v>2.4620000000000002</v>
      </c>
      <c r="H743" s="361">
        <v>12.7902</v>
      </c>
    </row>
    <row r="744" spans="2:8" ht="15" customHeight="1">
      <c r="B744" s="364">
        <v>44501</v>
      </c>
      <c r="C744" s="361">
        <v>1.4305000000000001</v>
      </c>
      <c r="D744" s="361">
        <v>20.947800000000001</v>
      </c>
      <c r="E744" s="361">
        <v>20.938099999999999</v>
      </c>
      <c r="F744" s="361">
        <v>15.300700000000001</v>
      </c>
      <c r="G744" s="361">
        <v>2.5099999999999998</v>
      </c>
      <c r="H744" s="361">
        <v>12.790699999999999</v>
      </c>
    </row>
    <row r="745" spans="2:8" ht="15" customHeight="1">
      <c r="B745" s="364">
        <v>44498</v>
      </c>
      <c r="C745" s="361">
        <v>1.4447000000000001</v>
      </c>
      <c r="D745" s="361">
        <v>22.210699999999999</v>
      </c>
      <c r="E745" s="361">
        <v>20.996099999999998</v>
      </c>
      <c r="F745" s="361">
        <v>15.838100000000001</v>
      </c>
      <c r="G745" s="361">
        <v>2.5630000000000002</v>
      </c>
      <c r="H745" s="361">
        <v>13.2751</v>
      </c>
    </row>
    <row r="746" spans="2:8" ht="15" customHeight="1">
      <c r="B746" s="364">
        <v>44497</v>
      </c>
      <c r="C746" s="361">
        <v>1.4253</v>
      </c>
      <c r="D746" s="361">
        <v>21.727499999999999</v>
      </c>
      <c r="E746" s="361">
        <v>21.05</v>
      </c>
      <c r="F746" s="361">
        <v>15.6225</v>
      </c>
      <c r="G746" s="361">
        <v>2.42</v>
      </c>
      <c r="H746" s="361">
        <v>13.202500000000001</v>
      </c>
    </row>
    <row r="747" spans="2:8" ht="15" customHeight="1">
      <c r="B747" s="364">
        <v>44496</v>
      </c>
      <c r="C747" s="361">
        <v>1.4198</v>
      </c>
      <c r="D747" s="361">
        <v>22.026700000000002</v>
      </c>
      <c r="E747" s="361">
        <v>21.058900000000001</v>
      </c>
      <c r="F747" s="361">
        <v>15.713900000000001</v>
      </c>
      <c r="G747" s="361">
        <v>2.5099999999999998</v>
      </c>
      <c r="H747" s="361">
        <v>13.203900000000001</v>
      </c>
    </row>
    <row r="748" spans="2:8" ht="15" customHeight="1">
      <c r="B748" s="364">
        <v>44495</v>
      </c>
      <c r="C748" s="361">
        <v>1.4075</v>
      </c>
      <c r="D748" s="361">
        <v>21.857700000000001</v>
      </c>
      <c r="E748" s="361">
        <v>21.049099999999999</v>
      </c>
      <c r="F748" s="361">
        <v>15.5876</v>
      </c>
      <c r="G748" s="361">
        <v>2.46</v>
      </c>
      <c r="H748" s="361">
        <v>13.127599999999999</v>
      </c>
    </row>
    <row r="749" spans="2:8" ht="15" customHeight="1">
      <c r="B749" s="364">
        <v>44494</v>
      </c>
      <c r="C749" s="361">
        <v>1.4661</v>
      </c>
      <c r="D749" s="361">
        <v>21.7271</v>
      </c>
      <c r="E749" s="361">
        <v>21.115200000000002</v>
      </c>
      <c r="F749" s="361">
        <v>15.561400000000001</v>
      </c>
      <c r="G749" s="361">
        <v>2.4569999999999999</v>
      </c>
      <c r="H749" s="361">
        <v>13.1044</v>
      </c>
    </row>
    <row r="750" spans="2:8" ht="15" customHeight="1">
      <c r="B750" s="364">
        <v>44491</v>
      </c>
      <c r="C750" s="361">
        <v>1.4711000000000001</v>
      </c>
      <c r="D750" s="361">
        <v>21.765599999999999</v>
      </c>
      <c r="E750" s="361">
        <v>21.444800000000001</v>
      </c>
      <c r="F750" s="361">
        <v>15.5655</v>
      </c>
      <c r="G750" s="361">
        <v>2.4079999999999999</v>
      </c>
      <c r="H750" s="361">
        <v>13.157500000000001</v>
      </c>
    </row>
    <row r="751" spans="2:8" ht="15" customHeight="1">
      <c r="B751" s="364">
        <v>44490</v>
      </c>
      <c r="C751" s="361">
        <v>1.4705999999999999</v>
      </c>
      <c r="D751" s="361">
        <v>21.779299999999999</v>
      </c>
      <c r="E751" s="361">
        <v>21.457999999999998</v>
      </c>
      <c r="F751" s="361">
        <v>15.5785</v>
      </c>
      <c r="G751" s="361">
        <v>2.391</v>
      </c>
      <c r="H751" s="361">
        <v>13.1875</v>
      </c>
    </row>
    <row r="752" spans="2:8" ht="15" customHeight="1">
      <c r="B752" s="364">
        <v>44489</v>
      </c>
      <c r="C752" s="361">
        <v>1.4675</v>
      </c>
      <c r="D752" s="361">
        <v>21.825199999999999</v>
      </c>
      <c r="E752" s="361">
        <v>21.4742</v>
      </c>
      <c r="F752" s="361">
        <v>15.593999999999999</v>
      </c>
      <c r="G752" s="361">
        <v>2.3969999999999998</v>
      </c>
      <c r="H752" s="361">
        <v>13.196999999999999</v>
      </c>
    </row>
    <row r="753" spans="2:8" ht="15" customHeight="1">
      <c r="B753" s="364">
        <v>44488</v>
      </c>
      <c r="C753" s="361">
        <v>1.4589000000000001</v>
      </c>
      <c r="D753" s="361">
        <v>21.768599999999999</v>
      </c>
      <c r="E753" s="361">
        <v>21.456099999999999</v>
      </c>
      <c r="F753" s="361">
        <v>15.5436</v>
      </c>
      <c r="G753" s="361">
        <v>2.37</v>
      </c>
      <c r="H753" s="361">
        <v>13.1736</v>
      </c>
    </row>
    <row r="754" spans="2:8" ht="15" customHeight="1">
      <c r="B754" s="364">
        <v>44487</v>
      </c>
      <c r="C754" s="361">
        <v>1.4726999999999999</v>
      </c>
      <c r="D754" s="361">
        <v>21.572199999999999</v>
      </c>
      <c r="E754" s="361">
        <v>21.444500000000001</v>
      </c>
      <c r="F754" s="361">
        <v>15.515599999999999</v>
      </c>
      <c r="G754" s="361">
        <v>2.403</v>
      </c>
      <c r="H754" s="361">
        <v>13.1126</v>
      </c>
    </row>
    <row r="755" spans="2:8" ht="15" customHeight="1">
      <c r="B755" s="364">
        <v>44484</v>
      </c>
      <c r="C755" s="361">
        <v>1.4709000000000001</v>
      </c>
      <c r="D755" s="361">
        <v>20.9298</v>
      </c>
      <c r="E755" s="361">
        <v>21.4099</v>
      </c>
      <c r="F755" s="361">
        <v>15.2203</v>
      </c>
      <c r="G755" s="361">
        <v>2.36</v>
      </c>
      <c r="H755" s="361">
        <v>12.860300000000001</v>
      </c>
    </row>
    <row r="756" spans="2:8" ht="15" customHeight="1">
      <c r="B756" s="364">
        <v>44483</v>
      </c>
      <c r="C756" s="361">
        <v>1.4937</v>
      </c>
      <c r="D756" s="361">
        <v>20.905100000000001</v>
      </c>
      <c r="E756" s="361">
        <v>21.406099999999999</v>
      </c>
      <c r="F756" s="361">
        <v>15.2882</v>
      </c>
      <c r="G756" s="361">
        <v>2.3450000000000002</v>
      </c>
      <c r="H756" s="361">
        <v>12.943199999999999</v>
      </c>
    </row>
    <row r="757" spans="2:8" ht="15" customHeight="1">
      <c r="B757" s="364">
        <v>44482</v>
      </c>
      <c r="C757" s="361">
        <v>1.516</v>
      </c>
      <c r="D757" s="361">
        <v>20.883500000000002</v>
      </c>
      <c r="E757" s="361">
        <v>21.4068</v>
      </c>
      <c r="F757" s="361">
        <v>15.3751</v>
      </c>
      <c r="G757" s="361">
        <v>2.3889999999999998</v>
      </c>
      <c r="H757" s="361">
        <v>12.9861</v>
      </c>
    </row>
    <row r="758" spans="2:8" ht="15" customHeight="1">
      <c r="B758" s="364">
        <v>44481</v>
      </c>
      <c r="C758" s="361">
        <v>1.5309999999999999</v>
      </c>
      <c r="D758" s="361">
        <v>20.710999999999999</v>
      </c>
      <c r="E758" s="361">
        <v>21.348099999999999</v>
      </c>
      <c r="F758" s="361">
        <v>15.3865</v>
      </c>
      <c r="G758" s="361">
        <v>2.427</v>
      </c>
      <c r="H758" s="361">
        <v>12.9595</v>
      </c>
    </row>
    <row r="759" spans="2:8" ht="15" customHeight="1">
      <c r="B759" s="364">
        <v>44477</v>
      </c>
      <c r="C759" s="361">
        <v>1.5021</v>
      </c>
      <c r="D759" s="361">
        <v>21.6739</v>
      </c>
      <c r="E759" s="361">
        <v>21.2746</v>
      </c>
      <c r="F759" s="361">
        <v>15.4397</v>
      </c>
      <c r="G759" s="361">
        <v>2.3620000000000001</v>
      </c>
      <c r="H759" s="361">
        <v>13.0777</v>
      </c>
    </row>
    <row r="760" spans="2:8" ht="15" customHeight="1">
      <c r="B760" s="364">
        <v>44476</v>
      </c>
      <c r="C760" s="361">
        <v>1.5105</v>
      </c>
      <c r="D760" s="361">
        <v>22.082599999999999</v>
      </c>
      <c r="E760" s="361">
        <v>21.315999999999999</v>
      </c>
      <c r="F760" s="361">
        <v>15.5061</v>
      </c>
      <c r="G760" s="361">
        <v>2.371</v>
      </c>
      <c r="H760" s="361">
        <v>13.1351</v>
      </c>
    </row>
    <row r="761" spans="2:8" ht="15" customHeight="1">
      <c r="B761" s="364">
        <v>44475</v>
      </c>
      <c r="C761" s="361">
        <v>1.502</v>
      </c>
      <c r="D761" s="361">
        <v>21.713100000000001</v>
      </c>
      <c r="E761" s="361">
        <v>21.270700000000001</v>
      </c>
      <c r="F761" s="361">
        <v>15.4781</v>
      </c>
      <c r="G761" s="361">
        <v>2.3969999999999998</v>
      </c>
      <c r="H761" s="361">
        <v>13.081099999999999</v>
      </c>
    </row>
    <row r="762" spans="2:8" ht="15" customHeight="1">
      <c r="B762" s="364">
        <v>44474</v>
      </c>
      <c r="C762" s="361">
        <v>1.4762</v>
      </c>
      <c r="D762" s="361">
        <v>21.813800000000001</v>
      </c>
      <c r="E762" s="361">
        <v>21.286200000000001</v>
      </c>
      <c r="F762" s="361">
        <v>15.3498</v>
      </c>
      <c r="G762" s="361">
        <v>2.2949999999999999</v>
      </c>
      <c r="H762" s="361">
        <v>13.0548</v>
      </c>
    </row>
    <row r="763" spans="2:8" ht="15" customHeight="1">
      <c r="B763" s="364">
        <v>44470</v>
      </c>
      <c r="C763" s="361">
        <v>1.4543999999999999</v>
      </c>
      <c r="D763" s="361">
        <v>21.721399999999999</v>
      </c>
      <c r="E763" s="361">
        <v>21.312999999999999</v>
      </c>
      <c r="F763" s="361">
        <v>15.138500000000001</v>
      </c>
      <c r="G763" s="361">
        <v>2.25</v>
      </c>
      <c r="H763" s="361">
        <v>12.888500000000001</v>
      </c>
    </row>
    <row r="764" spans="2:8" ht="15" customHeight="1">
      <c r="B764" s="364">
        <v>44469</v>
      </c>
      <c r="C764" s="361">
        <v>1.4308000000000001</v>
      </c>
      <c r="D764" s="361">
        <v>21.765999999999998</v>
      </c>
      <c r="E764" s="361">
        <v>21.3127</v>
      </c>
      <c r="F764" s="361">
        <v>15.0785</v>
      </c>
      <c r="G764" s="361">
        <v>2.2370000000000001</v>
      </c>
      <c r="H764" s="361">
        <v>12.8415</v>
      </c>
    </row>
    <row r="765" spans="2:8" ht="15" customHeight="1">
      <c r="B765" s="364">
        <v>44468</v>
      </c>
      <c r="C765" s="361">
        <v>1.4271</v>
      </c>
      <c r="D765" s="361">
        <v>21.734000000000002</v>
      </c>
      <c r="E765" s="361">
        <v>21.2013</v>
      </c>
      <c r="F765" s="361">
        <v>15.091900000000001</v>
      </c>
      <c r="G765" s="361">
        <v>2.202</v>
      </c>
      <c r="H765" s="361">
        <v>12.889900000000001</v>
      </c>
    </row>
    <row r="766" spans="2:8" ht="15" customHeight="1">
      <c r="B766" s="364">
        <v>44467</v>
      </c>
      <c r="C766" s="361">
        <v>1.4162999999999999</v>
      </c>
      <c r="D766" s="361">
        <v>21.6755</v>
      </c>
      <c r="E766" s="361">
        <v>21.094100000000001</v>
      </c>
      <c r="F766" s="361">
        <v>15.030200000000001</v>
      </c>
      <c r="G766" s="361">
        <v>2.2669999999999999</v>
      </c>
      <c r="H766" s="361">
        <v>12.763199999999999</v>
      </c>
    </row>
    <row r="767" spans="2:8" ht="15" customHeight="1">
      <c r="B767" s="364">
        <v>44466</v>
      </c>
      <c r="C767" s="361">
        <v>1.4003000000000001</v>
      </c>
      <c r="D767" s="361">
        <v>21.6493</v>
      </c>
      <c r="E767" s="361">
        <v>21.085100000000001</v>
      </c>
      <c r="F767" s="361">
        <v>14.9941</v>
      </c>
      <c r="G767" s="361">
        <v>2.1720000000000002</v>
      </c>
      <c r="H767" s="361">
        <v>12.822100000000001</v>
      </c>
    </row>
    <row r="768" spans="2:8" ht="15" customHeight="1">
      <c r="B768" s="364">
        <v>44463</v>
      </c>
      <c r="C768" s="361">
        <v>1.4120999999999999</v>
      </c>
      <c r="D768" s="361">
        <v>22.344799999999999</v>
      </c>
      <c r="E768" s="361">
        <v>21.204799999999999</v>
      </c>
      <c r="F768" s="361">
        <v>15.3384</v>
      </c>
      <c r="G768" s="361">
        <v>2.157</v>
      </c>
      <c r="H768" s="361">
        <v>13.1814</v>
      </c>
    </row>
    <row r="769" spans="2:8" ht="15" customHeight="1">
      <c r="B769" s="364">
        <v>44462</v>
      </c>
      <c r="C769" s="361">
        <v>1.4115</v>
      </c>
      <c r="D769" s="361">
        <v>22.248899999999999</v>
      </c>
      <c r="E769" s="361">
        <v>21.209599999999998</v>
      </c>
      <c r="F769" s="361">
        <v>15.307399999999999</v>
      </c>
      <c r="G769" s="361">
        <v>2.1019999999999999</v>
      </c>
      <c r="H769" s="361">
        <v>13.205399999999999</v>
      </c>
    </row>
    <row r="770" spans="2:8" ht="15" customHeight="1">
      <c r="B770" s="364">
        <v>44456</v>
      </c>
      <c r="C770" s="361">
        <v>1.4136</v>
      </c>
      <c r="D770" s="361">
        <v>21.7836</v>
      </c>
      <c r="E770" s="361">
        <v>21.198499999999999</v>
      </c>
      <c r="F770" s="361">
        <v>15.1122</v>
      </c>
      <c r="G770" s="361">
        <v>2.0720000000000001</v>
      </c>
      <c r="H770" s="361">
        <v>13.0402</v>
      </c>
    </row>
    <row r="771" spans="2:8" ht="15" customHeight="1">
      <c r="B771" s="364">
        <v>44455</v>
      </c>
      <c r="C771" s="361">
        <v>1.4193</v>
      </c>
      <c r="D771" s="361">
        <v>22.3477</v>
      </c>
      <c r="E771" s="361">
        <v>21.2075</v>
      </c>
      <c r="F771" s="361">
        <v>15.3409</v>
      </c>
      <c r="G771" s="361">
        <v>2.0449999999999999</v>
      </c>
      <c r="H771" s="361">
        <v>13.2959</v>
      </c>
    </row>
    <row r="772" spans="2:8" ht="15" customHeight="1">
      <c r="B772" s="364">
        <v>44454</v>
      </c>
      <c r="C772" s="361">
        <v>1.4073</v>
      </c>
      <c r="D772" s="361">
        <v>22.339099999999998</v>
      </c>
      <c r="E772" s="361">
        <v>21.190999999999999</v>
      </c>
      <c r="F772" s="361">
        <v>15.276999999999999</v>
      </c>
      <c r="G772" s="361">
        <v>2.0270000000000001</v>
      </c>
      <c r="H772" s="361">
        <v>13.25</v>
      </c>
    </row>
    <row r="773" spans="2:8" ht="15" customHeight="1">
      <c r="B773" s="364">
        <v>44453</v>
      </c>
      <c r="C773" s="361">
        <v>1.4095</v>
      </c>
      <c r="D773" s="361">
        <v>22.915299999999998</v>
      </c>
      <c r="E773" s="361">
        <v>21.1953</v>
      </c>
      <c r="F773" s="361">
        <v>15.3355</v>
      </c>
      <c r="G773" s="361">
        <v>2.0619999999999998</v>
      </c>
      <c r="H773" s="361">
        <v>13.2735</v>
      </c>
    </row>
    <row r="774" spans="2:8" ht="15" customHeight="1">
      <c r="B774" s="364">
        <v>44452</v>
      </c>
      <c r="C774" s="361">
        <v>1.4180999999999999</v>
      </c>
      <c r="D774" s="361">
        <v>19.921700000000001</v>
      </c>
      <c r="E774" s="361">
        <v>21.206099999999999</v>
      </c>
      <c r="F774" s="361">
        <v>14.1693</v>
      </c>
      <c r="G774" s="361">
        <v>2.0449999999999999</v>
      </c>
      <c r="H774" s="361">
        <v>12.1243</v>
      </c>
    </row>
    <row r="775" spans="2:8" ht="15" customHeight="1">
      <c r="B775" s="364">
        <v>44449</v>
      </c>
      <c r="C775" s="361">
        <v>1.4201999999999999</v>
      </c>
      <c r="D775" s="361">
        <v>19.741700000000002</v>
      </c>
      <c r="E775" s="361">
        <v>21.196899999999999</v>
      </c>
      <c r="F775" s="361">
        <v>13.9245</v>
      </c>
      <c r="G775" s="361">
        <v>1.9950000000000001</v>
      </c>
      <c r="H775" s="361">
        <v>11.929500000000001</v>
      </c>
    </row>
    <row r="776" spans="2:8" ht="15" customHeight="1">
      <c r="B776" s="364">
        <v>44448</v>
      </c>
      <c r="C776" s="361">
        <v>1.4253</v>
      </c>
      <c r="D776" s="361">
        <v>19.584199999999999</v>
      </c>
      <c r="E776" s="361">
        <v>21.194900000000001</v>
      </c>
      <c r="F776" s="361">
        <v>13.8194</v>
      </c>
      <c r="G776" s="361">
        <v>2.0019999999999998</v>
      </c>
      <c r="H776" s="361">
        <v>11.817399999999999</v>
      </c>
    </row>
    <row r="777" spans="2:8" ht="15" customHeight="1">
      <c r="B777" s="364">
        <v>44447</v>
      </c>
      <c r="C777" s="361">
        <v>1.4018999999999999</v>
      </c>
      <c r="D777" s="361">
        <v>19.5885</v>
      </c>
      <c r="E777" s="361">
        <v>21.192799999999998</v>
      </c>
      <c r="F777" s="361">
        <v>13.731299999999999</v>
      </c>
      <c r="G777" s="361">
        <v>2.0099999999999998</v>
      </c>
      <c r="H777" s="361">
        <v>11.721299999999999</v>
      </c>
    </row>
    <row r="778" spans="2:8" ht="15" customHeight="1">
      <c r="B778" s="364">
        <v>44446</v>
      </c>
      <c r="C778" s="361">
        <v>1.3929</v>
      </c>
      <c r="D778" s="361">
        <v>19.655200000000001</v>
      </c>
      <c r="E778" s="361">
        <v>21.1706</v>
      </c>
      <c r="F778" s="361">
        <v>13.6412</v>
      </c>
      <c r="G778" s="361">
        <v>1.98</v>
      </c>
      <c r="H778" s="361">
        <v>11.661199999999999</v>
      </c>
    </row>
    <row r="779" spans="2:8" ht="15" customHeight="1">
      <c r="B779" s="364">
        <v>44445</v>
      </c>
      <c r="C779" s="361">
        <v>1.3843000000000001</v>
      </c>
      <c r="D779" s="361">
        <v>19.740500000000001</v>
      </c>
      <c r="E779" s="361">
        <v>21.188400000000001</v>
      </c>
      <c r="F779" s="361">
        <v>13.6152</v>
      </c>
      <c r="G779" s="361">
        <v>1.9670000000000001</v>
      </c>
      <c r="H779" s="361">
        <v>11.648199999999999</v>
      </c>
    </row>
    <row r="780" spans="2:8" ht="15" customHeight="1">
      <c r="B780" s="364">
        <v>44442</v>
      </c>
      <c r="C780" s="361">
        <v>1.3836999999999999</v>
      </c>
      <c r="D780" s="361">
        <v>19.739899999999999</v>
      </c>
      <c r="E780" s="361">
        <v>21.263100000000001</v>
      </c>
      <c r="F780" s="361">
        <v>13.571</v>
      </c>
      <c r="G780" s="361">
        <v>1.9419999999999999</v>
      </c>
      <c r="H780" s="361">
        <v>11.629</v>
      </c>
    </row>
    <row r="781" spans="2:8" ht="15" customHeight="1">
      <c r="B781" s="364">
        <v>44441</v>
      </c>
      <c r="C781" s="361">
        <v>1.4409000000000001</v>
      </c>
      <c r="D781" s="361">
        <v>20.0623</v>
      </c>
      <c r="E781" s="361">
        <v>21.308800000000002</v>
      </c>
      <c r="F781" s="361">
        <v>13.9055</v>
      </c>
      <c r="G781" s="361">
        <v>1.9470000000000001</v>
      </c>
      <c r="H781" s="361">
        <v>11.958500000000001</v>
      </c>
    </row>
    <row r="782" spans="2:8" ht="15" customHeight="1">
      <c r="B782" s="364">
        <v>44440</v>
      </c>
      <c r="C782" s="361">
        <v>1.4449000000000001</v>
      </c>
      <c r="D782" s="361">
        <v>20.129200000000001</v>
      </c>
      <c r="E782" s="361">
        <v>21.382400000000001</v>
      </c>
      <c r="F782" s="361">
        <v>14.0274</v>
      </c>
      <c r="G782" s="361">
        <v>1.9419999999999999</v>
      </c>
      <c r="H782" s="361">
        <v>12.0854</v>
      </c>
    </row>
    <row r="783" spans="2:8" ht="15" customHeight="1">
      <c r="B783" s="364">
        <v>44439</v>
      </c>
      <c r="C783" s="361">
        <v>1.4461999999999999</v>
      </c>
      <c r="D783" s="361">
        <v>20.135899999999999</v>
      </c>
      <c r="E783" s="361">
        <v>21.3813</v>
      </c>
      <c r="F783" s="361">
        <v>14.0664</v>
      </c>
      <c r="G783" s="361">
        <v>1.9119999999999999</v>
      </c>
      <c r="H783" s="361">
        <v>12.154400000000001</v>
      </c>
    </row>
    <row r="784" spans="2:8" ht="15" customHeight="1">
      <c r="B784" s="364">
        <v>44438</v>
      </c>
      <c r="C784" s="361">
        <v>1.4739</v>
      </c>
      <c r="D784" s="361">
        <v>19.944299999999998</v>
      </c>
      <c r="E784" s="361">
        <v>21.3828</v>
      </c>
      <c r="F784" s="361">
        <v>14.0871</v>
      </c>
      <c r="G784" s="361">
        <v>1.905</v>
      </c>
      <c r="H784" s="361">
        <v>12.1821</v>
      </c>
    </row>
    <row r="785" spans="2:8" ht="15" customHeight="1">
      <c r="B785" s="364">
        <v>44435</v>
      </c>
      <c r="C785" s="361">
        <v>1.4931000000000001</v>
      </c>
      <c r="D785" s="361">
        <v>19.079999999999998</v>
      </c>
      <c r="E785" s="361">
        <v>21.330200000000001</v>
      </c>
      <c r="F785" s="361">
        <v>14.205</v>
      </c>
      <c r="G785" s="361">
        <v>1.9370000000000001</v>
      </c>
      <c r="H785" s="361">
        <v>12.268000000000001</v>
      </c>
    </row>
    <row r="786" spans="2:8" ht="15" customHeight="1">
      <c r="B786" s="364">
        <v>44434</v>
      </c>
      <c r="C786" s="361">
        <v>1.4946999999999999</v>
      </c>
      <c r="D786" s="361">
        <v>19.079599999999999</v>
      </c>
      <c r="E786" s="361">
        <v>21.333500000000001</v>
      </c>
      <c r="F786" s="361">
        <v>14.215199999999999</v>
      </c>
      <c r="G786" s="361">
        <v>1.93</v>
      </c>
      <c r="H786" s="361">
        <v>12.2852</v>
      </c>
    </row>
    <row r="787" spans="2:8" ht="15" customHeight="1">
      <c r="B787" s="364">
        <v>44433</v>
      </c>
      <c r="C787" s="361">
        <v>1.4847999999999999</v>
      </c>
      <c r="D787" s="361">
        <v>19.093800000000002</v>
      </c>
      <c r="E787" s="361">
        <v>21.341699999999999</v>
      </c>
      <c r="F787" s="361">
        <v>14.185600000000001</v>
      </c>
      <c r="G787" s="361">
        <v>1.93</v>
      </c>
      <c r="H787" s="361">
        <v>12.255599999999999</v>
      </c>
    </row>
    <row r="788" spans="2:8" ht="15" customHeight="1">
      <c r="B788" s="364">
        <v>44432</v>
      </c>
      <c r="C788" s="361">
        <v>1.4892000000000001</v>
      </c>
      <c r="D788" s="361">
        <v>19.251300000000001</v>
      </c>
      <c r="E788" s="361">
        <v>21.341200000000001</v>
      </c>
      <c r="F788" s="361">
        <v>14.2409</v>
      </c>
      <c r="G788" s="361">
        <v>1.94</v>
      </c>
      <c r="H788" s="361">
        <v>12.3009</v>
      </c>
    </row>
    <row r="789" spans="2:8" ht="15" customHeight="1">
      <c r="B789" s="364">
        <v>44431</v>
      </c>
      <c r="C789" s="361">
        <v>1.5158</v>
      </c>
      <c r="D789" s="361">
        <v>19.327300000000001</v>
      </c>
      <c r="E789" s="361">
        <v>21.3566</v>
      </c>
      <c r="F789" s="361">
        <v>14.307499999999999</v>
      </c>
      <c r="G789" s="361">
        <v>1.895</v>
      </c>
      <c r="H789" s="361">
        <v>12.4125</v>
      </c>
    </row>
    <row r="790" spans="2:8" ht="15" customHeight="1">
      <c r="B790" s="364">
        <v>44428</v>
      </c>
      <c r="C790" s="361">
        <v>1.4925999999999999</v>
      </c>
      <c r="D790" s="361">
        <v>20.031199999999998</v>
      </c>
      <c r="E790" s="361">
        <v>21.404</v>
      </c>
      <c r="F790" s="361">
        <v>14.232200000000001</v>
      </c>
      <c r="G790" s="361">
        <v>1.8520000000000001</v>
      </c>
      <c r="H790" s="361">
        <v>12.3802</v>
      </c>
    </row>
    <row r="791" spans="2:8" ht="15" customHeight="1">
      <c r="B791" s="364">
        <v>44427</v>
      </c>
      <c r="C791" s="361">
        <v>1.4755</v>
      </c>
      <c r="D791" s="361">
        <v>19.888300000000001</v>
      </c>
      <c r="E791" s="361">
        <v>21.480899999999998</v>
      </c>
      <c r="F791" s="361">
        <v>14.127000000000001</v>
      </c>
      <c r="G791" s="361">
        <v>1.865</v>
      </c>
      <c r="H791" s="361">
        <v>12.262</v>
      </c>
    </row>
    <row r="792" spans="2:8" ht="15" customHeight="1">
      <c r="B792" s="364">
        <v>44426</v>
      </c>
      <c r="C792" s="361">
        <v>1.4493</v>
      </c>
      <c r="D792" s="361">
        <v>19.7986</v>
      </c>
      <c r="E792" s="361">
        <v>21.4849</v>
      </c>
      <c r="F792" s="361">
        <v>14.1318</v>
      </c>
      <c r="G792" s="361">
        <v>1.8819999999999999</v>
      </c>
      <c r="H792" s="361">
        <v>12.2498</v>
      </c>
    </row>
    <row r="793" spans="2:8" ht="15" customHeight="1">
      <c r="B793" s="364">
        <v>44425</v>
      </c>
      <c r="C793" s="361">
        <v>1.4568000000000001</v>
      </c>
      <c r="D793" s="361">
        <v>20.155999999999999</v>
      </c>
      <c r="E793" s="361">
        <v>21.5335</v>
      </c>
      <c r="F793" s="361">
        <v>14.4499</v>
      </c>
      <c r="G793" s="361">
        <v>1.87</v>
      </c>
      <c r="H793" s="361">
        <v>12.5799</v>
      </c>
    </row>
    <row r="794" spans="2:8" ht="15" customHeight="1">
      <c r="B794" s="364">
        <v>44421</v>
      </c>
      <c r="C794" s="361">
        <v>1.4595</v>
      </c>
      <c r="D794" s="361">
        <v>24.447199999999999</v>
      </c>
      <c r="E794" s="361">
        <v>21.6722</v>
      </c>
      <c r="F794" s="361">
        <v>16.307400000000001</v>
      </c>
      <c r="G794" s="361">
        <v>1.92</v>
      </c>
      <c r="H794" s="361">
        <v>14.3874</v>
      </c>
    </row>
    <row r="795" spans="2:8" ht="15" customHeight="1">
      <c r="B795" s="364">
        <v>44420</v>
      </c>
      <c r="C795" s="361">
        <v>1.4080999999999999</v>
      </c>
      <c r="D795" s="361">
        <v>24.3352</v>
      </c>
      <c r="E795" s="361">
        <v>21.4663</v>
      </c>
      <c r="F795" s="361">
        <v>16.294699999999999</v>
      </c>
      <c r="G795" s="361">
        <v>1.925</v>
      </c>
      <c r="H795" s="361">
        <v>14.3697</v>
      </c>
    </row>
    <row r="796" spans="2:8" ht="15" customHeight="1">
      <c r="B796" s="364">
        <v>44419</v>
      </c>
      <c r="C796" s="361">
        <v>1.3968</v>
      </c>
      <c r="D796" s="361">
        <v>23.8171</v>
      </c>
      <c r="E796" s="361">
        <v>21.446400000000001</v>
      </c>
      <c r="F796" s="361">
        <v>16.038499999999999</v>
      </c>
      <c r="G796" s="361">
        <v>1.9350000000000001</v>
      </c>
      <c r="H796" s="361">
        <v>14.1035</v>
      </c>
    </row>
    <row r="797" spans="2:8" ht="15" customHeight="1">
      <c r="B797" s="364">
        <v>44418</v>
      </c>
      <c r="C797" s="361">
        <v>1.4040999999999999</v>
      </c>
      <c r="D797" s="361">
        <v>23.609100000000002</v>
      </c>
      <c r="E797" s="361">
        <v>21.502300000000002</v>
      </c>
      <c r="F797" s="361">
        <v>16.0322</v>
      </c>
      <c r="G797" s="361">
        <v>1.9119999999999999</v>
      </c>
      <c r="H797" s="361">
        <v>14.120200000000001</v>
      </c>
    </row>
    <row r="798" spans="2:8" ht="15" customHeight="1">
      <c r="B798" s="364">
        <v>44417</v>
      </c>
      <c r="C798" s="361">
        <v>1.3959999999999999</v>
      </c>
      <c r="D798" s="361">
        <v>24.624500000000001</v>
      </c>
      <c r="E798" s="361">
        <v>21.602499999999999</v>
      </c>
      <c r="F798" s="361">
        <v>16.338699999999999</v>
      </c>
      <c r="G798" s="361">
        <v>1.915</v>
      </c>
      <c r="H798" s="361">
        <v>14.4237</v>
      </c>
    </row>
    <row r="799" spans="2:8" ht="15" customHeight="1">
      <c r="B799" s="364">
        <v>44414</v>
      </c>
      <c r="C799" s="361">
        <v>1.4531000000000001</v>
      </c>
      <c r="D799" s="361">
        <v>23.7911</v>
      </c>
      <c r="E799" s="361">
        <v>21.8</v>
      </c>
      <c r="F799" s="361">
        <v>16.308800000000002</v>
      </c>
      <c r="G799" s="361">
        <v>1.895</v>
      </c>
      <c r="H799" s="361">
        <v>14.4138</v>
      </c>
    </row>
    <row r="800" spans="2:8" ht="15" customHeight="1">
      <c r="B800" s="364">
        <v>44413</v>
      </c>
      <c r="C800" s="361">
        <v>1.4472</v>
      </c>
      <c r="D800" s="361">
        <v>23.863900000000001</v>
      </c>
      <c r="E800" s="361">
        <v>21.813800000000001</v>
      </c>
      <c r="F800" s="361">
        <v>16.311499999999999</v>
      </c>
      <c r="G800" s="361">
        <v>1.8720000000000001</v>
      </c>
      <c r="H800" s="361">
        <v>14.439500000000001</v>
      </c>
    </row>
    <row r="801" spans="2:8" ht="15" customHeight="1">
      <c r="B801" s="364">
        <v>44412</v>
      </c>
      <c r="C801" s="361">
        <v>1.4435</v>
      </c>
      <c r="D801" s="361">
        <v>23.819099999999999</v>
      </c>
      <c r="E801" s="361">
        <v>21.8003</v>
      </c>
      <c r="F801" s="361">
        <v>16.3184</v>
      </c>
      <c r="G801" s="361">
        <v>1.8620000000000001</v>
      </c>
      <c r="H801" s="361">
        <v>14.4564</v>
      </c>
    </row>
    <row r="802" spans="2:8" ht="15" customHeight="1">
      <c r="B802" s="364">
        <v>44411</v>
      </c>
      <c r="C802" s="361">
        <v>1.4614</v>
      </c>
      <c r="D802" s="361">
        <v>23.7454</v>
      </c>
      <c r="E802" s="361">
        <v>21.820699999999999</v>
      </c>
      <c r="F802" s="361">
        <v>16.436599999999999</v>
      </c>
      <c r="G802" s="361">
        <v>1.895</v>
      </c>
      <c r="H802" s="361">
        <v>14.541600000000001</v>
      </c>
    </row>
    <row r="803" spans="2:8" ht="15" customHeight="1">
      <c r="B803" s="364">
        <v>44410</v>
      </c>
      <c r="C803" s="361">
        <v>1.4699</v>
      </c>
      <c r="D803" s="361">
        <v>24.777999999999999</v>
      </c>
      <c r="E803" s="361">
        <v>21.917999999999999</v>
      </c>
      <c r="F803" s="361">
        <v>16.9177</v>
      </c>
      <c r="G803" s="361">
        <v>1.91</v>
      </c>
      <c r="H803" s="361">
        <v>15.0077</v>
      </c>
    </row>
    <row r="804" spans="2:8" ht="15" customHeight="1">
      <c r="B804" s="364">
        <v>44407</v>
      </c>
      <c r="C804" s="361">
        <v>1.4906999999999999</v>
      </c>
      <c r="D804" s="361">
        <v>23.632999999999999</v>
      </c>
      <c r="E804" s="361">
        <v>22.111899999999999</v>
      </c>
      <c r="F804" s="361">
        <v>16.215499999999999</v>
      </c>
      <c r="G804" s="361">
        <v>1.867</v>
      </c>
      <c r="H804" s="361">
        <v>14.3485</v>
      </c>
    </row>
    <row r="805" spans="2:8" ht="15" customHeight="1">
      <c r="B805" s="364">
        <v>44406</v>
      </c>
      <c r="C805" s="361">
        <v>1.4719</v>
      </c>
      <c r="D805" s="361">
        <v>23.472200000000001</v>
      </c>
      <c r="E805" s="361">
        <v>22.182500000000001</v>
      </c>
      <c r="F805" s="361">
        <v>16.015999999999998</v>
      </c>
      <c r="G805" s="361">
        <v>1.8919999999999999</v>
      </c>
      <c r="H805" s="361">
        <v>14.124000000000001</v>
      </c>
    </row>
    <row r="806" spans="2:8" ht="15" customHeight="1">
      <c r="B806" s="364">
        <v>44405</v>
      </c>
      <c r="C806" s="361">
        <v>1.4827999999999999</v>
      </c>
      <c r="D806" s="361">
        <v>22.901700000000002</v>
      </c>
      <c r="E806" s="361">
        <v>22.456600000000002</v>
      </c>
      <c r="F806" s="361">
        <v>15.917400000000001</v>
      </c>
      <c r="G806" s="361">
        <v>1.851</v>
      </c>
      <c r="H806" s="361">
        <v>14.0664</v>
      </c>
    </row>
    <row r="807" spans="2:8" ht="15" customHeight="1">
      <c r="B807" s="364">
        <v>44404</v>
      </c>
      <c r="C807" s="361">
        <v>1.4834000000000001</v>
      </c>
      <c r="D807" s="361">
        <v>22.845400000000001</v>
      </c>
      <c r="E807" s="361">
        <v>22.478100000000001</v>
      </c>
      <c r="F807" s="361">
        <v>15.871700000000001</v>
      </c>
      <c r="G807" s="361">
        <v>1.875</v>
      </c>
      <c r="H807" s="361">
        <v>13.996700000000001</v>
      </c>
    </row>
    <row r="808" spans="2:8" ht="15" customHeight="1">
      <c r="B808" s="364">
        <v>44403</v>
      </c>
      <c r="C808" s="361">
        <v>1.4870000000000001</v>
      </c>
      <c r="D808" s="361">
        <v>22.764700000000001</v>
      </c>
      <c r="E808" s="361">
        <v>22.503799999999998</v>
      </c>
      <c r="F808" s="361">
        <v>15.8156</v>
      </c>
      <c r="G808" s="361">
        <v>1.85</v>
      </c>
      <c r="H808" s="361">
        <v>13.9656</v>
      </c>
    </row>
    <row r="809" spans="2:8" ht="15" customHeight="1">
      <c r="B809" s="364">
        <v>44400</v>
      </c>
      <c r="C809" s="361">
        <v>1.4629000000000001</v>
      </c>
      <c r="D809" s="361">
        <v>22.034800000000001</v>
      </c>
      <c r="E809" s="361">
        <v>22.727900000000002</v>
      </c>
      <c r="F809" s="361">
        <v>15.396699999999999</v>
      </c>
      <c r="G809" s="361">
        <v>1.8819999999999999</v>
      </c>
      <c r="H809" s="361">
        <v>13.514699999999999</v>
      </c>
    </row>
    <row r="810" spans="2:8" ht="15" customHeight="1">
      <c r="B810" s="364">
        <v>44399</v>
      </c>
      <c r="C810" s="361">
        <v>1.4592000000000001</v>
      </c>
      <c r="D810" s="361">
        <v>22.040400000000002</v>
      </c>
      <c r="E810" s="361">
        <v>22.7745</v>
      </c>
      <c r="F810" s="361">
        <v>15.398400000000001</v>
      </c>
      <c r="G810" s="361">
        <v>1.91</v>
      </c>
      <c r="H810" s="361">
        <v>13.4884</v>
      </c>
    </row>
    <row r="811" spans="2:8" ht="15" customHeight="1">
      <c r="B811" s="364">
        <v>44398</v>
      </c>
      <c r="C811" s="361">
        <v>1.4784999999999999</v>
      </c>
      <c r="D811" s="361">
        <v>22.0318</v>
      </c>
      <c r="E811" s="361">
        <v>22.872</v>
      </c>
      <c r="F811" s="361">
        <v>15.443300000000001</v>
      </c>
      <c r="G811" s="361">
        <v>1.885</v>
      </c>
      <c r="H811" s="361">
        <v>13.558299999999999</v>
      </c>
    </row>
    <row r="812" spans="2:8" ht="15" customHeight="1">
      <c r="B812" s="364">
        <v>44397</v>
      </c>
      <c r="C812" s="361">
        <v>1.4734</v>
      </c>
      <c r="D812" s="361">
        <v>21.916499999999999</v>
      </c>
      <c r="E812" s="361">
        <v>22.911000000000001</v>
      </c>
      <c r="F812" s="361">
        <v>15.2181</v>
      </c>
      <c r="G812" s="361">
        <v>1.9019999999999999</v>
      </c>
      <c r="H812" s="361">
        <v>13.3161</v>
      </c>
    </row>
    <row r="813" spans="2:8" ht="15" customHeight="1">
      <c r="B813" s="364">
        <v>44396</v>
      </c>
      <c r="C813" s="361">
        <v>1.4320999999999999</v>
      </c>
      <c r="D813" s="361">
        <v>21.8996</v>
      </c>
      <c r="E813" s="361">
        <v>22.8825</v>
      </c>
      <c r="F813" s="361">
        <v>15.0274</v>
      </c>
      <c r="G813" s="361">
        <v>1.9770000000000001</v>
      </c>
      <c r="H813" s="361">
        <v>13.0504</v>
      </c>
    </row>
    <row r="814" spans="2:8" ht="15" customHeight="1">
      <c r="B814" s="364">
        <v>44393</v>
      </c>
      <c r="C814" s="361">
        <v>1.4213</v>
      </c>
      <c r="D814" s="361">
        <v>23.547799999999999</v>
      </c>
      <c r="E814" s="361">
        <v>23.045400000000001</v>
      </c>
      <c r="F814" s="361">
        <v>15.4648</v>
      </c>
      <c r="G814" s="361">
        <v>2.0169999999999999</v>
      </c>
      <c r="H814" s="361">
        <v>13.447800000000001</v>
      </c>
    </row>
    <row r="815" spans="2:8" ht="15" customHeight="1">
      <c r="B815" s="364">
        <v>44392</v>
      </c>
      <c r="C815" s="361">
        <v>1.423</v>
      </c>
      <c r="D815" s="361">
        <v>22.0549</v>
      </c>
      <c r="E815" s="361">
        <v>23.1264</v>
      </c>
      <c r="F815" s="361">
        <v>15.0176</v>
      </c>
      <c r="G815" s="361">
        <v>2.0049999999999999</v>
      </c>
      <c r="H815" s="361">
        <v>13.012600000000001</v>
      </c>
    </row>
    <row r="816" spans="2:8" ht="15" customHeight="1">
      <c r="B816" s="364">
        <v>44391</v>
      </c>
      <c r="C816" s="361">
        <v>1.4327000000000001</v>
      </c>
      <c r="D816" s="361">
        <v>22.2224</v>
      </c>
      <c r="E816" s="361">
        <v>23.148700000000002</v>
      </c>
      <c r="F816" s="361">
        <v>15.0791</v>
      </c>
      <c r="G816" s="361">
        <v>2.0019999999999998</v>
      </c>
      <c r="H816" s="361">
        <v>13.0771</v>
      </c>
    </row>
    <row r="817" spans="2:8" ht="15" customHeight="1">
      <c r="B817" s="364">
        <v>44390</v>
      </c>
      <c r="C817" s="361">
        <v>1.4296</v>
      </c>
      <c r="D817" s="361">
        <v>21.941800000000001</v>
      </c>
      <c r="E817" s="361">
        <v>23.140799999999999</v>
      </c>
      <c r="F817" s="361">
        <v>15.0101</v>
      </c>
      <c r="G817" s="361">
        <v>2.0299999999999998</v>
      </c>
      <c r="H817" s="361">
        <v>12.9801</v>
      </c>
    </row>
    <row r="818" spans="2:8" ht="15" customHeight="1">
      <c r="B818" s="364">
        <v>44389</v>
      </c>
      <c r="C818" s="361">
        <v>1.4408000000000001</v>
      </c>
      <c r="D818" s="361">
        <v>21.971</v>
      </c>
      <c r="E818" s="361">
        <v>23.141200000000001</v>
      </c>
      <c r="F818" s="361">
        <v>15.4315</v>
      </c>
      <c r="G818" s="361">
        <v>2.0219999999999998</v>
      </c>
      <c r="H818" s="361">
        <v>13.4095</v>
      </c>
    </row>
    <row r="819" spans="2:8" ht="15" customHeight="1">
      <c r="B819" s="364">
        <v>44386</v>
      </c>
      <c r="C819" s="361">
        <v>1.4957</v>
      </c>
      <c r="D819" s="361">
        <v>22.554200000000002</v>
      </c>
      <c r="E819" s="361">
        <v>23.485299999999999</v>
      </c>
      <c r="F819" s="361">
        <v>18.333400000000001</v>
      </c>
      <c r="G819" s="361">
        <v>2.0350000000000001</v>
      </c>
      <c r="H819" s="361">
        <v>16.298400000000001</v>
      </c>
    </row>
    <row r="820" spans="2:8" ht="15" customHeight="1">
      <c r="B820" s="364">
        <v>44385</v>
      </c>
      <c r="C820" s="361">
        <v>1.4769000000000001</v>
      </c>
      <c r="D820" s="361">
        <v>22.921500000000002</v>
      </c>
      <c r="E820" s="361">
        <v>24.138500000000001</v>
      </c>
      <c r="F820" s="361">
        <v>15.8049</v>
      </c>
      <c r="G820" s="361">
        <v>1.992</v>
      </c>
      <c r="H820" s="361">
        <v>13.812900000000001</v>
      </c>
    </row>
    <row r="821" spans="2:8" ht="15" customHeight="1">
      <c r="B821" s="364">
        <v>44384</v>
      </c>
      <c r="C821" s="361">
        <v>1.4655</v>
      </c>
      <c r="D821" s="361">
        <v>23.190300000000001</v>
      </c>
      <c r="E821" s="361">
        <v>24.1692</v>
      </c>
      <c r="F821" s="361">
        <v>15.872199999999999</v>
      </c>
      <c r="G821" s="361">
        <v>2.0369999999999999</v>
      </c>
      <c r="H821" s="361">
        <v>13.8352</v>
      </c>
    </row>
    <row r="822" spans="2:8" ht="15" customHeight="1">
      <c r="B822" s="364">
        <v>44383</v>
      </c>
      <c r="C822" s="361">
        <v>1.4603999999999999</v>
      </c>
      <c r="D822" s="361">
        <v>23.191700000000001</v>
      </c>
      <c r="E822" s="361">
        <v>23.306000000000001</v>
      </c>
      <c r="F822" s="361">
        <v>15.8469</v>
      </c>
      <c r="G822" s="361">
        <v>2.1150000000000002</v>
      </c>
      <c r="H822" s="361">
        <v>13.7319</v>
      </c>
    </row>
    <row r="823" spans="2:8" ht="15" customHeight="1">
      <c r="B823" s="364">
        <v>44382</v>
      </c>
      <c r="C823" s="361">
        <v>1.4664999999999999</v>
      </c>
      <c r="D823" s="361">
        <v>23.1584</v>
      </c>
      <c r="E823" s="361">
        <v>23.320699999999999</v>
      </c>
      <c r="F823" s="361">
        <v>15.8476</v>
      </c>
      <c r="G823" s="361">
        <v>2.085</v>
      </c>
      <c r="H823" s="361">
        <v>13.762600000000001</v>
      </c>
    </row>
    <row r="824" spans="2:8" ht="15" customHeight="1">
      <c r="B824" s="364">
        <v>44379</v>
      </c>
      <c r="C824" s="361">
        <v>1.4734</v>
      </c>
      <c r="D824" s="361">
        <v>23.2775</v>
      </c>
      <c r="E824" s="361">
        <v>23.471699999999998</v>
      </c>
      <c r="F824" s="361">
        <v>15.9382</v>
      </c>
      <c r="G824" s="361">
        <v>2.105</v>
      </c>
      <c r="H824" s="361">
        <v>13.8332</v>
      </c>
    </row>
    <row r="825" spans="2:8" ht="15" customHeight="1">
      <c r="B825" s="364">
        <v>44378</v>
      </c>
      <c r="C825" s="361">
        <v>1.4702</v>
      </c>
      <c r="D825" s="361">
        <v>23.415600000000001</v>
      </c>
      <c r="E825" s="361">
        <v>23.470300000000002</v>
      </c>
      <c r="F825" s="361">
        <v>15.9664</v>
      </c>
      <c r="G825" s="361">
        <v>2.1</v>
      </c>
      <c r="H825" s="361">
        <v>13.866400000000001</v>
      </c>
    </row>
    <row r="826" spans="2:8" ht="15" customHeight="1">
      <c r="B826" s="364">
        <v>44377</v>
      </c>
      <c r="C826" s="361">
        <v>1.4614</v>
      </c>
      <c r="D826" s="361">
        <v>23.471299999999999</v>
      </c>
      <c r="E826" s="361">
        <v>23.386800000000001</v>
      </c>
      <c r="F826" s="361">
        <v>15.9519</v>
      </c>
      <c r="G826" s="361">
        <v>2.0950000000000002</v>
      </c>
      <c r="H826" s="361">
        <v>13.8569</v>
      </c>
    </row>
    <row r="827" spans="2:8" ht="15" customHeight="1">
      <c r="B827" s="364">
        <v>44376</v>
      </c>
      <c r="C827" s="361">
        <v>1.4682999999999999</v>
      </c>
      <c r="D827" s="361">
        <v>23.321200000000001</v>
      </c>
      <c r="E827" s="361">
        <v>23.5322</v>
      </c>
      <c r="F827" s="361">
        <v>15.906700000000001</v>
      </c>
      <c r="G827" s="361">
        <v>2.1</v>
      </c>
      <c r="H827" s="361">
        <v>13.806699999999999</v>
      </c>
    </row>
    <row r="828" spans="2:8" ht="15" customHeight="1">
      <c r="B828" s="364">
        <v>44375</v>
      </c>
      <c r="C828" s="361">
        <v>1.4621</v>
      </c>
      <c r="D828" s="361">
        <v>22.958600000000001</v>
      </c>
      <c r="E828" s="361">
        <v>23.564599999999999</v>
      </c>
      <c r="F828" s="361">
        <v>15.702500000000001</v>
      </c>
      <c r="G828" s="361">
        <v>2.1419999999999999</v>
      </c>
      <c r="H828" s="361">
        <v>13.560499999999999</v>
      </c>
    </row>
    <row r="829" spans="2:8" ht="15" customHeight="1">
      <c r="B829" s="364">
        <v>44372</v>
      </c>
      <c r="C829" s="361">
        <v>1.4596</v>
      </c>
      <c r="D829" s="361">
        <v>22.817299999999999</v>
      </c>
      <c r="E829" s="361">
        <v>23.271599999999999</v>
      </c>
      <c r="F829" s="361">
        <v>15.618600000000001</v>
      </c>
      <c r="G829" s="361">
        <v>2.1019999999999999</v>
      </c>
      <c r="H829" s="361">
        <v>13.5166</v>
      </c>
    </row>
    <row r="830" spans="2:8" ht="15" customHeight="1">
      <c r="B830" s="364">
        <v>44371</v>
      </c>
      <c r="C830" s="361">
        <v>1.466</v>
      </c>
      <c r="D830" s="361">
        <v>22.935199999999998</v>
      </c>
      <c r="E830" s="361">
        <v>23.433499999999999</v>
      </c>
      <c r="F830" s="361">
        <v>15.6793</v>
      </c>
      <c r="G830" s="361">
        <v>2.0750000000000002</v>
      </c>
      <c r="H830" s="361">
        <v>13.6043</v>
      </c>
    </row>
    <row r="831" spans="2:8" ht="15" customHeight="1">
      <c r="B831" s="364">
        <v>44370</v>
      </c>
      <c r="C831" s="361">
        <v>1.4718</v>
      </c>
      <c r="D831" s="361">
        <v>23.473099999999999</v>
      </c>
      <c r="E831" s="361">
        <v>23.435199999999998</v>
      </c>
      <c r="F831" s="361">
        <v>15.828900000000001</v>
      </c>
      <c r="G831" s="361">
        <v>2.0499999999999998</v>
      </c>
      <c r="H831" s="361">
        <v>13.7789</v>
      </c>
    </row>
    <row r="832" spans="2:8" ht="15" customHeight="1">
      <c r="B832" s="364">
        <v>44369</v>
      </c>
      <c r="C832" s="361">
        <v>1.4787999999999999</v>
      </c>
      <c r="D832" s="361">
        <v>23.2425</v>
      </c>
      <c r="E832" s="361">
        <v>23.4528</v>
      </c>
      <c r="F832" s="361">
        <v>15.808</v>
      </c>
      <c r="G832" s="361">
        <v>2.0459999999999998</v>
      </c>
      <c r="H832" s="361">
        <v>13.762</v>
      </c>
    </row>
    <row r="833" spans="2:8" ht="15" customHeight="1">
      <c r="B833" s="364">
        <v>44368</v>
      </c>
      <c r="C833" s="361">
        <v>1.4903999999999999</v>
      </c>
      <c r="D833" s="361">
        <v>22.965800000000002</v>
      </c>
      <c r="E833" s="361">
        <v>23.745699999999999</v>
      </c>
      <c r="F833" s="361">
        <v>15.6854</v>
      </c>
      <c r="G833" s="361">
        <v>2.0070000000000001</v>
      </c>
      <c r="H833" s="361">
        <v>13.6784</v>
      </c>
    </row>
    <row r="834" spans="2:8" ht="15" customHeight="1">
      <c r="B834" s="364">
        <v>44365</v>
      </c>
      <c r="C834" s="361">
        <v>1.4754</v>
      </c>
      <c r="D834" s="361">
        <v>22.6906</v>
      </c>
      <c r="E834" s="361">
        <v>24.4331</v>
      </c>
      <c r="F834" s="361">
        <v>15.508800000000001</v>
      </c>
      <c r="G834" s="361">
        <v>2.0350000000000001</v>
      </c>
      <c r="H834" s="361">
        <v>13.473800000000001</v>
      </c>
    </row>
    <row r="835" spans="2:8" ht="15" customHeight="1">
      <c r="B835" s="364">
        <v>44364</v>
      </c>
      <c r="C835" s="361">
        <v>1.4776</v>
      </c>
      <c r="D835" s="361">
        <v>22.656199999999998</v>
      </c>
      <c r="E835" s="361">
        <v>24.3398</v>
      </c>
      <c r="F835" s="361">
        <v>15.5878</v>
      </c>
      <c r="G835" s="361">
        <v>2.08</v>
      </c>
      <c r="H835" s="361">
        <v>13.5078</v>
      </c>
    </row>
    <row r="836" spans="2:8" ht="15" customHeight="1">
      <c r="B836" s="364">
        <v>44363</v>
      </c>
      <c r="C836" s="361">
        <v>1.4713000000000001</v>
      </c>
      <c r="D836" s="361">
        <v>22.658899999999999</v>
      </c>
      <c r="E836" s="361">
        <v>24.333200000000001</v>
      </c>
      <c r="F836" s="361">
        <v>15.590400000000001</v>
      </c>
      <c r="G836" s="361">
        <v>2.0670000000000002</v>
      </c>
      <c r="H836" s="361">
        <v>13.523400000000001</v>
      </c>
    </row>
    <row r="837" spans="2:8" ht="15" customHeight="1">
      <c r="B837" s="364">
        <v>44362</v>
      </c>
      <c r="C837" s="361">
        <v>1.4802999999999999</v>
      </c>
      <c r="D837" s="361">
        <v>22.735099999999999</v>
      </c>
      <c r="E837" s="361">
        <v>24.3383</v>
      </c>
      <c r="F837" s="361">
        <v>15.6517</v>
      </c>
      <c r="G837" s="361">
        <v>2.0819999999999999</v>
      </c>
      <c r="H837" s="361">
        <v>13.569699999999999</v>
      </c>
    </row>
    <row r="838" spans="2:8" ht="15" customHeight="1">
      <c r="B838" s="364">
        <v>44361</v>
      </c>
      <c r="C838" s="361">
        <v>1.4838</v>
      </c>
      <c r="D838" s="361">
        <v>22.6952</v>
      </c>
      <c r="E838" s="361">
        <v>24.340599999999998</v>
      </c>
      <c r="F838" s="361">
        <v>15.670299999999999</v>
      </c>
      <c r="G838" s="361">
        <v>2.093</v>
      </c>
      <c r="H838" s="361">
        <v>13.577299999999999</v>
      </c>
    </row>
    <row r="839" spans="2:8" ht="15" customHeight="1">
      <c r="B839" s="364">
        <v>44358</v>
      </c>
      <c r="C839" s="361">
        <v>1.4942</v>
      </c>
      <c r="D839" s="361">
        <v>22.6341</v>
      </c>
      <c r="E839" s="361">
        <v>25.171700000000001</v>
      </c>
      <c r="F839" s="361">
        <v>15.7606</v>
      </c>
      <c r="G839" s="361">
        <v>2.08</v>
      </c>
      <c r="H839" s="361">
        <v>13.6806</v>
      </c>
    </row>
    <row r="840" spans="2:8" ht="15" customHeight="1">
      <c r="B840" s="364">
        <v>44357</v>
      </c>
      <c r="C840" s="361">
        <v>1.5071000000000001</v>
      </c>
      <c r="D840" s="361">
        <v>22.623899999999999</v>
      </c>
      <c r="E840" s="361">
        <v>25.177399999999999</v>
      </c>
      <c r="F840" s="361">
        <v>15.791399999999999</v>
      </c>
      <c r="G840" s="361">
        <v>2.09</v>
      </c>
      <c r="H840" s="361">
        <v>13.7014</v>
      </c>
    </row>
    <row r="841" spans="2:8" ht="15" customHeight="1">
      <c r="B841" s="364">
        <v>44356</v>
      </c>
      <c r="C841" s="361">
        <v>1.5109999999999999</v>
      </c>
      <c r="D841" s="361">
        <v>22.474900000000002</v>
      </c>
      <c r="E841" s="361">
        <v>24.479500000000002</v>
      </c>
      <c r="F841" s="361">
        <v>15.7499</v>
      </c>
      <c r="G841" s="361">
        <v>2.1</v>
      </c>
      <c r="H841" s="361">
        <v>13.649900000000001</v>
      </c>
    </row>
    <row r="842" spans="2:8" ht="15" customHeight="1">
      <c r="B842" s="364">
        <v>44355</v>
      </c>
      <c r="C842" s="361">
        <v>1.4952000000000001</v>
      </c>
      <c r="D842" s="361">
        <v>22.364000000000001</v>
      </c>
      <c r="E842" s="361">
        <v>24.470800000000001</v>
      </c>
      <c r="F842" s="361">
        <v>15.5671</v>
      </c>
      <c r="G842" s="361">
        <v>2.1120000000000001</v>
      </c>
      <c r="H842" s="361">
        <v>13.4551</v>
      </c>
    </row>
    <row r="843" spans="2:8" ht="15" customHeight="1">
      <c r="B843" s="364">
        <v>44354</v>
      </c>
      <c r="C843" s="361">
        <v>1.4512</v>
      </c>
      <c r="D843" s="361">
        <v>21.9986</v>
      </c>
      <c r="E843" s="361">
        <v>24.405999999999999</v>
      </c>
      <c r="F843" s="361">
        <v>15.3622</v>
      </c>
      <c r="G843" s="361">
        <v>2.1549999999999998</v>
      </c>
      <c r="H843" s="361">
        <v>13.2072</v>
      </c>
    </row>
    <row r="844" spans="2:8" ht="15" customHeight="1">
      <c r="B844" s="364">
        <v>44351</v>
      </c>
      <c r="C844" s="361">
        <v>1.4538</v>
      </c>
      <c r="D844" s="361">
        <v>22.403199999999998</v>
      </c>
      <c r="E844" s="361">
        <v>25.1553</v>
      </c>
      <c r="F844" s="361">
        <v>15.608599999999999</v>
      </c>
      <c r="G844" s="361">
        <v>2.1669999999999998</v>
      </c>
      <c r="H844" s="361">
        <v>13.441599999999999</v>
      </c>
    </row>
    <row r="845" spans="2:8" ht="15" customHeight="1">
      <c r="B845" s="364">
        <v>44350</v>
      </c>
      <c r="C845" s="361">
        <v>1.4464999999999999</v>
      </c>
      <c r="D845" s="361">
        <v>22.520800000000001</v>
      </c>
      <c r="E845" s="361">
        <v>25.161999999999999</v>
      </c>
      <c r="F845" s="361">
        <v>15.6157</v>
      </c>
      <c r="G845" s="361">
        <v>2.1949999999999998</v>
      </c>
      <c r="H845" s="361">
        <v>13.4207</v>
      </c>
    </row>
    <row r="846" spans="2:8" ht="15" customHeight="1">
      <c r="B846" s="364">
        <v>44349</v>
      </c>
      <c r="C846" s="361">
        <v>1.4571000000000001</v>
      </c>
      <c r="D846" s="361">
        <v>22.447399999999998</v>
      </c>
      <c r="E846" s="361">
        <v>25.161000000000001</v>
      </c>
      <c r="F846" s="361">
        <v>15.617000000000001</v>
      </c>
      <c r="G846" s="361">
        <v>2.1949999999999998</v>
      </c>
      <c r="H846" s="361">
        <v>13.422000000000001</v>
      </c>
    </row>
    <row r="847" spans="2:8" ht="15" customHeight="1">
      <c r="B847" s="364">
        <v>44348</v>
      </c>
      <c r="C847" s="361">
        <v>1.4562999999999999</v>
      </c>
      <c r="D847" s="361">
        <v>22.445</v>
      </c>
      <c r="E847" s="361">
        <v>25.182500000000001</v>
      </c>
      <c r="F847" s="361">
        <v>15.594099999999999</v>
      </c>
      <c r="G847" s="361">
        <v>2.19</v>
      </c>
      <c r="H847" s="361">
        <v>13.4041</v>
      </c>
    </row>
    <row r="848" spans="2:8" ht="15" customHeight="1">
      <c r="B848" s="364">
        <v>44347</v>
      </c>
      <c r="C848" s="361">
        <v>1.4634</v>
      </c>
      <c r="D848" s="361">
        <v>22.340199999999999</v>
      </c>
      <c r="E848" s="361">
        <v>25.1785</v>
      </c>
      <c r="F848" s="361">
        <v>15.5915</v>
      </c>
      <c r="G848" s="361">
        <v>2.1800000000000002</v>
      </c>
      <c r="H848" s="361">
        <v>13.4115</v>
      </c>
    </row>
    <row r="849" spans="2:8" ht="15" customHeight="1">
      <c r="B849" s="364">
        <v>44344</v>
      </c>
      <c r="C849" s="361">
        <v>1.468</v>
      </c>
      <c r="D849" s="361">
        <v>22.192299999999999</v>
      </c>
      <c r="E849" s="361">
        <v>25.020399999999999</v>
      </c>
      <c r="F849" s="361">
        <v>15.601599999999999</v>
      </c>
      <c r="G849" s="361">
        <v>2.137</v>
      </c>
      <c r="H849" s="361">
        <v>13.464600000000001</v>
      </c>
    </row>
    <row r="850" spans="2:8" ht="15" customHeight="1">
      <c r="B850" s="364">
        <v>44343</v>
      </c>
      <c r="C850" s="361">
        <v>1.4776</v>
      </c>
      <c r="D850" s="361">
        <v>21.637</v>
      </c>
      <c r="E850" s="361">
        <v>24.447800000000001</v>
      </c>
      <c r="F850" s="361">
        <v>15.404199999999999</v>
      </c>
      <c r="G850" s="361">
        <v>2.097</v>
      </c>
      <c r="H850" s="361">
        <v>13.3072</v>
      </c>
    </row>
    <row r="851" spans="2:8" ht="15" customHeight="1">
      <c r="B851" s="364">
        <v>44342</v>
      </c>
      <c r="C851" s="361">
        <v>1.4467000000000001</v>
      </c>
      <c r="D851" s="361">
        <v>21.2746</v>
      </c>
      <c r="E851" s="361">
        <v>24.416499999999999</v>
      </c>
      <c r="F851" s="361">
        <v>15.2149</v>
      </c>
      <c r="G851" s="361">
        <v>2.1320000000000001</v>
      </c>
      <c r="H851" s="361">
        <v>13.0829</v>
      </c>
    </row>
    <row r="852" spans="2:8" ht="15" customHeight="1">
      <c r="B852" s="364">
        <v>44341</v>
      </c>
      <c r="C852" s="361">
        <v>1.4446000000000001</v>
      </c>
      <c r="D852" s="361">
        <v>21.1815</v>
      </c>
      <c r="E852" s="361">
        <v>24.464200000000002</v>
      </c>
      <c r="F852" s="361">
        <v>15.2134</v>
      </c>
      <c r="G852" s="361">
        <v>2.13</v>
      </c>
      <c r="H852" s="361">
        <v>13.083399999999999</v>
      </c>
    </row>
    <row r="853" spans="2:8" ht="15" customHeight="1">
      <c r="B853" s="364">
        <v>44340</v>
      </c>
      <c r="C853" s="361">
        <v>1.456</v>
      </c>
      <c r="D853" s="361">
        <v>21.420400000000001</v>
      </c>
      <c r="E853" s="361">
        <v>25.042000000000002</v>
      </c>
      <c r="F853" s="361">
        <v>15.2242</v>
      </c>
      <c r="G853" s="361">
        <v>2.117</v>
      </c>
      <c r="H853" s="361">
        <v>13.107200000000001</v>
      </c>
    </row>
    <row r="854" spans="2:8" ht="15" customHeight="1">
      <c r="B854" s="364">
        <v>44337</v>
      </c>
      <c r="C854" s="361">
        <v>1.454</v>
      </c>
      <c r="D854" s="361">
        <v>20.9267</v>
      </c>
      <c r="E854" s="361">
        <v>25.004200000000001</v>
      </c>
      <c r="F854" s="361">
        <v>14.946199999999999</v>
      </c>
      <c r="G854" s="361">
        <v>2.117</v>
      </c>
      <c r="H854" s="361">
        <v>12.8292</v>
      </c>
    </row>
    <row r="855" spans="2:8" ht="15" customHeight="1">
      <c r="B855" s="364">
        <v>44336</v>
      </c>
      <c r="C855" s="361">
        <v>1.4475</v>
      </c>
      <c r="D855" s="361">
        <v>20.841699999999999</v>
      </c>
      <c r="E855" s="361">
        <v>24.977399999999999</v>
      </c>
      <c r="F855" s="361">
        <v>14.942399999999999</v>
      </c>
      <c r="G855" s="361">
        <v>2.1349999999999998</v>
      </c>
      <c r="H855" s="361">
        <v>12.807399999999999</v>
      </c>
    </row>
    <row r="856" spans="2:8" ht="15" customHeight="1">
      <c r="B856" s="364">
        <v>44334</v>
      </c>
      <c r="C856" s="361">
        <v>1.4446000000000001</v>
      </c>
      <c r="D856" s="361">
        <v>21.070799999999998</v>
      </c>
      <c r="E856" s="361">
        <v>24.997499999999999</v>
      </c>
      <c r="F856" s="361">
        <v>15.085000000000001</v>
      </c>
      <c r="G856" s="361">
        <v>2.12</v>
      </c>
      <c r="H856" s="361">
        <v>12.965</v>
      </c>
    </row>
    <row r="857" spans="2:8" ht="15" customHeight="1">
      <c r="B857" s="364">
        <v>44333</v>
      </c>
      <c r="C857" s="361">
        <v>1.4657</v>
      </c>
      <c r="D857" s="361">
        <v>21.151900000000001</v>
      </c>
      <c r="E857" s="361">
        <v>25.090299999999999</v>
      </c>
      <c r="F857" s="361">
        <v>15.161799999999999</v>
      </c>
      <c r="G857" s="361">
        <v>2.117</v>
      </c>
      <c r="H857" s="361">
        <v>13.0448</v>
      </c>
    </row>
    <row r="858" spans="2:8" ht="15" customHeight="1">
      <c r="B858" s="364">
        <v>44330</v>
      </c>
      <c r="C858" s="361">
        <v>1.4561999999999999</v>
      </c>
      <c r="D858" s="361">
        <v>20.466200000000001</v>
      </c>
      <c r="E858" s="361">
        <v>25.3201</v>
      </c>
      <c r="F858" s="361">
        <v>14.8491</v>
      </c>
      <c r="G858" s="361">
        <v>2.1549999999999998</v>
      </c>
      <c r="H858" s="361">
        <v>12.694100000000001</v>
      </c>
    </row>
    <row r="859" spans="2:8" ht="15" customHeight="1">
      <c r="B859" s="364">
        <v>44329</v>
      </c>
      <c r="C859" s="361">
        <v>1.468</v>
      </c>
      <c r="D859" s="361">
        <v>20.3904</v>
      </c>
      <c r="E859" s="361">
        <v>24.93</v>
      </c>
      <c r="F859" s="361">
        <v>14.9085</v>
      </c>
      <c r="G859" s="361">
        <v>2.1549999999999998</v>
      </c>
      <c r="H859" s="361">
        <v>12.753500000000001</v>
      </c>
    </row>
    <row r="860" spans="2:8" ht="15" customHeight="1">
      <c r="B860" s="364">
        <v>44328</v>
      </c>
      <c r="C860" s="361">
        <v>1.4434</v>
      </c>
      <c r="D860" s="361">
        <v>20.347799999999999</v>
      </c>
      <c r="E860" s="361">
        <v>24.9697</v>
      </c>
      <c r="F860" s="361">
        <v>14.8249</v>
      </c>
      <c r="G860" s="361">
        <v>2.1219999999999999</v>
      </c>
      <c r="H860" s="361">
        <v>12.7029</v>
      </c>
    </row>
    <row r="861" spans="2:8" ht="15" customHeight="1">
      <c r="B861" s="364">
        <v>44327</v>
      </c>
      <c r="C861" s="361">
        <v>1.41</v>
      </c>
      <c r="D861" s="361">
        <v>20.671199999999999</v>
      </c>
      <c r="E861" s="361">
        <v>24.767700000000001</v>
      </c>
      <c r="F861" s="361">
        <v>14.9488</v>
      </c>
      <c r="G861" s="361">
        <v>2.14</v>
      </c>
      <c r="H861" s="361">
        <v>12.8088</v>
      </c>
    </row>
    <row r="862" spans="2:8" ht="15" customHeight="1">
      <c r="B862" s="364">
        <v>44326</v>
      </c>
      <c r="C862" s="361">
        <v>1.3837999999999999</v>
      </c>
      <c r="D862" s="361">
        <v>20.57</v>
      </c>
      <c r="E862" s="361">
        <v>21.609300000000001</v>
      </c>
      <c r="F862" s="361">
        <v>14.847300000000001</v>
      </c>
      <c r="G862" s="361">
        <v>2.14</v>
      </c>
      <c r="H862" s="361">
        <v>12.7073</v>
      </c>
    </row>
    <row r="863" spans="2:8" ht="15" customHeight="1">
      <c r="B863" s="364">
        <v>44323</v>
      </c>
      <c r="C863" s="361">
        <v>1.4145000000000001</v>
      </c>
      <c r="D863" s="361">
        <v>20.6084</v>
      </c>
      <c r="E863" s="361">
        <v>21.746300000000002</v>
      </c>
      <c r="F863" s="361">
        <v>14.754200000000001</v>
      </c>
      <c r="G863" s="361">
        <v>2.12</v>
      </c>
      <c r="H863" s="361">
        <v>12.6342</v>
      </c>
    </row>
    <row r="864" spans="2:8" ht="15" customHeight="1">
      <c r="B864" s="364">
        <v>44322</v>
      </c>
      <c r="C864" s="361">
        <v>1.4395</v>
      </c>
      <c r="D864" s="361">
        <v>20.2531</v>
      </c>
      <c r="E864" s="361">
        <v>21.890799999999999</v>
      </c>
      <c r="F864" s="361">
        <v>14.774900000000001</v>
      </c>
      <c r="G864" s="361">
        <v>2.0950000000000002</v>
      </c>
      <c r="H864" s="361">
        <v>12.6799</v>
      </c>
    </row>
    <row r="865" spans="2:8" ht="15" customHeight="1">
      <c r="B865" s="364">
        <v>44320</v>
      </c>
      <c r="C865" s="361">
        <v>1.4554</v>
      </c>
      <c r="D865" s="361">
        <v>20.285599999999999</v>
      </c>
      <c r="E865" s="361">
        <v>21.902799999999999</v>
      </c>
      <c r="F865" s="361">
        <v>14.8186</v>
      </c>
      <c r="G865" s="361">
        <v>2.13</v>
      </c>
      <c r="H865" s="361">
        <v>12.688599999999999</v>
      </c>
    </row>
    <row r="866" spans="2:8" ht="15" customHeight="1">
      <c r="B866" s="364">
        <v>44319</v>
      </c>
      <c r="C866" s="361">
        <v>1.4657</v>
      </c>
      <c r="D866" s="361">
        <v>20.276199999999999</v>
      </c>
      <c r="E866" s="361">
        <v>21.842400000000001</v>
      </c>
      <c r="F866" s="361">
        <v>14.847200000000001</v>
      </c>
      <c r="G866" s="361">
        <v>2.1150000000000002</v>
      </c>
      <c r="H866" s="361">
        <v>12.732200000000001</v>
      </c>
    </row>
    <row r="867" spans="2:8" ht="15" customHeight="1">
      <c r="B867" s="364">
        <v>44316</v>
      </c>
      <c r="C867" s="361">
        <v>1.4671000000000001</v>
      </c>
      <c r="D867" s="361">
        <v>19.994700000000002</v>
      </c>
      <c r="E867" s="361">
        <v>22.147400000000001</v>
      </c>
      <c r="F867" s="361">
        <v>14.722300000000001</v>
      </c>
      <c r="G867" s="361">
        <v>2.13</v>
      </c>
      <c r="H867" s="361">
        <v>12.5923</v>
      </c>
    </row>
    <row r="868" spans="2:8" ht="15" customHeight="1">
      <c r="B868" s="364">
        <v>44315</v>
      </c>
      <c r="C868" s="361">
        <v>1.4561999999999999</v>
      </c>
      <c r="D868" s="361">
        <v>20.372800000000002</v>
      </c>
      <c r="E868" s="361">
        <v>22.3977</v>
      </c>
      <c r="F868" s="361">
        <v>14.8743</v>
      </c>
      <c r="G868" s="361">
        <v>2.1019999999999999</v>
      </c>
      <c r="H868" s="361">
        <v>12.7723</v>
      </c>
    </row>
    <row r="869" spans="2:8" ht="15" customHeight="1">
      <c r="B869" s="364">
        <v>44314</v>
      </c>
      <c r="C869" s="361">
        <v>1.5218</v>
      </c>
      <c r="D869" s="361">
        <v>20.596699999999998</v>
      </c>
      <c r="E869" s="361">
        <v>22.969200000000001</v>
      </c>
      <c r="F869" s="361">
        <v>15.074999999999999</v>
      </c>
      <c r="G869" s="361">
        <v>2.077</v>
      </c>
      <c r="H869" s="361">
        <v>12.997999999999999</v>
      </c>
    </row>
    <row r="870" spans="2:8" ht="15" customHeight="1">
      <c r="B870" s="364">
        <v>44313</v>
      </c>
      <c r="C870" s="361">
        <v>1.5035000000000001</v>
      </c>
      <c r="D870" s="361">
        <v>19.450199999999999</v>
      </c>
      <c r="E870" s="361">
        <v>22.9193</v>
      </c>
      <c r="F870" s="361">
        <v>14.507199999999999</v>
      </c>
      <c r="G870" s="361">
        <v>2.0699999999999998</v>
      </c>
      <c r="H870" s="361">
        <v>12.437200000000001</v>
      </c>
    </row>
    <row r="871" spans="2:8" ht="15" customHeight="1">
      <c r="B871" s="364">
        <v>44312</v>
      </c>
      <c r="C871" s="361">
        <v>1.5021</v>
      </c>
      <c r="D871" s="361">
        <v>19.2775</v>
      </c>
      <c r="E871" s="361">
        <v>22.9742</v>
      </c>
      <c r="F871" s="361">
        <v>14.448</v>
      </c>
      <c r="G871" s="361">
        <v>2.077</v>
      </c>
      <c r="H871" s="361">
        <v>12.371</v>
      </c>
    </row>
    <row r="872" spans="2:8" ht="15" customHeight="1">
      <c r="B872" s="364">
        <v>44309</v>
      </c>
      <c r="C872" s="361">
        <v>1.5141</v>
      </c>
      <c r="D872" s="361">
        <v>19.218299999999999</v>
      </c>
      <c r="E872" s="361">
        <v>25.798100000000002</v>
      </c>
      <c r="F872" s="361">
        <v>14.4536</v>
      </c>
      <c r="G872" s="361">
        <v>2.0449999999999999</v>
      </c>
      <c r="H872" s="361">
        <v>12.4086</v>
      </c>
    </row>
    <row r="873" spans="2:8" ht="15" customHeight="1">
      <c r="B873" s="364">
        <v>44308</v>
      </c>
      <c r="C873" s="361">
        <v>1.5154000000000001</v>
      </c>
      <c r="D873" s="361">
        <v>19.045100000000001</v>
      </c>
      <c r="E873" s="361">
        <v>25.858799999999999</v>
      </c>
      <c r="F873" s="361">
        <v>14.478899999999999</v>
      </c>
      <c r="G873" s="361">
        <v>2.0049999999999999</v>
      </c>
      <c r="H873" s="361">
        <v>12.4739</v>
      </c>
    </row>
    <row r="874" spans="2:8" ht="15" customHeight="1">
      <c r="B874" s="364">
        <v>44307</v>
      </c>
      <c r="C874" s="361">
        <v>1.5189999999999999</v>
      </c>
      <c r="D874" s="361">
        <v>20.721800000000002</v>
      </c>
      <c r="E874" s="361">
        <v>25.862200000000001</v>
      </c>
      <c r="F874" s="361">
        <v>15.196400000000001</v>
      </c>
      <c r="G874" s="361">
        <v>2.0049999999999999</v>
      </c>
      <c r="H874" s="361">
        <v>13.1914</v>
      </c>
    </row>
    <row r="875" spans="2:8" ht="15" customHeight="1">
      <c r="B875" s="364">
        <v>44306</v>
      </c>
      <c r="C875" s="361">
        <v>1.4916</v>
      </c>
      <c r="D875" s="361">
        <v>20.592199999999998</v>
      </c>
      <c r="E875" s="361">
        <v>25.878399999999999</v>
      </c>
      <c r="F875" s="361">
        <v>15.1066</v>
      </c>
      <c r="G875" s="361">
        <v>2.0059999999999998</v>
      </c>
      <c r="H875" s="361">
        <v>13.1006</v>
      </c>
    </row>
    <row r="876" spans="2:8" ht="15" customHeight="1">
      <c r="B876" s="364">
        <v>44305</v>
      </c>
      <c r="C876" s="361">
        <v>1.5079</v>
      </c>
      <c r="D876" s="361">
        <v>20.581900000000001</v>
      </c>
      <c r="E876" s="361">
        <v>25.5685</v>
      </c>
      <c r="F876" s="361">
        <v>15.206799999999999</v>
      </c>
      <c r="G876" s="361">
        <v>1.98</v>
      </c>
      <c r="H876" s="361">
        <v>13.226800000000001</v>
      </c>
    </row>
    <row r="877" spans="2:8" ht="15" customHeight="1">
      <c r="B877" s="364">
        <v>44302</v>
      </c>
      <c r="C877" s="361">
        <v>1.5067999999999999</v>
      </c>
      <c r="D877" s="361">
        <v>22.052199999999999</v>
      </c>
      <c r="E877" s="361">
        <v>25.8689</v>
      </c>
      <c r="F877" s="361">
        <v>15.604799999999999</v>
      </c>
      <c r="G877" s="361">
        <v>2.0219999999999998</v>
      </c>
      <c r="H877" s="361">
        <v>13.582800000000001</v>
      </c>
    </row>
    <row r="878" spans="2:8" ht="15" customHeight="1">
      <c r="B878" s="364">
        <v>44301</v>
      </c>
      <c r="C878" s="361">
        <v>1.5163</v>
      </c>
      <c r="D878" s="361">
        <v>22.590299999999999</v>
      </c>
      <c r="E878" s="361">
        <v>25.907900000000001</v>
      </c>
      <c r="F878" s="361">
        <v>15.773099999999999</v>
      </c>
      <c r="G878" s="361">
        <v>2.0150000000000001</v>
      </c>
      <c r="H878" s="361">
        <v>13.758100000000001</v>
      </c>
    </row>
    <row r="879" spans="2:8" ht="15" customHeight="1">
      <c r="B879" s="364">
        <v>44300</v>
      </c>
      <c r="C879" s="361">
        <v>1.5114000000000001</v>
      </c>
      <c r="D879" s="361">
        <v>22.389099999999999</v>
      </c>
      <c r="E879" s="361">
        <v>25.958300000000001</v>
      </c>
      <c r="F879" s="361">
        <v>15.7332</v>
      </c>
      <c r="G879" s="361">
        <v>1.992</v>
      </c>
      <c r="H879" s="361">
        <v>13.741199999999999</v>
      </c>
    </row>
    <row r="880" spans="2:8" ht="15" customHeight="1">
      <c r="B880" s="364">
        <v>44299</v>
      </c>
      <c r="C880" s="361">
        <v>1.5203</v>
      </c>
      <c r="D880" s="361">
        <v>22.327100000000002</v>
      </c>
      <c r="E880" s="361">
        <v>25.979299999999999</v>
      </c>
      <c r="F880" s="361">
        <v>15.647500000000001</v>
      </c>
      <c r="G880" s="361">
        <v>2.0249999999999999</v>
      </c>
      <c r="H880" s="361">
        <v>13.6225</v>
      </c>
    </row>
    <row r="881" spans="2:8" ht="15" customHeight="1">
      <c r="B881" s="364">
        <v>44298</v>
      </c>
      <c r="C881" s="361">
        <v>1.4830000000000001</v>
      </c>
      <c r="D881" s="361">
        <v>22.268899999999999</v>
      </c>
      <c r="E881" s="361">
        <v>25.801300000000001</v>
      </c>
      <c r="F881" s="361">
        <v>15.3931</v>
      </c>
      <c r="G881" s="361">
        <v>1.9970000000000001</v>
      </c>
      <c r="H881" s="361">
        <v>13.396100000000001</v>
      </c>
    </row>
    <row r="882" spans="2:8" ht="15" customHeight="1">
      <c r="B882" s="364">
        <v>44295</v>
      </c>
      <c r="C882" s="361">
        <v>1.4827999999999999</v>
      </c>
      <c r="D882" s="361">
        <v>22.0062</v>
      </c>
      <c r="E882" s="361">
        <v>25.987100000000002</v>
      </c>
      <c r="F882" s="361">
        <v>15.350899999999999</v>
      </c>
      <c r="G882" s="361">
        <v>2.0249999999999999</v>
      </c>
      <c r="H882" s="361">
        <v>13.325900000000001</v>
      </c>
    </row>
    <row r="883" spans="2:8" ht="15" customHeight="1">
      <c r="B883" s="364">
        <v>44294</v>
      </c>
      <c r="C883" s="361">
        <v>1.4751000000000001</v>
      </c>
      <c r="D883" s="361">
        <v>21.095099999999999</v>
      </c>
      <c r="E883" s="361">
        <v>25.9815</v>
      </c>
      <c r="F883" s="361">
        <v>14.9643</v>
      </c>
      <c r="G883" s="361">
        <v>2.0219999999999998</v>
      </c>
      <c r="H883" s="361">
        <v>12.942299999999999</v>
      </c>
    </row>
    <row r="884" spans="2:8" ht="15" customHeight="1">
      <c r="B884" s="364">
        <v>44293</v>
      </c>
      <c r="C884" s="361">
        <v>1.4876</v>
      </c>
      <c r="D884" s="361">
        <v>21.613</v>
      </c>
      <c r="E884" s="361">
        <v>25.968900000000001</v>
      </c>
      <c r="F884" s="361">
        <v>15.1098</v>
      </c>
      <c r="G884" s="361">
        <v>2.06</v>
      </c>
      <c r="H884" s="361">
        <v>13.049799999999999</v>
      </c>
    </row>
    <row r="885" spans="2:8" ht="15" customHeight="1">
      <c r="B885" s="364">
        <v>44292</v>
      </c>
      <c r="C885" s="361">
        <v>1.5405</v>
      </c>
      <c r="D885" s="361">
        <v>20.930700000000002</v>
      </c>
      <c r="E885" s="361">
        <v>26.0078</v>
      </c>
      <c r="F885" s="361">
        <v>14.992800000000001</v>
      </c>
      <c r="G885" s="361">
        <v>2.077</v>
      </c>
      <c r="H885" s="361">
        <v>12.915800000000001</v>
      </c>
    </row>
    <row r="886" spans="2:8" ht="15" customHeight="1">
      <c r="B886" s="364">
        <v>44291</v>
      </c>
      <c r="C886" s="361">
        <v>1.5447</v>
      </c>
      <c r="D886" s="361">
        <v>18.6813</v>
      </c>
      <c r="E886" s="361">
        <v>26.034099999999999</v>
      </c>
      <c r="F886" s="361">
        <v>14.140700000000001</v>
      </c>
      <c r="G886" s="361">
        <v>2.1</v>
      </c>
      <c r="H886" s="361">
        <v>12.040699999999999</v>
      </c>
    </row>
    <row r="887" spans="2:8" ht="15" customHeight="1">
      <c r="B887" s="364">
        <v>44288</v>
      </c>
      <c r="C887" s="361">
        <v>1.5444</v>
      </c>
      <c r="D887" s="361">
        <v>19.753699999999998</v>
      </c>
      <c r="E887" s="361">
        <v>25.6401</v>
      </c>
      <c r="F887" s="361">
        <v>14.5754</v>
      </c>
      <c r="G887" s="361">
        <v>2.052</v>
      </c>
      <c r="H887" s="361">
        <v>12.523400000000001</v>
      </c>
    </row>
    <row r="888" spans="2:8" ht="15" customHeight="1">
      <c r="B888" s="364">
        <v>44287</v>
      </c>
      <c r="C888" s="361">
        <v>1.5592999999999999</v>
      </c>
      <c r="D888" s="361">
        <v>20.310500000000001</v>
      </c>
      <c r="E888" s="361">
        <v>25.750299999999999</v>
      </c>
      <c r="F888" s="361">
        <v>14.8226</v>
      </c>
      <c r="G888" s="361">
        <v>2.02</v>
      </c>
      <c r="H888" s="361">
        <v>12.8026</v>
      </c>
    </row>
    <row r="889" spans="2:8" ht="15" customHeight="1">
      <c r="B889" s="364">
        <v>44286</v>
      </c>
      <c r="C889" s="361">
        <v>1.5754999999999999</v>
      </c>
      <c r="D889" s="361">
        <v>20.278300000000002</v>
      </c>
      <c r="E889" s="361">
        <v>25.762499999999999</v>
      </c>
      <c r="F889" s="361">
        <v>14.7742</v>
      </c>
      <c r="G889" s="361">
        <v>2.0569999999999999</v>
      </c>
      <c r="H889" s="361">
        <v>12.7172</v>
      </c>
    </row>
    <row r="890" spans="2:8" ht="15" customHeight="1">
      <c r="B890" s="364">
        <v>44285</v>
      </c>
      <c r="C890" s="361">
        <v>1.5750999999999999</v>
      </c>
      <c r="D890" s="361">
        <v>17.679300000000001</v>
      </c>
      <c r="E890" s="361">
        <v>25.741499999999998</v>
      </c>
      <c r="F890" s="361">
        <v>13.6585</v>
      </c>
      <c r="G890" s="361">
        <v>2.077</v>
      </c>
      <c r="H890" s="361">
        <v>11.5815</v>
      </c>
    </row>
    <row r="891" spans="2:8" ht="15" customHeight="1">
      <c r="B891" s="364">
        <v>44284</v>
      </c>
      <c r="C891" s="361">
        <v>1.6097999999999999</v>
      </c>
      <c r="D891" s="361">
        <v>18.0961</v>
      </c>
      <c r="E891" s="361">
        <v>25.752099999999999</v>
      </c>
      <c r="F891" s="361">
        <v>14.2285</v>
      </c>
      <c r="G891" s="361">
        <v>1.9670000000000001</v>
      </c>
      <c r="H891" s="361">
        <v>12.2615</v>
      </c>
    </row>
    <row r="892" spans="2:8" ht="15" customHeight="1">
      <c r="B892" s="364">
        <v>44281</v>
      </c>
      <c r="C892" s="361">
        <v>1.587</v>
      </c>
      <c r="D892" s="361">
        <v>20.606100000000001</v>
      </c>
      <c r="E892" s="361">
        <v>25.772099999999998</v>
      </c>
      <c r="F892" s="361">
        <v>15.3751</v>
      </c>
      <c r="G892" s="361">
        <v>2.0099999999999998</v>
      </c>
      <c r="H892" s="361">
        <v>13.3651</v>
      </c>
    </row>
    <row r="893" spans="2:8" ht="15" customHeight="1">
      <c r="B893" s="364">
        <v>44280</v>
      </c>
      <c r="C893" s="361">
        <v>1.6055999999999999</v>
      </c>
      <c r="D893" s="361">
        <v>20.059100000000001</v>
      </c>
      <c r="E893" s="361">
        <v>25.793800000000001</v>
      </c>
      <c r="F893" s="361">
        <v>15.387499999999999</v>
      </c>
      <c r="G893" s="361">
        <v>1.9650000000000001</v>
      </c>
      <c r="H893" s="361">
        <v>13.422499999999999</v>
      </c>
    </row>
    <row r="894" spans="2:8" ht="15" customHeight="1">
      <c r="B894" s="364">
        <v>44279</v>
      </c>
      <c r="C894" s="361">
        <v>1.6208</v>
      </c>
      <c r="D894" s="361">
        <v>20.0365</v>
      </c>
      <c r="E894" s="361">
        <v>25.835799999999999</v>
      </c>
      <c r="F894" s="361">
        <v>15.3531</v>
      </c>
      <c r="G894" s="361">
        <v>1.98</v>
      </c>
      <c r="H894" s="361">
        <v>13.373100000000001</v>
      </c>
    </row>
    <row r="895" spans="2:8" ht="15" customHeight="1">
      <c r="B895" s="364">
        <v>44278</v>
      </c>
      <c r="C895" s="361">
        <v>1.6256999999999999</v>
      </c>
      <c r="D895" s="361">
        <v>20.233000000000001</v>
      </c>
      <c r="E895" s="361">
        <v>25.962700000000002</v>
      </c>
      <c r="F895" s="361">
        <v>15.4079</v>
      </c>
      <c r="G895" s="361">
        <v>2.0369999999999999</v>
      </c>
      <c r="H895" s="361">
        <v>13.370900000000001</v>
      </c>
    </row>
    <row r="896" spans="2:8" ht="15" customHeight="1">
      <c r="B896" s="364">
        <v>44277</v>
      </c>
      <c r="C896" s="361">
        <v>1.61</v>
      </c>
      <c r="D896" s="361">
        <v>20.255099999999999</v>
      </c>
      <c r="E896" s="361">
        <v>26.026700000000002</v>
      </c>
      <c r="F896" s="361">
        <v>15.4063</v>
      </c>
      <c r="G896" s="361">
        <v>2.0499999999999998</v>
      </c>
      <c r="H896" s="361">
        <v>13.356299999999999</v>
      </c>
    </row>
    <row r="897" spans="2:8" ht="15" customHeight="1">
      <c r="B897" s="364">
        <v>44274</v>
      </c>
      <c r="C897" s="361">
        <v>1.6082000000000001</v>
      </c>
      <c r="D897" s="361">
        <v>20.6845</v>
      </c>
      <c r="E897" s="361">
        <v>25.9344</v>
      </c>
      <c r="F897" s="361">
        <v>15.639799999999999</v>
      </c>
      <c r="G897" s="361">
        <v>2.1150000000000002</v>
      </c>
      <c r="H897" s="361">
        <v>13.524800000000001</v>
      </c>
    </row>
    <row r="898" spans="2:8" ht="15" customHeight="1">
      <c r="B898" s="364">
        <v>44273</v>
      </c>
      <c r="C898" s="361">
        <v>1.5968</v>
      </c>
      <c r="D898" s="361">
        <v>20.745899999999999</v>
      </c>
      <c r="E898" s="361">
        <v>25.9438</v>
      </c>
      <c r="F898" s="361">
        <v>15.6114</v>
      </c>
      <c r="G898" s="361">
        <v>2.1619999999999999</v>
      </c>
      <c r="H898" s="361">
        <v>13.449400000000001</v>
      </c>
    </row>
    <row r="899" spans="2:8" ht="15" customHeight="1">
      <c r="B899" s="364">
        <v>44272</v>
      </c>
      <c r="C899" s="361">
        <v>1.6091</v>
      </c>
      <c r="D899" s="361">
        <v>20.664000000000001</v>
      </c>
      <c r="E899" s="361">
        <v>25.938500000000001</v>
      </c>
      <c r="F899" s="361">
        <v>15.6435</v>
      </c>
      <c r="G899" s="361">
        <v>2.1379999999999999</v>
      </c>
      <c r="H899" s="361">
        <v>13.5055</v>
      </c>
    </row>
    <row r="900" spans="2:8" ht="15" customHeight="1">
      <c r="B900" s="364">
        <v>44271</v>
      </c>
      <c r="C900" s="361">
        <v>1.5955999999999999</v>
      </c>
      <c r="D900" s="361">
        <v>20.722200000000001</v>
      </c>
      <c r="E900" s="361">
        <v>25.930800000000001</v>
      </c>
      <c r="F900" s="361">
        <v>15.6371</v>
      </c>
      <c r="G900" s="361">
        <v>2.097</v>
      </c>
      <c r="H900" s="361">
        <v>13.540100000000001</v>
      </c>
    </row>
    <row r="901" spans="2:8" ht="15" customHeight="1">
      <c r="B901" s="364">
        <v>44270</v>
      </c>
      <c r="C901" s="361">
        <v>1.6062000000000001</v>
      </c>
      <c r="D901" s="361">
        <v>20.9194</v>
      </c>
      <c r="E901" s="361">
        <v>25.800699999999999</v>
      </c>
      <c r="F901" s="361">
        <v>15.7767</v>
      </c>
      <c r="G901" s="361">
        <v>2.1520000000000001</v>
      </c>
      <c r="H901" s="361">
        <v>13.624700000000001</v>
      </c>
    </row>
    <row r="902" spans="2:8" ht="15" customHeight="1">
      <c r="B902" s="364">
        <v>44267</v>
      </c>
      <c r="C902" s="361">
        <v>1.5978000000000001</v>
      </c>
      <c r="D902" s="361">
        <v>22.203499999999998</v>
      </c>
      <c r="E902" s="361">
        <v>25.683299999999999</v>
      </c>
      <c r="F902" s="361">
        <v>15.8691</v>
      </c>
      <c r="G902" s="361">
        <v>2.105</v>
      </c>
      <c r="H902" s="361">
        <v>13.764099999999999</v>
      </c>
    </row>
    <row r="903" spans="2:8" ht="15" customHeight="1">
      <c r="B903" s="364">
        <v>44266</v>
      </c>
      <c r="C903" s="361">
        <v>1.6182000000000001</v>
      </c>
      <c r="D903" s="361">
        <v>22.116599999999998</v>
      </c>
      <c r="E903" s="361">
        <v>25.636099999999999</v>
      </c>
      <c r="F903" s="361">
        <v>15.9277</v>
      </c>
      <c r="G903" s="361">
        <v>2.0219999999999998</v>
      </c>
      <c r="H903" s="361">
        <v>13.9057</v>
      </c>
    </row>
    <row r="904" spans="2:8" ht="15" customHeight="1">
      <c r="B904" s="364">
        <v>44265</v>
      </c>
      <c r="C904" s="361">
        <v>1.6465000000000001</v>
      </c>
      <c r="D904" s="361">
        <v>21.872199999999999</v>
      </c>
      <c r="E904" s="361">
        <v>25.6342</v>
      </c>
      <c r="F904" s="361">
        <v>15.952400000000001</v>
      </c>
      <c r="G904" s="361">
        <v>2.0350000000000001</v>
      </c>
      <c r="H904" s="361">
        <v>13.917400000000001</v>
      </c>
    </row>
    <row r="905" spans="2:8" ht="15" customHeight="1">
      <c r="B905" s="364">
        <v>44264</v>
      </c>
      <c r="C905" s="361">
        <v>1.6386000000000001</v>
      </c>
      <c r="D905" s="361">
        <v>21.652699999999999</v>
      </c>
      <c r="E905" s="361">
        <v>25.659500000000001</v>
      </c>
      <c r="F905" s="361">
        <v>15.878500000000001</v>
      </c>
      <c r="G905" s="361">
        <v>2.0350000000000001</v>
      </c>
      <c r="H905" s="361">
        <v>13.843500000000001</v>
      </c>
    </row>
    <row r="906" spans="2:8" ht="15" customHeight="1">
      <c r="B906" s="364">
        <v>44263</v>
      </c>
      <c r="C906" s="361">
        <v>1.6209</v>
      </c>
      <c r="D906" s="361">
        <v>21.898</v>
      </c>
      <c r="E906" s="361">
        <v>25.725000000000001</v>
      </c>
      <c r="F906" s="361">
        <v>15.933400000000001</v>
      </c>
      <c r="G906" s="361">
        <v>2.0310000000000001</v>
      </c>
      <c r="H906" s="361">
        <v>13.9024</v>
      </c>
    </row>
    <row r="907" spans="2:8" ht="15" customHeight="1">
      <c r="B907" s="364">
        <v>44260</v>
      </c>
      <c r="C907" s="361">
        <v>1.6046</v>
      </c>
      <c r="D907" s="361">
        <v>22.492000000000001</v>
      </c>
      <c r="E907" s="361">
        <v>25.759799999999998</v>
      </c>
      <c r="F907" s="361">
        <v>16.0258</v>
      </c>
      <c r="G907" s="361">
        <v>1.9950000000000001</v>
      </c>
      <c r="H907" s="361">
        <v>14.030799999999999</v>
      </c>
    </row>
    <row r="908" spans="2:8" ht="15" customHeight="1">
      <c r="B908" s="364">
        <v>44259</v>
      </c>
      <c r="C908" s="361">
        <v>1.5964</v>
      </c>
      <c r="D908" s="361">
        <v>22.418600000000001</v>
      </c>
      <c r="E908" s="361">
        <v>25.726099999999999</v>
      </c>
      <c r="F908" s="361">
        <v>15.976800000000001</v>
      </c>
      <c r="G908" s="361">
        <v>1.9670000000000001</v>
      </c>
      <c r="H908" s="361">
        <v>14.0098</v>
      </c>
    </row>
    <row r="909" spans="2:8" ht="15" customHeight="1">
      <c r="B909" s="364">
        <v>44258</v>
      </c>
      <c r="C909" s="361">
        <v>1.5765</v>
      </c>
      <c r="D909" s="361">
        <v>22.445</v>
      </c>
      <c r="E909" s="361">
        <v>25.706600000000002</v>
      </c>
      <c r="F909" s="361">
        <v>15.9064</v>
      </c>
      <c r="G909" s="361">
        <v>1.95</v>
      </c>
      <c r="H909" s="361">
        <v>13.9564</v>
      </c>
    </row>
    <row r="910" spans="2:8" ht="15" customHeight="1">
      <c r="B910" s="364">
        <v>44257</v>
      </c>
      <c r="C910" s="361">
        <v>1.591</v>
      </c>
      <c r="D910" s="361">
        <v>21.815000000000001</v>
      </c>
      <c r="E910" s="361">
        <v>25.653400000000001</v>
      </c>
      <c r="F910" s="361">
        <v>16.1004</v>
      </c>
      <c r="G910" s="361">
        <v>1.97</v>
      </c>
      <c r="H910" s="361">
        <v>14.1304</v>
      </c>
    </row>
    <row r="911" spans="2:8" ht="15" customHeight="1">
      <c r="B911" s="364">
        <v>44253</v>
      </c>
      <c r="C911" s="361">
        <v>1.4946999999999999</v>
      </c>
      <c r="D911" s="361">
        <v>21.825700000000001</v>
      </c>
      <c r="E911" s="361">
        <v>25.537400000000002</v>
      </c>
      <c r="F911" s="361">
        <v>16.0976</v>
      </c>
      <c r="G911" s="361">
        <v>1.97</v>
      </c>
      <c r="H911" s="361">
        <v>14.127599999999999</v>
      </c>
    </row>
    <row r="912" spans="2:8" ht="15" customHeight="1">
      <c r="B912" s="364">
        <v>44252</v>
      </c>
      <c r="C912" s="361">
        <v>1.4478</v>
      </c>
      <c r="D912" s="361">
        <v>21.8901</v>
      </c>
      <c r="E912" s="361">
        <v>25.544799999999999</v>
      </c>
      <c r="F912" s="361">
        <v>16.041699999999999</v>
      </c>
      <c r="G912" s="361">
        <v>1.893</v>
      </c>
      <c r="H912" s="361">
        <v>14.1487</v>
      </c>
    </row>
    <row r="913" spans="2:8" ht="15" customHeight="1">
      <c r="B913" s="364">
        <v>44251</v>
      </c>
      <c r="C913" s="361">
        <v>1.5</v>
      </c>
      <c r="D913" s="361">
        <v>21.9038</v>
      </c>
      <c r="E913" s="361">
        <v>25.530200000000001</v>
      </c>
      <c r="F913" s="361">
        <v>16.219100000000001</v>
      </c>
      <c r="G913" s="361">
        <v>1.853</v>
      </c>
      <c r="H913" s="361">
        <v>14.366099999999999</v>
      </c>
    </row>
    <row r="914" spans="2:8" ht="15" customHeight="1">
      <c r="B914" s="364">
        <v>44250</v>
      </c>
      <c r="C914" s="361">
        <v>1.4658</v>
      </c>
      <c r="D914" s="361">
        <v>21.868099999999998</v>
      </c>
      <c r="E914" s="361">
        <v>25.5641</v>
      </c>
      <c r="F914" s="361">
        <v>16.160399999999999</v>
      </c>
      <c r="G914" s="361">
        <v>1.8919999999999999</v>
      </c>
      <c r="H914" s="361">
        <v>14.2684</v>
      </c>
    </row>
    <row r="915" spans="2:8" ht="15" customHeight="1">
      <c r="B915" s="364">
        <v>44249</v>
      </c>
      <c r="C915" s="361">
        <v>1.4650000000000001</v>
      </c>
      <c r="D915" s="361">
        <v>21.976400000000002</v>
      </c>
      <c r="E915" s="361">
        <v>25.668299999999999</v>
      </c>
      <c r="F915" s="361">
        <v>16.182500000000001</v>
      </c>
      <c r="G915" s="361">
        <v>1.93</v>
      </c>
      <c r="H915" s="361">
        <v>14.2525</v>
      </c>
    </row>
    <row r="916" spans="2:8" ht="15" customHeight="1">
      <c r="B916" s="364">
        <v>44246</v>
      </c>
      <c r="C916" s="361">
        <v>1.4416</v>
      </c>
      <c r="D916" s="361">
        <v>22.1205</v>
      </c>
      <c r="E916" s="361">
        <v>25.390699999999999</v>
      </c>
      <c r="F916" s="361">
        <v>16.2197</v>
      </c>
      <c r="G916" s="361">
        <v>1.877</v>
      </c>
      <c r="H916" s="361">
        <v>14.342700000000001</v>
      </c>
    </row>
    <row r="917" spans="2:8" ht="15" customHeight="1">
      <c r="B917" s="364">
        <v>44245</v>
      </c>
      <c r="C917" s="361">
        <v>1.4539</v>
      </c>
      <c r="D917" s="361">
        <v>22.215599999999998</v>
      </c>
      <c r="E917" s="361">
        <v>25.394100000000002</v>
      </c>
      <c r="F917" s="361">
        <v>16.285699999999999</v>
      </c>
      <c r="G917" s="361">
        <v>1.855</v>
      </c>
      <c r="H917" s="361">
        <v>14.4307</v>
      </c>
    </row>
    <row r="918" spans="2:8" ht="15" customHeight="1">
      <c r="B918" s="364">
        <v>44244</v>
      </c>
      <c r="C918" s="361">
        <v>1.4231</v>
      </c>
      <c r="D918" s="361">
        <v>22.273099999999999</v>
      </c>
      <c r="E918" s="361">
        <v>25.3889</v>
      </c>
      <c r="F918" s="361">
        <v>16.174099999999999</v>
      </c>
      <c r="G918" s="361">
        <v>1.8620000000000001</v>
      </c>
      <c r="H918" s="361">
        <v>14.312099999999999</v>
      </c>
    </row>
    <row r="919" spans="2:8" ht="15" customHeight="1">
      <c r="B919" s="364">
        <v>44243</v>
      </c>
      <c r="C919" s="361">
        <v>1.4073</v>
      </c>
      <c r="D919" s="361">
        <v>22.226199999999999</v>
      </c>
      <c r="E919" s="361">
        <v>25.384799999999998</v>
      </c>
      <c r="F919" s="361">
        <v>16.078399999999998</v>
      </c>
      <c r="G919" s="361">
        <v>1.845</v>
      </c>
      <c r="H919" s="361">
        <v>14.2334</v>
      </c>
    </row>
    <row r="920" spans="2:8" ht="15" customHeight="1">
      <c r="B920" s="364">
        <v>44242</v>
      </c>
      <c r="C920" s="361">
        <v>1.4087000000000001</v>
      </c>
      <c r="D920" s="361">
        <v>22.057300000000001</v>
      </c>
      <c r="E920" s="361">
        <v>25.154299999999999</v>
      </c>
      <c r="F920" s="361">
        <v>16.0151</v>
      </c>
      <c r="G920" s="361">
        <v>1.865</v>
      </c>
      <c r="H920" s="361">
        <v>14.1501</v>
      </c>
    </row>
    <row r="921" spans="2:8" ht="15" customHeight="1">
      <c r="B921" s="364">
        <v>44237</v>
      </c>
      <c r="C921" s="361">
        <v>1.4339</v>
      </c>
      <c r="D921" s="361">
        <v>22.1312</v>
      </c>
      <c r="E921" s="361">
        <v>25.277100000000001</v>
      </c>
      <c r="F921" s="361">
        <v>16.18</v>
      </c>
      <c r="G921" s="361">
        <v>1.83</v>
      </c>
      <c r="H921" s="361">
        <v>14.35</v>
      </c>
    </row>
    <row r="922" spans="2:8" ht="15" customHeight="1">
      <c r="B922" s="364">
        <v>44236</v>
      </c>
      <c r="C922" s="361">
        <v>1.4312</v>
      </c>
      <c r="D922" s="361">
        <v>22.006499999999999</v>
      </c>
      <c r="E922" s="361">
        <v>25.211600000000001</v>
      </c>
      <c r="F922" s="361">
        <v>16.175799999999999</v>
      </c>
      <c r="G922" s="361">
        <v>1.82</v>
      </c>
      <c r="H922" s="361">
        <v>14.3558</v>
      </c>
    </row>
    <row r="923" spans="2:8" ht="15" customHeight="1">
      <c r="B923" s="364">
        <v>44235</v>
      </c>
      <c r="C923" s="361">
        <v>1.3895</v>
      </c>
      <c r="D923" s="361">
        <v>22.256900000000002</v>
      </c>
      <c r="E923" s="361">
        <v>25.154900000000001</v>
      </c>
      <c r="F923" s="361">
        <v>16.233499999999999</v>
      </c>
      <c r="G923" s="361">
        <v>1.827</v>
      </c>
      <c r="H923" s="361">
        <v>14.406499999999999</v>
      </c>
    </row>
    <row r="924" spans="2:8" ht="15" customHeight="1">
      <c r="B924" s="364">
        <v>44232</v>
      </c>
      <c r="C924" s="361">
        <v>1.3544</v>
      </c>
      <c r="D924" s="361">
        <v>22.714300000000001</v>
      </c>
      <c r="E924" s="361">
        <v>25.2864</v>
      </c>
      <c r="F924" s="361">
        <v>16.2895</v>
      </c>
      <c r="G924" s="361">
        <v>1.782</v>
      </c>
      <c r="H924" s="361">
        <v>14.5075</v>
      </c>
    </row>
    <row r="925" spans="2:8" ht="15" customHeight="1">
      <c r="B925" s="364">
        <v>44231</v>
      </c>
      <c r="C925" s="361">
        <v>1.3446</v>
      </c>
      <c r="D925" s="361">
        <v>22.9496</v>
      </c>
      <c r="E925" s="361">
        <v>25.2773</v>
      </c>
      <c r="F925" s="361">
        <v>16.411799999999999</v>
      </c>
      <c r="G925" s="361">
        <v>1.79</v>
      </c>
      <c r="H925" s="361">
        <v>14.6218</v>
      </c>
    </row>
    <row r="926" spans="2:8" ht="15" customHeight="1">
      <c r="B926" s="364">
        <v>44230</v>
      </c>
      <c r="C926" s="361">
        <v>1.3291999999999999</v>
      </c>
      <c r="D926" s="361">
        <v>22.966200000000001</v>
      </c>
      <c r="E926" s="361">
        <v>25.270399999999999</v>
      </c>
      <c r="F926" s="361">
        <v>16.409500000000001</v>
      </c>
      <c r="G926" s="361">
        <v>1.7669999999999999</v>
      </c>
      <c r="H926" s="361">
        <v>14.6425</v>
      </c>
    </row>
    <row r="927" spans="2:8" ht="15" customHeight="1">
      <c r="B927" s="364">
        <v>44229</v>
      </c>
      <c r="C927" s="361">
        <v>1.3435999999999999</v>
      </c>
      <c r="D927" s="361">
        <v>22.828800000000001</v>
      </c>
      <c r="E927" s="361">
        <v>25.2681</v>
      </c>
      <c r="F927" s="361">
        <v>16.444199999999999</v>
      </c>
      <c r="G927" s="361">
        <v>1.7649999999999999</v>
      </c>
      <c r="H927" s="361">
        <v>14.6792</v>
      </c>
    </row>
    <row r="928" spans="2:8" ht="15" customHeight="1">
      <c r="B928" s="364">
        <v>44228</v>
      </c>
      <c r="C928" s="361">
        <v>1.3552999999999999</v>
      </c>
      <c r="D928" s="361">
        <v>22.764399999999998</v>
      </c>
      <c r="E928" s="361">
        <v>25.343699999999998</v>
      </c>
      <c r="F928" s="361">
        <v>16.463100000000001</v>
      </c>
      <c r="G928" s="361">
        <v>1.792</v>
      </c>
      <c r="H928" s="361">
        <v>14.671099999999999</v>
      </c>
    </row>
    <row r="929" spans="2:8" ht="15" customHeight="1">
      <c r="B929" s="364">
        <v>44225</v>
      </c>
      <c r="C929" s="361">
        <v>1.5918000000000001</v>
      </c>
      <c r="D929" s="361">
        <v>22.5746</v>
      </c>
      <c r="E929" s="361">
        <v>25.293900000000001</v>
      </c>
      <c r="F929" s="361">
        <v>16.304300000000001</v>
      </c>
      <c r="G929" s="361">
        <v>1.7649999999999999</v>
      </c>
      <c r="H929" s="361">
        <v>14.539300000000001</v>
      </c>
    </row>
    <row r="930" spans="2:8" ht="15" customHeight="1">
      <c r="B930" s="364">
        <v>44224</v>
      </c>
      <c r="C930" s="361">
        <v>1.5459000000000001</v>
      </c>
      <c r="D930" s="361">
        <v>21.695499999999999</v>
      </c>
      <c r="E930" s="361">
        <v>25.568000000000001</v>
      </c>
      <c r="F930" s="361">
        <v>15.7951</v>
      </c>
      <c r="G930" s="361">
        <v>1.7649999999999999</v>
      </c>
      <c r="H930" s="361">
        <v>14.030099999999999</v>
      </c>
    </row>
    <row r="931" spans="2:8" ht="15" customHeight="1">
      <c r="B931" s="364">
        <v>44223</v>
      </c>
      <c r="C931" s="361">
        <v>1.5169999999999999</v>
      </c>
      <c r="D931" s="361">
        <v>21.5428</v>
      </c>
      <c r="E931" s="361">
        <v>25.857099999999999</v>
      </c>
      <c r="F931" s="361">
        <v>15.7944</v>
      </c>
      <c r="G931" s="361">
        <v>1.762</v>
      </c>
      <c r="H931" s="361">
        <v>14.032400000000001</v>
      </c>
    </row>
    <row r="932" spans="2:8" ht="15" customHeight="1">
      <c r="B932" s="364">
        <v>44222</v>
      </c>
      <c r="C932" s="361">
        <v>1.4731000000000001</v>
      </c>
      <c r="D932" s="361">
        <v>21.3689</v>
      </c>
      <c r="E932" s="361">
        <v>25.880400000000002</v>
      </c>
      <c r="F932" s="361">
        <v>15.786199999999999</v>
      </c>
      <c r="G932" s="361">
        <v>1.7669999999999999</v>
      </c>
      <c r="H932" s="361">
        <v>14.0192</v>
      </c>
    </row>
    <row r="933" spans="2:8" ht="15" customHeight="1">
      <c r="B933" s="364">
        <v>44221</v>
      </c>
      <c r="C933" s="361">
        <v>1.4313</v>
      </c>
      <c r="D933" s="361">
        <v>22.054500000000001</v>
      </c>
      <c r="E933" s="361">
        <v>26.127700000000001</v>
      </c>
      <c r="F933" s="361">
        <v>15.7608</v>
      </c>
      <c r="G933" s="361">
        <v>1.7769999999999999</v>
      </c>
      <c r="H933" s="361">
        <v>13.9838</v>
      </c>
    </row>
    <row r="934" spans="2:8" ht="15" customHeight="1">
      <c r="B934" s="364">
        <v>44218</v>
      </c>
      <c r="C934" s="361">
        <v>1.4581999999999999</v>
      </c>
      <c r="D934" s="361">
        <v>21.493400000000001</v>
      </c>
      <c r="E934" s="361">
        <v>26.5303</v>
      </c>
      <c r="F934" s="361">
        <v>15.826499999999999</v>
      </c>
      <c r="G934" s="361">
        <v>1.7549999999999999</v>
      </c>
      <c r="H934" s="361">
        <v>14.0715</v>
      </c>
    </row>
    <row r="935" spans="2:8" ht="15" customHeight="1">
      <c r="B935" s="364">
        <v>44217</v>
      </c>
      <c r="C935" s="361">
        <v>1.4462999999999999</v>
      </c>
      <c r="D935" s="361">
        <v>21.391500000000001</v>
      </c>
      <c r="E935" s="361">
        <v>26.6004</v>
      </c>
      <c r="F935" s="361">
        <v>15.82</v>
      </c>
      <c r="G935" s="361">
        <v>1.702</v>
      </c>
      <c r="H935" s="361">
        <v>14.118</v>
      </c>
    </row>
    <row r="936" spans="2:8" ht="15" customHeight="1">
      <c r="B936" s="364">
        <v>44216</v>
      </c>
      <c r="C936" s="361">
        <v>1.4681999999999999</v>
      </c>
      <c r="D936" s="361">
        <v>21.508299999999998</v>
      </c>
      <c r="E936" s="361">
        <v>26.603400000000001</v>
      </c>
      <c r="F936" s="361">
        <v>15.9445</v>
      </c>
      <c r="G936" s="361">
        <v>1.702</v>
      </c>
      <c r="H936" s="361">
        <v>14.2425</v>
      </c>
    </row>
    <row r="937" spans="2:8" ht="15" customHeight="1">
      <c r="B937" s="364">
        <v>44215</v>
      </c>
      <c r="C937" s="361">
        <v>1.4786999999999999</v>
      </c>
      <c r="D937" s="361">
        <v>21.456600000000002</v>
      </c>
      <c r="E937" s="361">
        <v>26.607099999999999</v>
      </c>
      <c r="F937" s="361">
        <v>15.931900000000001</v>
      </c>
      <c r="G937" s="361">
        <v>1.71</v>
      </c>
      <c r="H937" s="361">
        <v>14.2219</v>
      </c>
    </row>
    <row r="938" spans="2:8" ht="15" customHeight="1">
      <c r="B938" s="364">
        <v>44214</v>
      </c>
      <c r="C938" s="361">
        <v>1.5188999999999999</v>
      </c>
      <c r="D938" s="361">
        <v>21.410900000000002</v>
      </c>
      <c r="E938" s="361">
        <v>26.615600000000001</v>
      </c>
      <c r="F938" s="361">
        <v>15.8338</v>
      </c>
      <c r="G938" s="361">
        <v>1.71</v>
      </c>
      <c r="H938" s="361">
        <v>14.123799999999999</v>
      </c>
    </row>
    <row r="939" spans="2:8" ht="15" customHeight="1">
      <c r="B939" s="364">
        <v>44211</v>
      </c>
      <c r="C939" s="361">
        <v>1.5428999999999999</v>
      </c>
      <c r="D939" s="361">
        <v>18.117799999999999</v>
      </c>
      <c r="E939" s="361">
        <v>26.559699999999999</v>
      </c>
      <c r="F939" s="361">
        <v>14.0822</v>
      </c>
      <c r="G939" s="361">
        <v>1.73</v>
      </c>
      <c r="H939" s="361">
        <v>12.3522</v>
      </c>
    </row>
    <row r="940" spans="2:8" ht="15" customHeight="1">
      <c r="B940" s="364">
        <v>44210</v>
      </c>
      <c r="C940" s="361">
        <v>1.5246999999999999</v>
      </c>
      <c r="D940" s="361">
        <v>16.688199999999998</v>
      </c>
      <c r="E940" s="361">
        <v>26.5745</v>
      </c>
      <c r="F940" s="361">
        <v>13.5618</v>
      </c>
      <c r="G940" s="361">
        <v>1.732</v>
      </c>
      <c r="H940" s="361">
        <v>11.829800000000001</v>
      </c>
    </row>
    <row r="941" spans="2:8" ht="15" customHeight="1">
      <c r="B941" s="364">
        <v>44209</v>
      </c>
      <c r="C941" s="361">
        <v>1.5246</v>
      </c>
      <c r="D941" s="361">
        <v>16.516200000000001</v>
      </c>
      <c r="E941" s="361">
        <v>26.533200000000001</v>
      </c>
      <c r="F941" s="361">
        <v>13.5571</v>
      </c>
      <c r="G941" s="361">
        <v>1.7170000000000001</v>
      </c>
      <c r="H941" s="361">
        <v>11.8401</v>
      </c>
    </row>
    <row r="942" spans="2:8" ht="15" customHeight="1">
      <c r="B942" s="364">
        <v>44208</v>
      </c>
      <c r="C942" s="361">
        <v>1.5355000000000001</v>
      </c>
      <c r="D942" s="361">
        <v>17.257100000000001</v>
      </c>
      <c r="E942" s="361">
        <v>26.543299999999999</v>
      </c>
      <c r="F942" s="361">
        <v>13.809100000000001</v>
      </c>
      <c r="G942" s="361">
        <v>1.7170000000000001</v>
      </c>
      <c r="H942" s="361">
        <v>12.0921</v>
      </c>
    </row>
    <row r="943" spans="2:8" ht="15" customHeight="1">
      <c r="B943" s="364">
        <v>44207</v>
      </c>
      <c r="C943" s="361">
        <v>1.5225</v>
      </c>
      <c r="D943" s="361">
        <v>15.870699999999999</v>
      </c>
      <c r="E943" s="361">
        <v>26.524100000000001</v>
      </c>
      <c r="F943" s="361">
        <v>13.5252</v>
      </c>
      <c r="G943" s="361">
        <v>1.6850000000000001</v>
      </c>
      <c r="H943" s="361">
        <v>11.840199999999999</v>
      </c>
    </row>
    <row r="944" spans="2:8" ht="15" customHeight="1">
      <c r="B944" s="364">
        <v>44204</v>
      </c>
      <c r="C944" s="361">
        <v>1.5305</v>
      </c>
      <c r="D944" s="361">
        <v>12.654299999999999</v>
      </c>
      <c r="E944" s="361">
        <v>26.348500000000001</v>
      </c>
      <c r="F944" s="361">
        <v>13.727399999999999</v>
      </c>
      <c r="G944" s="361">
        <v>1.72</v>
      </c>
      <c r="H944" s="361">
        <v>12.007400000000001</v>
      </c>
    </row>
    <row r="945" spans="2:8" ht="15" customHeight="1">
      <c r="B945" s="364">
        <v>44203</v>
      </c>
      <c r="C945" s="361">
        <v>1.6656</v>
      </c>
      <c r="D945" s="361">
        <v>15.4863</v>
      </c>
      <c r="E945" s="361">
        <v>26.573499999999999</v>
      </c>
      <c r="F945" s="361">
        <v>13.8604</v>
      </c>
      <c r="G945" s="361">
        <v>1.72</v>
      </c>
      <c r="H945" s="361">
        <v>12.1404</v>
      </c>
    </row>
    <row r="946" spans="2:8" ht="15" customHeight="1">
      <c r="B946" s="364">
        <v>44202</v>
      </c>
      <c r="C946" s="361">
        <v>1.6998</v>
      </c>
      <c r="D946" s="361">
        <v>14.8538</v>
      </c>
      <c r="E946" s="361">
        <v>26.621700000000001</v>
      </c>
      <c r="F946" s="361">
        <v>13.710699999999999</v>
      </c>
      <c r="G946" s="361">
        <v>1.732</v>
      </c>
      <c r="H946" s="361">
        <v>11.9787</v>
      </c>
    </row>
    <row r="947" spans="2:8" ht="15" customHeight="1">
      <c r="B947" s="364">
        <v>44201</v>
      </c>
      <c r="C947" s="361">
        <v>1.6828000000000001</v>
      </c>
      <c r="D947" s="361">
        <v>14.875</v>
      </c>
      <c r="E947" s="361">
        <v>26.6264</v>
      </c>
      <c r="F947" s="361">
        <v>13.8413</v>
      </c>
      <c r="G947" s="361">
        <v>1.6950000000000001</v>
      </c>
      <c r="H947" s="361">
        <v>12.1463</v>
      </c>
    </row>
    <row r="948" spans="2:8" ht="15" customHeight="1">
      <c r="B948" s="364">
        <v>44200</v>
      </c>
      <c r="C948" s="361">
        <v>1.6942999999999999</v>
      </c>
      <c r="D948" s="361">
        <v>12.169600000000001</v>
      </c>
      <c r="E948" s="361">
        <v>26.465</v>
      </c>
      <c r="F948" s="361">
        <v>14.2531</v>
      </c>
      <c r="G948" s="361">
        <v>1.732</v>
      </c>
      <c r="H948" s="361">
        <v>12.521100000000001</v>
      </c>
    </row>
    <row r="949" spans="2:8" ht="15" customHeight="1">
      <c r="B949" s="364">
        <v>44195</v>
      </c>
      <c r="C949" s="361">
        <v>1.5943000000000001</v>
      </c>
      <c r="D949" s="361">
        <v>20.416499999999999</v>
      </c>
      <c r="E949" s="361">
        <v>29.948</v>
      </c>
      <c r="F949" s="361">
        <v>14.446099999999999</v>
      </c>
      <c r="G949" s="361">
        <v>1.722</v>
      </c>
      <c r="H949" s="361">
        <v>12.7241</v>
      </c>
    </row>
    <row r="950" spans="2:8" ht="15" customHeight="1">
      <c r="B950" s="364">
        <v>44194</v>
      </c>
      <c r="C950" s="361">
        <v>1.6279999999999999</v>
      </c>
      <c r="D950" s="361">
        <v>20.563700000000001</v>
      </c>
      <c r="E950" s="361">
        <v>29.977499999999999</v>
      </c>
      <c r="F950" s="361">
        <v>14.711</v>
      </c>
      <c r="G950" s="361">
        <v>1.6970000000000001</v>
      </c>
      <c r="H950" s="361">
        <v>13.013999999999999</v>
      </c>
    </row>
    <row r="951" spans="2:8" ht="15" customHeight="1">
      <c r="B951" s="364">
        <v>44193</v>
      </c>
      <c r="C951" s="361">
        <v>1.6337999999999999</v>
      </c>
      <c r="D951" s="361">
        <v>20.374400000000001</v>
      </c>
      <c r="E951" s="361">
        <v>30.276700000000002</v>
      </c>
      <c r="F951" s="361">
        <v>14.7241</v>
      </c>
      <c r="G951" s="361">
        <v>1.677</v>
      </c>
      <c r="H951" s="361">
        <v>13.0471</v>
      </c>
    </row>
    <row r="952" spans="2:8" ht="15" customHeight="1">
      <c r="B952" s="364">
        <v>44189</v>
      </c>
      <c r="C952" s="361">
        <v>1.6404000000000001</v>
      </c>
      <c r="D952" s="361">
        <v>20.672599999999999</v>
      </c>
      <c r="E952" s="361">
        <v>30.0535</v>
      </c>
      <c r="F952" s="361">
        <v>14.8848</v>
      </c>
      <c r="G952" s="361">
        <v>1.6919999999999999</v>
      </c>
      <c r="H952" s="361">
        <v>13.1928</v>
      </c>
    </row>
    <row r="953" spans="2:8" ht="15" customHeight="1">
      <c r="B953" s="364">
        <v>44188</v>
      </c>
      <c r="C953" s="361">
        <v>1.6726000000000001</v>
      </c>
      <c r="D953" s="361">
        <v>20.804099999999998</v>
      </c>
      <c r="E953" s="361">
        <v>30.047799999999999</v>
      </c>
      <c r="F953" s="361">
        <v>14.904299999999999</v>
      </c>
      <c r="G953" s="361">
        <v>1.637</v>
      </c>
      <c r="H953" s="361">
        <v>13.267300000000001</v>
      </c>
    </row>
    <row r="954" spans="2:8" ht="15" customHeight="1">
      <c r="B954" s="364">
        <v>44187</v>
      </c>
      <c r="C954" s="361">
        <v>1.6970000000000001</v>
      </c>
      <c r="D954" s="361">
        <v>18.597899999999999</v>
      </c>
      <c r="E954" s="361">
        <v>29.866499999999998</v>
      </c>
      <c r="F954" s="361">
        <v>14.0533</v>
      </c>
      <c r="G954" s="361">
        <v>1.655</v>
      </c>
      <c r="H954" s="361">
        <v>12.398300000000001</v>
      </c>
    </row>
    <row r="955" spans="2:8" ht="15" customHeight="1">
      <c r="B955" s="364">
        <v>44186</v>
      </c>
      <c r="C955" s="361">
        <v>1.6722999999999999</v>
      </c>
      <c r="D955" s="361">
        <v>18.645399999999999</v>
      </c>
      <c r="E955" s="361">
        <v>29.866800000000001</v>
      </c>
      <c r="F955" s="361">
        <v>14.113200000000001</v>
      </c>
      <c r="G955" s="361">
        <v>1.677</v>
      </c>
      <c r="H955" s="361">
        <v>12.436199999999999</v>
      </c>
    </row>
    <row r="956" spans="2:8" ht="15" customHeight="1">
      <c r="B956" s="364">
        <v>44183</v>
      </c>
      <c r="C956" s="361">
        <v>1.6749000000000001</v>
      </c>
      <c r="D956" s="361">
        <v>21.04</v>
      </c>
      <c r="E956" s="361">
        <v>29.887</v>
      </c>
      <c r="F956" s="361">
        <v>15.129300000000001</v>
      </c>
      <c r="G956" s="361">
        <v>1.7070000000000001</v>
      </c>
      <c r="H956" s="361">
        <v>13.4223</v>
      </c>
    </row>
    <row r="957" spans="2:8" ht="15" customHeight="1">
      <c r="B957" s="364">
        <v>44182</v>
      </c>
      <c r="C957" s="361">
        <v>1.673</v>
      </c>
      <c r="D957" s="361">
        <v>21.1203</v>
      </c>
      <c r="E957" s="361">
        <v>29.720800000000001</v>
      </c>
      <c r="F957" s="361">
        <v>15.154400000000001</v>
      </c>
      <c r="G957" s="361">
        <v>1.7310000000000001</v>
      </c>
      <c r="H957" s="361">
        <v>13.423400000000001</v>
      </c>
    </row>
    <row r="958" spans="2:8" ht="15" customHeight="1">
      <c r="B958" s="364">
        <v>44181</v>
      </c>
      <c r="C958" s="361">
        <v>1.6702999999999999</v>
      </c>
      <c r="D958" s="361">
        <v>21.383500000000002</v>
      </c>
      <c r="E958" s="361">
        <v>29.721499999999999</v>
      </c>
      <c r="F958" s="361">
        <v>15.292199999999999</v>
      </c>
      <c r="G958" s="361">
        <v>1.6970000000000001</v>
      </c>
      <c r="H958" s="361">
        <v>13.5952</v>
      </c>
    </row>
    <row r="959" spans="2:8" ht="15" customHeight="1">
      <c r="B959" s="364">
        <v>44180</v>
      </c>
      <c r="C959" s="361">
        <v>1.6637999999999999</v>
      </c>
      <c r="D959" s="361">
        <v>18.105</v>
      </c>
      <c r="E959" s="361">
        <v>29.752800000000001</v>
      </c>
      <c r="F959" s="361">
        <v>15.363200000000001</v>
      </c>
      <c r="G959" s="361">
        <v>1.6719999999999999</v>
      </c>
      <c r="H959" s="361">
        <v>13.6912</v>
      </c>
    </row>
    <row r="960" spans="2:8" ht="15" customHeight="1">
      <c r="B960" s="364">
        <v>44179</v>
      </c>
      <c r="C960" s="361">
        <v>1.6685000000000001</v>
      </c>
      <c r="D960" s="361">
        <v>18.010999999999999</v>
      </c>
      <c r="E960" s="361">
        <v>29.8324</v>
      </c>
      <c r="F960" s="361">
        <v>15.3063</v>
      </c>
      <c r="G960" s="361">
        <v>1.67</v>
      </c>
      <c r="H960" s="361">
        <v>13.6363</v>
      </c>
    </row>
    <row r="961" spans="2:8" ht="15" customHeight="1">
      <c r="B961" s="364">
        <v>44176</v>
      </c>
      <c r="C961" s="361">
        <v>1.663</v>
      </c>
      <c r="D961" s="361">
        <v>18.121700000000001</v>
      </c>
      <c r="E961" s="361">
        <v>29.6645</v>
      </c>
      <c r="F961" s="361">
        <v>15.366099999999999</v>
      </c>
      <c r="G961" s="361">
        <v>1.657</v>
      </c>
      <c r="H961" s="361">
        <v>13.709099999999999</v>
      </c>
    </row>
    <row r="962" spans="2:8" ht="15" customHeight="1">
      <c r="B962" s="364">
        <v>44175</v>
      </c>
      <c r="C962" s="361">
        <v>1.6819999999999999</v>
      </c>
      <c r="D962" s="361">
        <v>18.153500000000001</v>
      </c>
      <c r="E962" s="361">
        <v>29.709299999999999</v>
      </c>
      <c r="F962" s="361">
        <v>15.444800000000001</v>
      </c>
      <c r="G962" s="361">
        <v>1.6519999999999999</v>
      </c>
      <c r="H962" s="361">
        <v>13.7928</v>
      </c>
    </row>
    <row r="963" spans="2:8" ht="15" customHeight="1">
      <c r="B963" s="364">
        <v>44174</v>
      </c>
      <c r="C963" s="361">
        <v>1.6713</v>
      </c>
      <c r="D963" s="361">
        <v>18.285799999999998</v>
      </c>
      <c r="E963" s="361">
        <v>29.666</v>
      </c>
      <c r="F963" s="361">
        <v>15.4232</v>
      </c>
      <c r="G963" s="361">
        <v>1.6519999999999999</v>
      </c>
      <c r="H963" s="361">
        <v>13.7712</v>
      </c>
    </row>
    <row r="964" spans="2:8" ht="15" customHeight="1">
      <c r="B964" s="364">
        <v>44173</v>
      </c>
      <c r="C964" s="361">
        <v>1.7124999999999999</v>
      </c>
      <c r="D964" s="361">
        <v>18.137899999999998</v>
      </c>
      <c r="E964" s="361">
        <v>29.657499999999999</v>
      </c>
      <c r="F964" s="361">
        <v>15.5053</v>
      </c>
      <c r="G964" s="361">
        <v>1.6419999999999999</v>
      </c>
      <c r="H964" s="361">
        <v>13.863300000000001</v>
      </c>
    </row>
    <row r="965" spans="2:8" ht="15" customHeight="1">
      <c r="B965" s="364">
        <v>44172</v>
      </c>
      <c r="C965" s="361">
        <v>1.6873</v>
      </c>
      <c r="D965" s="361">
        <v>18.103000000000002</v>
      </c>
      <c r="E965" s="361">
        <v>29.650500000000001</v>
      </c>
      <c r="F965" s="361">
        <v>15.418699999999999</v>
      </c>
      <c r="G965" s="361">
        <v>1.6419999999999999</v>
      </c>
      <c r="H965" s="361">
        <v>13.7767</v>
      </c>
    </row>
    <row r="966" spans="2:8" ht="15" customHeight="1">
      <c r="B966" s="364">
        <v>44169</v>
      </c>
      <c r="C966" s="361">
        <v>1.6910000000000001</v>
      </c>
      <c r="D966" s="361">
        <v>18.39</v>
      </c>
      <c r="E966" s="361">
        <v>29.500399999999999</v>
      </c>
      <c r="F966" s="361">
        <v>15.635999999999999</v>
      </c>
      <c r="G966" s="361">
        <v>1.6639999999999999</v>
      </c>
      <c r="H966" s="361">
        <v>13.972</v>
      </c>
    </row>
    <row r="967" spans="2:8" ht="15" customHeight="1">
      <c r="B967" s="364">
        <v>44168</v>
      </c>
      <c r="C967" s="361">
        <v>1.7010000000000001</v>
      </c>
      <c r="D967" s="361">
        <v>18.862200000000001</v>
      </c>
      <c r="E967" s="361">
        <v>29.512899999999998</v>
      </c>
      <c r="F967" s="361">
        <v>15.873100000000001</v>
      </c>
      <c r="G967" s="361">
        <v>1.657</v>
      </c>
      <c r="H967" s="361">
        <v>14.216100000000001</v>
      </c>
    </row>
    <row r="968" spans="2:8" ht="15" customHeight="1">
      <c r="B968" s="364">
        <v>44167</v>
      </c>
      <c r="C968" s="361">
        <v>1.7204999999999999</v>
      </c>
      <c r="D968" s="361">
        <v>18.253</v>
      </c>
      <c r="E968" s="361">
        <v>29.526299999999999</v>
      </c>
      <c r="F968" s="361">
        <v>15.683</v>
      </c>
      <c r="G968" s="361">
        <v>1.675</v>
      </c>
      <c r="H968" s="361">
        <v>14.007999999999999</v>
      </c>
    </row>
    <row r="969" spans="2:8" ht="15" customHeight="1">
      <c r="B969" s="364">
        <v>44166</v>
      </c>
      <c r="C969" s="361">
        <v>1.7502</v>
      </c>
      <c r="D969" s="361">
        <v>18.241299999999999</v>
      </c>
      <c r="E969" s="361">
        <v>29.533899999999999</v>
      </c>
      <c r="F969" s="361">
        <v>15.7715</v>
      </c>
      <c r="G969" s="361">
        <v>1.645</v>
      </c>
      <c r="H969" s="361">
        <v>14.1264</v>
      </c>
    </row>
    <row r="970" spans="2:8" ht="15" customHeight="1">
      <c r="B970" s="364">
        <v>44165</v>
      </c>
      <c r="C970" s="361">
        <v>1.7819</v>
      </c>
      <c r="D970" s="361">
        <v>17.553899999999999</v>
      </c>
      <c r="E970" s="361">
        <v>29.513200000000001</v>
      </c>
      <c r="F970" s="361">
        <v>15.68</v>
      </c>
      <c r="G970" s="361">
        <v>1.6619999999999999</v>
      </c>
      <c r="H970" s="361">
        <v>14.018000000000001</v>
      </c>
    </row>
    <row r="971" spans="2:8" ht="15" customHeight="1">
      <c r="B971" s="364">
        <v>44162</v>
      </c>
      <c r="C971" s="361">
        <v>1.7535000000000001</v>
      </c>
      <c r="D971" s="361">
        <v>17.132000000000001</v>
      </c>
      <c r="E971" s="361">
        <v>29.0242</v>
      </c>
      <c r="F971" s="361">
        <v>15.2852</v>
      </c>
      <c r="G971" s="361">
        <v>1.64</v>
      </c>
      <c r="H971" s="361">
        <v>13.645200000000001</v>
      </c>
    </row>
    <row r="972" spans="2:8" ht="15" customHeight="1">
      <c r="B972" s="364">
        <v>44161</v>
      </c>
      <c r="C972" s="361">
        <v>1.7564</v>
      </c>
      <c r="D972" s="361">
        <v>17.352599999999999</v>
      </c>
      <c r="E972" s="361">
        <v>29.153199999999998</v>
      </c>
      <c r="F972" s="361">
        <v>15.298</v>
      </c>
      <c r="G972" s="361">
        <v>1.657</v>
      </c>
      <c r="H972" s="361">
        <v>13.641</v>
      </c>
    </row>
    <row r="973" spans="2:8" ht="15" customHeight="1">
      <c r="B973" s="364">
        <v>44160</v>
      </c>
      <c r="C973" s="361">
        <v>1.7744</v>
      </c>
      <c r="D973" s="361">
        <v>17.2316</v>
      </c>
      <c r="E973" s="361">
        <v>29.1464</v>
      </c>
      <c r="F973" s="361">
        <v>15.279199999999999</v>
      </c>
      <c r="G973" s="361">
        <v>1.635</v>
      </c>
      <c r="H973" s="361">
        <v>13.6442</v>
      </c>
    </row>
    <row r="974" spans="2:8" ht="15" customHeight="1">
      <c r="B974" s="364">
        <v>44159</v>
      </c>
      <c r="C974" s="361">
        <v>1.764</v>
      </c>
      <c r="D974" s="361">
        <v>17.3004</v>
      </c>
      <c r="E974" s="361">
        <v>29.150300000000001</v>
      </c>
      <c r="F974" s="361">
        <v>15.245200000000001</v>
      </c>
      <c r="G974" s="361">
        <v>1.595</v>
      </c>
      <c r="H974" s="361">
        <v>13.6502</v>
      </c>
    </row>
    <row r="975" spans="2:8" ht="15" customHeight="1">
      <c r="B975" s="364">
        <v>44158</v>
      </c>
      <c r="C975" s="361">
        <v>1.7753000000000001</v>
      </c>
      <c r="D975" s="361">
        <v>17.084299999999999</v>
      </c>
      <c r="E975" s="361">
        <v>29.1401</v>
      </c>
      <c r="F975" s="361">
        <v>15.227499999999999</v>
      </c>
      <c r="G975" s="361">
        <v>1.5820000000000001</v>
      </c>
      <c r="H975" s="361">
        <v>13.6455</v>
      </c>
    </row>
    <row r="976" spans="2:8" ht="15" customHeight="1">
      <c r="B976" s="364">
        <v>44155</v>
      </c>
      <c r="C976" s="361">
        <v>1.8118000000000001</v>
      </c>
      <c r="D976" s="361">
        <v>17.106999999999999</v>
      </c>
      <c r="E976" s="361">
        <v>29.142800000000001</v>
      </c>
      <c r="F976" s="361">
        <v>15.3523</v>
      </c>
      <c r="G976" s="361">
        <v>1.6120000000000001</v>
      </c>
      <c r="H976" s="361">
        <v>13.7403</v>
      </c>
    </row>
    <row r="977" spans="2:8" ht="15" customHeight="1">
      <c r="B977" s="364">
        <v>44154</v>
      </c>
      <c r="C977" s="361">
        <v>1.8148</v>
      </c>
      <c r="D977" s="361">
        <v>17.0944</v>
      </c>
      <c r="E977" s="361">
        <v>29.202999999999999</v>
      </c>
      <c r="F977" s="361">
        <v>15.3651</v>
      </c>
      <c r="G977" s="361">
        <v>1.617</v>
      </c>
      <c r="H977" s="361">
        <v>13.748100000000001</v>
      </c>
    </row>
    <row r="978" spans="2:8" ht="15" customHeight="1">
      <c r="B978" s="364">
        <v>44153</v>
      </c>
      <c r="C978" s="361">
        <v>1.8168</v>
      </c>
      <c r="D978" s="361">
        <v>17.064399999999999</v>
      </c>
      <c r="E978" s="361">
        <v>29.206800000000001</v>
      </c>
      <c r="F978" s="361">
        <v>15.351900000000001</v>
      </c>
      <c r="G978" s="361">
        <v>1.6040000000000001</v>
      </c>
      <c r="H978" s="361">
        <v>13.7479</v>
      </c>
    </row>
    <row r="979" spans="2:8" ht="15" customHeight="1">
      <c r="B979" s="364">
        <v>44152</v>
      </c>
      <c r="C979" s="361">
        <v>1.8169999999999999</v>
      </c>
      <c r="D979" s="361">
        <v>17.0092</v>
      </c>
      <c r="E979" s="361">
        <v>29.172499999999999</v>
      </c>
      <c r="F979" s="361">
        <v>15.3369</v>
      </c>
      <c r="G979" s="361">
        <v>1.6220000000000001</v>
      </c>
      <c r="H979" s="361">
        <v>13.7149</v>
      </c>
    </row>
    <row r="980" spans="2:8" ht="15" customHeight="1">
      <c r="B980" s="364">
        <v>44151</v>
      </c>
      <c r="C980" s="361">
        <v>1.8118000000000001</v>
      </c>
      <c r="D980" s="361">
        <v>16.891500000000001</v>
      </c>
      <c r="E980" s="361">
        <v>29.145299999999999</v>
      </c>
      <c r="F980" s="361">
        <v>15.287599999999999</v>
      </c>
      <c r="G980" s="361">
        <v>1.62</v>
      </c>
      <c r="H980" s="361">
        <v>13.6676</v>
      </c>
    </row>
    <row r="981" spans="2:8" ht="15" customHeight="1">
      <c r="B981" s="364">
        <v>44148</v>
      </c>
      <c r="C981" s="361">
        <v>1.8543000000000001</v>
      </c>
      <c r="D981" s="361">
        <v>16.653099999999998</v>
      </c>
      <c r="E981" s="361">
        <v>29.125599999999999</v>
      </c>
      <c r="F981" s="361">
        <v>15.1805</v>
      </c>
      <c r="G981" s="361">
        <v>1.627</v>
      </c>
      <c r="H981" s="361">
        <v>13.5535</v>
      </c>
    </row>
    <row r="982" spans="2:8" ht="15" customHeight="1">
      <c r="B982" s="364">
        <v>44147</v>
      </c>
      <c r="C982" s="361">
        <v>1.8706</v>
      </c>
      <c r="D982" s="361">
        <v>16.886600000000001</v>
      </c>
      <c r="E982" s="361">
        <v>29.172699999999999</v>
      </c>
      <c r="F982" s="361">
        <v>15.1004</v>
      </c>
      <c r="G982" s="361">
        <v>1.6459999999999999</v>
      </c>
      <c r="H982" s="361">
        <v>13.4544</v>
      </c>
    </row>
    <row r="983" spans="2:8" ht="15" customHeight="1">
      <c r="B983" s="364">
        <v>44146</v>
      </c>
      <c r="C983" s="361">
        <v>1.9146000000000001</v>
      </c>
      <c r="D983" s="361">
        <v>20.2041</v>
      </c>
      <c r="E983" s="361">
        <v>29.1907</v>
      </c>
      <c r="F983" s="361">
        <v>15.1477</v>
      </c>
      <c r="G983" s="361">
        <v>1.67</v>
      </c>
      <c r="H983" s="361">
        <v>13.4777</v>
      </c>
    </row>
    <row r="984" spans="2:8" ht="15" customHeight="1">
      <c r="B984" s="364">
        <v>44145</v>
      </c>
      <c r="C984" s="361">
        <v>1.9459</v>
      </c>
      <c r="D984" s="361">
        <v>20.408300000000001</v>
      </c>
      <c r="E984" s="361">
        <v>29.197900000000001</v>
      </c>
      <c r="F984" s="361">
        <v>15.284599999999999</v>
      </c>
      <c r="G984" s="361">
        <v>1.63</v>
      </c>
      <c r="H984" s="361">
        <v>13.6546</v>
      </c>
    </row>
    <row r="985" spans="2:8" ht="15" customHeight="1">
      <c r="B985" s="364">
        <v>44144</v>
      </c>
      <c r="C985" s="361">
        <v>1.9392</v>
      </c>
      <c r="D985" s="361">
        <v>20.882100000000001</v>
      </c>
      <c r="E985" s="361">
        <v>29.203099999999999</v>
      </c>
      <c r="F985" s="361">
        <v>15.415800000000001</v>
      </c>
      <c r="G985" s="361">
        <v>1.5649999999999999</v>
      </c>
      <c r="H985" s="361">
        <v>13.8508</v>
      </c>
    </row>
    <row r="986" spans="2:8" ht="15" customHeight="1">
      <c r="B986" s="364">
        <v>44141</v>
      </c>
      <c r="C986" s="361">
        <v>1.9479</v>
      </c>
      <c r="D986" s="361">
        <v>19.268899999999999</v>
      </c>
      <c r="E986" s="361">
        <v>29.3628</v>
      </c>
      <c r="F986" s="361">
        <v>15.3606</v>
      </c>
      <c r="G986" s="361">
        <v>1.5649999999999999</v>
      </c>
      <c r="H986" s="361">
        <v>13.7956</v>
      </c>
    </row>
    <row r="987" spans="2:8" ht="15" customHeight="1">
      <c r="B987" s="364">
        <v>44140</v>
      </c>
      <c r="C987" s="361">
        <v>1.9632000000000001</v>
      </c>
      <c r="D987" s="361">
        <v>19.996400000000001</v>
      </c>
      <c r="E987" s="361">
        <v>29.413900000000002</v>
      </c>
      <c r="F987" s="361">
        <v>15.1204</v>
      </c>
      <c r="G987" s="361">
        <v>1.5249999999999999</v>
      </c>
      <c r="H987" s="361">
        <v>13.5954</v>
      </c>
    </row>
    <row r="988" spans="2:8" ht="15" customHeight="1">
      <c r="B988" s="364">
        <v>44139</v>
      </c>
      <c r="C988" s="361">
        <v>2.0099</v>
      </c>
      <c r="D988" s="361">
        <v>18.761199999999999</v>
      </c>
      <c r="E988" s="361">
        <v>29.494499999999999</v>
      </c>
      <c r="F988" s="361">
        <v>14.813000000000001</v>
      </c>
      <c r="G988" s="361">
        <v>1.5649999999999999</v>
      </c>
      <c r="H988" s="361">
        <v>13.2479</v>
      </c>
    </row>
    <row r="989" spans="2:8" ht="15" customHeight="1">
      <c r="B989" s="364">
        <v>44138</v>
      </c>
      <c r="C989" s="361">
        <v>2.0186999999999999</v>
      </c>
      <c r="D989" s="361">
        <v>18.738800000000001</v>
      </c>
      <c r="E989" s="361">
        <v>29.5471</v>
      </c>
      <c r="F989" s="361">
        <v>14.841699999999999</v>
      </c>
      <c r="G989" s="361">
        <v>1.605</v>
      </c>
      <c r="H989" s="361">
        <v>13.236700000000001</v>
      </c>
    </row>
    <row r="990" spans="2:8" ht="15" customHeight="1">
      <c r="B990" s="364">
        <v>44137</v>
      </c>
      <c r="C990" s="361">
        <v>2.0474999999999999</v>
      </c>
      <c r="D990" s="361">
        <v>18.583100000000002</v>
      </c>
      <c r="E990" s="361">
        <v>29.613099999999999</v>
      </c>
      <c r="F990" s="361">
        <v>14.8947</v>
      </c>
      <c r="G990" s="361">
        <v>1.605</v>
      </c>
      <c r="H990" s="361">
        <v>13.2897</v>
      </c>
    </row>
    <row r="991" spans="2:8" ht="15" customHeight="1">
      <c r="B991" s="364">
        <v>44134</v>
      </c>
      <c r="C991" s="361">
        <v>2.0962000000000001</v>
      </c>
      <c r="D991" s="361">
        <v>18.921800000000001</v>
      </c>
      <c r="E991" s="361">
        <v>29.6614</v>
      </c>
      <c r="F991" s="361">
        <v>15.0543</v>
      </c>
      <c r="G991" s="361">
        <v>1.552</v>
      </c>
      <c r="H991" s="361">
        <v>13.5023</v>
      </c>
    </row>
    <row r="992" spans="2:8" ht="15" customHeight="1">
      <c r="B992" s="364">
        <v>44133</v>
      </c>
      <c r="C992" s="361">
        <v>2.0413999999999999</v>
      </c>
      <c r="D992" s="361">
        <v>18.523900000000001</v>
      </c>
      <c r="E992" s="361">
        <v>29.942399999999999</v>
      </c>
      <c r="F992" s="361">
        <v>14.6839</v>
      </c>
      <c r="G992" s="361">
        <v>1.52</v>
      </c>
      <c r="H992" s="361">
        <v>13.1639</v>
      </c>
    </row>
    <row r="993" spans="2:8" ht="15" customHeight="1">
      <c r="B993" s="364">
        <v>44132</v>
      </c>
      <c r="C993" s="361">
        <v>2.0188000000000001</v>
      </c>
      <c r="D993" s="361">
        <v>18.412299999999998</v>
      </c>
      <c r="E993" s="361">
        <v>30.102799999999998</v>
      </c>
      <c r="F993" s="361">
        <v>14.626799999999999</v>
      </c>
      <c r="G993" s="361">
        <v>1.4970000000000001</v>
      </c>
      <c r="H993" s="361">
        <v>13.129799999999999</v>
      </c>
    </row>
    <row r="994" spans="2:8" ht="15" customHeight="1">
      <c r="B994" s="364">
        <v>44131</v>
      </c>
      <c r="C994" s="361">
        <v>2.0207999999999999</v>
      </c>
      <c r="D994" s="361">
        <v>17.869</v>
      </c>
      <c r="E994" s="361">
        <v>30.109300000000001</v>
      </c>
      <c r="F994" s="361">
        <v>14.3575</v>
      </c>
      <c r="G994" s="361">
        <v>1.5069999999999999</v>
      </c>
      <c r="H994" s="361">
        <v>12.8505</v>
      </c>
    </row>
    <row r="995" spans="2:8" ht="15" customHeight="1">
      <c r="B995" s="364">
        <v>44130</v>
      </c>
      <c r="C995" s="361">
        <v>2.0085999999999999</v>
      </c>
      <c r="D995" s="361">
        <v>17.7105</v>
      </c>
      <c r="E995" s="361">
        <v>30.163499999999999</v>
      </c>
      <c r="F995" s="361">
        <v>14.255000000000001</v>
      </c>
      <c r="G995" s="361">
        <v>1.4850000000000001</v>
      </c>
      <c r="H995" s="361">
        <v>12.77</v>
      </c>
    </row>
    <row r="996" spans="2:8" ht="15" customHeight="1">
      <c r="B996" s="364">
        <v>44127</v>
      </c>
      <c r="C996" s="361">
        <v>2.0030000000000001</v>
      </c>
      <c r="D996" s="361">
        <v>17.848099999999999</v>
      </c>
      <c r="E996" s="361">
        <v>29.9452</v>
      </c>
      <c r="F996" s="361">
        <v>14.1861</v>
      </c>
      <c r="G996" s="361">
        <v>1.4950000000000001</v>
      </c>
      <c r="H996" s="361">
        <v>12.6911</v>
      </c>
    </row>
    <row r="997" spans="2:8" ht="15" customHeight="1">
      <c r="B997" s="364">
        <v>44126</v>
      </c>
      <c r="C997" s="361">
        <v>2.0099999999999998</v>
      </c>
      <c r="D997" s="361">
        <v>17.93</v>
      </c>
      <c r="E997" s="361">
        <v>30.096</v>
      </c>
      <c r="F997" s="361">
        <v>14.1958</v>
      </c>
      <c r="G997" s="361">
        <v>1.5049999999999999</v>
      </c>
      <c r="H997" s="361">
        <v>12.690799999999999</v>
      </c>
    </row>
    <row r="998" spans="2:8" ht="15" customHeight="1">
      <c r="B998" s="364">
        <v>44125</v>
      </c>
      <c r="C998" s="361">
        <v>1.9997</v>
      </c>
      <c r="D998" s="361">
        <v>17.777100000000001</v>
      </c>
      <c r="E998" s="361">
        <v>30.045999999999999</v>
      </c>
      <c r="F998" s="361">
        <v>14.103999999999999</v>
      </c>
      <c r="G998" s="361">
        <v>1.52</v>
      </c>
      <c r="H998" s="361">
        <v>12.584</v>
      </c>
    </row>
    <row r="999" spans="2:8" ht="15" customHeight="1">
      <c r="B999" s="364">
        <v>44124</v>
      </c>
      <c r="C999" s="361">
        <v>2.0065</v>
      </c>
      <c r="D999" s="361">
        <v>18.248899999999999</v>
      </c>
      <c r="E999" s="361">
        <v>29.972200000000001</v>
      </c>
      <c r="F999" s="361">
        <v>14.348100000000001</v>
      </c>
      <c r="G999" s="361">
        <v>1.4650000000000001</v>
      </c>
      <c r="H999" s="361">
        <v>12.883100000000001</v>
      </c>
    </row>
    <row r="1000" spans="2:8" ht="15" customHeight="1">
      <c r="B1000" s="364">
        <v>44123</v>
      </c>
      <c r="C1000" s="361">
        <v>2.0167000000000002</v>
      </c>
      <c r="D1000" s="361">
        <v>18.284199999999998</v>
      </c>
      <c r="E1000" s="361">
        <v>29.855899999999998</v>
      </c>
      <c r="F1000" s="361">
        <v>14.3437</v>
      </c>
      <c r="G1000" s="361">
        <v>1.44</v>
      </c>
      <c r="H1000" s="361">
        <v>12.903700000000001</v>
      </c>
    </row>
    <row r="1001" spans="2:8" ht="15" customHeight="1">
      <c r="B1001" s="364">
        <v>44120</v>
      </c>
      <c r="C1001" s="361">
        <v>2.0259999999999998</v>
      </c>
      <c r="D1001" s="361">
        <v>17.675599999999999</v>
      </c>
      <c r="E1001" s="361">
        <v>29.8306</v>
      </c>
      <c r="F1001" s="361">
        <v>13.994300000000001</v>
      </c>
      <c r="G1001" s="361">
        <v>1.5</v>
      </c>
      <c r="H1001" s="361">
        <v>12.494300000000001</v>
      </c>
    </row>
    <row r="1002" spans="2:8" ht="15" customHeight="1">
      <c r="B1002" s="364">
        <v>44119</v>
      </c>
      <c r="C1002" s="361">
        <v>2.0228999999999999</v>
      </c>
      <c r="D1002" s="361">
        <v>17.437899999999999</v>
      </c>
      <c r="E1002" s="361">
        <v>29.823799999999999</v>
      </c>
      <c r="F1002" s="361">
        <v>13.9247</v>
      </c>
      <c r="G1002" s="361">
        <v>1.472</v>
      </c>
      <c r="H1002" s="361">
        <v>12.4527</v>
      </c>
    </row>
    <row r="1003" spans="2:8" ht="15" customHeight="1">
      <c r="B1003" s="364">
        <v>44118</v>
      </c>
      <c r="C1003" s="361">
        <v>2.0062000000000002</v>
      </c>
      <c r="D1003" s="361">
        <v>17.4727</v>
      </c>
      <c r="E1003" s="361">
        <v>29.8249</v>
      </c>
      <c r="F1003" s="361">
        <v>13.894600000000001</v>
      </c>
      <c r="G1003" s="361">
        <v>1.512</v>
      </c>
      <c r="H1003" s="361">
        <v>12.3826</v>
      </c>
    </row>
    <row r="1004" spans="2:8" ht="15" customHeight="1">
      <c r="B1004" s="364">
        <v>44117</v>
      </c>
      <c r="C1004" s="361">
        <v>1.9864999999999999</v>
      </c>
      <c r="D1004" s="361">
        <v>17.4162</v>
      </c>
      <c r="E1004" s="361">
        <v>29.795100000000001</v>
      </c>
      <c r="F1004" s="361">
        <v>13.806900000000001</v>
      </c>
      <c r="G1004" s="361">
        <v>1.52</v>
      </c>
      <c r="H1004" s="361">
        <v>12.286899999999999</v>
      </c>
    </row>
    <row r="1005" spans="2:8" ht="15" customHeight="1">
      <c r="B1005" s="364">
        <v>44116</v>
      </c>
      <c r="C1005" s="361">
        <v>1.9874000000000001</v>
      </c>
      <c r="D1005" s="361">
        <v>17.613</v>
      </c>
      <c r="E1005" s="361">
        <v>29.831600000000002</v>
      </c>
      <c r="F1005" s="361">
        <v>13.9299</v>
      </c>
      <c r="G1005" s="361">
        <v>1.5569999999999999</v>
      </c>
      <c r="H1005" s="361">
        <v>12.3729</v>
      </c>
    </row>
    <row r="1006" spans="2:8" ht="15" customHeight="1">
      <c r="B1006" s="364">
        <v>44112</v>
      </c>
      <c r="C1006" s="361">
        <v>2.0026000000000002</v>
      </c>
      <c r="D1006" s="361">
        <v>18.117000000000001</v>
      </c>
      <c r="E1006" s="361">
        <v>30.0778</v>
      </c>
      <c r="F1006" s="361">
        <v>14.104699999999999</v>
      </c>
      <c r="G1006" s="361">
        <v>1.5409999999999999</v>
      </c>
      <c r="H1006" s="361">
        <v>12.563700000000001</v>
      </c>
    </row>
    <row r="1007" spans="2:8" ht="15" customHeight="1">
      <c r="B1007" s="364">
        <v>44111</v>
      </c>
      <c r="C1007" s="361">
        <v>2.0032999999999999</v>
      </c>
      <c r="D1007" s="361">
        <v>17.91</v>
      </c>
      <c r="E1007" s="361">
        <v>30.377800000000001</v>
      </c>
      <c r="F1007" s="361">
        <v>14.0169</v>
      </c>
      <c r="G1007" s="361">
        <v>1.5329999999999999</v>
      </c>
      <c r="H1007" s="361">
        <v>12.4839</v>
      </c>
    </row>
    <row r="1008" spans="2:8" ht="15" customHeight="1">
      <c r="B1008" s="364">
        <v>44110</v>
      </c>
      <c r="C1008" s="361">
        <v>2.0259999999999998</v>
      </c>
      <c r="D1008" s="361">
        <v>17.788900000000002</v>
      </c>
      <c r="E1008" s="361">
        <v>30.3919</v>
      </c>
      <c r="F1008" s="361">
        <v>13.974399999999999</v>
      </c>
      <c r="G1008" s="361">
        <v>1.5349999999999999</v>
      </c>
      <c r="H1008" s="361">
        <v>12.439399999999999</v>
      </c>
    </row>
    <row r="1009" spans="2:8" ht="15" customHeight="1">
      <c r="B1009" s="364">
        <v>44109</v>
      </c>
      <c r="C1009" s="361">
        <v>2.0404</v>
      </c>
      <c r="D1009" s="361">
        <v>18.580100000000002</v>
      </c>
      <c r="E1009" s="361">
        <v>30.415900000000001</v>
      </c>
      <c r="F1009" s="361">
        <v>14.3253</v>
      </c>
      <c r="G1009" s="361">
        <v>1.48</v>
      </c>
      <c r="H1009" s="361">
        <v>12.8453</v>
      </c>
    </row>
    <row r="1010" spans="2:8" ht="15" customHeight="1">
      <c r="B1010" s="364">
        <v>44103</v>
      </c>
      <c r="C1010" s="361">
        <v>2.0676999999999999</v>
      </c>
      <c r="D1010" s="361">
        <v>18.4953</v>
      </c>
      <c r="E1010" s="361">
        <v>30.482299999999999</v>
      </c>
      <c r="F1010" s="361">
        <v>14.3254</v>
      </c>
      <c r="G1010" s="361">
        <v>1.427</v>
      </c>
      <c r="H1010" s="361">
        <v>12.898400000000001</v>
      </c>
    </row>
    <row r="1011" spans="2:8" ht="15" customHeight="1">
      <c r="B1011" s="364">
        <v>44102</v>
      </c>
      <c r="C1011" s="361">
        <v>2.0802</v>
      </c>
      <c r="D1011" s="361">
        <v>17.997800000000002</v>
      </c>
      <c r="E1011" s="361">
        <v>30.482299999999999</v>
      </c>
      <c r="F1011" s="361">
        <v>14.249700000000001</v>
      </c>
      <c r="G1011" s="361">
        <v>1.427</v>
      </c>
      <c r="H1011" s="361">
        <v>12.822699999999999</v>
      </c>
    </row>
    <row r="1012" spans="2:8" ht="15" customHeight="1">
      <c r="B1012" s="364">
        <v>44099</v>
      </c>
      <c r="C1012" s="361">
        <v>2.1105</v>
      </c>
      <c r="D1012" s="361">
        <v>18.620999999999999</v>
      </c>
      <c r="E1012" s="361">
        <v>30.467600000000001</v>
      </c>
      <c r="F1012" s="361">
        <v>14.642899999999999</v>
      </c>
      <c r="G1012" s="361">
        <v>1.427</v>
      </c>
      <c r="H1012" s="361">
        <v>13.2159</v>
      </c>
    </row>
    <row r="1013" spans="2:8" ht="15" customHeight="1">
      <c r="B1013" s="364">
        <v>44098</v>
      </c>
      <c r="C1013" s="361">
        <v>2.1181999999999999</v>
      </c>
      <c r="D1013" s="361">
        <v>18.581199999999999</v>
      </c>
      <c r="E1013" s="361">
        <v>30.4665</v>
      </c>
      <c r="F1013" s="361">
        <v>14.6999</v>
      </c>
      <c r="G1013" s="361">
        <v>1.427</v>
      </c>
      <c r="H1013" s="361">
        <v>13.2729</v>
      </c>
    </row>
    <row r="1014" spans="2:8" ht="15" customHeight="1">
      <c r="B1014" s="364">
        <v>44097</v>
      </c>
      <c r="C1014" s="361">
        <v>2.0674999999999999</v>
      </c>
      <c r="D1014" s="361">
        <v>19.713200000000001</v>
      </c>
      <c r="E1014" s="361">
        <v>30.479399999999998</v>
      </c>
      <c r="F1014" s="361">
        <v>15.112</v>
      </c>
      <c r="G1014" s="361">
        <v>1.45</v>
      </c>
      <c r="H1014" s="361">
        <v>13.662000000000001</v>
      </c>
    </row>
    <row r="1015" spans="2:8" ht="15" customHeight="1">
      <c r="B1015" s="364">
        <v>44096</v>
      </c>
      <c r="C1015" s="361">
        <v>2.0746000000000002</v>
      </c>
      <c r="D1015" s="361">
        <v>18.569099999999999</v>
      </c>
      <c r="E1015" s="361">
        <v>30.5181</v>
      </c>
      <c r="F1015" s="361">
        <v>14.4659</v>
      </c>
      <c r="G1015" s="361">
        <v>1.4670000000000001</v>
      </c>
      <c r="H1015" s="361">
        <v>12.998900000000001</v>
      </c>
    </row>
    <row r="1016" spans="2:8" ht="15" customHeight="1">
      <c r="B1016" s="364">
        <v>44095</v>
      </c>
      <c r="C1016" s="361">
        <v>2.0257000000000001</v>
      </c>
      <c r="D1016" s="361">
        <v>18.6098</v>
      </c>
      <c r="E1016" s="361">
        <v>30.5702</v>
      </c>
      <c r="F1016" s="361">
        <v>14.3499</v>
      </c>
      <c r="G1016" s="361">
        <v>1.4950000000000001</v>
      </c>
      <c r="H1016" s="361">
        <v>12.854900000000001</v>
      </c>
    </row>
    <row r="1017" spans="2:8" ht="15" customHeight="1">
      <c r="B1017" s="364">
        <v>44092</v>
      </c>
      <c r="C1017" s="361">
        <v>2.0013000000000001</v>
      </c>
      <c r="D1017" s="361">
        <v>18.775700000000001</v>
      </c>
      <c r="E1017" s="361">
        <v>30.553899999999999</v>
      </c>
      <c r="F1017" s="361">
        <v>14.3748</v>
      </c>
      <c r="G1017" s="361">
        <v>1.5049999999999999</v>
      </c>
      <c r="H1017" s="361">
        <v>12.8698</v>
      </c>
    </row>
    <row r="1018" spans="2:8" ht="15" customHeight="1">
      <c r="B1018" s="364">
        <v>44091</v>
      </c>
      <c r="C1018" s="361">
        <v>1.9973000000000001</v>
      </c>
      <c r="D1018" s="361">
        <v>19.240300000000001</v>
      </c>
      <c r="E1018" s="361">
        <v>30.652899999999999</v>
      </c>
      <c r="F1018" s="361">
        <v>14.534800000000001</v>
      </c>
      <c r="G1018" s="361">
        <v>1.5</v>
      </c>
      <c r="H1018" s="361">
        <v>13.034800000000001</v>
      </c>
    </row>
    <row r="1019" spans="2:8" ht="15" customHeight="1">
      <c r="B1019" s="364">
        <v>44090</v>
      </c>
      <c r="C1019" s="361">
        <v>1.9722999999999999</v>
      </c>
      <c r="D1019" s="361">
        <v>19.360099999999999</v>
      </c>
      <c r="E1019" s="361">
        <v>30.587399999999999</v>
      </c>
      <c r="F1019" s="361">
        <v>14.487500000000001</v>
      </c>
      <c r="G1019" s="361">
        <v>1.482</v>
      </c>
      <c r="H1019" s="361">
        <v>13.0055</v>
      </c>
    </row>
    <row r="1020" spans="2:8" ht="15" customHeight="1">
      <c r="B1020" s="364">
        <v>44089</v>
      </c>
      <c r="C1020" s="361">
        <v>1.9648000000000001</v>
      </c>
      <c r="D1020" s="361">
        <v>19.5288</v>
      </c>
      <c r="E1020" s="361">
        <v>30.613199999999999</v>
      </c>
      <c r="F1020" s="361">
        <v>14.4908</v>
      </c>
      <c r="G1020" s="361">
        <v>1.5</v>
      </c>
      <c r="H1020" s="361">
        <v>12.9908</v>
      </c>
    </row>
    <row r="1021" spans="2:8" ht="15" customHeight="1">
      <c r="B1021" s="364">
        <v>44088</v>
      </c>
      <c r="C1021" s="361">
        <v>1.9785999999999999</v>
      </c>
      <c r="D1021" s="361">
        <v>19.168399999999998</v>
      </c>
      <c r="E1021" s="361">
        <v>30.651299999999999</v>
      </c>
      <c r="F1021" s="361">
        <v>14.373799999999999</v>
      </c>
      <c r="G1021" s="361">
        <v>1.512</v>
      </c>
      <c r="H1021" s="361">
        <v>12.861800000000001</v>
      </c>
    </row>
    <row r="1022" spans="2:8" ht="15" customHeight="1">
      <c r="B1022" s="364">
        <v>44085</v>
      </c>
      <c r="C1022" s="361">
        <v>2.0059999999999998</v>
      </c>
      <c r="D1022" s="361">
        <v>19.2469</v>
      </c>
      <c r="E1022" s="361">
        <v>30.725899999999999</v>
      </c>
      <c r="F1022" s="361">
        <v>14.433999999999999</v>
      </c>
      <c r="G1022" s="361">
        <v>1.532</v>
      </c>
      <c r="H1022" s="361">
        <v>12.901999999999999</v>
      </c>
    </row>
    <row r="1023" spans="2:8" ht="15" customHeight="1">
      <c r="B1023" s="364">
        <v>44084</v>
      </c>
      <c r="C1023" s="361">
        <v>2.0062000000000002</v>
      </c>
      <c r="D1023" s="361">
        <v>19.405100000000001</v>
      </c>
      <c r="E1023" s="361">
        <v>30.754300000000001</v>
      </c>
      <c r="F1023" s="361">
        <v>14.47</v>
      </c>
      <c r="G1023" s="361">
        <v>1.522</v>
      </c>
      <c r="H1023" s="361">
        <v>12.948</v>
      </c>
    </row>
    <row r="1024" spans="2:8" ht="15" customHeight="1">
      <c r="B1024" s="364">
        <v>44083</v>
      </c>
      <c r="C1024" s="361">
        <v>2.024</v>
      </c>
      <c r="D1024" s="361">
        <v>19.203800000000001</v>
      </c>
      <c r="E1024" s="361">
        <v>30.842199999999998</v>
      </c>
      <c r="F1024" s="361">
        <v>14.4176</v>
      </c>
      <c r="G1024" s="361">
        <v>1.5169999999999999</v>
      </c>
      <c r="H1024" s="361">
        <v>12.900600000000001</v>
      </c>
    </row>
    <row r="1025" spans="2:8" ht="15" customHeight="1">
      <c r="B1025" s="364">
        <v>44082</v>
      </c>
      <c r="C1025" s="361">
        <v>2.0024999999999999</v>
      </c>
      <c r="D1025" s="361">
        <v>19.288900000000002</v>
      </c>
      <c r="E1025" s="361">
        <v>30.907800000000002</v>
      </c>
      <c r="F1025" s="361">
        <v>14.3408</v>
      </c>
      <c r="G1025" s="361">
        <v>1.55</v>
      </c>
      <c r="H1025" s="361">
        <v>12.790800000000001</v>
      </c>
    </row>
    <row r="1026" spans="2:8" ht="15" customHeight="1">
      <c r="B1026" s="364">
        <v>44081</v>
      </c>
      <c r="C1026" s="361">
        <v>2.0323000000000002</v>
      </c>
      <c r="D1026" s="361">
        <v>18.698899999999998</v>
      </c>
      <c r="E1026" s="361">
        <v>30.9253</v>
      </c>
      <c r="F1026" s="361">
        <v>14.103199999999999</v>
      </c>
      <c r="G1026" s="361">
        <v>1.577</v>
      </c>
      <c r="H1026" s="361">
        <v>12.526199999999999</v>
      </c>
    </row>
    <row r="1027" spans="2:8" ht="15" customHeight="1">
      <c r="B1027" s="364">
        <v>44078</v>
      </c>
      <c r="C1027" s="361">
        <v>2.0377000000000001</v>
      </c>
      <c r="D1027" s="361">
        <v>18.969200000000001</v>
      </c>
      <c r="E1027" s="361">
        <v>31.0151</v>
      </c>
      <c r="F1027" s="361">
        <v>14.191599999999999</v>
      </c>
      <c r="G1027" s="361">
        <v>1.54</v>
      </c>
      <c r="H1027" s="361">
        <v>12.6516</v>
      </c>
    </row>
    <row r="1028" spans="2:8" ht="15" customHeight="1">
      <c r="B1028" s="364">
        <v>44077</v>
      </c>
      <c r="C1028" s="361">
        <v>2.0106000000000002</v>
      </c>
      <c r="D1028" s="361">
        <v>18.972899999999999</v>
      </c>
      <c r="E1028" s="361">
        <v>31.0229</v>
      </c>
      <c r="F1028" s="361">
        <v>14.0967</v>
      </c>
      <c r="G1028" s="361">
        <v>1.53</v>
      </c>
      <c r="H1028" s="361">
        <v>12.566700000000001</v>
      </c>
    </row>
    <row r="1029" spans="2:8" ht="15" customHeight="1">
      <c r="B1029" s="364">
        <v>44076</v>
      </c>
      <c r="C1029" s="361">
        <v>2.0432000000000001</v>
      </c>
      <c r="D1029" s="361">
        <v>18.886099999999999</v>
      </c>
      <c r="E1029" s="361">
        <v>31.033100000000001</v>
      </c>
      <c r="F1029" s="361">
        <v>14.1547</v>
      </c>
      <c r="G1029" s="361">
        <v>1.5369999999999999</v>
      </c>
      <c r="H1029" s="361">
        <v>12.617699999999999</v>
      </c>
    </row>
    <row r="1030" spans="2:8" ht="15" customHeight="1">
      <c r="B1030" s="364">
        <v>44075</v>
      </c>
      <c r="C1030" s="361">
        <v>2.0541</v>
      </c>
      <c r="D1030" s="361">
        <v>18.851700000000001</v>
      </c>
      <c r="E1030" s="361">
        <v>31.027999999999999</v>
      </c>
      <c r="F1030" s="361">
        <v>14.206899999999999</v>
      </c>
      <c r="G1030" s="361">
        <v>1.57</v>
      </c>
      <c r="H1030" s="361">
        <v>12.636900000000001</v>
      </c>
    </row>
    <row r="1031" spans="2:8" ht="15" customHeight="1">
      <c r="B1031" s="364">
        <v>44074</v>
      </c>
      <c r="C1031" s="361">
        <v>2.0670999999999999</v>
      </c>
      <c r="D1031" s="361">
        <v>19.276199999999999</v>
      </c>
      <c r="E1031" s="361">
        <v>31.008600000000001</v>
      </c>
      <c r="F1031" s="361">
        <v>14.424099999999999</v>
      </c>
      <c r="G1031" s="361">
        <v>1.5269999999999999</v>
      </c>
      <c r="H1031" s="361">
        <v>12.8971</v>
      </c>
    </row>
    <row r="1032" spans="2:8" ht="15" customHeight="1">
      <c r="B1032" s="364">
        <v>44071</v>
      </c>
      <c r="C1032" s="361">
        <v>2.0339999999999998</v>
      </c>
      <c r="D1032" s="361">
        <v>19.3245</v>
      </c>
      <c r="E1032" s="361">
        <v>31.0215</v>
      </c>
      <c r="F1032" s="361">
        <v>14.3742</v>
      </c>
      <c r="G1032" s="361">
        <v>1.4850000000000001</v>
      </c>
      <c r="H1032" s="361">
        <v>12.889200000000001</v>
      </c>
    </row>
    <row r="1033" spans="2:8" ht="15" customHeight="1">
      <c r="B1033" s="364">
        <v>44070</v>
      </c>
      <c r="C1033" s="361">
        <v>2.0409999999999999</v>
      </c>
      <c r="D1033" s="361">
        <v>19.384599999999999</v>
      </c>
      <c r="E1033" s="361">
        <v>31.01</v>
      </c>
      <c r="F1033" s="361">
        <v>14.375299999999999</v>
      </c>
      <c r="G1033" s="361">
        <v>1.423</v>
      </c>
      <c r="H1033" s="361">
        <v>12.952299999999999</v>
      </c>
    </row>
    <row r="1034" spans="2:8" ht="15" customHeight="1">
      <c r="B1034" s="364">
        <v>44069</v>
      </c>
      <c r="C1034" s="361">
        <v>2.0215000000000001</v>
      </c>
      <c r="D1034" s="361">
        <v>19.271000000000001</v>
      </c>
      <c r="E1034" s="361">
        <v>31.010300000000001</v>
      </c>
      <c r="F1034" s="361">
        <v>14.311500000000001</v>
      </c>
      <c r="G1034" s="361">
        <v>1.405</v>
      </c>
      <c r="H1034" s="361">
        <v>12.906499999999999</v>
      </c>
    </row>
    <row r="1035" spans="2:8" ht="15" customHeight="1">
      <c r="B1035" s="364">
        <v>44068</v>
      </c>
      <c r="C1035" s="361">
        <v>2.0246</v>
      </c>
      <c r="D1035" s="361">
        <v>18.988800000000001</v>
      </c>
      <c r="E1035" s="361">
        <v>30.997499999999999</v>
      </c>
      <c r="F1035" s="361">
        <v>14.259</v>
      </c>
      <c r="G1035" s="361">
        <v>1.387</v>
      </c>
      <c r="H1035" s="361">
        <v>12.872</v>
      </c>
    </row>
    <row r="1036" spans="2:8" ht="15" customHeight="1">
      <c r="B1036" s="364">
        <v>44067</v>
      </c>
      <c r="C1036" s="361">
        <v>2.0539000000000001</v>
      </c>
      <c r="D1036" s="361">
        <v>18.936399999999999</v>
      </c>
      <c r="E1036" s="361">
        <v>30.9983</v>
      </c>
      <c r="F1036" s="361">
        <v>14.3108</v>
      </c>
      <c r="G1036" s="361">
        <v>1.3819999999999999</v>
      </c>
      <c r="H1036" s="361">
        <v>12.928800000000001</v>
      </c>
    </row>
    <row r="1037" spans="2:8" ht="15" customHeight="1">
      <c r="B1037" s="364">
        <v>44064</v>
      </c>
      <c r="C1037" s="361">
        <v>2.0503999999999998</v>
      </c>
      <c r="D1037" s="361">
        <v>18.810199999999998</v>
      </c>
      <c r="E1037" s="361">
        <v>30.929300000000001</v>
      </c>
      <c r="F1037" s="361">
        <v>14.3269</v>
      </c>
      <c r="G1037" s="361">
        <v>1.41</v>
      </c>
      <c r="H1037" s="361">
        <v>12.9169</v>
      </c>
    </row>
    <row r="1038" spans="2:8" ht="15" customHeight="1">
      <c r="B1038" s="364">
        <v>44063</v>
      </c>
      <c r="C1038" s="361">
        <v>2.0817000000000001</v>
      </c>
      <c r="D1038" s="361">
        <v>18.755600000000001</v>
      </c>
      <c r="E1038" s="361">
        <v>30.935600000000001</v>
      </c>
      <c r="F1038" s="361">
        <v>14.386100000000001</v>
      </c>
      <c r="G1038" s="361">
        <v>1.38</v>
      </c>
      <c r="H1038" s="361">
        <v>13.0061</v>
      </c>
    </row>
    <row r="1039" spans="2:8" ht="15" customHeight="1">
      <c r="B1039" s="364">
        <v>44062</v>
      </c>
      <c r="C1039" s="361">
        <v>2.0007000000000001</v>
      </c>
      <c r="D1039" s="361">
        <v>18.729500000000002</v>
      </c>
      <c r="E1039" s="361">
        <v>30.922899999999998</v>
      </c>
      <c r="F1039" s="361">
        <v>14.1698</v>
      </c>
      <c r="G1039" s="361">
        <v>1.3520000000000001</v>
      </c>
      <c r="H1039" s="361">
        <v>12.8178</v>
      </c>
    </row>
    <row r="1040" spans="2:8" ht="15" customHeight="1">
      <c r="B1040" s="364">
        <v>44061</v>
      </c>
      <c r="C1040" s="361">
        <v>2.0137999999999998</v>
      </c>
      <c r="D1040" s="361">
        <v>18.566800000000001</v>
      </c>
      <c r="E1040" s="361">
        <v>30.922599999999999</v>
      </c>
      <c r="F1040" s="361">
        <v>14.139799999999999</v>
      </c>
      <c r="G1040" s="361">
        <v>1.3520000000000001</v>
      </c>
      <c r="H1040" s="361">
        <v>12.787800000000001</v>
      </c>
    </row>
    <row r="1041" spans="2:8" ht="15" customHeight="1">
      <c r="B1041" s="364">
        <v>44057</v>
      </c>
      <c r="C1041" s="361">
        <v>1.9642999999999999</v>
      </c>
      <c r="D1041" s="361">
        <v>18.4754</v>
      </c>
      <c r="E1041" s="361">
        <v>30.919599999999999</v>
      </c>
      <c r="F1041" s="361">
        <v>13.993</v>
      </c>
      <c r="G1041" s="361">
        <v>1.4</v>
      </c>
      <c r="H1041" s="361">
        <v>12.593</v>
      </c>
    </row>
    <row r="1042" spans="2:8" ht="15" customHeight="1">
      <c r="B1042" s="364">
        <v>44056</v>
      </c>
      <c r="C1042" s="361">
        <v>1.9384999999999999</v>
      </c>
      <c r="D1042" s="361">
        <v>18.659300000000002</v>
      </c>
      <c r="E1042" s="361">
        <v>30.870200000000001</v>
      </c>
      <c r="F1042" s="361">
        <v>13.991</v>
      </c>
      <c r="G1042" s="361">
        <v>1.357</v>
      </c>
      <c r="H1042" s="361">
        <v>12.634</v>
      </c>
    </row>
    <row r="1043" spans="2:8" ht="15" customHeight="1">
      <c r="B1043" s="364">
        <v>44055</v>
      </c>
      <c r="C1043" s="361">
        <v>1.9427000000000001</v>
      </c>
      <c r="D1043" s="361">
        <v>18.572600000000001</v>
      </c>
      <c r="E1043" s="361">
        <v>30.883400000000002</v>
      </c>
      <c r="F1043" s="361">
        <v>13.9922</v>
      </c>
      <c r="G1043" s="361">
        <v>1.38</v>
      </c>
      <c r="H1043" s="361">
        <v>12.6122</v>
      </c>
    </row>
    <row r="1044" spans="2:8" ht="15" customHeight="1">
      <c r="B1044" s="364">
        <v>44054</v>
      </c>
      <c r="C1044" s="361">
        <v>1.9521999999999999</v>
      </c>
      <c r="D1044" s="361">
        <v>18.738199999999999</v>
      </c>
      <c r="E1044" s="361">
        <v>30.854800000000001</v>
      </c>
      <c r="F1044" s="361">
        <v>14.1122</v>
      </c>
      <c r="G1044" s="361">
        <v>1.345</v>
      </c>
      <c r="H1044" s="361">
        <v>12.767200000000001</v>
      </c>
    </row>
    <row r="1045" spans="2:8" ht="15" customHeight="1">
      <c r="B1045" s="364">
        <v>44053</v>
      </c>
      <c r="C1045" s="361">
        <v>1.9782999999999999</v>
      </c>
      <c r="D1045" s="361">
        <v>19.1157</v>
      </c>
      <c r="E1045" s="361">
        <v>30.925899999999999</v>
      </c>
      <c r="F1045" s="361">
        <v>14.2814</v>
      </c>
      <c r="G1045" s="361">
        <v>1.3620000000000001</v>
      </c>
      <c r="H1045" s="361">
        <v>12.9194</v>
      </c>
    </row>
    <row r="1046" spans="2:8" ht="15" customHeight="1">
      <c r="B1046" s="364">
        <v>44050</v>
      </c>
      <c r="C1046" s="361">
        <v>1.9995000000000001</v>
      </c>
      <c r="D1046" s="361">
        <v>18.910699999999999</v>
      </c>
      <c r="E1046" s="361">
        <v>31.0336</v>
      </c>
      <c r="F1046" s="361">
        <v>14.144399999999999</v>
      </c>
      <c r="G1046" s="361">
        <v>1.327</v>
      </c>
      <c r="H1046" s="361">
        <v>12.817399999999999</v>
      </c>
    </row>
    <row r="1047" spans="2:8" ht="15" customHeight="1">
      <c r="B1047" s="364">
        <v>44049</v>
      </c>
      <c r="C1047" s="361">
        <v>2.0101</v>
      </c>
      <c r="D1047" s="361">
        <v>18.387599999999999</v>
      </c>
      <c r="E1047" s="361">
        <v>31.004000000000001</v>
      </c>
      <c r="F1047" s="361">
        <v>14.0345</v>
      </c>
      <c r="G1047" s="361">
        <v>1.3049999999999999</v>
      </c>
      <c r="H1047" s="361">
        <v>12.7295</v>
      </c>
    </row>
    <row r="1048" spans="2:8" ht="15" customHeight="1">
      <c r="B1048" s="364">
        <v>44048</v>
      </c>
      <c r="C1048" s="361">
        <v>2.04</v>
      </c>
      <c r="D1048" s="361">
        <v>18.400700000000001</v>
      </c>
      <c r="E1048" s="361">
        <v>31.021000000000001</v>
      </c>
      <c r="F1048" s="361">
        <v>14.1654</v>
      </c>
      <c r="G1048" s="361">
        <v>1.292</v>
      </c>
      <c r="H1048" s="361">
        <v>12.8734</v>
      </c>
    </row>
    <row r="1049" spans="2:8" ht="15" customHeight="1">
      <c r="B1049" s="364">
        <v>44047</v>
      </c>
      <c r="C1049" s="361">
        <v>2.0655000000000001</v>
      </c>
      <c r="D1049" s="361">
        <v>18.050799999999999</v>
      </c>
      <c r="E1049" s="361">
        <v>31.1051</v>
      </c>
      <c r="F1049" s="361">
        <v>14.133100000000001</v>
      </c>
      <c r="G1049" s="361">
        <v>1.3049999999999999</v>
      </c>
      <c r="H1049" s="361">
        <v>12.828099999999999</v>
      </c>
    </row>
    <row r="1050" spans="2:8" ht="15" customHeight="1">
      <c r="B1050" s="364">
        <v>44046</v>
      </c>
      <c r="C1050" s="361">
        <v>2.0876999999999999</v>
      </c>
      <c r="D1050" s="361">
        <v>18.081499999999998</v>
      </c>
      <c r="E1050" s="361">
        <v>31.335699999999999</v>
      </c>
      <c r="F1050" s="361">
        <v>14.1959</v>
      </c>
      <c r="G1050" s="361">
        <v>1.302</v>
      </c>
      <c r="H1050" s="361">
        <v>12.8939</v>
      </c>
    </row>
    <row r="1051" spans="2:8" ht="15" customHeight="1">
      <c r="B1051" s="364">
        <v>44043</v>
      </c>
      <c r="C1051" s="361">
        <v>2.1324999999999998</v>
      </c>
      <c r="D1051" s="361">
        <v>17.7943</v>
      </c>
      <c r="E1051" s="361">
        <v>31.290800000000001</v>
      </c>
      <c r="F1051" s="361">
        <v>14.118499999999999</v>
      </c>
      <c r="G1051" s="361">
        <v>1.2949999999999999</v>
      </c>
      <c r="H1051" s="361">
        <v>12.823499999999999</v>
      </c>
    </row>
    <row r="1052" spans="2:8" ht="15" customHeight="1">
      <c r="B1052" s="364">
        <v>44042</v>
      </c>
      <c r="C1052" s="361">
        <v>2.1206999999999998</v>
      </c>
      <c r="D1052" s="361">
        <v>17.538399999999999</v>
      </c>
      <c r="E1052" s="361">
        <v>31.134599999999999</v>
      </c>
      <c r="F1052" s="361">
        <v>14.053900000000001</v>
      </c>
      <c r="G1052" s="361">
        <v>1.2749999999999999</v>
      </c>
      <c r="H1052" s="361">
        <v>12.7789</v>
      </c>
    </row>
    <row r="1053" spans="2:8" ht="15" customHeight="1">
      <c r="B1053" s="364">
        <v>44041</v>
      </c>
      <c r="C1053" s="361">
        <v>2.1240000000000001</v>
      </c>
      <c r="D1053" s="361">
        <v>17.4434</v>
      </c>
      <c r="E1053" s="361">
        <v>31.235600000000002</v>
      </c>
      <c r="F1053" s="361">
        <v>14.056800000000001</v>
      </c>
      <c r="G1053" s="361">
        <v>1.3049999999999999</v>
      </c>
      <c r="H1053" s="361">
        <v>12.751799999999999</v>
      </c>
    </row>
    <row r="1054" spans="2:8" ht="15" customHeight="1">
      <c r="B1054" s="364">
        <v>44040</v>
      </c>
      <c r="C1054" s="361">
        <v>2.1351</v>
      </c>
      <c r="D1054" s="361">
        <v>16.256900000000002</v>
      </c>
      <c r="E1054" s="361">
        <v>31.309200000000001</v>
      </c>
      <c r="F1054" s="361">
        <v>13.629300000000001</v>
      </c>
      <c r="G1054" s="361">
        <v>1.325</v>
      </c>
      <c r="H1054" s="361">
        <v>12.3043</v>
      </c>
    </row>
    <row r="1055" spans="2:8" ht="15" customHeight="1">
      <c r="B1055" s="364">
        <v>44039</v>
      </c>
      <c r="C1055" s="361">
        <v>2.1768999999999998</v>
      </c>
      <c r="D1055" s="361">
        <v>16.4024</v>
      </c>
      <c r="E1055" s="361">
        <v>31.339400000000001</v>
      </c>
      <c r="F1055" s="361">
        <v>13.882400000000001</v>
      </c>
      <c r="G1055" s="361">
        <v>1.292</v>
      </c>
      <c r="H1055" s="361">
        <v>12.590400000000001</v>
      </c>
    </row>
    <row r="1056" spans="2:8" ht="15" customHeight="1">
      <c r="B1056" s="364">
        <v>44036</v>
      </c>
      <c r="C1056" s="361">
        <v>2.2012999999999998</v>
      </c>
      <c r="D1056" s="361">
        <v>17.6907</v>
      </c>
      <c r="E1056" s="361">
        <v>31.2684</v>
      </c>
      <c r="F1056" s="361">
        <v>14.486000000000001</v>
      </c>
      <c r="G1056" s="361">
        <v>1.302</v>
      </c>
      <c r="H1056" s="361">
        <v>13.183999999999999</v>
      </c>
    </row>
    <row r="1057" spans="2:8" ht="15" customHeight="1">
      <c r="B1057" s="364">
        <v>44035</v>
      </c>
      <c r="C1057" s="361">
        <v>2.1863000000000001</v>
      </c>
      <c r="D1057" s="361">
        <v>17.7789</v>
      </c>
      <c r="E1057" s="361">
        <v>31.328700000000001</v>
      </c>
      <c r="F1057" s="361">
        <v>14.434200000000001</v>
      </c>
      <c r="G1057" s="361">
        <v>1.3220000000000001</v>
      </c>
      <c r="H1057" s="361">
        <v>13.1122</v>
      </c>
    </row>
    <row r="1058" spans="2:8" ht="15" customHeight="1">
      <c r="B1058" s="364">
        <v>44034</v>
      </c>
      <c r="C1058" s="361">
        <v>2.1736</v>
      </c>
      <c r="D1058" s="361">
        <v>16.966999999999999</v>
      </c>
      <c r="E1058" s="361">
        <v>31.368600000000001</v>
      </c>
      <c r="F1058" s="361">
        <v>13.9785</v>
      </c>
      <c r="G1058" s="361">
        <v>1.3420000000000001</v>
      </c>
      <c r="H1058" s="361">
        <v>12.6365</v>
      </c>
    </row>
    <row r="1059" spans="2:8" ht="15" customHeight="1">
      <c r="B1059" s="364">
        <v>44033</v>
      </c>
      <c r="C1059" s="361">
        <v>2.1669999999999998</v>
      </c>
      <c r="D1059" s="361">
        <v>16.611899999999999</v>
      </c>
      <c r="E1059" s="361">
        <v>31.378699999999998</v>
      </c>
      <c r="F1059" s="361">
        <v>13.8315</v>
      </c>
      <c r="G1059" s="361">
        <v>1.3520000000000001</v>
      </c>
      <c r="H1059" s="361">
        <v>12.4795</v>
      </c>
    </row>
    <row r="1060" spans="2:8" ht="15" customHeight="1">
      <c r="B1060" s="364">
        <v>44032</v>
      </c>
      <c r="C1060" s="361">
        <v>2.1932999999999998</v>
      </c>
      <c r="D1060" s="361">
        <v>16.4407</v>
      </c>
      <c r="E1060" s="361">
        <v>31.3079</v>
      </c>
      <c r="F1060" s="361">
        <v>13.87</v>
      </c>
      <c r="G1060" s="361">
        <v>1.3320000000000001</v>
      </c>
      <c r="H1060" s="361">
        <v>12.538</v>
      </c>
    </row>
    <row r="1061" spans="2:8" ht="15" customHeight="1">
      <c r="B1061" s="364">
        <v>44029</v>
      </c>
      <c r="C1061" s="361">
        <v>2.1863999999999999</v>
      </c>
      <c r="D1061" s="361">
        <v>17.456099999999999</v>
      </c>
      <c r="E1061" s="361">
        <v>31.682400000000001</v>
      </c>
      <c r="F1061" s="361">
        <v>14.2507</v>
      </c>
      <c r="G1061" s="361">
        <v>1.35</v>
      </c>
      <c r="H1061" s="361">
        <v>12.900700000000001</v>
      </c>
    </row>
    <row r="1062" spans="2:8" ht="15" customHeight="1">
      <c r="B1062" s="364">
        <v>44028</v>
      </c>
      <c r="C1062" s="361">
        <v>2.2027000000000001</v>
      </c>
      <c r="D1062" s="361">
        <v>17.4955</v>
      </c>
      <c r="E1062" s="361">
        <v>31.6677</v>
      </c>
      <c r="F1062" s="361">
        <v>14.291600000000001</v>
      </c>
      <c r="G1062" s="361">
        <v>1.37</v>
      </c>
      <c r="H1062" s="361">
        <v>12.9216</v>
      </c>
    </row>
    <row r="1063" spans="2:8" ht="15" customHeight="1">
      <c r="B1063" s="364">
        <v>44027</v>
      </c>
      <c r="C1063" s="361">
        <v>2.1823999999999999</v>
      </c>
      <c r="D1063" s="361">
        <v>17.596900000000002</v>
      </c>
      <c r="E1063" s="361">
        <v>31.801500000000001</v>
      </c>
      <c r="F1063" s="361">
        <v>14.2723</v>
      </c>
      <c r="G1063" s="361">
        <v>1.4119999999999999</v>
      </c>
      <c r="H1063" s="361">
        <v>12.860300000000001</v>
      </c>
    </row>
    <row r="1064" spans="2:8" ht="15" customHeight="1">
      <c r="B1064" s="364">
        <v>44026</v>
      </c>
      <c r="C1064" s="361">
        <v>2.1972</v>
      </c>
      <c r="D1064" s="361">
        <v>17.984300000000001</v>
      </c>
      <c r="E1064" s="361">
        <v>31.771599999999999</v>
      </c>
      <c r="F1064" s="361">
        <v>14.4605</v>
      </c>
      <c r="G1064" s="361">
        <v>1.4119999999999999</v>
      </c>
      <c r="H1064" s="361">
        <v>13.048500000000001</v>
      </c>
    </row>
    <row r="1065" spans="2:8" ht="15" customHeight="1">
      <c r="B1065" s="364">
        <v>44025</v>
      </c>
      <c r="C1065" s="361">
        <v>2.1947999999999999</v>
      </c>
      <c r="D1065" s="361">
        <v>18.127800000000001</v>
      </c>
      <c r="E1065" s="361">
        <v>31.7623</v>
      </c>
      <c r="F1065" s="361">
        <v>14.440300000000001</v>
      </c>
      <c r="G1065" s="361">
        <v>1.423</v>
      </c>
      <c r="H1065" s="361">
        <v>13.017300000000001</v>
      </c>
    </row>
    <row r="1066" spans="2:8" ht="15" customHeight="1">
      <c r="B1066" s="364">
        <v>44022</v>
      </c>
      <c r="C1066" s="361">
        <v>2.2315</v>
      </c>
      <c r="D1066" s="361">
        <v>17.0961</v>
      </c>
      <c r="E1066" s="361">
        <v>31.7988</v>
      </c>
      <c r="F1066" s="361">
        <v>14.045400000000001</v>
      </c>
      <c r="G1066" s="361">
        <v>1.397</v>
      </c>
      <c r="H1066" s="361">
        <v>12.648400000000001</v>
      </c>
    </row>
    <row r="1067" spans="2:8" ht="15" customHeight="1">
      <c r="B1067" s="364">
        <v>44021</v>
      </c>
      <c r="C1067" s="361">
        <v>2.2115</v>
      </c>
      <c r="D1067" s="361">
        <v>16.9084</v>
      </c>
      <c r="E1067" s="361">
        <v>31.7256</v>
      </c>
      <c r="F1067" s="361">
        <v>13.9915</v>
      </c>
      <c r="G1067" s="361">
        <v>1.397</v>
      </c>
      <c r="H1067" s="361">
        <v>12.5945</v>
      </c>
    </row>
    <row r="1068" spans="2:8" ht="15" customHeight="1">
      <c r="B1068" s="364">
        <v>44020</v>
      </c>
      <c r="C1068" s="361">
        <v>2.2223000000000002</v>
      </c>
      <c r="D1068" s="361">
        <v>16.623799999999999</v>
      </c>
      <c r="E1068" s="361">
        <v>31.733699999999999</v>
      </c>
      <c r="F1068" s="361">
        <v>13.9536</v>
      </c>
      <c r="G1068" s="361">
        <v>1.375</v>
      </c>
      <c r="H1068" s="361">
        <v>12.5786</v>
      </c>
    </row>
    <row r="1069" spans="2:8" ht="15" customHeight="1">
      <c r="B1069" s="364">
        <v>44019</v>
      </c>
      <c r="C1069" s="361">
        <v>2.2195</v>
      </c>
      <c r="D1069" s="361">
        <v>16.680099999999999</v>
      </c>
      <c r="E1069" s="361">
        <v>31.746600000000001</v>
      </c>
      <c r="F1069" s="361">
        <v>13.9711</v>
      </c>
      <c r="G1069" s="361">
        <v>1.387</v>
      </c>
      <c r="H1069" s="361">
        <v>12.584099999999999</v>
      </c>
    </row>
    <row r="1070" spans="2:8" ht="15" customHeight="1">
      <c r="B1070" s="364">
        <v>44018</v>
      </c>
      <c r="C1070" s="361">
        <v>2.1924999999999999</v>
      </c>
      <c r="D1070" s="361">
        <v>17.670300000000001</v>
      </c>
      <c r="E1070" s="361">
        <v>31.857800000000001</v>
      </c>
      <c r="F1070" s="361">
        <v>14.323</v>
      </c>
      <c r="G1070" s="361">
        <v>1.41</v>
      </c>
      <c r="H1070" s="361">
        <v>12.913</v>
      </c>
    </row>
    <row r="1071" spans="2:8" ht="15" customHeight="1">
      <c r="B1071" s="364">
        <v>44015</v>
      </c>
      <c r="C1071" s="361">
        <v>2.2250999999999999</v>
      </c>
      <c r="D1071" s="361">
        <v>17.6343</v>
      </c>
      <c r="E1071" s="361">
        <v>31.819900000000001</v>
      </c>
      <c r="F1071" s="361">
        <v>14.383800000000001</v>
      </c>
      <c r="G1071" s="361">
        <v>1.3819999999999999</v>
      </c>
      <c r="H1071" s="361">
        <v>13.001799999999999</v>
      </c>
    </row>
    <row r="1072" spans="2:8" ht="15" customHeight="1">
      <c r="B1072" s="364">
        <v>44014</v>
      </c>
      <c r="C1072" s="361">
        <v>2.2387000000000001</v>
      </c>
      <c r="D1072" s="361">
        <v>17.461099999999998</v>
      </c>
      <c r="E1072" s="361">
        <v>31.764099999999999</v>
      </c>
      <c r="F1072" s="361">
        <v>14.424799999999999</v>
      </c>
      <c r="G1072" s="361">
        <v>1.375</v>
      </c>
      <c r="H1072" s="361">
        <v>13.049799999999999</v>
      </c>
    </row>
    <row r="1073" spans="2:8" ht="15" customHeight="1">
      <c r="B1073" s="364">
        <v>44013</v>
      </c>
      <c r="C1073" s="361">
        <v>2.2667999999999999</v>
      </c>
      <c r="D1073" s="361">
        <v>17.329000000000001</v>
      </c>
      <c r="E1073" s="361">
        <v>31.7209</v>
      </c>
      <c r="F1073" s="361">
        <v>14.4876</v>
      </c>
      <c r="G1073" s="361">
        <v>1.4</v>
      </c>
      <c r="H1073" s="361">
        <v>13.0876</v>
      </c>
    </row>
    <row r="1074" spans="2:8" ht="15" customHeight="1">
      <c r="B1074" s="364">
        <v>44012</v>
      </c>
      <c r="C1074" s="361">
        <v>2.2692000000000001</v>
      </c>
      <c r="D1074" s="361">
        <v>17.3994</v>
      </c>
      <c r="E1074" s="361">
        <v>31.732399999999998</v>
      </c>
      <c r="F1074" s="361">
        <v>14.540800000000001</v>
      </c>
      <c r="G1074" s="361">
        <v>1.385</v>
      </c>
      <c r="H1074" s="361">
        <v>13.155799999999999</v>
      </c>
    </row>
    <row r="1075" spans="2:8" ht="15" customHeight="1">
      <c r="B1075" s="364">
        <v>44011</v>
      </c>
      <c r="C1075" s="361">
        <v>2.2871000000000001</v>
      </c>
      <c r="D1075" s="361">
        <v>17.4224</v>
      </c>
      <c r="E1075" s="361">
        <v>31.706499999999998</v>
      </c>
      <c r="F1075" s="361">
        <v>14.6229</v>
      </c>
      <c r="G1075" s="361">
        <v>1.357</v>
      </c>
      <c r="H1075" s="361">
        <v>13.2659</v>
      </c>
    </row>
    <row r="1076" spans="2:8" ht="15" customHeight="1">
      <c r="B1076" s="364">
        <v>44008</v>
      </c>
      <c r="C1076" s="361">
        <v>2.2355999999999998</v>
      </c>
      <c r="D1076" s="361">
        <v>17.950099999999999</v>
      </c>
      <c r="E1076" s="361">
        <v>31.446400000000001</v>
      </c>
      <c r="F1076" s="361">
        <v>14.835100000000001</v>
      </c>
      <c r="G1076" s="361">
        <v>1.325</v>
      </c>
      <c r="H1076" s="361">
        <v>13.5101</v>
      </c>
    </row>
    <row r="1077" spans="2:8" ht="15" customHeight="1">
      <c r="B1077" s="364">
        <v>44007</v>
      </c>
      <c r="C1077" s="361">
        <v>2.2645</v>
      </c>
      <c r="D1077" s="361">
        <v>18.0444</v>
      </c>
      <c r="E1077" s="361">
        <v>31.464500000000001</v>
      </c>
      <c r="F1077" s="361">
        <v>14.915699999999999</v>
      </c>
      <c r="G1077" s="361">
        <v>1.337</v>
      </c>
      <c r="H1077" s="361">
        <v>13.5787</v>
      </c>
    </row>
    <row r="1078" spans="2:8" ht="15" customHeight="1">
      <c r="B1078" s="364">
        <v>44006</v>
      </c>
      <c r="C1078" s="361">
        <v>2.2088000000000001</v>
      </c>
      <c r="D1078" s="361">
        <v>18.0457</v>
      </c>
      <c r="E1078" s="361">
        <v>31.5579</v>
      </c>
      <c r="F1078" s="361">
        <v>14.781000000000001</v>
      </c>
      <c r="G1078" s="361">
        <v>1.3620000000000001</v>
      </c>
      <c r="H1078" s="361">
        <v>13.419</v>
      </c>
    </row>
    <row r="1079" spans="2:8" ht="15" customHeight="1">
      <c r="B1079" s="364">
        <v>44005</v>
      </c>
      <c r="C1079" s="361">
        <v>2.2422</v>
      </c>
      <c r="D1079" s="361">
        <v>17.970300000000002</v>
      </c>
      <c r="E1079" s="361">
        <v>31.595600000000001</v>
      </c>
      <c r="F1079" s="361">
        <v>14.8325</v>
      </c>
      <c r="G1079" s="361">
        <v>1.375</v>
      </c>
      <c r="H1079" s="361">
        <v>13.4575</v>
      </c>
    </row>
    <row r="1080" spans="2:8" ht="15" customHeight="1">
      <c r="B1080" s="364">
        <v>44004</v>
      </c>
      <c r="C1080" s="361">
        <v>2.2475000000000001</v>
      </c>
      <c r="D1080" s="361">
        <v>17.9344</v>
      </c>
      <c r="E1080" s="361">
        <v>31.572800000000001</v>
      </c>
      <c r="F1080" s="361">
        <v>14.8409</v>
      </c>
      <c r="G1080" s="361">
        <v>1.39</v>
      </c>
      <c r="H1080" s="361">
        <v>13.450900000000001</v>
      </c>
    </row>
    <row r="1081" spans="2:8" ht="15" customHeight="1">
      <c r="B1081" s="364">
        <v>44001</v>
      </c>
      <c r="C1081" s="361">
        <v>2.2320000000000002</v>
      </c>
      <c r="D1081" s="361">
        <v>17.687999999999999</v>
      </c>
      <c r="E1081" s="361">
        <v>31.5686</v>
      </c>
      <c r="F1081" s="361">
        <v>14.715299999999999</v>
      </c>
      <c r="G1081" s="361">
        <v>1.39</v>
      </c>
      <c r="H1081" s="361">
        <v>13.3253</v>
      </c>
    </row>
    <row r="1082" spans="2:8" ht="15" customHeight="1">
      <c r="B1082" s="364">
        <v>44000</v>
      </c>
      <c r="C1082" s="361">
        <v>2.2507000000000001</v>
      </c>
      <c r="D1082" s="361">
        <v>17.624400000000001</v>
      </c>
      <c r="E1082" s="361">
        <v>31.5505</v>
      </c>
      <c r="F1082" s="361">
        <v>14.7204</v>
      </c>
      <c r="G1082" s="361">
        <v>1.375</v>
      </c>
      <c r="H1082" s="361">
        <v>13.3454</v>
      </c>
    </row>
    <row r="1083" spans="2:8" ht="15" customHeight="1">
      <c r="B1083" s="364">
        <v>43999</v>
      </c>
      <c r="C1083" s="361">
        <v>2.2410999999999999</v>
      </c>
      <c r="D1083" s="361">
        <v>17.619800000000001</v>
      </c>
      <c r="E1083" s="361">
        <v>31.563300000000002</v>
      </c>
      <c r="F1083" s="361">
        <v>14.6821</v>
      </c>
      <c r="G1083" s="361">
        <v>1.3979999999999999</v>
      </c>
      <c r="H1083" s="361">
        <v>13.2841</v>
      </c>
    </row>
    <row r="1084" spans="2:8" ht="15" customHeight="1">
      <c r="B1084" s="364">
        <v>43998</v>
      </c>
      <c r="C1084" s="361">
        <v>2.2437999999999998</v>
      </c>
      <c r="D1084" s="361">
        <v>17.480599999999999</v>
      </c>
      <c r="E1084" s="361">
        <v>31.559899999999999</v>
      </c>
      <c r="F1084" s="361">
        <v>14.6568</v>
      </c>
      <c r="G1084" s="361">
        <v>1.4079999999999999</v>
      </c>
      <c r="H1084" s="361">
        <v>13.248799999999999</v>
      </c>
    </row>
    <row r="1085" spans="2:8" ht="15" customHeight="1">
      <c r="B1085" s="364">
        <v>43997</v>
      </c>
      <c r="C1085" s="361">
        <v>2.3706999999999998</v>
      </c>
      <c r="D1085" s="361">
        <v>17.1815</v>
      </c>
      <c r="E1085" s="361">
        <v>31.538900000000002</v>
      </c>
      <c r="F1085" s="361">
        <v>14.838800000000001</v>
      </c>
      <c r="G1085" s="361">
        <v>1.4219999999999999</v>
      </c>
      <c r="H1085" s="361">
        <v>13.4168</v>
      </c>
    </row>
    <row r="1086" spans="2:8" ht="15" customHeight="1">
      <c r="B1086" s="364">
        <v>43994</v>
      </c>
      <c r="C1086" s="361">
        <v>2.2742</v>
      </c>
      <c r="D1086" s="361">
        <v>17.273299999999999</v>
      </c>
      <c r="E1086" s="361">
        <v>31.564699999999998</v>
      </c>
      <c r="F1086" s="361">
        <v>14.59</v>
      </c>
      <c r="G1086" s="361">
        <v>1.38</v>
      </c>
      <c r="H1086" s="361">
        <v>13.21</v>
      </c>
    </row>
    <row r="1087" spans="2:8" ht="15" customHeight="1">
      <c r="B1087" s="364">
        <v>43993</v>
      </c>
      <c r="C1087" s="361">
        <v>2.2225000000000001</v>
      </c>
      <c r="D1087" s="361">
        <v>17.316500000000001</v>
      </c>
      <c r="E1087" s="361">
        <v>31.563300000000002</v>
      </c>
      <c r="F1087" s="361">
        <v>14.415800000000001</v>
      </c>
      <c r="G1087" s="361">
        <v>1.3819999999999999</v>
      </c>
      <c r="H1087" s="361">
        <v>13.033799999999999</v>
      </c>
    </row>
    <row r="1088" spans="2:8" ht="15" customHeight="1">
      <c r="B1088" s="364">
        <v>43992</v>
      </c>
      <c r="C1088" s="361">
        <v>2.1970999999999998</v>
      </c>
      <c r="D1088" s="361">
        <v>17.2407</v>
      </c>
      <c r="E1088" s="361">
        <v>31.5243</v>
      </c>
      <c r="F1088" s="361">
        <v>14.313000000000001</v>
      </c>
      <c r="G1088" s="361">
        <v>1.385</v>
      </c>
      <c r="H1088" s="361">
        <v>12.928000000000001</v>
      </c>
    </row>
    <row r="1089" spans="2:8" ht="15" customHeight="1">
      <c r="B1089" s="364">
        <v>43991</v>
      </c>
      <c r="C1089" s="361">
        <v>2.2017000000000002</v>
      </c>
      <c r="D1089" s="361">
        <v>17.0533</v>
      </c>
      <c r="E1089" s="361">
        <v>31.523099999999999</v>
      </c>
      <c r="F1089" s="361">
        <v>14.2605</v>
      </c>
      <c r="G1089" s="361">
        <v>1.3819999999999999</v>
      </c>
      <c r="H1089" s="361">
        <v>12.878500000000001</v>
      </c>
    </row>
    <row r="1090" spans="2:8" ht="15" customHeight="1">
      <c r="B1090" s="364">
        <v>43990</v>
      </c>
      <c r="C1090" s="361">
        <v>2.2035999999999998</v>
      </c>
      <c r="D1090" s="361">
        <v>16.677199999999999</v>
      </c>
      <c r="E1090" s="361">
        <v>31.551400000000001</v>
      </c>
      <c r="F1090" s="361">
        <v>14.1623</v>
      </c>
      <c r="G1090" s="361">
        <v>1.4470000000000001</v>
      </c>
      <c r="H1090" s="361">
        <v>12.715299999999999</v>
      </c>
    </row>
    <row r="1091" spans="2:8" ht="15" customHeight="1">
      <c r="B1091" s="364">
        <v>43987</v>
      </c>
      <c r="C1091" s="361">
        <v>2.2044999999999999</v>
      </c>
      <c r="D1091" s="361">
        <v>16.647200000000002</v>
      </c>
      <c r="E1091" s="361">
        <v>31.5044</v>
      </c>
      <c r="F1091" s="361">
        <v>14.1417</v>
      </c>
      <c r="G1091" s="361">
        <v>1.46</v>
      </c>
      <c r="H1091" s="361">
        <v>12.681699999999999</v>
      </c>
    </row>
    <row r="1092" spans="2:8" ht="15" customHeight="1">
      <c r="B1092" s="364">
        <v>43986</v>
      </c>
      <c r="C1092" s="361">
        <v>2.2338</v>
      </c>
      <c r="D1092" s="361">
        <v>16.6007</v>
      </c>
      <c r="E1092" s="361">
        <v>31.4682</v>
      </c>
      <c r="F1092" s="361">
        <v>14.189500000000001</v>
      </c>
      <c r="G1092" s="361">
        <v>1.427</v>
      </c>
      <c r="H1092" s="361">
        <v>12.762499999999999</v>
      </c>
    </row>
    <row r="1093" spans="2:8" ht="15" customHeight="1">
      <c r="B1093" s="364">
        <v>43985</v>
      </c>
      <c r="C1093" s="361">
        <v>2.2362000000000002</v>
      </c>
      <c r="D1093" s="361">
        <v>16.491599999999998</v>
      </c>
      <c r="E1093" s="361">
        <v>31.4665</v>
      </c>
      <c r="F1093" s="361">
        <v>14.201000000000001</v>
      </c>
      <c r="G1093" s="361">
        <v>1.417</v>
      </c>
      <c r="H1093" s="361">
        <v>12.784000000000001</v>
      </c>
    </row>
    <row r="1094" spans="2:8" ht="15" customHeight="1">
      <c r="B1094" s="364">
        <v>43984</v>
      </c>
      <c r="C1094" s="361">
        <v>2.3075999999999999</v>
      </c>
      <c r="D1094" s="361">
        <v>16.699100000000001</v>
      </c>
      <c r="E1094" s="361">
        <v>31.440300000000001</v>
      </c>
      <c r="F1094" s="361">
        <v>14.401199999999999</v>
      </c>
      <c r="G1094" s="361">
        <v>1.357</v>
      </c>
      <c r="H1094" s="361">
        <v>13.0442</v>
      </c>
    </row>
    <row r="1095" spans="2:8" ht="15" customHeight="1">
      <c r="B1095" s="364">
        <v>43983</v>
      </c>
      <c r="C1095" s="361">
        <v>2.3317999999999999</v>
      </c>
      <c r="D1095" s="361">
        <v>16.794799999999999</v>
      </c>
      <c r="E1095" s="361">
        <v>31.422999999999998</v>
      </c>
      <c r="F1095" s="361">
        <v>14.481199999999999</v>
      </c>
      <c r="G1095" s="361">
        <v>1.4019999999999999</v>
      </c>
      <c r="H1095" s="361">
        <v>13.0792</v>
      </c>
    </row>
    <row r="1096" spans="2:8" ht="15" customHeight="1">
      <c r="B1096" s="364">
        <v>43980</v>
      </c>
      <c r="C1096" s="361">
        <v>2.3767</v>
      </c>
      <c r="D1096" s="361">
        <v>16.734400000000001</v>
      </c>
      <c r="E1096" s="361">
        <v>31.376100000000001</v>
      </c>
      <c r="F1096" s="361">
        <v>14.592499999999999</v>
      </c>
      <c r="G1096" s="361">
        <v>1.365</v>
      </c>
      <c r="H1096" s="361">
        <v>13.227499999999999</v>
      </c>
    </row>
    <row r="1097" spans="2:8" ht="15" customHeight="1">
      <c r="B1097" s="364">
        <v>43979</v>
      </c>
      <c r="C1097" s="361">
        <v>2.3769</v>
      </c>
      <c r="D1097" s="361">
        <v>16.821999999999999</v>
      </c>
      <c r="E1097" s="361">
        <v>31.3415</v>
      </c>
      <c r="F1097" s="361">
        <v>14.6089</v>
      </c>
      <c r="G1097" s="361">
        <v>1.35</v>
      </c>
      <c r="H1097" s="361">
        <v>13.258900000000001</v>
      </c>
    </row>
    <row r="1098" spans="2:8" ht="15" customHeight="1">
      <c r="B1098" s="364">
        <v>43978</v>
      </c>
      <c r="C1098" s="361">
        <v>2.3782999999999999</v>
      </c>
      <c r="D1098" s="361">
        <v>16.8612</v>
      </c>
      <c r="E1098" s="361">
        <v>31.341799999999999</v>
      </c>
      <c r="F1098" s="361">
        <v>14.641999999999999</v>
      </c>
      <c r="G1098" s="361">
        <v>1.331</v>
      </c>
      <c r="H1098" s="361">
        <v>13.311</v>
      </c>
    </row>
    <row r="1099" spans="2:8" ht="15" customHeight="1">
      <c r="B1099" s="364">
        <v>43977</v>
      </c>
      <c r="C1099" s="361">
        <v>2.3803999999999998</v>
      </c>
      <c r="D1099" s="361">
        <v>17.082699999999999</v>
      </c>
      <c r="E1099" s="361">
        <v>31.360099999999999</v>
      </c>
      <c r="F1099" s="361">
        <v>14.688700000000001</v>
      </c>
      <c r="G1099" s="361">
        <v>1.337</v>
      </c>
      <c r="H1099" s="361">
        <v>13.351699999999999</v>
      </c>
    </row>
    <row r="1100" spans="2:8" ht="15" customHeight="1">
      <c r="B1100" s="364">
        <v>43976</v>
      </c>
      <c r="C1100" s="361">
        <v>2.4184999999999999</v>
      </c>
      <c r="D1100" s="361">
        <v>16.881499999999999</v>
      </c>
      <c r="E1100" s="361">
        <v>31.364599999999999</v>
      </c>
      <c r="F1100" s="361">
        <v>14.697100000000001</v>
      </c>
      <c r="G1100" s="361">
        <v>1.3120000000000001</v>
      </c>
      <c r="H1100" s="361">
        <v>13.3851</v>
      </c>
    </row>
    <row r="1101" spans="2:8" ht="15" customHeight="1">
      <c r="B1101" s="364">
        <v>43973</v>
      </c>
      <c r="C1101" s="361">
        <v>2.4578000000000002</v>
      </c>
      <c r="D1101" s="361">
        <v>16.7803</v>
      </c>
      <c r="E1101" s="361">
        <v>31.411000000000001</v>
      </c>
      <c r="F1101" s="361">
        <v>14.746600000000001</v>
      </c>
      <c r="G1101" s="361">
        <v>1.34</v>
      </c>
      <c r="H1101" s="361">
        <v>13.406599999999999</v>
      </c>
    </row>
    <row r="1102" spans="2:8" ht="15" customHeight="1">
      <c r="B1102" s="364">
        <v>43972</v>
      </c>
      <c r="C1102" s="361">
        <v>2.4214000000000002</v>
      </c>
      <c r="D1102" s="361">
        <v>16.704599999999999</v>
      </c>
      <c r="E1102" s="361">
        <v>31.390599999999999</v>
      </c>
      <c r="F1102" s="361">
        <v>14.671099999999999</v>
      </c>
      <c r="G1102" s="361">
        <v>1.341</v>
      </c>
      <c r="H1102" s="361">
        <v>13.3301</v>
      </c>
    </row>
    <row r="1103" spans="2:8" ht="15" customHeight="1">
      <c r="B1103" s="364">
        <v>43971</v>
      </c>
      <c r="C1103" s="361">
        <v>2.4293999999999998</v>
      </c>
      <c r="D1103" s="361">
        <v>16.5444</v>
      </c>
      <c r="E1103" s="361">
        <v>31.397400000000001</v>
      </c>
      <c r="F1103" s="361">
        <v>14.656700000000001</v>
      </c>
      <c r="G1103" s="361">
        <v>1.36</v>
      </c>
      <c r="H1103" s="361">
        <v>13.2967</v>
      </c>
    </row>
    <row r="1104" spans="2:8" ht="15" customHeight="1">
      <c r="B1104" s="364">
        <v>43970</v>
      </c>
      <c r="C1104" s="361">
        <v>2.4401000000000002</v>
      </c>
      <c r="D1104" s="361">
        <v>16.5441</v>
      </c>
      <c r="E1104" s="361">
        <v>31.410900000000002</v>
      </c>
      <c r="F1104" s="361">
        <v>14.724299999999999</v>
      </c>
      <c r="G1104" s="361">
        <v>1.3919999999999999</v>
      </c>
      <c r="H1104" s="361">
        <v>13.3323</v>
      </c>
    </row>
    <row r="1105" spans="2:8" ht="15" customHeight="1">
      <c r="B1105" s="364">
        <v>43969</v>
      </c>
      <c r="C1105" s="361">
        <v>2.5001000000000002</v>
      </c>
      <c r="D1105" s="361">
        <v>16.610299999999999</v>
      </c>
      <c r="E1105" s="361">
        <v>31.413499999999999</v>
      </c>
      <c r="F1105" s="361">
        <v>14.8287</v>
      </c>
      <c r="G1105" s="361">
        <v>1.395</v>
      </c>
      <c r="H1105" s="361">
        <v>13.4337</v>
      </c>
    </row>
    <row r="1106" spans="2:8" ht="15" customHeight="1">
      <c r="B1106" s="364">
        <v>43966</v>
      </c>
      <c r="C1106" s="361">
        <v>2.5211000000000001</v>
      </c>
      <c r="D1106" s="361">
        <v>16.0364</v>
      </c>
      <c r="E1106" s="361">
        <v>31.493200000000002</v>
      </c>
      <c r="F1106" s="361">
        <v>14.6028</v>
      </c>
      <c r="G1106" s="361">
        <v>1.377</v>
      </c>
      <c r="H1106" s="361">
        <v>13.2258</v>
      </c>
    </row>
    <row r="1107" spans="2:8" ht="15" customHeight="1">
      <c r="B1107" s="364">
        <v>43965</v>
      </c>
      <c r="C1107" s="361">
        <v>2.5339999999999998</v>
      </c>
      <c r="D1107" s="361">
        <v>15.8498</v>
      </c>
      <c r="E1107" s="361">
        <v>31.4956</v>
      </c>
      <c r="F1107" s="361">
        <v>14.578799999999999</v>
      </c>
      <c r="G1107" s="361">
        <v>1.38</v>
      </c>
      <c r="H1107" s="361">
        <v>13.1988</v>
      </c>
    </row>
    <row r="1108" spans="2:8" ht="15" customHeight="1">
      <c r="B1108" s="364">
        <v>43964</v>
      </c>
      <c r="C1108" s="361">
        <v>2.5129999999999999</v>
      </c>
      <c r="D1108" s="361">
        <v>15.790900000000001</v>
      </c>
      <c r="E1108" s="361">
        <v>31.501799999999999</v>
      </c>
      <c r="F1108" s="361">
        <v>14.512499999999999</v>
      </c>
      <c r="G1108" s="361">
        <v>1.3919999999999999</v>
      </c>
      <c r="H1108" s="361">
        <v>13.1205</v>
      </c>
    </row>
    <row r="1109" spans="2:8" ht="15" customHeight="1">
      <c r="B1109" s="364">
        <v>43963</v>
      </c>
      <c r="C1109" s="361">
        <v>2.5388000000000002</v>
      </c>
      <c r="D1109" s="361">
        <v>15.6586</v>
      </c>
      <c r="E1109" s="361">
        <v>31.468800000000002</v>
      </c>
      <c r="F1109" s="361">
        <v>14.498799999999999</v>
      </c>
      <c r="G1109" s="361">
        <v>1.43</v>
      </c>
      <c r="H1109" s="361">
        <v>13.0688</v>
      </c>
    </row>
    <row r="1110" spans="2:8" ht="15" customHeight="1">
      <c r="B1110" s="364">
        <v>43962</v>
      </c>
      <c r="C1110" s="361">
        <v>2.5158999999999998</v>
      </c>
      <c r="D1110" s="361">
        <v>15.272399999999999</v>
      </c>
      <c r="E1110" s="361">
        <v>31.509</v>
      </c>
      <c r="F1110" s="361">
        <v>14.303900000000001</v>
      </c>
      <c r="G1110" s="361">
        <v>1.47</v>
      </c>
      <c r="H1110" s="361">
        <v>12.8339</v>
      </c>
    </row>
    <row r="1111" spans="2:8" ht="15" customHeight="1">
      <c r="B1111" s="364">
        <v>43959</v>
      </c>
      <c r="C1111" s="361">
        <v>2.4935999999999998</v>
      </c>
      <c r="D1111" s="361">
        <v>15.122299999999999</v>
      </c>
      <c r="E1111" s="361">
        <v>31.636399999999998</v>
      </c>
      <c r="F1111" s="361">
        <v>14.253399999999999</v>
      </c>
      <c r="G1111" s="361">
        <v>1.425</v>
      </c>
      <c r="H1111" s="361">
        <v>12.8284</v>
      </c>
    </row>
    <row r="1112" spans="2:8" ht="15" customHeight="1">
      <c r="B1112" s="364">
        <v>43958</v>
      </c>
      <c r="C1112" s="361">
        <v>2.5238</v>
      </c>
      <c r="D1112" s="361">
        <v>14.6851</v>
      </c>
      <c r="E1112" s="361">
        <v>31.597999999999999</v>
      </c>
      <c r="F1112" s="361">
        <v>14.1501</v>
      </c>
      <c r="G1112" s="361">
        <v>1.47</v>
      </c>
      <c r="H1112" s="361">
        <v>12.680099999999999</v>
      </c>
    </row>
    <row r="1113" spans="2:8" ht="15" customHeight="1">
      <c r="B1113" s="364">
        <v>43957</v>
      </c>
      <c r="C1113" s="361">
        <v>2.5232000000000001</v>
      </c>
      <c r="D1113" s="361">
        <v>14.7323</v>
      </c>
      <c r="E1113" s="361">
        <v>31.594100000000001</v>
      </c>
      <c r="F1113" s="361">
        <v>14.1523</v>
      </c>
      <c r="G1113" s="361">
        <v>1.5149999999999999</v>
      </c>
      <c r="H1113" s="361">
        <v>12.6373</v>
      </c>
    </row>
    <row r="1114" spans="2:8" ht="15" customHeight="1">
      <c r="B1114" s="364">
        <v>43955</v>
      </c>
      <c r="C1114" s="361">
        <v>2.5568</v>
      </c>
      <c r="D1114" s="361">
        <v>13.4465</v>
      </c>
      <c r="E1114" s="361">
        <v>31.6022</v>
      </c>
      <c r="F1114" s="361">
        <v>13.7197</v>
      </c>
      <c r="G1114" s="361">
        <v>1.496</v>
      </c>
      <c r="H1114" s="361">
        <v>12.223699999999999</v>
      </c>
    </row>
    <row r="1115" spans="2:8" ht="15" customHeight="1">
      <c r="B1115" s="364">
        <v>43950</v>
      </c>
      <c r="C1115" s="361">
        <v>2.5102000000000002</v>
      </c>
      <c r="D1115" s="361">
        <v>14.667899999999999</v>
      </c>
      <c r="E1115" s="361">
        <v>31.5548</v>
      </c>
      <c r="F1115" s="361">
        <v>14.047599999999999</v>
      </c>
      <c r="G1115" s="361">
        <v>1.5169999999999999</v>
      </c>
      <c r="H1115" s="361">
        <v>12.5306</v>
      </c>
    </row>
    <row r="1116" spans="2:8" ht="15" customHeight="1">
      <c r="B1116" s="364">
        <v>43949</v>
      </c>
      <c r="C1116" s="361">
        <v>2.528</v>
      </c>
      <c r="D1116" s="361">
        <v>13.664</v>
      </c>
      <c r="E1116" s="361">
        <v>31.248899999999999</v>
      </c>
      <c r="F1116" s="361">
        <v>13.65</v>
      </c>
      <c r="G1116" s="361">
        <v>1.552</v>
      </c>
      <c r="H1116" s="361">
        <v>12.098000000000001</v>
      </c>
    </row>
    <row r="1117" spans="2:8" ht="15" customHeight="1">
      <c r="B1117" s="364">
        <v>43948</v>
      </c>
      <c r="C1117" s="361">
        <v>2.5461999999999998</v>
      </c>
      <c r="D1117" s="361">
        <v>13.4894</v>
      </c>
      <c r="E1117" s="361">
        <v>31.253</v>
      </c>
      <c r="F1117" s="361">
        <v>13.5197</v>
      </c>
      <c r="G1117" s="361">
        <v>1.58</v>
      </c>
      <c r="H1117" s="361">
        <v>11.9397</v>
      </c>
    </row>
    <row r="1118" spans="2:8" ht="15" customHeight="1">
      <c r="B1118" s="364">
        <v>43945</v>
      </c>
      <c r="C1118" s="361">
        <v>2.6017000000000001</v>
      </c>
      <c r="D1118" s="361">
        <v>12.625299999999999</v>
      </c>
      <c r="E1118" s="361">
        <v>31.450900000000001</v>
      </c>
      <c r="F1118" s="361">
        <v>13.2126</v>
      </c>
      <c r="G1118" s="361">
        <v>1.5349999999999999</v>
      </c>
      <c r="H1118" s="361">
        <v>11.6776</v>
      </c>
    </row>
    <row r="1119" spans="2:8" ht="15" customHeight="1">
      <c r="B1119" s="364">
        <v>43944</v>
      </c>
      <c r="C1119" s="361">
        <v>2.5825</v>
      </c>
      <c r="D1119" s="361">
        <v>12.7349</v>
      </c>
      <c r="E1119" s="361">
        <v>31.3354</v>
      </c>
      <c r="F1119" s="361">
        <v>13.2189</v>
      </c>
      <c r="G1119" s="361">
        <v>1.548</v>
      </c>
      <c r="H1119" s="361">
        <v>11.6709</v>
      </c>
    </row>
    <row r="1120" spans="2:8" ht="15" customHeight="1">
      <c r="B1120" s="364">
        <v>43943</v>
      </c>
      <c r="C1120" s="361">
        <v>2.6044</v>
      </c>
      <c r="D1120" s="361">
        <v>12.4125</v>
      </c>
      <c r="E1120" s="361">
        <v>31.364100000000001</v>
      </c>
      <c r="F1120" s="361">
        <v>13.3081</v>
      </c>
      <c r="G1120" s="361">
        <v>1.54</v>
      </c>
      <c r="H1120" s="361">
        <v>11.7681</v>
      </c>
    </row>
    <row r="1121" spans="2:8" ht="15" customHeight="1">
      <c r="B1121" s="364">
        <v>43942</v>
      </c>
      <c r="C1121" s="361">
        <v>2.6305999999999998</v>
      </c>
      <c r="D1121" s="361">
        <v>12.322800000000001</v>
      </c>
      <c r="E1121" s="361">
        <v>31.340199999999999</v>
      </c>
      <c r="F1121" s="361">
        <v>13.341799999999999</v>
      </c>
      <c r="G1121" s="361">
        <v>1.4550000000000001</v>
      </c>
      <c r="H1121" s="361">
        <v>11.886799999999999</v>
      </c>
    </row>
    <row r="1122" spans="2:8" ht="15" customHeight="1">
      <c r="B1122" s="364">
        <v>43941</v>
      </c>
      <c r="C1122" s="361">
        <v>2.5920000000000001</v>
      </c>
      <c r="D1122" s="361">
        <v>12.2029</v>
      </c>
      <c r="E1122" s="361">
        <v>31.298200000000001</v>
      </c>
      <c r="F1122" s="361">
        <v>13.303699999999999</v>
      </c>
      <c r="G1122" s="361">
        <v>1.4419999999999999</v>
      </c>
      <c r="H1122" s="361">
        <v>11.861700000000001</v>
      </c>
    </row>
    <row r="1123" spans="2:8" ht="15" customHeight="1">
      <c r="B1123" s="364">
        <v>43938</v>
      </c>
      <c r="C1123" s="361">
        <v>2.5613999999999999</v>
      </c>
      <c r="D1123" s="361">
        <v>12.3423</v>
      </c>
      <c r="E1123" s="361">
        <v>31.1783</v>
      </c>
      <c r="F1123" s="361">
        <v>13.392200000000001</v>
      </c>
      <c r="G1123" s="361">
        <v>1.4490000000000001</v>
      </c>
      <c r="H1123" s="361">
        <v>11.943199999999999</v>
      </c>
    </row>
    <row r="1124" spans="2:8" ht="15" customHeight="1">
      <c r="B1124" s="364">
        <v>43937</v>
      </c>
      <c r="C1124" s="361">
        <v>2.6634000000000002</v>
      </c>
      <c r="D1124" s="361">
        <v>11.7911</v>
      </c>
      <c r="E1124" s="361">
        <v>31.072900000000001</v>
      </c>
      <c r="F1124" s="361">
        <v>13.2271</v>
      </c>
      <c r="G1124" s="361">
        <v>1.42</v>
      </c>
      <c r="H1124" s="361">
        <v>11.8071</v>
      </c>
    </row>
    <row r="1125" spans="2:8" ht="15" customHeight="1">
      <c r="B1125" s="364">
        <v>43935</v>
      </c>
      <c r="C1125" s="361">
        <v>2.6606000000000001</v>
      </c>
      <c r="D1125" s="361">
        <v>11.003</v>
      </c>
      <c r="E1125" s="361">
        <v>31.035699999999999</v>
      </c>
      <c r="F1125" s="361">
        <v>12.9786</v>
      </c>
      <c r="G1125" s="361">
        <v>1.462</v>
      </c>
      <c r="H1125" s="361">
        <v>11.5166</v>
      </c>
    </row>
    <row r="1126" spans="2:8" ht="15" customHeight="1">
      <c r="B1126" s="364">
        <v>43934</v>
      </c>
      <c r="C1126" s="361">
        <v>2.6770999999999998</v>
      </c>
      <c r="D1126" s="361">
        <v>11.186999999999999</v>
      </c>
      <c r="E1126" s="361">
        <v>30.954499999999999</v>
      </c>
      <c r="F1126" s="361">
        <v>13.2416</v>
      </c>
      <c r="G1126" s="361">
        <v>1.4750000000000001</v>
      </c>
      <c r="H1126" s="361">
        <v>11.7666</v>
      </c>
    </row>
    <row r="1127" spans="2:8" ht="15" customHeight="1">
      <c r="B1127" s="364">
        <v>43931</v>
      </c>
      <c r="C1127" s="361">
        <v>2.6286</v>
      </c>
      <c r="D1127" s="361">
        <v>10.8087</v>
      </c>
      <c r="E1127" s="361">
        <v>30.962399999999999</v>
      </c>
      <c r="F1127" s="361">
        <v>13.304500000000001</v>
      </c>
      <c r="G1127" s="361">
        <v>1.4550000000000001</v>
      </c>
      <c r="H1127" s="361">
        <v>11.849500000000001</v>
      </c>
    </row>
    <row r="1128" spans="2:8" ht="15" customHeight="1">
      <c r="B1128" s="364">
        <v>43930</v>
      </c>
      <c r="C1128" s="361">
        <v>2.6598999999999999</v>
      </c>
      <c r="D1128" s="361">
        <v>10.7707</v>
      </c>
      <c r="E1128" s="361">
        <v>30.9664</v>
      </c>
      <c r="F1128" s="361">
        <v>13.3767</v>
      </c>
      <c r="G1128" s="361">
        <v>1.444</v>
      </c>
      <c r="H1128" s="361">
        <v>11.932700000000001</v>
      </c>
    </row>
    <row r="1129" spans="2:8" ht="15" customHeight="1">
      <c r="B1129" s="364">
        <v>43929</v>
      </c>
      <c r="C1129" s="361">
        <v>2.6951000000000001</v>
      </c>
      <c r="D1129" s="361">
        <v>11.1814</v>
      </c>
      <c r="E1129" s="361">
        <v>30.9102</v>
      </c>
      <c r="F1129" s="361">
        <v>13.519</v>
      </c>
      <c r="G1129" s="361">
        <v>1.514</v>
      </c>
      <c r="H1129" s="361">
        <v>12.005000000000001</v>
      </c>
    </row>
    <row r="1130" spans="2:8" ht="15" customHeight="1">
      <c r="B1130" s="364">
        <v>43928</v>
      </c>
      <c r="C1130" s="361">
        <v>2.6631</v>
      </c>
      <c r="D1130" s="361">
        <v>8.6626999999999992</v>
      </c>
      <c r="E1130" s="361">
        <v>30.8704</v>
      </c>
      <c r="F1130" s="361">
        <v>12.4564</v>
      </c>
      <c r="G1130" s="361">
        <v>1.58</v>
      </c>
      <c r="H1130" s="361">
        <v>10.8764</v>
      </c>
    </row>
    <row r="1131" spans="2:8" ht="15" customHeight="1">
      <c r="B1131" s="364">
        <v>43927</v>
      </c>
      <c r="C1131" s="361">
        <v>2.7002000000000002</v>
      </c>
      <c r="D1131" s="361">
        <v>8.9307999999999996</v>
      </c>
      <c r="E1131" s="361">
        <v>30.634699999999999</v>
      </c>
      <c r="F1131" s="361">
        <v>12.7796</v>
      </c>
      <c r="G1131" s="361">
        <v>1.5509999999999999</v>
      </c>
      <c r="H1131" s="361">
        <v>11.2286</v>
      </c>
    </row>
    <row r="1132" spans="2:8" ht="15" customHeight="1">
      <c r="B1132" s="364">
        <v>43924</v>
      </c>
      <c r="C1132" s="361">
        <v>2.7995000000000001</v>
      </c>
      <c r="D1132" s="361">
        <v>9.5944000000000003</v>
      </c>
      <c r="E1132" s="361">
        <v>30.1586</v>
      </c>
      <c r="F1132" s="361">
        <v>13.5037</v>
      </c>
      <c r="G1132" s="361">
        <v>1.55</v>
      </c>
      <c r="H1132" s="361">
        <v>11.9537</v>
      </c>
    </row>
    <row r="1133" spans="2:8" ht="15" customHeight="1">
      <c r="B1133" s="364">
        <v>43923</v>
      </c>
      <c r="C1133" s="361">
        <v>2.7966000000000002</v>
      </c>
      <c r="D1133" s="361">
        <v>10.059799999999999</v>
      </c>
      <c r="E1133" s="361">
        <v>30.023599999999998</v>
      </c>
      <c r="F1133" s="361">
        <v>13.6134</v>
      </c>
      <c r="G1133" s="361">
        <v>1.52</v>
      </c>
      <c r="H1133" s="361">
        <v>12.093400000000001</v>
      </c>
    </row>
    <row r="1134" spans="2:8" ht="15" customHeight="1">
      <c r="B1134" s="364">
        <v>43922</v>
      </c>
      <c r="C1134" s="361">
        <v>2.8671000000000002</v>
      </c>
      <c r="D1134" s="361">
        <v>10.6279</v>
      </c>
      <c r="E1134" s="361">
        <v>29.847999999999999</v>
      </c>
      <c r="F1134" s="361">
        <v>14.044700000000001</v>
      </c>
      <c r="G1134" s="361">
        <v>1.5549999999999999</v>
      </c>
      <c r="H1134" s="361">
        <v>12.489699999999999</v>
      </c>
    </row>
    <row r="1135" spans="2:8" ht="15" customHeight="1">
      <c r="B1135" s="364">
        <v>43921</v>
      </c>
      <c r="C1135" s="361">
        <v>2.7465999999999999</v>
      </c>
      <c r="D1135" s="361">
        <v>10.6351</v>
      </c>
      <c r="E1135" s="361">
        <v>29.600300000000001</v>
      </c>
      <c r="F1135" s="361">
        <v>13.6783</v>
      </c>
      <c r="G1135" s="361">
        <v>1.552</v>
      </c>
      <c r="H1135" s="361">
        <v>12.126300000000001</v>
      </c>
    </row>
    <row r="1136" spans="2:8" ht="15" customHeight="1">
      <c r="B1136" s="364">
        <v>43920</v>
      </c>
      <c r="C1136" s="361">
        <v>2.8041</v>
      </c>
      <c r="D1136" s="361">
        <v>9.8597999999999999</v>
      </c>
      <c r="E1136" s="361">
        <v>29.4709</v>
      </c>
      <c r="F1136" s="361">
        <v>13.5883</v>
      </c>
      <c r="G1136" s="361">
        <v>1.5669999999999999</v>
      </c>
      <c r="H1136" s="361">
        <v>12.0213</v>
      </c>
    </row>
    <row r="1137" spans="2:8" ht="15" customHeight="1">
      <c r="B1137" s="364">
        <v>43917</v>
      </c>
      <c r="C1137" s="361">
        <v>2.7938000000000001</v>
      </c>
      <c r="D1137" s="361">
        <v>9.9083000000000006</v>
      </c>
      <c r="E1137" s="361">
        <v>29.295300000000001</v>
      </c>
      <c r="F1137" s="361">
        <v>13.587400000000001</v>
      </c>
      <c r="G1137" s="361">
        <v>1.5369999999999999</v>
      </c>
      <c r="H1137" s="361">
        <v>12.0504</v>
      </c>
    </row>
    <row r="1138" spans="2:8" ht="15" customHeight="1">
      <c r="B1138" s="364">
        <v>43916</v>
      </c>
      <c r="C1138" s="361">
        <v>2.8458999999999999</v>
      </c>
      <c r="D1138" s="361">
        <v>9.8445999999999998</v>
      </c>
      <c r="E1138" s="361">
        <v>29.23</v>
      </c>
      <c r="F1138" s="361">
        <v>13.7133</v>
      </c>
      <c r="G1138" s="361">
        <v>1.5049999999999999</v>
      </c>
      <c r="H1138" s="361">
        <v>12.208299999999999</v>
      </c>
    </row>
    <row r="1139" spans="2:8" ht="15" customHeight="1">
      <c r="B1139" s="364">
        <v>43915</v>
      </c>
      <c r="C1139" s="361">
        <v>2.8067000000000002</v>
      </c>
      <c r="D1139" s="361">
        <v>8.9867000000000008</v>
      </c>
      <c r="E1139" s="361">
        <v>29.1328</v>
      </c>
      <c r="F1139" s="361">
        <v>13.4613</v>
      </c>
      <c r="G1139" s="361">
        <v>1.62</v>
      </c>
      <c r="H1139" s="361">
        <v>11.8413</v>
      </c>
    </row>
    <row r="1140" spans="2:8" ht="15" customHeight="1">
      <c r="B1140" s="364">
        <v>43914</v>
      </c>
      <c r="C1140" s="361">
        <v>2.9769999999999999</v>
      </c>
      <c r="D1140" s="361">
        <v>8.9410000000000007</v>
      </c>
      <c r="E1140" s="361">
        <v>29.099900000000002</v>
      </c>
      <c r="F1140" s="361">
        <v>13.889799999999999</v>
      </c>
      <c r="G1140" s="361">
        <v>1.722</v>
      </c>
      <c r="H1140" s="361">
        <v>12.1678</v>
      </c>
    </row>
    <row r="1141" spans="2:8" ht="15" customHeight="1">
      <c r="B1141" s="364">
        <v>43913</v>
      </c>
      <c r="C1141" s="361">
        <v>3.2425000000000002</v>
      </c>
      <c r="D1141" s="361">
        <v>9.3629999999999995</v>
      </c>
      <c r="E1141" s="361">
        <v>29.061599999999999</v>
      </c>
      <c r="F1141" s="361">
        <v>14.6092</v>
      </c>
      <c r="G1141" s="361">
        <v>1.7370000000000001</v>
      </c>
      <c r="H1141" s="361">
        <v>12.872199999999999</v>
      </c>
    </row>
    <row r="1142" spans="2:8" ht="15" customHeight="1">
      <c r="B1142" s="364">
        <v>43910</v>
      </c>
      <c r="C1142" s="361">
        <v>3.0617999999999999</v>
      </c>
      <c r="D1142" s="361">
        <v>10.4893</v>
      </c>
      <c r="E1142" s="361">
        <v>29.2759</v>
      </c>
      <c r="F1142" s="361">
        <v>14.868499999999999</v>
      </c>
      <c r="G1142" s="361">
        <v>1.63</v>
      </c>
      <c r="H1142" s="361">
        <v>13.2385</v>
      </c>
    </row>
    <row r="1143" spans="2:8" ht="15" customHeight="1">
      <c r="B1143" s="364">
        <v>43909</v>
      </c>
      <c r="C1143" s="361">
        <v>3.2820999999999998</v>
      </c>
      <c r="D1143" s="361">
        <v>9.8496000000000006</v>
      </c>
      <c r="E1143" s="361">
        <v>29.236899999999999</v>
      </c>
      <c r="F1143" s="361">
        <v>15.090400000000001</v>
      </c>
      <c r="G1143" s="361">
        <v>1.67</v>
      </c>
      <c r="H1143" s="361">
        <v>13.420400000000001</v>
      </c>
    </row>
    <row r="1144" spans="2:8" ht="15" customHeight="1">
      <c r="B1144" s="364">
        <v>43908</v>
      </c>
      <c r="C1144" s="361">
        <v>3.0255999999999998</v>
      </c>
      <c r="D1144" s="361">
        <v>10.346299999999999</v>
      </c>
      <c r="E1144" s="361">
        <v>29.115500000000001</v>
      </c>
      <c r="F1144" s="361">
        <v>14.8</v>
      </c>
      <c r="G1144" s="361">
        <v>1.51</v>
      </c>
      <c r="H1144" s="361">
        <v>13.29</v>
      </c>
    </row>
    <row r="1145" spans="2:8" ht="15" customHeight="1">
      <c r="B1145" s="364">
        <v>43907</v>
      </c>
      <c r="C1145" s="361">
        <v>2.8712</v>
      </c>
      <c r="D1145" s="361">
        <v>10.291600000000001</v>
      </c>
      <c r="E1145" s="361">
        <v>29.097899999999999</v>
      </c>
      <c r="F1145" s="361">
        <v>14.6511</v>
      </c>
      <c r="G1145" s="361">
        <v>1.427</v>
      </c>
      <c r="H1145" s="361">
        <v>13.2241</v>
      </c>
    </row>
    <row r="1146" spans="2:8" ht="15" customHeight="1">
      <c r="B1146" s="364">
        <v>43906</v>
      </c>
      <c r="C1146" s="361">
        <v>2.7930000000000001</v>
      </c>
      <c r="D1146" s="361">
        <v>10.5373</v>
      </c>
      <c r="E1146" s="361">
        <v>29.024999999999999</v>
      </c>
      <c r="F1146" s="361">
        <v>14.742800000000001</v>
      </c>
      <c r="G1146" s="361">
        <v>1.518</v>
      </c>
      <c r="H1146" s="361">
        <v>13.2248</v>
      </c>
    </row>
    <row r="1147" spans="2:8" ht="15" customHeight="1">
      <c r="B1147" s="364">
        <v>43903</v>
      </c>
      <c r="C1147" s="361">
        <v>2.6987000000000001</v>
      </c>
      <c r="D1147" s="361">
        <v>13.081300000000001</v>
      </c>
      <c r="E1147" s="361">
        <v>29.0761</v>
      </c>
      <c r="F1147" s="361">
        <v>15.670299999999999</v>
      </c>
      <c r="G1147" s="361">
        <v>1.619</v>
      </c>
      <c r="H1147" s="361">
        <v>14.051299999999999</v>
      </c>
    </row>
    <row r="1148" spans="2:8" ht="15" customHeight="1">
      <c r="B1148" s="364">
        <v>43902</v>
      </c>
      <c r="C1148" s="361">
        <v>2.617</v>
      </c>
      <c r="D1148" s="361">
        <v>13.164</v>
      </c>
      <c r="E1148" s="361">
        <v>29.064299999999999</v>
      </c>
      <c r="F1148" s="361">
        <v>15.5068</v>
      </c>
      <c r="G1148" s="361">
        <v>1.375</v>
      </c>
      <c r="H1148" s="361">
        <v>14.1318</v>
      </c>
    </row>
    <row r="1149" spans="2:8" ht="15" customHeight="1">
      <c r="B1149" s="364">
        <v>43901</v>
      </c>
      <c r="C1149" s="361">
        <v>2.5188999999999999</v>
      </c>
      <c r="D1149" s="361">
        <v>13.3126</v>
      </c>
      <c r="E1149" s="361">
        <v>29.153600000000001</v>
      </c>
      <c r="F1149" s="361">
        <v>15.335000000000001</v>
      </c>
      <c r="G1149" s="361">
        <v>1.365</v>
      </c>
      <c r="H1149" s="361">
        <v>13.97</v>
      </c>
    </row>
    <row r="1150" spans="2:8" ht="15" customHeight="1">
      <c r="B1150" s="364">
        <v>43900</v>
      </c>
      <c r="C1150" s="361">
        <v>2.4510000000000001</v>
      </c>
      <c r="D1150" s="361">
        <v>13.250999999999999</v>
      </c>
      <c r="E1150" s="361">
        <v>29.1357</v>
      </c>
      <c r="F1150" s="361">
        <v>15.221399999999999</v>
      </c>
      <c r="G1150" s="361">
        <v>1.36</v>
      </c>
      <c r="H1150" s="361">
        <v>13.8614</v>
      </c>
    </row>
    <row r="1151" spans="2:8" ht="15" customHeight="1">
      <c r="B1151" s="364">
        <v>43899</v>
      </c>
      <c r="C1151" s="361">
        <v>2.4508999999999999</v>
      </c>
      <c r="D1151" s="361">
        <v>13.1867</v>
      </c>
      <c r="E1151" s="361">
        <v>29.0227</v>
      </c>
      <c r="F1151" s="361">
        <v>15.2308</v>
      </c>
      <c r="G1151" s="361">
        <v>1.26</v>
      </c>
      <c r="H1151" s="361">
        <v>13.970800000000001</v>
      </c>
    </row>
    <row r="1152" spans="2:8" ht="15" customHeight="1">
      <c r="B1152" s="364">
        <v>43896</v>
      </c>
      <c r="C1152" s="361">
        <v>2.3431000000000002</v>
      </c>
      <c r="D1152" s="361">
        <v>13.981400000000001</v>
      </c>
      <c r="E1152" s="361">
        <v>28.93</v>
      </c>
      <c r="F1152" s="361">
        <v>15.2751</v>
      </c>
      <c r="G1152" s="361">
        <v>1.37</v>
      </c>
      <c r="H1152" s="361">
        <v>13.905099999999999</v>
      </c>
    </row>
    <row r="1153" spans="2:8" ht="15" customHeight="1">
      <c r="B1153" s="364">
        <v>43895</v>
      </c>
      <c r="C1153" s="361">
        <v>2.2852000000000001</v>
      </c>
      <c r="D1153" s="361">
        <v>14.0701</v>
      </c>
      <c r="E1153" s="361">
        <v>28.9391</v>
      </c>
      <c r="F1153" s="361">
        <v>15.2089</v>
      </c>
      <c r="G1153" s="361">
        <v>1.3480000000000001</v>
      </c>
      <c r="H1153" s="361">
        <v>13.860900000000001</v>
      </c>
    </row>
    <row r="1154" spans="2:8" ht="15" customHeight="1">
      <c r="B1154" s="364">
        <v>43894</v>
      </c>
      <c r="C1154" s="361">
        <v>2.2968000000000002</v>
      </c>
      <c r="D1154" s="361">
        <v>14.0246</v>
      </c>
      <c r="E1154" s="361">
        <v>28.918700000000001</v>
      </c>
      <c r="F1154" s="361">
        <v>15.210900000000001</v>
      </c>
      <c r="G1154" s="361">
        <v>1.298</v>
      </c>
      <c r="H1154" s="361">
        <v>13.9129</v>
      </c>
    </row>
    <row r="1155" spans="2:8" ht="15" customHeight="1">
      <c r="B1155" s="364">
        <v>43893</v>
      </c>
      <c r="C1155" s="361">
        <v>2.3515999999999999</v>
      </c>
      <c r="D1155" s="361">
        <v>13.9071</v>
      </c>
      <c r="E1155" s="361">
        <v>28.887899999999998</v>
      </c>
      <c r="F1155" s="361">
        <v>15.2667</v>
      </c>
      <c r="G1155" s="361">
        <v>1.38</v>
      </c>
      <c r="H1155" s="361">
        <v>13.886699999999999</v>
      </c>
    </row>
    <row r="1156" spans="2:8" ht="15" customHeight="1">
      <c r="B1156" s="364">
        <v>43892</v>
      </c>
      <c r="C1156" s="361">
        <v>2.3572000000000002</v>
      </c>
      <c r="D1156" s="361">
        <v>13.827299999999999</v>
      </c>
      <c r="E1156" s="361">
        <v>28.822800000000001</v>
      </c>
      <c r="F1156" s="361">
        <v>15.3522</v>
      </c>
      <c r="G1156" s="361">
        <v>1.375</v>
      </c>
      <c r="H1156" s="361">
        <v>13.9772</v>
      </c>
    </row>
    <row r="1157" spans="2:8" ht="15" customHeight="1">
      <c r="B1157" s="364">
        <v>43889</v>
      </c>
      <c r="C1157" s="361">
        <v>2.3382000000000001</v>
      </c>
      <c r="D1157" s="361">
        <v>13.5701</v>
      </c>
      <c r="E1157" s="361">
        <v>28.835599999999999</v>
      </c>
      <c r="F1157" s="361">
        <v>15.2302</v>
      </c>
      <c r="G1157" s="361">
        <v>1.327</v>
      </c>
      <c r="H1157" s="361">
        <v>13.9032</v>
      </c>
    </row>
    <row r="1158" spans="2:8" ht="15" customHeight="1">
      <c r="B1158" s="364">
        <v>43888</v>
      </c>
      <c r="C1158" s="361">
        <v>2.2584</v>
      </c>
      <c r="D1158" s="361">
        <v>14.073600000000001</v>
      </c>
      <c r="E1158" s="361">
        <v>28.838999999999999</v>
      </c>
      <c r="F1158" s="361">
        <v>15.339600000000001</v>
      </c>
      <c r="G1158" s="361">
        <v>1.4450000000000001</v>
      </c>
      <c r="H1158" s="361">
        <v>13.894600000000001</v>
      </c>
    </row>
    <row r="1159" spans="2:8" ht="15" customHeight="1">
      <c r="B1159" s="364">
        <v>43887</v>
      </c>
      <c r="C1159" s="361">
        <v>2.2317</v>
      </c>
      <c r="D1159" s="361">
        <v>14.0892</v>
      </c>
      <c r="E1159" s="361">
        <v>28.828900000000001</v>
      </c>
      <c r="F1159" s="361">
        <v>15.2445</v>
      </c>
      <c r="G1159" s="361">
        <v>1.405</v>
      </c>
      <c r="H1159" s="361">
        <v>13.839499999999999</v>
      </c>
    </row>
    <row r="1160" spans="2:8" ht="15" customHeight="1">
      <c r="B1160" s="364">
        <v>43886</v>
      </c>
      <c r="C1160" s="361">
        <v>2.1997</v>
      </c>
      <c r="D1160" s="361">
        <v>14.003500000000001</v>
      </c>
      <c r="E1160" s="361">
        <v>28.828299999999999</v>
      </c>
      <c r="F1160" s="361">
        <v>15.1783</v>
      </c>
      <c r="G1160" s="361">
        <v>1.44</v>
      </c>
      <c r="H1160" s="361">
        <v>13.738300000000001</v>
      </c>
    </row>
    <row r="1161" spans="2:8" ht="15" customHeight="1">
      <c r="B1161" s="364">
        <v>43885</v>
      </c>
      <c r="C1161" s="361">
        <v>2.2280000000000002</v>
      </c>
      <c r="D1161" s="361">
        <v>13.9994</v>
      </c>
      <c r="E1161" s="361">
        <v>28.807700000000001</v>
      </c>
      <c r="F1161" s="361">
        <v>15.256399999999999</v>
      </c>
      <c r="G1161" s="361">
        <v>1.42</v>
      </c>
      <c r="H1161" s="361">
        <v>13.836399999999999</v>
      </c>
    </row>
    <row r="1162" spans="2:8" ht="15" customHeight="1">
      <c r="B1162" s="364">
        <v>43882</v>
      </c>
      <c r="C1162" s="361">
        <v>2.1234000000000002</v>
      </c>
      <c r="D1162" s="361">
        <v>14.986800000000001</v>
      </c>
      <c r="E1162" s="361">
        <v>28.604299999999999</v>
      </c>
      <c r="F1162" s="361">
        <v>15.571999999999999</v>
      </c>
      <c r="G1162" s="361">
        <v>1.4470000000000001</v>
      </c>
      <c r="H1162" s="361">
        <v>14.125</v>
      </c>
    </row>
    <row r="1163" spans="2:8" ht="15" customHeight="1">
      <c r="B1163" s="364">
        <v>43881</v>
      </c>
      <c r="C1163" s="361">
        <v>2.0929000000000002</v>
      </c>
      <c r="D1163" s="361">
        <v>14.5488</v>
      </c>
      <c r="E1163" s="361">
        <v>28.624700000000001</v>
      </c>
      <c r="F1163" s="361">
        <v>15.244400000000001</v>
      </c>
      <c r="G1163" s="361">
        <v>1.53</v>
      </c>
      <c r="H1163" s="361">
        <v>13.714399999999999</v>
      </c>
    </row>
    <row r="1164" spans="2:8" ht="15" customHeight="1">
      <c r="B1164" s="364">
        <v>43880</v>
      </c>
      <c r="C1164" s="361">
        <v>2.0811000000000002</v>
      </c>
      <c r="D1164" s="361">
        <v>14.487</v>
      </c>
      <c r="E1164" s="361">
        <v>28.625800000000002</v>
      </c>
      <c r="F1164" s="361">
        <v>15.166600000000001</v>
      </c>
      <c r="G1164" s="361">
        <v>1.5549999999999999</v>
      </c>
      <c r="H1164" s="361">
        <v>13.611599999999999</v>
      </c>
    </row>
    <row r="1165" spans="2:8" ht="15" customHeight="1">
      <c r="B1165" s="364">
        <v>43879</v>
      </c>
      <c r="C1165" s="361">
        <v>2.0804999999999998</v>
      </c>
      <c r="D1165" s="361">
        <v>14.6395</v>
      </c>
      <c r="E1165" s="361">
        <v>28.5823</v>
      </c>
      <c r="F1165" s="361">
        <v>15.2363</v>
      </c>
      <c r="G1165" s="361">
        <v>1.5549999999999999</v>
      </c>
      <c r="H1165" s="361">
        <v>13.6813</v>
      </c>
    </row>
    <row r="1166" spans="2:8" ht="15" customHeight="1">
      <c r="B1166" s="364">
        <v>43878</v>
      </c>
      <c r="C1166" s="361">
        <v>2.0493000000000001</v>
      </c>
      <c r="D1166" s="361">
        <v>14.382300000000001</v>
      </c>
      <c r="E1166" s="361">
        <v>28.560099999999998</v>
      </c>
      <c r="F1166" s="361">
        <v>15.0571</v>
      </c>
      <c r="G1166" s="361">
        <v>1.615</v>
      </c>
      <c r="H1166" s="361">
        <v>13.4421</v>
      </c>
    </row>
    <row r="1167" spans="2:8" ht="15" customHeight="1">
      <c r="B1167" s="364">
        <v>43875</v>
      </c>
      <c r="C1167" s="361">
        <v>2.0493000000000001</v>
      </c>
      <c r="D1167" s="361">
        <v>14.0335</v>
      </c>
      <c r="E1167" s="361">
        <v>28.4663</v>
      </c>
      <c r="F1167" s="361">
        <v>14.9741</v>
      </c>
      <c r="G1167" s="361">
        <v>1.657</v>
      </c>
      <c r="H1167" s="361">
        <v>13.3171</v>
      </c>
    </row>
    <row r="1168" spans="2:8" ht="15" customHeight="1">
      <c r="B1168" s="364">
        <v>43874</v>
      </c>
      <c r="C1168" s="361">
        <v>2.0358999999999998</v>
      </c>
      <c r="D1168" s="361">
        <v>14.124000000000001</v>
      </c>
      <c r="E1168" s="361">
        <v>28.558900000000001</v>
      </c>
      <c r="F1168" s="361">
        <v>14.968400000000001</v>
      </c>
      <c r="G1168" s="361">
        <v>1.605</v>
      </c>
      <c r="H1168" s="361">
        <v>13.3634</v>
      </c>
    </row>
    <row r="1169" spans="2:8" ht="15" customHeight="1">
      <c r="B1169" s="364">
        <v>43873</v>
      </c>
      <c r="C1169" s="361">
        <v>2.0251000000000001</v>
      </c>
      <c r="D1169" s="361">
        <v>14.1614</v>
      </c>
      <c r="E1169" s="361">
        <v>28.555499999999999</v>
      </c>
      <c r="F1169" s="361">
        <v>14.9566</v>
      </c>
      <c r="G1169" s="361">
        <v>1.615</v>
      </c>
      <c r="H1169" s="361">
        <v>13.3416</v>
      </c>
    </row>
    <row r="1170" spans="2:8" ht="15" customHeight="1">
      <c r="B1170" s="364">
        <v>43872</v>
      </c>
      <c r="C1170" s="361">
        <v>2.0314999999999999</v>
      </c>
      <c r="D1170" s="361">
        <v>14.182700000000001</v>
      </c>
      <c r="E1170" s="361">
        <v>28.572700000000001</v>
      </c>
      <c r="F1170" s="361">
        <v>15.030799999999999</v>
      </c>
      <c r="G1170" s="361">
        <v>1.597</v>
      </c>
      <c r="H1170" s="361">
        <v>13.4338</v>
      </c>
    </row>
    <row r="1171" spans="2:8" ht="15" customHeight="1">
      <c r="B1171" s="364">
        <v>43871</v>
      </c>
      <c r="C1171" s="361">
        <v>2.0499000000000001</v>
      </c>
      <c r="D1171" s="361">
        <v>14.2073</v>
      </c>
      <c r="E1171" s="361">
        <v>28.313300000000002</v>
      </c>
      <c r="F1171" s="361">
        <v>15.2271</v>
      </c>
      <c r="G1171" s="361">
        <v>1.605</v>
      </c>
      <c r="H1171" s="361">
        <v>13.6221</v>
      </c>
    </row>
    <row r="1172" spans="2:8" ht="15" customHeight="1">
      <c r="B1172" s="364">
        <v>43868</v>
      </c>
      <c r="C1172" s="361">
        <v>2.0034000000000001</v>
      </c>
      <c r="D1172" s="361">
        <v>14.3726</v>
      </c>
      <c r="E1172" s="361">
        <v>28.1083</v>
      </c>
      <c r="F1172" s="361">
        <v>15.3264</v>
      </c>
      <c r="G1172" s="361">
        <v>1.6020000000000001</v>
      </c>
      <c r="H1172" s="361">
        <v>13.724399999999999</v>
      </c>
    </row>
    <row r="1173" spans="2:8" ht="15" customHeight="1">
      <c r="B1173" s="364">
        <v>43867</v>
      </c>
      <c r="C1173" s="361">
        <v>1.9790000000000001</v>
      </c>
      <c r="D1173" s="361">
        <v>13.4833</v>
      </c>
      <c r="E1173" s="361">
        <v>28.010300000000001</v>
      </c>
      <c r="F1173" s="361">
        <v>14.7103</v>
      </c>
      <c r="G1173" s="361">
        <v>1.615</v>
      </c>
      <c r="H1173" s="361">
        <v>13.0953</v>
      </c>
    </row>
    <row r="1174" spans="2:8" ht="15" customHeight="1">
      <c r="B1174" s="364">
        <v>43866</v>
      </c>
      <c r="C1174" s="361">
        <v>2.0325000000000002</v>
      </c>
      <c r="D1174" s="361">
        <v>13.032500000000001</v>
      </c>
      <c r="E1174" s="361">
        <v>28.027200000000001</v>
      </c>
      <c r="F1174" s="361">
        <v>14.4634</v>
      </c>
      <c r="G1174" s="361">
        <v>1.6020000000000001</v>
      </c>
      <c r="H1174" s="361">
        <v>12.8614</v>
      </c>
    </row>
    <row r="1175" spans="2:8" ht="15" customHeight="1">
      <c r="B1175" s="364">
        <v>43865</v>
      </c>
      <c r="C1175" s="361">
        <v>2.0394999999999999</v>
      </c>
      <c r="D1175" s="361">
        <v>13.066700000000001</v>
      </c>
      <c r="E1175" s="361">
        <v>27.956499999999998</v>
      </c>
      <c r="F1175" s="361">
        <v>14.154500000000001</v>
      </c>
      <c r="G1175" s="361">
        <v>1.6319999999999999</v>
      </c>
      <c r="H1175" s="361">
        <v>12.522500000000001</v>
      </c>
    </row>
    <row r="1176" spans="2:8" ht="15" customHeight="1">
      <c r="B1176" s="364">
        <v>43864</v>
      </c>
      <c r="C1176" s="361">
        <v>1.9363999999999999</v>
      </c>
      <c r="D1176" s="361">
        <v>11.4123</v>
      </c>
      <c r="E1176" s="361">
        <v>28.040400000000002</v>
      </c>
      <c r="F1176" s="361">
        <v>13.4056</v>
      </c>
      <c r="G1176" s="361">
        <v>1.5549999999999999</v>
      </c>
      <c r="H1176" s="361">
        <v>11.8506</v>
      </c>
    </row>
    <row r="1177" spans="2:8" ht="15" customHeight="1">
      <c r="B1177" s="364">
        <v>43861</v>
      </c>
      <c r="C1177" s="361">
        <v>2.2359</v>
      </c>
      <c r="D1177" s="361">
        <v>10.198399999999999</v>
      </c>
      <c r="E1177" s="361">
        <v>27.575700000000001</v>
      </c>
      <c r="F1177" s="361">
        <v>12.889200000000001</v>
      </c>
      <c r="G1177" s="361">
        <v>1.5620000000000001</v>
      </c>
      <c r="H1177" s="361">
        <v>11.327199999999999</v>
      </c>
    </row>
    <row r="1178" spans="2:8" ht="15" customHeight="1">
      <c r="B1178" s="364">
        <v>43860</v>
      </c>
      <c r="C1178" s="361">
        <v>2.2347000000000001</v>
      </c>
      <c r="D1178" s="361">
        <v>10.8521</v>
      </c>
      <c r="E1178" s="361">
        <v>27.606999999999999</v>
      </c>
      <c r="F1178" s="361">
        <v>13.190300000000001</v>
      </c>
      <c r="G1178" s="361">
        <v>1.5569999999999999</v>
      </c>
      <c r="H1178" s="361">
        <v>11.6333</v>
      </c>
    </row>
    <row r="1179" spans="2:8" ht="15" customHeight="1">
      <c r="B1179" s="364">
        <v>43859</v>
      </c>
      <c r="C1179" s="361">
        <v>2.2038000000000002</v>
      </c>
      <c r="D1179" s="361">
        <v>11.355</v>
      </c>
      <c r="E1179" s="361">
        <v>27.755299999999998</v>
      </c>
      <c r="F1179" s="361">
        <v>13.2895</v>
      </c>
      <c r="G1179" s="361">
        <v>1.575</v>
      </c>
      <c r="H1179" s="361">
        <v>11.714499999999999</v>
      </c>
    </row>
    <row r="1180" spans="2:8" ht="15" customHeight="1">
      <c r="B1180" s="364">
        <v>43858</v>
      </c>
      <c r="C1180" s="361">
        <v>2.2195999999999998</v>
      </c>
      <c r="D1180" s="361">
        <v>11.026899999999999</v>
      </c>
      <c r="E1180" s="361">
        <v>27.751200000000001</v>
      </c>
      <c r="F1180" s="361">
        <v>13.102399999999999</v>
      </c>
      <c r="G1180" s="361">
        <v>1.601</v>
      </c>
      <c r="H1180" s="361">
        <v>11.5014</v>
      </c>
    </row>
    <row r="1181" spans="2:8" ht="15" customHeight="1">
      <c r="B1181" s="364">
        <v>43853</v>
      </c>
      <c r="C1181" s="361">
        <v>2.1713</v>
      </c>
      <c r="D1181" s="361">
        <v>10.354900000000001</v>
      </c>
      <c r="E1181" s="361">
        <v>27.8432</v>
      </c>
      <c r="F1181" s="361">
        <v>12.6852</v>
      </c>
      <c r="G1181" s="361">
        <v>1.7</v>
      </c>
      <c r="H1181" s="361">
        <v>10.985200000000001</v>
      </c>
    </row>
    <row r="1182" spans="2:8" ht="15" customHeight="1">
      <c r="B1182" s="364">
        <v>43852</v>
      </c>
      <c r="C1182" s="361">
        <v>2.1457000000000002</v>
      </c>
      <c r="D1182" s="361">
        <v>9.8948999999999998</v>
      </c>
      <c r="E1182" s="361">
        <v>27.833500000000001</v>
      </c>
      <c r="F1182" s="361">
        <v>12.4581</v>
      </c>
      <c r="G1182" s="361">
        <v>1.73</v>
      </c>
      <c r="H1182" s="361">
        <v>10.7281</v>
      </c>
    </row>
    <row r="1183" spans="2:8" ht="15" customHeight="1">
      <c r="B1183" s="364">
        <v>43851</v>
      </c>
      <c r="C1183" s="361">
        <v>2.1640000000000001</v>
      </c>
      <c r="D1183" s="361">
        <v>9.8285</v>
      </c>
      <c r="E1183" s="361">
        <v>27.871300000000002</v>
      </c>
      <c r="F1183" s="361">
        <v>12.4602</v>
      </c>
      <c r="G1183" s="361">
        <v>1.6919999999999999</v>
      </c>
      <c r="H1183" s="361">
        <v>10.7682</v>
      </c>
    </row>
    <row r="1184" spans="2:8" ht="15" customHeight="1">
      <c r="B1184" s="364">
        <v>43850</v>
      </c>
      <c r="C1184" s="361">
        <v>2.1343000000000001</v>
      </c>
      <c r="D1184" s="361">
        <v>9.5518000000000001</v>
      </c>
      <c r="E1184" s="361">
        <v>27.8996</v>
      </c>
      <c r="F1184" s="361">
        <v>12.2546</v>
      </c>
      <c r="G1184" s="361">
        <v>1.756</v>
      </c>
      <c r="H1184" s="361">
        <v>10.4986</v>
      </c>
    </row>
    <row r="1185" spans="2:8" ht="15" customHeight="1">
      <c r="B1185" s="364">
        <v>43847</v>
      </c>
      <c r="C1185" s="361">
        <v>2.1475</v>
      </c>
      <c r="D1185" s="361">
        <v>9.2725000000000009</v>
      </c>
      <c r="E1185" s="361">
        <v>27.995100000000001</v>
      </c>
      <c r="F1185" s="361">
        <v>12.1252</v>
      </c>
      <c r="G1185" s="361">
        <v>1.74</v>
      </c>
      <c r="H1185" s="361">
        <v>10.385199999999999</v>
      </c>
    </row>
    <row r="1186" spans="2:8" ht="15" customHeight="1">
      <c r="B1186" s="364">
        <v>43846</v>
      </c>
      <c r="C1186" s="361">
        <v>2.1497000000000002</v>
      </c>
      <c r="D1186" s="361">
        <v>9.2227999999999994</v>
      </c>
      <c r="E1186" s="361">
        <v>28.1523</v>
      </c>
      <c r="F1186" s="361">
        <v>12.0989</v>
      </c>
      <c r="G1186" s="361">
        <v>1.7050000000000001</v>
      </c>
      <c r="H1186" s="361">
        <v>10.3939</v>
      </c>
    </row>
    <row r="1187" spans="2:8" ht="15" customHeight="1">
      <c r="B1187" s="364">
        <v>43845</v>
      </c>
      <c r="C1187" s="361">
        <v>2.1680000000000001</v>
      </c>
      <c r="D1187" s="361">
        <v>9.2731999999999992</v>
      </c>
      <c r="E1187" s="361">
        <v>28.171900000000001</v>
      </c>
      <c r="F1187" s="361">
        <v>12.1286</v>
      </c>
      <c r="G1187" s="361">
        <v>1.696</v>
      </c>
      <c r="H1187" s="361">
        <v>10.432600000000001</v>
      </c>
    </row>
    <row r="1188" spans="2:8" ht="15" customHeight="1">
      <c r="B1188" s="364">
        <v>43844</v>
      </c>
      <c r="C1188" s="361">
        <v>2.1581000000000001</v>
      </c>
      <c r="D1188" s="361">
        <v>9.125</v>
      </c>
      <c r="E1188" s="361">
        <v>28.1418</v>
      </c>
      <c r="F1188" s="361">
        <v>12.0684</v>
      </c>
      <c r="G1188" s="361">
        <v>1.7150000000000001</v>
      </c>
      <c r="H1188" s="361">
        <v>10.353400000000001</v>
      </c>
    </row>
    <row r="1189" spans="2:8" ht="15" customHeight="1">
      <c r="B1189" s="364">
        <v>43843</v>
      </c>
      <c r="C1189" s="361">
        <v>2.17</v>
      </c>
      <c r="D1189" s="361">
        <v>9.5747999999999998</v>
      </c>
      <c r="E1189" s="361">
        <v>28.1769</v>
      </c>
      <c r="F1189" s="361">
        <v>12.144500000000001</v>
      </c>
      <c r="G1189" s="361">
        <v>1.732</v>
      </c>
      <c r="H1189" s="361">
        <v>10.4125</v>
      </c>
    </row>
    <row r="1190" spans="2:8" ht="15" customHeight="1">
      <c r="B1190" s="364">
        <v>43840</v>
      </c>
      <c r="C1190" s="361">
        <v>2.1913</v>
      </c>
      <c r="D1190" s="361">
        <v>8.8902000000000001</v>
      </c>
      <c r="E1190" s="361">
        <v>28.192299999999999</v>
      </c>
      <c r="F1190" s="361">
        <v>12.1625</v>
      </c>
      <c r="G1190" s="361">
        <v>1.7090000000000001</v>
      </c>
      <c r="H1190" s="361">
        <v>10.4535</v>
      </c>
    </row>
    <row r="1191" spans="2:8" ht="15" customHeight="1">
      <c r="B1191" s="364">
        <v>43839</v>
      </c>
      <c r="C1191" s="361">
        <v>2.2113</v>
      </c>
      <c r="D1191" s="361">
        <v>8.9555000000000007</v>
      </c>
      <c r="E1191" s="361">
        <v>28.167999999999999</v>
      </c>
      <c r="F1191" s="361">
        <v>12.2692</v>
      </c>
      <c r="G1191" s="361">
        <v>1.6850000000000001</v>
      </c>
      <c r="H1191" s="361">
        <v>10.584199999999999</v>
      </c>
    </row>
    <row r="1192" spans="2:8" ht="15" customHeight="1">
      <c r="B1192" s="364">
        <v>43838</v>
      </c>
      <c r="C1192" s="361">
        <v>2.2462</v>
      </c>
      <c r="D1192" s="361">
        <v>9.5442999999999998</v>
      </c>
      <c r="E1192" s="361">
        <v>28.226500000000001</v>
      </c>
      <c r="F1192" s="361">
        <v>12.5138</v>
      </c>
      <c r="G1192" s="361">
        <v>1.635</v>
      </c>
      <c r="H1192" s="361">
        <v>10.8788</v>
      </c>
    </row>
    <row r="1193" spans="2:8" ht="15" customHeight="1">
      <c r="B1193" s="364">
        <v>43837</v>
      </c>
      <c r="C1193" s="361">
        <v>2.2261000000000002</v>
      </c>
      <c r="D1193" s="361">
        <v>9.4657</v>
      </c>
      <c r="E1193" s="361">
        <v>28.192799999999998</v>
      </c>
      <c r="F1193" s="361">
        <v>12.4114</v>
      </c>
      <c r="G1193" s="361">
        <v>1.633</v>
      </c>
      <c r="H1193" s="361">
        <v>10.7784</v>
      </c>
    </row>
    <row r="1194" spans="2:8" ht="15" customHeight="1">
      <c r="B1194" s="364">
        <v>43836</v>
      </c>
      <c r="C1194" s="361">
        <v>2.2437999999999998</v>
      </c>
      <c r="D1194" s="361">
        <v>10.534000000000001</v>
      </c>
      <c r="E1194" s="361">
        <v>28.1995</v>
      </c>
      <c r="F1194" s="361">
        <v>12.903499999999999</v>
      </c>
      <c r="G1194" s="361">
        <v>1.5569999999999999</v>
      </c>
      <c r="H1194" s="361">
        <v>11.346500000000001</v>
      </c>
    </row>
    <row r="1195" spans="2:8" ht="15" customHeight="1">
      <c r="B1195" s="364">
        <v>43833</v>
      </c>
      <c r="C1195" s="361">
        <v>2.2366000000000001</v>
      </c>
      <c r="D1195" s="361">
        <v>9.6453000000000007</v>
      </c>
      <c r="E1195" s="361">
        <v>28.344000000000001</v>
      </c>
      <c r="F1195" s="361">
        <v>12.4564</v>
      </c>
      <c r="G1195" s="361">
        <v>1.56</v>
      </c>
      <c r="H1195" s="361">
        <v>10.8964</v>
      </c>
    </row>
    <row r="1196" spans="2:8" ht="15" customHeight="1">
      <c r="B1196" s="364">
        <v>43832</v>
      </c>
      <c r="C1196" s="361">
        <v>2.2400000000000002</v>
      </c>
      <c r="D1196" s="361">
        <v>10.222</v>
      </c>
      <c r="E1196" s="361">
        <v>28.485800000000001</v>
      </c>
      <c r="F1196" s="361">
        <v>12.6167</v>
      </c>
      <c r="G1196" s="361">
        <v>1.625</v>
      </c>
      <c r="H1196" s="361">
        <v>10.9917</v>
      </c>
    </row>
    <row r="1197" spans="2:8" ht="15" customHeight="1">
      <c r="B1197" s="364">
        <v>43829</v>
      </c>
      <c r="C1197" s="361">
        <v>2.2119</v>
      </c>
      <c r="D1197" s="361">
        <v>10.901199999999999</v>
      </c>
      <c r="E1197" s="361">
        <v>32.675800000000002</v>
      </c>
      <c r="F1197" s="361">
        <v>11.976900000000001</v>
      </c>
      <c r="G1197" s="361">
        <v>1.6719999999999999</v>
      </c>
      <c r="H1197" s="361">
        <v>10.3049</v>
      </c>
    </row>
    <row r="1198" spans="2:8" ht="15" customHeight="1">
      <c r="B1198" s="364">
        <v>43826</v>
      </c>
      <c r="C1198" s="361">
        <v>2.2004000000000001</v>
      </c>
      <c r="D1198" s="361">
        <v>10.616300000000001</v>
      </c>
      <c r="E1198" s="361">
        <v>32.723500000000001</v>
      </c>
      <c r="F1198" s="361">
        <v>11.854900000000001</v>
      </c>
      <c r="G1198" s="361">
        <v>1.6819999999999999</v>
      </c>
      <c r="H1198" s="361">
        <v>10.1729</v>
      </c>
    </row>
    <row r="1199" spans="2:8" ht="15" customHeight="1">
      <c r="B1199" s="364">
        <v>43825</v>
      </c>
      <c r="C1199" s="361">
        <v>2.2141000000000002</v>
      </c>
      <c r="D1199" s="361">
        <v>10.5471</v>
      </c>
      <c r="E1199" s="361">
        <v>32.720999999999997</v>
      </c>
      <c r="F1199" s="361">
        <v>11.838800000000001</v>
      </c>
      <c r="G1199" s="361">
        <v>1.639</v>
      </c>
      <c r="H1199" s="361">
        <v>10.1998</v>
      </c>
    </row>
    <row r="1200" spans="2:8" ht="15" customHeight="1">
      <c r="B1200" s="364">
        <v>43823</v>
      </c>
      <c r="C1200" s="361">
        <v>2.2225999999999999</v>
      </c>
      <c r="D1200" s="361">
        <v>10.604699999999999</v>
      </c>
      <c r="E1200" s="361">
        <v>32.722000000000001</v>
      </c>
      <c r="F1200" s="361">
        <v>11.8622</v>
      </c>
      <c r="G1200" s="361">
        <v>1.6319999999999999</v>
      </c>
      <c r="H1200" s="361">
        <v>10.2302</v>
      </c>
    </row>
    <row r="1201" spans="2:8" ht="15" customHeight="1">
      <c r="B1201" s="364">
        <v>43822</v>
      </c>
      <c r="C1201" s="361">
        <v>2.2084000000000001</v>
      </c>
      <c r="D1201" s="361">
        <v>10.6938</v>
      </c>
      <c r="E1201" s="361">
        <v>32.730600000000003</v>
      </c>
      <c r="F1201" s="361">
        <v>11.8592</v>
      </c>
      <c r="G1201" s="361">
        <v>1.6419999999999999</v>
      </c>
      <c r="H1201" s="361">
        <v>10.2172</v>
      </c>
    </row>
    <row r="1202" spans="2:8" ht="15" customHeight="1">
      <c r="B1202" s="364">
        <v>43819</v>
      </c>
      <c r="C1202" s="361">
        <v>2.2044000000000001</v>
      </c>
      <c r="D1202" s="361">
        <v>10.653499999999999</v>
      </c>
      <c r="E1202" s="361">
        <v>32.676900000000003</v>
      </c>
      <c r="F1202" s="361">
        <v>11.856199999999999</v>
      </c>
      <c r="G1202" s="361">
        <v>1.665</v>
      </c>
      <c r="H1202" s="361">
        <v>10.1912</v>
      </c>
    </row>
    <row r="1203" spans="2:8" ht="15" customHeight="1">
      <c r="B1203" s="364">
        <v>43818</v>
      </c>
      <c r="C1203" s="361">
        <v>2.2122000000000002</v>
      </c>
      <c r="D1203" s="361">
        <v>10.6572</v>
      </c>
      <c r="E1203" s="361">
        <v>32.704099999999997</v>
      </c>
      <c r="F1203" s="361">
        <v>11.8757</v>
      </c>
      <c r="G1203" s="361">
        <v>1.655</v>
      </c>
      <c r="H1203" s="361">
        <v>10.220700000000001</v>
      </c>
    </row>
    <row r="1204" spans="2:8" ht="15" customHeight="1">
      <c r="B1204" s="364">
        <v>43817</v>
      </c>
      <c r="C1204" s="361">
        <v>2.2130999999999998</v>
      </c>
      <c r="D1204" s="361">
        <v>10.7418</v>
      </c>
      <c r="E1204" s="361">
        <v>32.657800000000002</v>
      </c>
      <c r="F1204" s="361">
        <v>11.913</v>
      </c>
      <c r="G1204" s="361">
        <v>1.61</v>
      </c>
      <c r="H1204" s="361">
        <v>10.303000000000001</v>
      </c>
    </row>
    <row r="1205" spans="2:8" ht="15" customHeight="1">
      <c r="B1205" s="364">
        <v>43816</v>
      </c>
      <c r="C1205" s="361">
        <v>2.2121</v>
      </c>
      <c r="D1205" s="361">
        <v>10.706099999999999</v>
      </c>
      <c r="E1205" s="361">
        <v>32.707999999999998</v>
      </c>
      <c r="F1205" s="361">
        <v>11.9175</v>
      </c>
      <c r="G1205" s="361">
        <v>1.6</v>
      </c>
      <c r="H1205" s="361">
        <v>10.317500000000001</v>
      </c>
    </row>
    <row r="1206" spans="2:8" ht="15" customHeight="1">
      <c r="B1206" s="364">
        <v>43815</v>
      </c>
      <c r="C1206" s="361">
        <v>2.2443</v>
      </c>
      <c r="D1206" s="361">
        <v>10.8918</v>
      </c>
      <c r="E1206" s="361">
        <v>32.734200000000001</v>
      </c>
      <c r="F1206" s="361">
        <v>12.018700000000001</v>
      </c>
      <c r="G1206" s="361">
        <v>1.6020000000000001</v>
      </c>
      <c r="H1206" s="361">
        <v>10.416700000000001</v>
      </c>
    </row>
    <row r="1207" spans="2:8" ht="15" customHeight="1">
      <c r="B1207" s="364">
        <v>43812</v>
      </c>
      <c r="C1207" s="361">
        <v>2.2391000000000001</v>
      </c>
      <c r="D1207" s="361">
        <v>10.886900000000001</v>
      </c>
      <c r="E1207" s="361">
        <v>32.740600000000001</v>
      </c>
      <c r="F1207" s="361">
        <v>12.0274</v>
      </c>
      <c r="G1207" s="361">
        <v>1.6519999999999999</v>
      </c>
      <c r="H1207" s="361">
        <v>10.375400000000001</v>
      </c>
    </row>
    <row r="1208" spans="2:8" ht="15" customHeight="1">
      <c r="B1208" s="364">
        <v>43811</v>
      </c>
      <c r="C1208" s="361">
        <v>2.2753000000000001</v>
      </c>
      <c r="D1208" s="361">
        <v>11.015700000000001</v>
      </c>
      <c r="E1208" s="361">
        <v>32.738599999999998</v>
      </c>
      <c r="F1208" s="361">
        <v>12.130599999999999</v>
      </c>
      <c r="G1208" s="361">
        <v>1.615</v>
      </c>
      <c r="H1208" s="361">
        <v>10.515599999999999</v>
      </c>
    </row>
    <row r="1209" spans="2:8" ht="15" customHeight="1">
      <c r="B1209" s="364">
        <v>43810</v>
      </c>
      <c r="C1209" s="361">
        <v>2.3117999999999999</v>
      </c>
      <c r="D1209" s="361">
        <v>11.0878</v>
      </c>
      <c r="E1209" s="361">
        <v>32.724299999999999</v>
      </c>
      <c r="F1209" s="361">
        <v>12.2136</v>
      </c>
      <c r="G1209" s="361">
        <v>1.62</v>
      </c>
      <c r="H1209" s="361">
        <v>10.5936</v>
      </c>
    </row>
    <row r="1210" spans="2:8" ht="15" customHeight="1">
      <c r="B1210" s="364">
        <v>43809</v>
      </c>
      <c r="C1210" s="361">
        <v>2.3197000000000001</v>
      </c>
      <c r="D1210" s="361">
        <v>11.0388</v>
      </c>
      <c r="E1210" s="361">
        <v>32.6905</v>
      </c>
      <c r="F1210" s="361">
        <v>12.192600000000001</v>
      </c>
      <c r="G1210" s="361">
        <v>1.619</v>
      </c>
      <c r="H1210" s="361">
        <v>10.573600000000001</v>
      </c>
    </row>
    <row r="1211" spans="2:8" ht="15" customHeight="1">
      <c r="B1211" s="364">
        <v>43808</v>
      </c>
      <c r="C1211" s="361">
        <v>2.3330000000000002</v>
      </c>
      <c r="D1211" s="361">
        <v>11.097200000000001</v>
      </c>
      <c r="E1211" s="361">
        <v>32.488100000000003</v>
      </c>
      <c r="F1211" s="361">
        <v>12.2066</v>
      </c>
      <c r="G1211" s="361">
        <v>1.657</v>
      </c>
      <c r="H1211" s="361">
        <v>10.5496</v>
      </c>
    </row>
    <row r="1212" spans="2:8" ht="15" customHeight="1">
      <c r="B1212" s="364">
        <v>43805</v>
      </c>
      <c r="C1212" s="361">
        <v>2.3414000000000001</v>
      </c>
      <c r="D1212" s="361">
        <v>11.1876</v>
      </c>
      <c r="E1212" s="361">
        <v>32.4831</v>
      </c>
      <c r="F1212" s="361">
        <v>12.200200000000001</v>
      </c>
      <c r="G1212" s="361">
        <v>1.6850000000000001</v>
      </c>
      <c r="H1212" s="361">
        <v>10.5152</v>
      </c>
    </row>
    <row r="1213" spans="2:8" ht="15" customHeight="1">
      <c r="B1213" s="364">
        <v>43804</v>
      </c>
      <c r="C1213" s="361">
        <v>2.3668</v>
      </c>
      <c r="D1213" s="361">
        <v>11.0097</v>
      </c>
      <c r="E1213" s="361">
        <v>32.506399999999999</v>
      </c>
      <c r="F1213" s="361">
        <v>12.173500000000001</v>
      </c>
      <c r="G1213" s="361">
        <v>1.655</v>
      </c>
      <c r="H1213" s="361">
        <v>10.5185</v>
      </c>
    </row>
    <row r="1214" spans="2:8" ht="15" customHeight="1">
      <c r="B1214" s="364">
        <v>43803</v>
      </c>
      <c r="C1214" s="361">
        <v>2.3573</v>
      </c>
      <c r="D1214" s="361">
        <v>11.079000000000001</v>
      </c>
      <c r="E1214" s="361">
        <v>32.508800000000001</v>
      </c>
      <c r="F1214" s="361">
        <v>12.137600000000001</v>
      </c>
      <c r="G1214" s="361">
        <v>1.6519999999999999</v>
      </c>
      <c r="H1214" s="361">
        <v>10.4856</v>
      </c>
    </row>
    <row r="1215" spans="2:8" ht="15" customHeight="1">
      <c r="B1215" s="364">
        <v>43802</v>
      </c>
      <c r="C1215" s="361">
        <v>2.3431999999999999</v>
      </c>
      <c r="D1215" s="361">
        <v>10.7902</v>
      </c>
      <c r="E1215" s="361">
        <v>32.513300000000001</v>
      </c>
      <c r="F1215" s="361">
        <v>11.987299999999999</v>
      </c>
      <c r="G1215" s="361">
        <v>1.7370000000000001</v>
      </c>
      <c r="H1215" s="361">
        <v>10.250299999999999</v>
      </c>
    </row>
    <row r="1216" spans="2:8" ht="15" customHeight="1">
      <c r="B1216" s="364">
        <v>43801</v>
      </c>
      <c r="C1216" s="361">
        <v>2.3338999999999999</v>
      </c>
      <c r="D1216" s="361">
        <v>10.7668</v>
      </c>
      <c r="E1216" s="361">
        <v>32.532400000000003</v>
      </c>
      <c r="F1216" s="361">
        <v>11.962400000000001</v>
      </c>
      <c r="G1216" s="361">
        <v>1.7</v>
      </c>
      <c r="H1216" s="361">
        <v>10.2624</v>
      </c>
    </row>
    <row r="1217" spans="2:8" ht="15" customHeight="1">
      <c r="B1217" s="364">
        <v>43798</v>
      </c>
      <c r="C1217" s="361">
        <v>2.3530000000000002</v>
      </c>
      <c r="D1217" s="361">
        <v>10.6503</v>
      </c>
      <c r="E1217" s="361">
        <v>32.5336</v>
      </c>
      <c r="F1217" s="361">
        <v>11.929600000000001</v>
      </c>
      <c r="G1217" s="361">
        <v>1.635</v>
      </c>
      <c r="H1217" s="361">
        <v>10.294600000000001</v>
      </c>
    </row>
    <row r="1218" spans="2:8" ht="15" customHeight="1">
      <c r="B1218" s="364">
        <v>43797</v>
      </c>
      <c r="C1218" s="361">
        <v>2.3174000000000001</v>
      </c>
      <c r="D1218" s="361">
        <v>10.6729</v>
      </c>
      <c r="E1218" s="361">
        <v>32.5276</v>
      </c>
      <c r="F1218" s="361">
        <v>11.8626</v>
      </c>
      <c r="G1218" s="361">
        <v>1.665</v>
      </c>
      <c r="H1218" s="361">
        <v>10.1976</v>
      </c>
    </row>
    <row r="1219" spans="2:8" ht="15" customHeight="1">
      <c r="B1219" s="364">
        <v>43796</v>
      </c>
      <c r="C1219" s="361">
        <v>2.3058999999999998</v>
      </c>
      <c r="D1219" s="361">
        <v>10.650499999999999</v>
      </c>
      <c r="E1219" s="361">
        <v>32.539099999999998</v>
      </c>
      <c r="F1219" s="361">
        <v>11.827500000000001</v>
      </c>
      <c r="G1219" s="361">
        <v>1.665</v>
      </c>
      <c r="H1219" s="361">
        <v>10.1625</v>
      </c>
    </row>
    <row r="1220" spans="2:8" ht="15" customHeight="1">
      <c r="B1220" s="364">
        <v>43795</v>
      </c>
      <c r="C1220" s="361">
        <v>2.3136000000000001</v>
      </c>
      <c r="D1220" s="361">
        <v>10.524699999999999</v>
      </c>
      <c r="E1220" s="361">
        <v>32.543500000000002</v>
      </c>
      <c r="F1220" s="361">
        <v>11.777799999999999</v>
      </c>
      <c r="G1220" s="361">
        <v>1.7</v>
      </c>
      <c r="H1220" s="361">
        <v>10.0778</v>
      </c>
    </row>
    <row r="1221" spans="2:8" ht="15" customHeight="1">
      <c r="B1221" s="364">
        <v>43794</v>
      </c>
      <c r="C1221" s="361">
        <v>2.3092999999999999</v>
      </c>
      <c r="D1221" s="361">
        <v>10.5161</v>
      </c>
      <c r="E1221" s="361">
        <v>32.545299999999997</v>
      </c>
      <c r="F1221" s="361">
        <v>11.7812</v>
      </c>
      <c r="G1221" s="361">
        <v>1.7250000000000001</v>
      </c>
      <c r="H1221" s="361">
        <v>10.0562</v>
      </c>
    </row>
    <row r="1222" spans="2:8" ht="15" customHeight="1">
      <c r="B1222" s="364">
        <v>43791</v>
      </c>
      <c r="C1222" s="361">
        <v>2.335</v>
      </c>
      <c r="D1222" s="361">
        <v>10.0007</v>
      </c>
      <c r="E1222" s="361">
        <v>32.605699999999999</v>
      </c>
      <c r="F1222" s="361">
        <v>11.7713</v>
      </c>
      <c r="G1222" s="361">
        <v>1.698</v>
      </c>
      <c r="H1222" s="361">
        <v>10.0733</v>
      </c>
    </row>
    <row r="1223" spans="2:8" ht="15" customHeight="1">
      <c r="B1223" s="364">
        <v>43790</v>
      </c>
      <c r="C1223" s="361">
        <v>2.3451</v>
      </c>
      <c r="D1223" s="361">
        <v>10.2532</v>
      </c>
      <c r="E1223" s="361">
        <v>32.604399999999998</v>
      </c>
      <c r="F1223" s="361">
        <v>11.682399999999999</v>
      </c>
      <c r="G1223" s="361">
        <v>1.68</v>
      </c>
      <c r="H1223" s="361">
        <v>10.0024</v>
      </c>
    </row>
    <row r="1224" spans="2:8" ht="15" customHeight="1">
      <c r="B1224" s="364">
        <v>43789</v>
      </c>
      <c r="C1224" s="361">
        <v>2.3159000000000001</v>
      </c>
      <c r="D1224" s="361">
        <v>10.019600000000001</v>
      </c>
      <c r="E1224" s="361">
        <v>32.621600000000001</v>
      </c>
      <c r="F1224" s="361">
        <v>11.551</v>
      </c>
      <c r="G1224" s="361">
        <v>1.6659999999999999</v>
      </c>
      <c r="H1224" s="361">
        <v>9.8849999999999998</v>
      </c>
    </row>
    <row r="1225" spans="2:8" ht="15" customHeight="1">
      <c r="B1225" s="364">
        <v>43788</v>
      </c>
      <c r="C1225" s="361">
        <v>2.2852000000000001</v>
      </c>
      <c r="D1225" s="361">
        <v>9.9319000000000006</v>
      </c>
      <c r="E1225" s="361">
        <v>32.616999999999997</v>
      </c>
      <c r="F1225" s="361">
        <v>11.511100000000001</v>
      </c>
      <c r="G1225" s="361">
        <v>1.7250000000000001</v>
      </c>
      <c r="H1225" s="361">
        <v>9.7860999999999994</v>
      </c>
    </row>
    <row r="1226" spans="2:8" ht="15" customHeight="1">
      <c r="B1226" s="364">
        <v>43787</v>
      </c>
      <c r="C1226" s="361">
        <v>2.2764000000000002</v>
      </c>
      <c r="D1226" s="361">
        <v>10.4145</v>
      </c>
      <c r="E1226" s="361">
        <v>32.669699999999999</v>
      </c>
      <c r="F1226" s="361">
        <v>11.631500000000001</v>
      </c>
      <c r="G1226" s="361">
        <v>1.78</v>
      </c>
      <c r="H1226" s="361">
        <v>9.8514999999999997</v>
      </c>
    </row>
    <row r="1227" spans="2:8" ht="15" customHeight="1">
      <c r="B1227" s="364">
        <v>43784</v>
      </c>
      <c r="C1227" s="361">
        <v>2.2704</v>
      </c>
      <c r="D1227" s="361">
        <v>10.220700000000001</v>
      </c>
      <c r="E1227" s="361">
        <v>32.669600000000003</v>
      </c>
      <c r="F1227" s="361">
        <v>11.5379</v>
      </c>
      <c r="G1227" s="361">
        <v>1.7949999999999999</v>
      </c>
      <c r="H1227" s="361">
        <v>9.7429000000000006</v>
      </c>
    </row>
    <row r="1228" spans="2:8" ht="15" customHeight="1">
      <c r="B1228" s="364">
        <v>43783</v>
      </c>
      <c r="C1228" s="361">
        <v>2.2951999999999999</v>
      </c>
      <c r="D1228" s="361">
        <v>10.184900000000001</v>
      </c>
      <c r="E1228" s="361">
        <v>32.634</v>
      </c>
      <c r="F1228" s="361">
        <v>11.560600000000001</v>
      </c>
      <c r="G1228" s="361">
        <v>1.782</v>
      </c>
      <c r="H1228" s="361">
        <v>9.7786000000000008</v>
      </c>
    </row>
    <row r="1229" spans="2:8" ht="15" customHeight="1">
      <c r="B1229" s="364">
        <v>43782</v>
      </c>
      <c r="C1229" s="361">
        <v>2.3146</v>
      </c>
      <c r="D1229" s="361">
        <v>10.1607</v>
      </c>
      <c r="E1229" s="361">
        <v>32.619799999999998</v>
      </c>
      <c r="F1229" s="361">
        <v>11.6137</v>
      </c>
      <c r="G1229" s="361">
        <v>1.7849999999999999</v>
      </c>
      <c r="H1229" s="361">
        <v>9.8286999999999995</v>
      </c>
    </row>
    <row r="1230" spans="2:8" ht="15" customHeight="1">
      <c r="B1230" s="364">
        <v>43781</v>
      </c>
      <c r="C1230" s="361">
        <v>2.2945000000000002</v>
      </c>
      <c r="D1230" s="361">
        <v>10.1576</v>
      </c>
      <c r="E1230" s="361">
        <v>32.629300000000001</v>
      </c>
      <c r="F1230" s="361">
        <v>11.577199999999999</v>
      </c>
      <c r="G1230" s="361">
        <v>1.8420000000000001</v>
      </c>
      <c r="H1230" s="361">
        <v>9.7352000000000007</v>
      </c>
    </row>
    <row r="1231" spans="2:8" ht="15" customHeight="1">
      <c r="B1231" s="364">
        <v>43780</v>
      </c>
      <c r="C1231" s="361">
        <v>2.3148</v>
      </c>
      <c r="D1231" s="361">
        <v>10.449</v>
      </c>
      <c r="E1231" s="361">
        <v>32.682699999999997</v>
      </c>
      <c r="F1231" s="361">
        <v>11.717499999999999</v>
      </c>
      <c r="G1231" s="361">
        <v>1.7969999999999999</v>
      </c>
      <c r="H1231" s="361">
        <v>9.9205000000000005</v>
      </c>
    </row>
    <row r="1232" spans="2:8" ht="15" customHeight="1">
      <c r="B1232" s="364">
        <v>43777</v>
      </c>
      <c r="C1232" s="361">
        <v>2.2978999999999998</v>
      </c>
      <c r="D1232" s="361">
        <v>10.2646</v>
      </c>
      <c r="E1232" s="361">
        <v>32.781500000000001</v>
      </c>
      <c r="F1232" s="361">
        <v>11.594900000000001</v>
      </c>
      <c r="G1232" s="361">
        <v>1.8</v>
      </c>
      <c r="H1232" s="361">
        <v>9.7949000000000002</v>
      </c>
    </row>
    <row r="1233" spans="2:8" ht="15" customHeight="1">
      <c r="B1233" s="364">
        <v>43776</v>
      </c>
      <c r="C1233" s="361">
        <v>2.2904</v>
      </c>
      <c r="D1233" s="361">
        <v>10.2133</v>
      </c>
      <c r="E1233" s="361">
        <v>32.8108</v>
      </c>
      <c r="F1233" s="361">
        <v>11.568300000000001</v>
      </c>
      <c r="G1233" s="361">
        <v>1.833</v>
      </c>
      <c r="H1233" s="361">
        <v>9.7353000000000005</v>
      </c>
    </row>
    <row r="1234" spans="2:8" ht="15" customHeight="1">
      <c r="B1234" s="364">
        <v>43775</v>
      </c>
      <c r="C1234" s="361">
        <v>2.2909000000000002</v>
      </c>
      <c r="D1234" s="361">
        <v>10.203900000000001</v>
      </c>
      <c r="E1234" s="361">
        <v>32.820599999999999</v>
      </c>
      <c r="F1234" s="361">
        <v>11.5633</v>
      </c>
      <c r="G1234" s="361">
        <v>1.81</v>
      </c>
      <c r="H1234" s="361">
        <v>9.7532999999999994</v>
      </c>
    </row>
    <row r="1235" spans="2:8" ht="15" customHeight="1">
      <c r="B1235" s="364">
        <v>43774</v>
      </c>
      <c r="C1235" s="361">
        <v>2.2927</v>
      </c>
      <c r="D1235" s="361">
        <v>10.080500000000001</v>
      </c>
      <c r="E1235" s="361">
        <v>32.921900000000001</v>
      </c>
      <c r="F1235" s="361">
        <v>11.4984</v>
      </c>
      <c r="G1235" s="361">
        <v>1.82</v>
      </c>
      <c r="H1235" s="361">
        <v>9.6783999999999999</v>
      </c>
    </row>
    <row r="1236" spans="2:8" ht="15" customHeight="1">
      <c r="B1236" s="364">
        <v>43773</v>
      </c>
      <c r="C1236" s="361">
        <v>2.3069999999999999</v>
      </c>
      <c r="D1236" s="361">
        <v>10.0068</v>
      </c>
      <c r="E1236" s="361">
        <v>32.856999999999999</v>
      </c>
      <c r="F1236" s="361">
        <v>11.4237</v>
      </c>
      <c r="G1236" s="361">
        <v>1.837</v>
      </c>
      <c r="H1236" s="361">
        <v>9.5868000000000002</v>
      </c>
    </row>
    <row r="1237" spans="2:8" ht="15" customHeight="1">
      <c r="B1237" s="364">
        <v>43770</v>
      </c>
      <c r="C1237" s="361">
        <v>2.3328000000000002</v>
      </c>
      <c r="D1237" s="361">
        <v>9.7684999999999995</v>
      </c>
      <c r="E1237" s="361">
        <v>32.787199999999999</v>
      </c>
      <c r="F1237" s="361">
        <v>11.366</v>
      </c>
      <c r="G1237" s="361">
        <v>1.74</v>
      </c>
      <c r="H1237" s="361">
        <v>9.6259999999999994</v>
      </c>
    </row>
    <row r="1238" spans="2:8" ht="15" customHeight="1">
      <c r="B1238" s="364">
        <v>43769</v>
      </c>
      <c r="C1238" s="361">
        <v>2.3574000000000002</v>
      </c>
      <c r="D1238" s="361">
        <v>9.2759999999999998</v>
      </c>
      <c r="E1238" s="361">
        <v>32.831699999999998</v>
      </c>
      <c r="F1238" s="361">
        <v>11.347200000000001</v>
      </c>
      <c r="G1238" s="361">
        <v>1.73</v>
      </c>
      <c r="H1238" s="361">
        <v>9.6172000000000004</v>
      </c>
    </row>
    <row r="1239" spans="2:8" ht="15" customHeight="1">
      <c r="B1239" s="364">
        <v>43768</v>
      </c>
      <c r="C1239" s="361">
        <v>2.3641000000000001</v>
      </c>
      <c r="D1239" s="361">
        <v>9.7417999999999996</v>
      </c>
      <c r="E1239" s="361">
        <v>32.734099999999998</v>
      </c>
      <c r="F1239" s="361">
        <v>11.670500000000001</v>
      </c>
      <c r="G1239" s="361">
        <v>1.744</v>
      </c>
      <c r="H1239" s="361">
        <v>9.9265000000000008</v>
      </c>
    </row>
    <row r="1240" spans="2:8" ht="15" customHeight="1">
      <c r="B1240" s="364">
        <v>43767</v>
      </c>
      <c r="C1240" s="361">
        <v>2.3496000000000001</v>
      </c>
      <c r="D1240" s="361">
        <v>9.7904</v>
      </c>
      <c r="E1240" s="361">
        <v>32.715000000000003</v>
      </c>
      <c r="F1240" s="361">
        <v>11.6625</v>
      </c>
      <c r="G1240" s="361">
        <v>1.766</v>
      </c>
      <c r="H1240" s="361">
        <v>9.8964999999999996</v>
      </c>
    </row>
    <row r="1241" spans="2:8" ht="15" customHeight="1">
      <c r="B1241" s="364">
        <v>43766</v>
      </c>
      <c r="C1241" s="361">
        <v>2.3428</v>
      </c>
      <c r="D1241" s="361">
        <v>9.6669999999999998</v>
      </c>
      <c r="E1241" s="361">
        <v>32.978299999999997</v>
      </c>
      <c r="F1241" s="361">
        <v>11.597300000000001</v>
      </c>
      <c r="G1241" s="361">
        <v>1.7769999999999999</v>
      </c>
      <c r="H1241" s="361">
        <v>9.8202999999999996</v>
      </c>
    </row>
    <row r="1242" spans="2:8" ht="15" customHeight="1">
      <c r="B1242" s="364">
        <v>43763</v>
      </c>
      <c r="C1242" s="361">
        <v>2.3479999999999999</v>
      </c>
      <c r="D1242" s="361">
        <v>9.6465999999999994</v>
      </c>
      <c r="E1242" s="361">
        <v>33.869599999999998</v>
      </c>
      <c r="F1242" s="361">
        <v>11.6242</v>
      </c>
      <c r="G1242" s="361">
        <v>1.6850000000000001</v>
      </c>
      <c r="H1242" s="361">
        <v>9.9391999999999996</v>
      </c>
    </row>
    <row r="1243" spans="2:8" ht="15" customHeight="1">
      <c r="B1243" s="364">
        <v>43762</v>
      </c>
      <c r="C1243" s="361">
        <v>2.3477999999999999</v>
      </c>
      <c r="D1243" s="361">
        <v>9.9071999999999996</v>
      </c>
      <c r="E1243" s="361">
        <v>33.959099999999999</v>
      </c>
      <c r="F1243" s="361">
        <v>11.728</v>
      </c>
      <c r="G1243" s="361">
        <v>1.637</v>
      </c>
      <c r="H1243" s="361">
        <v>10.090999999999999</v>
      </c>
    </row>
    <row r="1244" spans="2:8" ht="15" customHeight="1">
      <c r="B1244" s="364">
        <v>43761</v>
      </c>
      <c r="C1244" s="361">
        <v>2.3536999999999999</v>
      </c>
      <c r="D1244" s="361">
        <v>10.007999999999999</v>
      </c>
      <c r="E1244" s="361">
        <v>34.2087</v>
      </c>
      <c r="F1244" s="361">
        <v>11.803599999999999</v>
      </c>
      <c r="G1244" s="361">
        <v>1.6419999999999999</v>
      </c>
      <c r="H1244" s="361">
        <v>10.1616</v>
      </c>
    </row>
    <row r="1245" spans="2:8" ht="15" customHeight="1">
      <c r="B1245" s="364">
        <v>43760</v>
      </c>
      <c r="C1245" s="361">
        <v>2.3431999999999999</v>
      </c>
      <c r="D1245" s="361">
        <v>9.9924999999999997</v>
      </c>
      <c r="E1245" s="361">
        <v>34.2166</v>
      </c>
      <c r="F1245" s="361">
        <v>11.7628</v>
      </c>
      <c r="G1245" s="361">
        <v>1.647</v>
      </c>
      <c r="H1245" s="361">
        <v>10.1158</v>
      </c>
    </row>
    <row r="1246" spans="2:8" ht="15" customHeight="1">
      <c r="B1246" s="364">
        <v>43759</v>
      </c>
      <c r="C1246" s="361">
        <v>2.3700999999999999</v>
      </c>
      <c r="D1246" s="361">
        <v>9.8805999999999994</v>
      </c>
      <c r="E1246" s="361">
        <v>34.246400000000001</v>
      </c>
      <c r="F1246" s="361">
        <v>11.6921</v>
      </c>
      <c r="G1246" s="361">
        <v>1.669</v>
      </c>
      <c r="H1246" s="361">
        <v>10.023099999999999</v>
      </c>
    </row>
    <row r="1247" spans="2:8" ht="15" customHeight="1">
      <c r="B1247" s="364">
        <v>43756</v>
      </c>
      <c r="C1247" s="361">
        <v>2.3778000000000001</v>
      </c>
      <c r="D1247" s="361">
        <v>9.4560999999999993</v>
      </c>
      <c r="E1247" s="361">
        <v>34.568800000000003</v>
      </c>
      <c r="F1247" s="361">
        <v>11.4223</v>
      </c>
      <c r="G1247" s="361">
        <v>1.5920000000000001</v>
      </c>
      <c r="H1247" s="361">
        <v>9.8302999999999994</v>
      </c>
    </row>
    <row r="1248" spans="2:8" ht="15" customHeight="1">
      <c r="B1248" s="364">
        <v>43755</v>
      </c>
      <c r="C1248" s="361">
        <v>2.3475999999999999</v>
      </c>
      <c r="D1248" s="361">
        <v>9.4296000000000006</v>
      </c>
      <c r="E1248" s="361">
        <v>34.5379</v>
      </c>
      <c r="F1248" s="361">
        <v>11.3834</v>
      </c>
      <c r="G1248" s="361">
        <v>1.58</v>
      </c>
      <c r="H1248" s="361">
        <v>9.8033999999999999</v>
      </c>
    </row>
    <row r="1249" spans="2:8" ht="15" customHeight="1">
      <c r="B1249" s="364">
        <v>43754</v>
      </c>
      <c r="C1249" s="361">
        <v>2.3407</v>
      </c>
      <c r="D1249" s="361">
        <v>9.4117999999999995</v>
      </c>
      <c r="E1249" s="361">
        <v>34.555599999999998</v>
      </c>
      <c r="F1249" s="361">
        <v>11.381</v>
      </c>
      <c r="G1249" s="361">
        <v>1.528</v>
      </c>
      <c r="H1249" s="361">
        <v>9.8529999999999998</v>
      </c>
    </row>
    <row r="1250" spans="2:8" ht="15" customHeight="1">
      <c r="B1250" s="364">
        <v>43753</v>
      </c>
      <c r="C1250" s="361">
        <v>2.3515000000000001</v>
      </c>
      <c r="D1250" s="361">
        <v>9.4585000000000008</v>
      </c>
      <c r="E1250" s="361">
        <v>34.582299999999996</v>
      </c>
      <c r="F1250" s="361">
        <v>11.4292</v>
      </c>
      <c r="G1250" s="361">
        <v>1.51</v>
      </c>
      <c r="H1250" s="361">
        <v>9.9192</v>
      </c>
    </row>
    <row r="1251" spans="2:8" ht="15" customHeight="1">
      <c r="B1251" s="364">
        <v>43752</v>
      </c>
      <c r="C1251" s="361">
        <v>2.3519000000000001</v>
      </c>
      <c r="D1251" s="361">
        <v>9.6313999999999993</v>
      </c>
      <c r="E1251" s="361">
        <v>34.574199999999998</v>
      </c>
      <c r="F1251" s="361">
        <v>11.506</v>
      </c>
      <c r="G1251" s="361">
        <v>1.484</v>
      </c>
      <c r="H1251" s="361">
        <v>10.022</v>
      </c>
    </row>
    <row r="1252" spans="2:8" ht="15" customHeight="1">
      <c r="B1252" s="364">
        <v>43749</v>
      </c>
      <c r="C1252" s="361">
        <v>2.3767999999999998</v>
      </c>
      <c r="D1252" s="361">
        <v>9.8089999999999993</v>
      </c>
      <c r="E1252" s="361">
        <v>34.4726</v>
      </c>
      <c r="F1252" s="361">
        <v>11.607799999999999</v>
      </c>
      <c r="G1252" s="361">
        <v>1.4850000000000001</v>
      </c>
      <c r="H1252" s="361">
        <v>10.1228</v>
      </c>
    </row>
    <row r="1253" spans="2:8" ht="15" customHeight="1">
      <c r="B1253" s="364">
        <v>43748</v>
      </c>
      <c r="C1253" s="361">
        <v>2.4009</v>
      </c>
      <c r="D1253" s="361">
        <v>9.7788000000000004</v>
      </c>
      <c r="E1253" s="361">
        <v>34.480899999999998</v>
      </c>
      <c r="F1253" s="361">
        <v>11.6089</v>
      </c>
      <c r="G1253" s="361">
        <v>1.46</v>
      </c>
      <c r="H1253" s="361">
        <v>10.148899999999999</v>
      </c>
    </row>
    <row r="1254" spans="2:8" ht="15" customHeight="1">
      <c r="B1254" s="364">
        <v>43746</v>
      </c>
      <c r="C1254" s="361">
        <v>2.3763000000000001</v>
      </c>
      <c r="D1254" s="361">
        <v>9.5863999999999994</v>
      </c>
      <c r="E1254" s="361">
        <v>34.447699999999998</v>
      </c>
      <c r="F1254" s="361">
        <v>11.509600000000001</v>
      </c>
      <c r="G1254" s="361">
        <v>1.4219999999999999</v>
      </c>
      <c r="H1254" s="361">
        <v>10.0876</v>
      </c>
    </row>
    <row r="1255" spans="2:8" ht="15" customHeight="1">
      <c r="B1255" s="364">
        <v>43745</v>
      </c>
      <c r="C1255" s="361">
        <v>2.4076</v>
      </c>
      <c r="D1255" s="361">
        <v>9.5505999999999993</v>
      </c>
      <c r="E1255" s="361">
        <v>34.636400000000002</v>
      </c>
      <c r="F1255" s="361">
        <v>11.542</v>
      </c>
      <c r="G1255" s="361">
        <v>1.395</v>
      </c>
      <c r="H1255" s="361">
        <v>10.147</v>
      </c>
    </row>
    <row r="1256" spans="2:8" ht="15" customHeight="1">
      <c r="B1256" s="364">
        <v>43742</v>
      </c>
      <c r="C1256" s="361">
        <v>2.4146000000000001</v>
      </c>
      <c r="D1256" s="361">
        <v>9.3583999999999996</v>
      </c>
      <c r="E1256" s="361">
        <v>34.765799999999999</v>
      </c>
      <c r="F1256" s="361">
        <v>11.4697</v>
      </c>
      <c r="G1256" s="361">
        <v>1.3720000000000001</v>
      </c>
      <c r="H1256" s="361">
        <v>10.0977</v>
      </c>
    </row>
    <row r="1257" spans="2:8" ht="15" customHeight="1">
      <c r="B1257" s="364">
        <v>43740</v>
      </c>
      <c r="C1257" s="361">
        <v>2.4016000000000002</v>
      </c>
      <c r="D1257" s="361">
        <v>9.4001999999999999</v>
      </c>
      <c r="E1257" s="361">
        <v>34.682099999999998</v>
      </c>
      <c r="F1257" s="361">
        <v>11.407999999999999</v>
      </c>
      <c r="G1257" s="361">
        <v>1.4970000000000001</v>
      </c>
      <c r="H1257" s="361">
        <v>9.9109999999999996</v>
      </c>
    </row>
    <row r="1258" spans="2:8" ht="15" customHeight="1">
      <c r="B1258" s="364">
        <v>43739</v>
      </c>
      <c r="C1258" s="361">
        <v>2.3517999999999999</v>
      </c>
      <c r="D1258" s="361">
        <v>9.4117999999999995</v>
      </c>
      <c r="E1258" s="361">
        <v>34.633800000000001</v>
      </c>
      <c r="F1258" s="361">
        <v>11.3383</v>
      </c>
      <c r="G1258" s="361">
        <v>1.4950000000000001</v>
      </c>
      <c r="H1258" s="361">
        <v>9.8432999999999993</v>
      </c>
    </row>
    <row r="1259" spans="2:8" ht="15" customHeight="1">
      <c r="B1259" s="364">
        <v>43738</v>
      </c>
      <c r="C1259" s="361">
        <v>2.3563000000000001</v>
      </c>
      <c r="D1259" s="361">
        <v>9.3503000000000007</v>
      </c>
      <c r="E1259" s="361">
        <v>34.666899999999998</v>
      </c>
      <c r="F1259" s="361">
        <v>11.3704</v>
      </c>
      <c r="G1259" s="361">
        <v>1.46</v>
      </c>
      <c r="H1259" s="361">
        <v>9.9103999999999992</v>
      </c>
    </row>
    <row r="1260" spans="2:8" ht="15" customHeight="1">
      <c r="B1260" s="364">
        <v>43735</v>
      </c>
      <c r="C1260" s="361">
        <v>2.3721000000000001</v>
      </c>
      <c r="D1260" s="361">
        <v>9.2550000000000008</v>
      </c>
      <c r="E1260" s="361">
        <v>34.570700000000002</v>
      </c>
      <c r="F1260" s="361">
        <v>11.417</v>
      </c>
      <c r="G1260" s="361">
        <v>1.4470000000000001</v>
      </c>
      <c r="H1260" s="361">
        <v>9.9700000000000006</v>
      </c>
    </row>
    <row r="1261" spans="2:8" ht="15" customHeight="1">
      <c r="B1261" s="364">
        <v>43734</v>
      </c>
      <c r="C1261" s="361">
        <v>2.3511000000000002</v>
      </c>
      <c r="D1261" s="361">
        <v>9.6547000000000001</v>
      </c>
      <c r="E1261" s="361">
        <v>34.484499999999997</v>
      </c>
      <c r="F1261" s="361">
        <v>11.450799999999999</v>
      </c>
      <c r="G1261" s="361">
        <v>1.4350000000000001</v>
      </c>
      <c r="H1261" s="361">
        <v>10.0158</v>
      </c>
    </row>
    <row r="1262" spans="2:8" ht="15" customHeight="1">
      <c r="B1262" s="364">
        <v>43733</v>
      </c>
      <c r="C1262" s="361">
        <v>2.3517000000000001</v>
      </c>
      <c r="D1262" s="361">
        <v>8.8978999999999999</v>
      </c>
      <c r="E1262" s="361">
        <v>34.472499999999997</v>
      </c>
      <c r="F1262" s="361">
        <v>11.085100000000001</v>
      </c>
      <c r="G1262" s="361">
        <v>1.425</v>
      </c>
      <c r="H1262" s="361">
        <v>9.6600999999999999</v>
      </c>
    </row>
    <row r="1263" spans="2:8" ht="15" customHeight="1">
      <c r="B1263" s="364">
        <v>43732</v>
      </c>
      <c r="C1263" s="361">
        <v>2.3212999999999999</v>
      </c>
      <c r="D1263" s="361">
        <v>8.9202999999999992</v>
      </c>
      <c r="E1263" s="361">
        <v>34.479199999999999</v>
      </c>
      <c r="F1263" s="361">
        <v>11.040100000000001</v>
      </c>
      <c r="G1263" s="361">
        <v>1.4470000000000001</v>
      </c>
      <c r="H1263" s="361">
        <v>9.5930999999999997</v>
      </c>
    </row>
    <row r="1264" spans="2:8" ht="15" customHeight="1">
      <c r="B1264" s="364">
        <v>43731</v>
      </c>
      <c r="C1264" s="361">
        <v>2.3328000000000002</v>
      </c>
      <c r="D1264" s="361">
        <v>8.9736999999999991</v>
      </c>
      <c r="E1264" s="361">
        <v>34.443100000000001</v>
      </c>
      <c r="F1264" s="361">
        <v>11.0502</v>
      </c>
      <c r="G1264" s="361">
        <v>1.47</v>
      </c>
      <c r="H1264" s="361">
        <v>9.5801999999999996</v>
      </c>
    </row>
    <row r="1265" spans="2:8" ht="15" customHeight="1">
      <c r="B1265" s="364">
        <v>43728</v>
      </c>
      <c r="C1265" s="361">
        <v>2.3374000000000001</v>
      </c>
      <c r="D1265" s="361">
        <v>8.7597000000000005</v>
      </c>
      <c r="E1265" s="361">
        <v>34.574100000000001</v>
      </c>
      <c r="F1265" s="361">
        <v>10.986800000000001</v>
      </c>
      <c r="G1265" s="361">
        <v>1.4570000000000001</v>
      </c>
      <c r="H1265" s="361">
        <v>9.5297999999999998</v>
      </c>
    </row>
    <row r="1266" spans="2:8" ht="15" customHeight="1">
      <c r="B1266" s="364">
        <v>43727</v>
      </c>
      <c r="C1266" s="361">
        <v>2.3504</v>
      </c>
      <c r="D1266" s="361">
        <v>8.6917000000000009</v>
      </c>
      <c r="E1266" s="361">
        <v>34.624600000000001</v>
      </c>
      <c r="F1266" s="361">
        <v>11.005699999999999</v>
      </c>
      <c r="G1266" s="361">
        <v>1.4650000000000001</v>
      </c>
      <c r="H1266" s="361">
        <v>9.5406999999999993</v>
      </c>
    </row>
    <row r="1267" spans="2:8" ht="15" customHeight="1">
      <c r="B1267" s="364">
        <v>43726</v>
      </c>
      <c r="C1267" s="361">
        <v>2.36</v>
      </c>
      <c r="D1267" s="361">
        <v>8.8968000000000007</v>
      </c>
      <c r="E1267" s="361">
        <v>34.613799999999998</v>
      </c>
      <c r="F1267" s="361">
        <v>11.058999999999999</v>
      </c>
      <c r="G1267" s="361">
        <v>1.4570000000000001</v>
      </c>
      <c r="H1267" s="361">
        <v>9.6020000000000003</v>
      </c>
    </row>
    <row r="1268" spans="2:8" ht="15" customHeight="1">
      <c r="B1268" s="364">
        <v>43725</v>
      </c>
      <c r="C1268" s="361">
        <v>2.3729</v>
      </c>
      <c r="D1268" s="361">
        <v>8.9276999999999997</v>
      </c>
      <c r="E1268" s="361">
        <v>34.737400000000001</v>
      </c>
      <c r="F1268" s="361">
        <v>11.0716</v>
      </c>
      <c r="G1268" s="361">
        <v>1.4930000000000001</v>
      </c>
      <c r="H1268" s="361">
        <v>9.5785999999999998</v>
      </c>
    </row>
    <row r="1269" spans="2:8" ht="15" customHeight="1">
      <c r="B1269" s="364">
        <v>43724</v>
      </c>
      <c r="C1269" s="361">
        <v>2.3694999999999999</v>
      </c>
      <c r="D1269" s="361">
        <v>8.8666999999999998</v>
      </c>
      <c r="E1269" s="361">
        <v>34.738100000000003</v>
      </c>
      <c r="F1269" s="361">
        <v>11.0716</v>
      </c>
      <c r="G1269" s="361">
        <v>1.54</v>
      </c>
      <c r="H1269" s="361">
        <v>9.5315999999999992</v>
      </c>
    </row>
    <row r="1270" spans="2:8" ht="15" customHeight="1">
      <c r="B1270" s="364">
        <v>43719</v>
      </c>
      <c r="C1270" s="361">
        <v>2.3754</v>
      </c>
      <c r="D1270" s="361">
        <v>9.0177999999999994</v>
      </c>
      <c r="E1270" s="361">
        <v>34.720599999999997</v>
      </c>
      <c r="F1270" s="361">
        <v>11.262700000000001</v>
      </c>
      <c r="G1270" s="361">
        <v>1.4019999999999999</v>
      </c>
      <c r="H1270" s="361">
        <v>9.8606999999999996</v>
      </c>
    </row>
    <row r="1271" spans="2:8" ht="15" customHeight="1">
      <c r="B1271" s="364">
        <v>43718</v>
      </c>
      <c r="C1271" s="361">
        <v>2.3984999999999999</v>
      </c>
      <c r="D1271" s="361">
        <v>8.8779000000000003</v>
      </c>
      <c r="E1271" s="361">
        <v>34.714500000000001</v>
      </c>
      <c r="F1271" s="361">
        <v>11.2637</v>
      </c>
      <c r="G1271" s="361">
        <v>1.3620000000000001</v>
      </c>
      <c r="H1271" s="361">
        <v>9.9016999999999999</v>
      </c>
    </row>
    <row r="1272" spans="2:8" ht="15" customHeight="1">
      <c r="B1272" s="364">
        <v>43717</v>
      </c>
      <c r="C1272" s="361">
        <v>2.4127000000000001</v>
      </c>
      <c r="D1272" s="361">
        <v>8.8498999999999999</v>
      </c>
      <c r="E1272" s="361">
        <v>34.6997</v>
      </c>
      <c r="F1272" s="361">
        <v>11.285399999999999</v>
      </c>
      <c r="G1272" s="361">
        <v>1.355</v>
      </c>
      <c r="H1272" s="361">
        <v>9.9304000000000006</v>
      </c>
    </row>
    <row r="1273" spans="2:8" ht="15" customHeight="1">
      <c r="B1273" s="364">
        <v>43714</v>
      </c>
      <c r="C1273" s="361">
        <v>2.427</v>
      </c>
      <c r="D1273" s="361">
        <v>8.8466000000000005</v>
      </c>
      <c r="E1273" s="361">
        <v>34.744700000000002</v>
      </c>
      <c r="F1273" s="361">
        <v>11.2906</v>
      </c>
      <c r="G1273" s="361">
        <v>1.38</v>
      </c>
      <c r="H1273" s="361">
        <v>9.9106000000000005</v>
      </c>
    </row>
    <row r="1274" spans="2:8" ht="15" customHeight="1">
      <c r="B1274" s="364">
        <v>43713</v>
      </c>
      <c r="C1274" s="361">
        <v>2.4344000000000001</v>
      </c>
      <c r="D1274" s="361">
        <v>8.8187999999999995</v>
      </c>
      <c r="E1274" s="361">
        <v>34.745699999999999</v>
      </c>
      <c r="F1274" s="361">
        <v>11.3003</v>
      </c>
      <c r="G1274" s="361">
        <v>1.365</v>
      </c>
      <c r="H1274" s="361">
        <v>9.9352999999999998</v>
      </c>
    </row>
    <row r="1275" spans="2:8" ht="15" customHeight="1">
      <c r="B1275" s="364">
        <v>43712</v>
      </c>
      <c r="C1275" s="361">
        <v>2.4565000000000001</v>
      </c>
      <c r="D1275" s="361">
        <v>8.9702000000000002</v>
      </c>
      <c r="E1275" s="361">
        <v>34.770800000000001</v>
      </c>
      <c r="F1275" s="361">
        <v>11.3546</v>
      </c>
      <c r="G1275" s="361">
        <v>1.335</v>
      </c>
      <c r="H1275" s="361">
        <v>10.019600000000001</v>
      </c>
    </row>
    <row r="1276" spans="2:8" ht="15" customHeight="1">
      <c r="B1276" s="364">
        <v>43711</v>
      </c>
      <c r="C1276" s="361">
        <v>2.4845999999999999</v>
      </c>
      <c r="D1276" s="361">
        <v>8.9995999999999992</v>
      </c>
      <c r="E1276" s="361">
        <v>34.765500000000003</v>
      </c>
      <c r="F1276" s="361">
        <v>11.4236</v>
      </c>
      <c r="G1276" s="361">
        <v>1.32</v>
      </c>
      <c r="H1276" s="361">
        <v>10.1036</v>
      </c>
    </row>
    <row r="1277" spans="2:8" ht="15" customHeight="1">
      <c r="B1277" s="364">
        <v>43710</v>
      </c>
      <c r="C1277" s="361">
        <v>2.4777999999999998</v>
      </c>
      <c r="D1277" s="361">
        <v>8.9405999999999999</v>
      </c>
      <c r="E1277" s="361">
        <v>34.769599999999997</v>
      </c>
      <c r="F1277" s="361">
        <v>11.4168</v>
      </c>
      <c r="G1277" s="361">
        <v>1.345</v>
      </c>
      <c r="H1277" s="361">
        <v>10.0718</v>
      </c>
    </row>
    <row r="1278" spans="2:8" ht="15" customHeight="1">
      <c r="B1278" s="364">
        <v>43707</v>
      </c>
      <c r="C1278" s="361">
        <v>2.4801000000000002</v>
      </c>
      <c r="D1278" s="361">
        <v>9.1387999999999998</v>
      </c>
      <c r="E1278" s="361">
        <v>34.823599999999999</v>
      </c>
      <c r="F1278" s="361">
        <v>11.4779</v>
      </c>
      <c r="G1278" s="361">
        <v>1.2949999999999999</v>
      </c>
      <c r="H1278" s="361">
        <v>10.1829</v>
      </c>
    </row>
    <row r="1279" spans="2:8" ht="15" customHeight="1">
      <c r="B1279" s="364">
        <v>43706</v>
      </c>
      <c r="C1279" s="361">
        <v>2.528</v>
      </c>
      <c r="D1279" s="361">
        <v>9.0632000000000001</v>
      </c>
      <c r="E1279" s="361">
        <v>34.806600000000003</v>
      </c>
      <c r="F1279" s="361">
        <v>11.520899999999999</v>
      </c>
      <c r="G1279" s="361">
        <v>1.246</v>
      </c>
      <c r="H1279" s="361">
        <v>10.274900000000001</v>
      </c>
    </row>
    <row r="1280" spans="2:8" ht="15" customHeight="1">
      <c r="B1280" s="364">
        <v>43705</v>
      </c>
      <c r="C1280" s="361">
        <v>2.5205000000000002</v>
      </c>
      <c r="D1280" s="361">
        <v>9.0517000000000003</v>
      </c>
      <c r="E1280" s="361">
        <v>34.814399999999999</v>
      </c>
      <c r="F1280" s="361">
        <v>11.5197</v>
      </c>
      <c r="G1280" s="361">
        <v>1.2410000000000001</v>
      </c>
      <c r="H1280" s="361">
        <v>10.278700000000001</v>
      </c>
    </row>
    <row r="1281" spans="2:8" ht="15" customHeight="1">
      <c r="B1281" s="364">
        <v>43704</v>
      </c>
      <c r="C1281" s="361">
        <v>2.5402999999999998</v>
      </c>
      <c r="D1281" s="361">
        <v>9.0373999999999999</v>
      </c>
      <c r="E1281" s="361">
        <v>34.798400000000001</v>
      </c>
      <c r="F1281" s="361">
        <v>11.5718</v>
      </c>
      <c r="G1281" s="361">
        <v>1.25</v>
      </c>
      <c r="H1281" s="361">
        <v>10.3218</v>
      </c>
    </row>
    <row r="1282" spans="2:8" ht="15" customHeight="1">
      <c r="B1282" s="364">
        <v>43703</v>
      </c>
      <c r="C1282" s="361">
        <v>2.5491999999999999</v>
      </c>
      <c r="D1282" s="361">
        <v>9.0779999999999994</v>
      </c>
      <c r="E1282" s="361">
        <v>34.817999999999998</v>
      </c>
      <c r="F1282" s="361">
        <v>11.5646</v>
      </c>
      <c r="G1282" s="361">
        <v>1.19</v>
      </c>
      <c r="H1282" s="361">
        <v>10.374599999999999</v>
      </c>
    </row>
    <row r="1283" spans="2:8" ht="15" customHeight="1">
      <c r="B1283" s="364">
        <v>43700</v>
      </c>
      <c r="C1283" s="361">
        <v>2.5078</v>
      </c>
      <c r="D1283" s="361">
        <v>9.1113999999999997</v>
      </c>
      <c r="E1283" s="361">
        <v>34.800699999999999</v>
      </c>
      <c r="F1283" s="361">
        <v>11.523899999999999</v>
      </c>
      <c r="G1283" s="361">
        <v>1.252</v>
      </c>
      <c r="H1283" s="361">
        <v>10.2719</v>
      </c>
    </row>
    <row r="1284" spans="2:8" ht="15" customHeight="1">
      <c r="B1284" s="364">
        <v>43699</v>
      </c>
      <c r="C1284" s="361">
        <v>2.5055000000000001</v>
      </c>
      <c r="D1284" s="361">
        <v>9.1077999999999992</v>
      </c>
      <c r="E1284" s="361">
        <v>34.772399999999998</v>
      </c>
      <c r="F1284" s="361">
        <v>11.5396</v>
      </c>
      <c r="G1284" s="361">
        <v>1.23</v>
      </c>
      <c r="H1284" s="361">
        <v>10.3096</v>
      </c>
    </row>
    <row r="1285" spans="2:8" ht="15" customHeight="1">
      <c r="B1285" s="364">
        <v>43698</v>
      </c>
      <c r="C1285" s="361">
        <v>2.4986999999999999</v>
      </c>
      <c r="D1285" s="361">
        <v>9.4384999999999994</v>
      </c>
      <c r="E1285" s="361">
        <v>34.760399999999997</v>
      </c>
      <c r="F1285" s="361">
        <v>11.7095</v>
      </c>
      <c r="G1285" s="361">
        <v>1.28</v>
      </c>
      <c r="H1285" s="361">
        <v>10.429500000000001</v>
      </c>
    </row>
    <row r="1286" spans="2:8" ht="15" customHeight="1">
      <c r="B1286" s="364">
        <v>43697</v>
      </c>
      <c r="C1286" s="361">
        <v>2.5030000000000001</v>
      </c>
      <c r="D1286" s="361">
        <v>9.4415999999999993</v>
      </c>
      <c r="E1286" s="361">
        <v>34.685600000000001</v>
      </c>
      <c r="F1286" s="361">
        <v>11.731</v>
      </c>
      <c r="G1286" s="361">
        <v>1.2</v>
      </c>
      <c r="H1286" s="361">
        <v>10.531000000000001</v>
      </c>
    </row>
    <row r="1287" spans="2:8" ht="15" customHeight="1">
      <c r="B1287" s="364">
        <v>43696</v>
      </c>
      <c r="C1287" s="361">
        <v>2.5293999999999999</v>
      </c>
      <c r="D1287" s="361">
        <v>9.4023000000000003</v>
      </c>
      <c r="E1287" s="361">
        <v>34.678600000000003</v>
      </c>
      <c r="F1287" s="361">
        <v>11.7128</v>
      </c>
      <c r="G1287" s="361">
        <v>1.1830000000000001</v>
      </c>
      <c r="H1287" s="361">
        <v>10.5298</v>
      </c>
    </row>
    <row r="1288" spans="2:8" ht="15" customHeight="1">
      <c r="B1288" s="364">
        <v>43693</v>
      </c>
      <c r="C1288" s="361">
        <v>2.5432999999999999</v>
      </c>
      <c r="D1288" s="361">
        <v>9.0593000000000004</v>
      </c>
      <c r="E1288" s="361">
        <v>34.656799999999997</v>
      </c>
      <c r="F1288" s="361">
        <v>11.560700000000001</v>
      </c>
      <c r="G1288" s="361">
        <v>1.17</v>
      </c>
      <c r="H1288" s="361">
        <v>10.390700000000001</v>
      </c>
    </row>
    <row r="1289" spans="2:8" ht="15" customHeight="1">
      <c r="B1289" s="364">
        <v>43691</v>
      </c>
      <c r="C1289" s="361">
        <v>2.5306999999999999</v>
      </c>
      <c r="D1289" s="361">
        <v>9.0036000000000005</v>
      </c>
      <c r="E1289" s="361">
        <v>34.643599999999999</v>
      </c>
      <c r="F1289" s="361">
        <v>11.5047</v>
      </c>
      <c r="G1289" s="361">
        <v>1.2250000000000001</v>
      </c>
      <c r="H1289" s="361">
        <v>10.2797</v>
      </c>
    </row>
    <row r="1290" spans="2:8" ht="15" customHeight="1">
      <c r="B1290" s="364">
        <v>43690</v>
      </c>
      <c r="C1290" s="361">
        <v>2.5470000000000002</v>
      </c>
      <c r="D1290" s="361">
        <v>9.0667000000000009</v>
      </c>
      <c r="E1290" s="361">
        <v>34.6693</v>
      </c>
      <c r="F1290" s="361">
        <v>11.5181</v>
      </c>
      <c r="G1290" s="361">
        <v>1.22</v>
      </c>
      <c r="H1290" s="361">
        <v>10.2981</v>
      </c>
    </row>
    <row r="1291" spans="2:8" ht="15" customHeight="1">
      <c r="B1291" s="364">
        <v>43689</v>
      </c>
      <c r="C1291" s="361">
        <v>2.524</v>
      </c>
      <c r="D1291" s="361">
        <v>8.84</v>
      </c>
      <c r="E1291" s="361">
        <v>34.661700000000003</v>
      </c>
      <c r="F1291" s="361">
        <v>11.3911</v>
      </c>
      <c r="G1291" s="361">
        <v>1.282</v>
      </c>
      <c r="H1291" s="361">
        <v>10.1091</v>
      </c>
    </row>
    <row r="1292" spans="2:8" ht="15" customHeight="1">
      <c r="B1292" s="364">
        <v>43686</v>
      </c>
      <c r="C1292" s="361">
        <v>2.5238</v>
      </c>
      <c r="D1292" s="361">
        <v>9.0121000000000002</v>
      </c>
      <c r="E1292" s="361">
        <v>34.524999999999999</v>
      </c>
      <c r="F1292" s="361">
        <v>11.4656</v>
      </c>
      <c r="G1292" s="361">
        <v>1.28</v>
      </c>
      <c r="H1292" s="361">
        <v>10.185600000000001</v>
      </c>
    </row>
    <row r="1293" spans="2:8" ht="15" customHeight="1">
      <c r="B1293" s="364">
        <v>43685</v>
      </c>
      <c r="C1293" s="361">
        <v>2.5438000000000001</v>
      </c>
      <c r="D1293" s="361">
        <v>8.9486000000000008</v>
      </c>
      <c r="E1293" s="361">
        <v>34.530299999999997</v>
      </c>
      <c r="F1293" s="361">
        <v>11.495699999999999</v>
      </c>
      <c r="G1293" s="361">
        <v>1.272</v>
      </c>
      <c r="H1293" s="361">
        <v>10.223699999999999</v>
      </c>
    </row>
    <row r="1294" spans="2:8" ht="15" customHeight="1">
      <c r="B1294" s="364">
        <v>43684</v>
      </c>
      <c r="C1294" s="361">
        <v>2.5527000000000002</v>
      </c>
      <c r="D1294" s="361">
        <v>8.9392999999999994</v>
      </c>
      <c r="E1294" s="361">
        <v>34.5276</v>
      </c>
      <c r="F1294" s="361">
        <v>11.5138</v>
      </c>
      <c r="G1294" s="361">
        <v>1.2470000000000001</v>
      </c>
      <c r="H1294" s="361">
        <v>10.2668</v>
      </c>
    </row>
    <row r="1295" spans="2:8" ht="15" customHeight="1">
      <c r="B1295" s="364">
        <v>43683</v>
      </c>
      <c r="C1295" s="361">
        <v>2.5394999999999999</v>
      </c>
      <c r="D1295" s="361">
        <v>8.8315000000000001</v>
      </c>
      <c r="E1295" s="361">
        <v>34.531599999999997</v>
      </c>
      <c r="F1295" s="361">
        <v>11.4306</v>
      </c>
      <c r="G1295" s="361">
        <v>1.2549999999999999</v>
      </c>
      <c r="H1295" s="361">
        <v>10.175599999999999</v>
      </c>
    </row>
    <row r="1296" spans="2:8" ht="15" customHeight="1">
      <c r="B1296" s="364">
        <v>43682</v>
      </c>
      <c r="C1296" s="361">
        <v>2.5015999999999998</v>
      </c>
      <c r="D1296" s="361">
        <v>8.8666999999999998</v>
      </c>
      <c r="E1296" s="361">
        <v>34.591799999999999</v>
      </c>
      <c r="F1296" s="361">
        <v>11.4003</v>
      </c>
      <c r="G1296" s="361">
        <v>1.2470000000000001</v>
      </c>
      <c r="H1296" s="361">
        <v>10.1533</v>
      </c>
    </row>
    <row r="1297" spans="2:8" ht="15" customHeight="1">
      <c r="B1297" s="364">
        <v>43679</v>
      </c>
      <c r="C1297" s="361">
        <v>2.4422000000000001</v>
      </c>
      <c r="D1297" s="361">
        <v>9.1470000000000002</v>
      </c>
      <c r="E1297" s="361">
        <v>34.245899999999999</v>
      </c>
      <c r="F1297" s="361">
        <v>11.388199999999999</v>
      </c>
      <c r="G1297" s="361">
        <v>1.34</v>
      </c>
      <c r="H1297" s="361">
        <v>10.0482</v>
      </c>
    </row>
    <row r="1298" spans="2:8" ht="15" customHeight="1">
      <c r="B1298" s="364">
        <v>43678</v>
      </c>
      <c r="C1298" s="361">
        <v>2.4182000000000001</v>
      </c>
      <c r="D1298" s="361">
        <v>9.2490000000000006</v>
      </c>
      <c r="E1298" s="361">
        <v>34.173999999999999</v>
      </c>
      <c r="F1298" s="361">
        <v>11.3866</v>
      </c>
      <c r="G1298" s="361">
        <v>1.4119999999999999</v>
      </c>
      <c r="H1298" s="361">
        <v>9.9746000000000006</v>
      </c>
    </row>
    <row r="1299" spans="2:8" ht="15" customHeight="1">
      <c r="B1299" s="364">
        <v>43677</v>
      </c>
      <c r="C1299" s="361">
        <v>2.419</v>
      </c>
      <c r="D1299" s="361">
        <v>9.2101000000000006</v>
      </c>
      <c r="E1299" s="361">
        <v>34.146299999999997</v>
      </c>
      <c r="F1299" s="361">
        <v>11.3444</v>
      </c>
      <c r="G1299" s="361">
        <v>1.385</v>
      </c>
      <c r="H1299" s="361">
        <v>9.9594000000000005</v>
      </c>
    </row>
    <row r="1300" spans="2:8" ht="15" customHeight="1">
      <c r="B1300" s="364">
        <v>43676</v>
      </c>
      <c r="C1300" s="361">
        <v>2.3984000000000001</v>
      </c>
      <c r="D1300" s="361">
        <v>9.1361000000000008</v>
      </c>
      <c r="E1300" s="361">
        <v>34.170400000000001</v>
      </c>
      <c r="F1300" s="361">
        <v>11.298999999999999</v>
      </c>
      <c r="G1300" s="361">
        <v>1.41</v>
      </c>
      <c r="H1300" s="361">
        <v>9.8889999999999993</v>
      </c>
    </row>
    <row r="1301" spans="2:8" ht="15" customHeight="1">
      <c r="B1301" s="364">
        <v>43675</v>
      </c>
      <c r="C1301" s="361">
        <v>2.4079999999999999</v>
      </c>
      <c r="D1301" s="361">
        <v>9.3034999999999997</v>
      </c>
      <c r="E1301" s="361">
        <v>34.282499999999999</v>
      </c>
      <c r="F1301" s="361">
        <v>11.3893</v>
      </c>
      <c r="G1301" s="361">
        <v>1.4119999999999999</v>
      </c>
      <c r="H1301" s="361">
        <v>9.9772999999999996</v>
      </c>
    </row>
    <row r="1302" spans="2:8" ht="15" customHeight="1">
      <c r="B1302" s="364">
        <v>43672</v>
      </c>
      <c r="C1302" s="361">
        <v>2.3650000000000002</v>
      </c>
      <c r="D1302" s="361">
        <v>9.8605999999999998</v>
      </c>
      <c r="E1302" s="361">
        <v>34.798099999999998</v>
      </c>
      <c r="F1302" s="361">
        <v>11.5687</v>
      </c>
      <c r="G1302" s="361">
        <v>1.42</v>
      </c>
      <c r="H1302" s="361">
        <v>10.1487</v>
      </c>
    </row>
    <row r="1303" spans="2:8" ht="15" customHeight="1">
      <c r="B1303" s="364">
        <v>43671</v>
      </c>
      <c r="C1303" s="361">
        <v>2.3525999999999998</v>
      </c>
      <c r="D1303" s="361">
        <v>9.5513999999999992</v>
      </c>
      <c r="E1303" s="361">
        <v>34.72</v>
      </c>
      <c r="F1303" s="361">
        <v>11.451000000000001</v>
      </c>
      <c r="G1303" s="361">
        <v>1.4119999999999999</v>
      </c>
      <c r="H1303" s="361">
        <v>10.039</v>
      </c>
    </row>
    <row r="1304" spans="2:8" ht="15" customHeight="1">
      <c r="B1304" s="364">
        <v>43670</v>
      </c>
      <c r="C1304" s="361">
        <v>2.3466999999999998</v>
      </c>
      <c r="D1304" s="361">
        <v>9.5198</v>
      </c>
      <c r="E1304" s="361">
        <v>34.638199999999998</v>
      </c>
      <c r="F1304" s="361">
        <v>11.391400000000001</v>
      </c>
      <c r="G1304" s="361">
        <v>1.46</v>
      </c>
      <c r="H1304" s="361">
        <v>9.9314</v>
      </c>
    </row>
    <row r="1305" spans="2:8" ht="15" customHeight="1">
      <c r="B1305" s="364">
        <v>43669</v>
      </c>
      <c r="C1305" s="361">
        <v>2.3368000000000002</v>
      </c>
      <c r="D1305" s="361">
        <v>8.7292000000000005</v>
      </c>
      <c r="E1305" s="361">
        <v>34.604999999999997</v>
      </c>
      <c r="F1305" s="361">
        <v>11.0465</v>
      </c>
      <c r="G1305" s="361">
        <v>1.472</v>
      </c>
      <c r="H1305" s="361">
        <v>9.5745000000000005</v>
      </c>
    </row>
    <row r="1306" spans="2:8" ht="15" customHeight="1">
      <c r="B1306" s="364">
        <v>43668</v>
      </c>
      <c r="C1306" s="361">
        <v>2.323</v>
      </c>
      <c r="D1306" s="361">
        <v>9.5326000000000004</v>
      </c>
      <c r="E1306" s="361">
        <v>34.515999999999998</v>
      </c>
      <c r="F1306" s="361">
        <v>11.442299999999999</v>
      </c>
      <c r="G1306" s="361">
        <v>1.462</v>
      </c>
      <c r="H1306" s="361">
        <v>9.9802999999999997</v>
      </c>
    </row>
    <row r="1307" spans="2:8" ht="15" customHeight="1">
      <c r="B1307" s="364">
        <v>43665</v>
      </c>
      <c r="C1307" s="361">
        <v>2.3216999999999999</v>
      </c>
      <c r="D1307" s="361">
        <v>9.7528000000000006</v>
      </c>
      <c r="E1307" s="361">
        <v>34.633600000000001</v>
      </c>
      <c r="F1307" s="361">
        <v>11.537699999999999</v>
      </c>
      <c r="G1307" s="361">
        <v>1.4650000000000001</v>
      </c>
      <c r="H1307" s="361">
        <v>10.072699999999999</v>
      </c>
    </row>
    <row r="1308" spans="2:8" ht="15" customHeight="1">
      <c r="B1308" s="364">
        <v>43664</v>
      </c>
      <c r="C1308" s="361">
        <v>2.3570000000000002</v>
      </c>
      <c r="D1308" s="361">
        <v>9.7829999999999995</v>
      </c>
      <c r="E1308" s="361">
        <v>34.661999999999999</v>
      </c>
      <c r="F1308" s="361">
        <v>11.564299999999999</v>
      </c>
      <c r="G1308" s="361">
        <v>1.4770000000000001</v>
      </c>
      <c r="H1308" s="361">
        <v>10.087300000000001</v>
      </c>
    </row>
    <row r="1309" spans="2:8" ht="15" customHeight="1">
      <c r="B1309" s="364">
        <v>43663</v>
      </c>
      <c r="C1309" s="361">
        <v>2.3490000000000002</v>
      </c>
      <c r="D1309" s="361">
        <v>9.7876999999999992</v>
      </c>
      <c r="E1309" s="361">
        <v>34.633800000000001</v>
      </c>
      <c r="F1309" s="361">
        <v>11.5375</v>
      </c>
      <c r="G1309" s="361">
        <v>1.542</v>
      </c>
      <c r="H1309" s="361">
        <v>9.9954999999999998</v>
      </c>
    </row>
    <row r="1310" spans="2:8" ht="15" customHeight="1">
      <c r="B1310" s="364">
        <v>43662</v>
      </c>
      <c r="C1310" s="361">
        <v>2.3279999999999998</v>
      </c>
      <c r="D1310" s="361">
        <v>9.8126999999999995</v>
      </c>
      <c r="E1310" s="361">
        <v>34.602899999999998</v>
      </c>
      <c r="F1310" s="361">
        <v>11.5085</v>
      </c>
      <c r="G1310" s="361">
        <v>1.57</v>
      </c>
      <c r="H1310" s="361">
        <v>9.9384999999999994</v>
      </c>
    </row>
    <row r="1311" spans="2:8" ht="15" customHeight="1">
      <c r="B1311" s="364">
        <v>43661</v>
      </c>
      <c r="C1311" s="361">
        <v>2.3365</v>
      </c>
      <c r="D1311" s="361">
        <v>9.6586999999999996</v>
      </c>
      <c r="E1311" s="361">
        <v>34.501800000000003</v>
      </c>
      <c r="F1311" s="361">
        <v>11.493600000000001</v>
      </c>
      <c r="G1311" s="361">
        <v>1.581</v>
      </c>
      <c r="H1311" s="361">
        <v>9.9125999999999994</v>
      </c>
    </row>
    <row r="1312" spans="2:8" ht="15" customHeight="1">
      <c r="B1312" s="364">
        <v>43658</v>
      </c>
      <c r="C1312" s="361">
        <v>2.3273999999999999</v>
      </c>
      <c r="D1312" s="361">
        <v>10.030799999999999</v>
      </c>
      <c r="E1312" s="361">
        <v>34.343899999999998</v>
      </c>
      <c r="F1312" s="361">
        <v>11.6435</v>
      </c>
      <c r="G1312" s="361">
        <v>1.5649999999999999</v>
      </c>
      <c r="H1312" s="361">
        <v>10.0785</v>
      </c>
    </row>
    <row r="1313" spans="2:8" ht="15" customHeight="1">
      <c r="B1313" s="364">
        <v>43657</v>
      </c>
      <c r="C1313" s="361">
        <v>2.335</v>
      </c>
      <c r="D1313" s="361">
        <v>9.9708000000000006</v>
      </c>
      <c r="E1313" s="361">
        <v>34.3048</v>
      </c>
      <c r="F1313" s="361">
        <v>11.7164</v>
      </c>
      <c r="G1313" s="361">
        <v>1.55</v>
      </c>
      <c r="H1313" s="361">
        <v>10.166399999999999</v>
      </c>
    </row>
    <row r="1314" spans="2:8" ht="15" customHeight="1">
      <c r="B1314" s="364">
        <v>43656</v>
      </c>
      <c r="C1314" s="361">
        <v>2.3597999999999999</v>
      </c>
      <c r="D1314" s="361">
        <v>10.6783</v>
      </c>
      <c r="E1314" s="361">
        <v>34.279899999999998</v>
      </c>
      <c r="F1314" s="361">
        <v>12.174099999999999</v>
      </c>
      <c r="G1314" s="361">
        <v>1.5649999999999999</v>
      </c>
      <c r="H1314" s="361">
        <v>10.6091</v>
      </c>
    </row>
    <row r="1315" spans="2:8" ht="15" customHeight="1">
      <c r="B1315" s="364">
        <v>43655</v>
      </c>
      <c r="C1315" s="361">
        <v>2.3711000000000002</v>
      </c>
      <c r="D1315" s="361">
        <v>10.7438</v>
      </c>
      <c r="E1315" s="361">
        <v>34.270400000000002</v>
      </c>
      <c r="F1315" s="361">
        <v>12.177099999999999</v>
      </c>
      <c r="G1315" s="361">
        <v>1.54</v>
      </c>
      <c r="H1315" s="361">
        <v>10.6371</v>
      </c>
    </row>
    <row r="1316" spans="2:8" ht="15" customHeight="1">
      <c r="B1316" s="364">
        <v>43654</v>
      </c>
      <c r="C1316" s="361">
        <v>2.3653</v>
      </c>
      <c r="D1316" s="361">
        <v>10.868499999999999</v>
      </c>
      <c r="E1316" s="361">
        <v>34.380800000000001</v>
      </c>
      <c r="F1316" s="361">
        <v>12.102600000000001</v>
      </c>
      <c r="G1316" s="361">
        <v>1.53</v>
      </c>
      <c r="H1316" s="361">
        <v>10.5726</v>
      </c>
    </row>
    <row r="1317" spans="2:8" ht="15" customHeight="1">
      <c r="B1317" s="364">
        <v>43651</v>
      </c>
      <c r="C1317" s="361">
        <v>2.3138999999999998</v>
      </c>
      <c r="D1317" s="361">
        <v>10.129300000000001</v>
      </c>
      <c r="E1317" s="361">
        <v>34.222799999999999</v>
      </c>
      <c r="F1317" s="361">
        <v>11.475</v>
      </c>
      <c r="G1317" s="361">
        <v>1.5369999999999999</v>
      </c>
      <c r="H1317" s="361">
        <v>9.9380000000000006</v>
      </c>
    </row>
    <row r="1318" spans="2:8" ht="15" customHeight="1">
      <c r="B1318" s="364">
        <v>43650</v>
      </c>
      <c r="C1318" s="361">
        <v>2.3142999999999998</v>
      </c>
      <c r="D1318" s="361">
        <v>9.8178000000000001</v>
      </c>
      <c r="E1318" s="361">
        <v>33.966000000000001</v>
      </c>
      <c r="F1318" s="361">
        <v>11.3826</v>
      </c>
      <c r="G1318" s="361">
        <v>1.52</v>
      </c>
      <c r="H1318" s="361">
        <v>9.8626000000000005</v>
      </c>
    </row>
    <row r="1319" spans="2:8" ht="15" customHeight="1">
      <c r="B1319" s="364">
        <v>43649</v>
      </c>
      <c r="C1319" s="361">
        <v>2.3342999999999998</v>
      </c>
      <c r="D1319" s="361">
        <v>9.9039999999999999</v>
      </c>
      <c r="E1319" s="361">
        <v>33.713700000000003</v>
      </c>
      <c r="F1319" s="361">
        <v>11.42</v>
      </c>
      <c r="G1319" s="361">
        <v>1.522</v>
      </c>
      <c r="H1319" s="361">
        <v>9.8979999999999997</v>
      </c>
    </row>
    <row r="1320" spans="2:8" ht="15" customHeight="1">
      <c r="B1320" s="364">
        <v>43648</v>
      </c>
      <c r="C1320" s="361">
        <v>2.3037999999999998</v>
      </c>
      <c r="D1320" s="361">
        <v>9.7165999999999997</v>
      </c>
      <c r="E1320" s="361">
        <v>33.752099999999999</v>
      </c>
      <c r="F1320" s="361">
        <v>11.274100000000001</v>
      </c>
      <c r="G1320" s="361">
        <v>1.5820000000000001</v>
      </c>
      <c r="H1320" s="361">
        <v>9.6920999999999999</v>
      </c>
    </row>
    <row r="1321" spans="2:8" ht="15" customHeight="1">
      <c r="B1321" s="364">
        <v>43647</v>
      </c>
      <c r="C1321" s="361">
        <v>2.2930000000000001</v>
      </c>
      <c r="D1321" s="361">
        <v>9.6369000000000007</v>
      </c>
      <c r="E1321" s="361">
        <v>33.652700000000003</v>
      </c>
      <c r="F1321" s="361">
        <v>11.198700000000001</v>
      </c>
      <c r="G1321" s="361">
        <v>1.6120000000000001</v>
      </c>
      <c r="H1321" s="361">
        <v>9.5867000000000004</v>
      </c>
    </row>
    <row r="1322" spans="2:8" ht="15" customHeight="1">
      <c r="B1322" s="364">
        <v>43644</v>
      </c>
      <c r="C1322" s="361">
        <v>2.2894999999999999</v>
      </c>
      <c r="D1322" s="361">
        <v>9.5676000000000005</v>
      </c>
      <c r="E1322" s="361">
        <v>33.4619</v>
      </c>
      <c r="F1322" s="361">
        <v>11.234</v>
      </c>
      <c r="G1322" s="361">
        <v>1.595</v>
      </c>
      <c r="H1322" s="361">
        <v>9.6389999999999993</v>
      </c>
    </row>
    <row r="1323" spans="2:8" ht="15" customHeight="1">
      <c r="B1323" s="364">
        <v>43643</v>
      </c>
      <c r="C1323" s="361">
        <v>2.2999000000000001</v>
      </c>
      <c r="D1323" s="361">
        <v>9.7184000000000008</v>
      </c>
      <c r="E1323" s="361">
        <v>33.44</v>
      </c>
      <c r="F1323" s="361">
        <v>11.289899999999999</v>
      </c>
      <c r="G1323" s="361">
        <v>1.6220000000000001</v>
      </c>
      <c r="H1323" s="361">
        <v>9.6678999999999995</v>
      </c>
    </row>
    <row r="1324" spans="2:8" ht="15" customHeight="1">
      <c r="B1324" s="364">
        <v>43642</v>
      </c>
      <c r="C1324" s="361">
        <v>2.3157000000000001</v>
      </c>
      <c r="D1324" s="361">
        <v>9.7861999999999991</v>
      </c>
      <c r="E1324" s="361">
        <v>33.422699999999999</v>
      </c>
      <c r="F1324" s="361">
        <v>11.3222</v>
      </c>
      <c r="G1324" s="361">
        <v>1.6020000000000001</v>
      </c>
      <c r="H1324" s="361">
        <v>9.7202000000000002</v>
      </c>
    </row>
    <row r="1325" spans="2:8" ht="15" customHeight="1">
      <c r="B1325" s="364">
        <v>43641</v>
      </c>
      <c r="C1325" s="361">
        <v>2.3174000000000001</v>
      </c>
      <c r="D1325" s="361">
        <v>9.6898</v>
      </c>
      <c r="E1325" s="361">
        <v>33.374600000000001</v>
      </c>
      <c r="F1325" s="361">
        <v>11.278</v>
      </c>
      <c r="G1325" s="361">
        <v>1.597</v>
      </c>
      <c r="H1325" s="361">
        <v>9.6809999999999992</v>
      </c>
    </row>
    <row r="1326" spans="2:8" ht="15" customHeight="1">
      <c r="B1326" s="364">
        <v>43640</v>
      </c>
      <c r="C1326" s="361">
        <v>2.3149000000000002</v>
      </c>
      <c r="D1326" s="361">
        <v>10.338699999999999</v>
      </c>
      <c r="E1326" s="361">
        <v>33.244500000000002</v>
      </c>
      <c r="F1326" s="361">
        <v>11.5412</v>
      </c>
      <c r="G1326" s="361">
        <v>1.5649999999999999</v>
      </c>
      <c r="H1326" s="361">
        <v>9.9762000000000004</v>
      </c>
    </row>
    <row r="1327" spans="2:8" ht="15" customHeight="1">
      <c r="B1327" s="364">
        <v>43637</v>
      </c>
      <c r="C1327" s="361">
        <v>2.3149000000000002</v>
      </c>
      <c r="D1327" s="361">
        <v>9.5371000000000006</v>
      </c>
      <c r="E1327" s="361">
        <v>33.138199999999998</v>
      </c>
      <c r="F1327" s="361">
        <v>11.13</v>
      </c>
      <c r="G1327" s="361">
        <v>1.57</v>
      </c>
      <c r="H1327" s="361">
        <v>9.56</v>
      </c>
    </row>
    <row r="1328" spans="2:8" ht="15" customHeight="1">
      <c r="B1328" s="364">
        <v>43636</v>
      </c>
      <c r="C1328" s="361">
        <v>2.3092000000000001</v>
      </c>
      <c r="D1328" s="361">
        <v>9.5292999999999992</v>
      </c>
      <c r="E1328" s="361">
        <v>33.058500000000002</v>
      </c>
      <c r="F1328" s="361">
        <v>11.131500000000001</v>
      </c>
      <c r="G1328" s="361">
        <v>1.55</v>
      </c>
      <c r="H1328" s="361">
        <v>9.5815000000000001</v>
      </c>
    </row>
    <row r="1329" spans="2:8" ht="15" customHeight="1">
      <c r="B1329" s="364">
        <v>43635</v>
      </c>
      <c r="C1329" s="361">
        <v>2.3151999999999999</v>
      </c>
      <c r="D1329" s="361">
        <v>9.5063999999999993</v>
      </c>
      <c r="E1329" s="361">
        <v>33.060200000000002</v>
      </c>
      <c r="F1329" s="361">
        <v>11.1379</v>
      </c>
      <c r="G1329" s="361">
        <v>1.595</v>
      </c>
      <c r="H1329" s="361">
        <v>9.5428999999999995</v>
      </c>
    </row>
    <row r="1330" spans="2:8" ht="15" customHeight="1">
      <c r="B1330" s="364">
        <v>43634</v>
      </c>
      <c r="C1330" s="361">
        <v>2.3460999999999999</v>
      </c>
      <c r="D1330" s="361">
        <v>9.4106000000000005</v>
      </c>
      <c r="E1330" s="361">
        <v>32.911799999999999</v>
      </c>
      <c r="F1330" s="361">
        <v>11.1471</v>
      </c>
      <c r="G1330" s="361">
        <v>1.617</v>
      </c>
      <c r="H1330" s="361">
        <v>9.5300999999999991</v>
      </c>
    </row>
    <row r="1331" spans="2:8" ht="15" customHeight="1">
      <c r="B1331" s="364">
        <v>43633</v>
      </c>
      <c r="C1331" s="361">
        <v>2.3580000000000001</v>
      </c>
      <c r="D1331" s="361">
        <v>9.3884000000000007</v>
      </c>
      <c r="E1331" s="361">
        <v>32.924999999999997</v>
      </c>
      <c r="F1331" s="361">
        <v>11.183400000000001</v>
      </c>
      <c r="G1331" s="361">
        <v>1.6220000000000001</v>
      </c>
      <c r="H1331" s="361">
        <v>9.5614000000000008</v>
      </c>
    </row>
    <row r="1332" spans="2:8" ht="15" customHeight="1">
      <c r="B1332" s="364">
        <v>43630</v>
      </c>
      <c r="C1332" s="361">
        <v>2.3532999999999999</v>
      </c>
      <c r="D1332" s="361">
        <v>9.7431000000000001</v>
      </c>
      <c r="E1332" s="361">
        <v>32.712899999999998</v>
      </c>
      <c r="F1332" s="361">
        <v>11.3216</v>
      </c>
      <c r="G1332" s="361">
        <v>1.587</v>
      </c>
      <c r="H1332" s="361">
        <v>9.7346000000000004</v>
      </c>
    </row>
    <row r="1333" spans="2:8" ht="15" customHeight="1">
      <c r="B1333" s="364">
        <v>43629</v>
      </c>
      <c r="C1333" s="361">
        <v>2.3445</v>
      </c>
      <c r="D1333" s="361">
        <v>9.7781000000000002</v>
      </c>
      <c r="E1333" s="361">
        <v>32.5458</v>
      </c>
      <c r="F1333" s="361">
        <v>11.3139</v>
      </c>
      <c r="G1333" s="361">
        <v>1.627</v>
      </c>
      <c r="H1333" s="361">
        <v>9.6868999999999996</v>
      </c>
    </row>
    <row r="1334" spans="2:8" ht="15" customHeight="1">
      <c r="B1334" s="364">
        <v>43628</v>
      </c>
      <c r="C1334" s="361">
        <v>2.3344</v>
      </c>
      <c r="D1334" s="361">
        <v>9.6961999999999993</v>
      </c>
      <c r="E1334" s="361">
        <v>32.540500000000002</v>
      </c>
      <c r="F1334" s="361">
        <v>11.2966</v>
      </c>
      <c r="G1334" s="361">
        <v>1.6020000000000001</v>
      </c>
      <c r="H1334" s="361">
        <v>9.6945999999999994</v>
      </c>
    </row>
    <row r="1335" spans="2:8" ht="15" customHeight="1">
      <c r="B1335" s="364">
        <v>43627</v>
      </c>
      <c r="C1335" s="361">
        <v>2.3307000000000002</v>
      </c>
      <c r="D1335" s="361">
        <v>9.7093000000000007</v>
      </c>
      <c r="E1335" s="361">
        <v>32.5426</v>
      </c>
      <c r="F1335" s="361">
        <v>11.3361</v>
      </c>
      <c r="G1335" s="361">
        <v>1.6719999999999999</v>
      </c>
      <c r="H1335" s="361">
        <v>9.6640999999999995</v>
      </c>
    </row>
    <row r="1336" spans="2:8" ht="15" customHeight="1">
      <c r="B1336" s="364">
        <v>43626</v>
      </c>
      <c r="C1336" s="361">
        <v>2.3441000000000001</v>
      </c>
      <c r="D1336" s="361">
        <v>9.7506000000000004</v>
      </c>
      <c r="E1336" s="361">
        <v>32.511299999999999</v>
      </c>
      <c r="F1336" s="361">
        <v>11.397500000000001</v>
      </c>
      <c r="G1336" s="361">
        <v>1.6619999999999999</v>
      </c>
      <c r="H1336" s="361">
        <v>9.7355</v>
      </c>
    </row>
    <row r="1337" spans="2:8" ht="15" customHeight="1">
      <c r="B1337" s="364">
        <v>43623</v>
      </c>
      <c r="C1337" s="361">
        <v>2.3812000000000002</v>
      </c>
      <c r="D1337" s="361">
        <v>9.6820000000000004</v>
      </c>
      <c r="E1337" s="361">
        <v>32.421999999999997</v>
      </c>
      <c r="F1337" s="361">
        <v>11.445</v>
      </c>
      <c r="G1337" s="361">
        <v>1.655</v>
      </c>
      <c r="H1337" s="361">
        <v>9.7899999999999991</v>
      </c>
    </row>
    <row r="1338" spans="2:8" ht="15" customHeight="1">
      <c r="B1338" s="364">
        <v>43621</v>
      </c>
      <c r="C1338" s="361">
        <v>2.3835000000000002</v>
      </c>
      <c r="D1338" s="361">
        <v>9.6686999999999994</v>
      </c>
      <c r="E1338" s="361">
        <v>32.4377</v>
      </c>
      <c r="F1338" s="361">
        <v>11.4527</v>
      </c>
      <c r="G1338" s="361">
        <v>1.65</v>
      </c>
      <c r="H1338" s="361">
        <v>9.8026999999999997</v>
      </c>
    </row>
    <row r="1339" spans="2:8" ht="15" customHeight="1">
      <c r="B1339" s="364">
        <v>43620</v>
      </c>
      <c r="C1339" s="361">
        <v>2.3858000000000001</v>
      </c>
      <c r="D1339" s="361">
        <v>9.7151999999999994</v>
      </c>
      <c r="E1339" s="361">
        <v>32.412300000000002</v>
      </c>
      <c r="F1339" s="361">
        <v>11.4663</v>
      </c>
      <c r="G1339" s="361">
        <v>1.6850000000000001</v>
      </c>
      <c r="H1339" s="361">
        <v>9.7812999999999999</v>
      </c>
    </row>
    <row r="1340" spans="2:8" ht="15" customHeight="1">
      <c r="B1340" s="364">
        <v>43619</v>
      </c>
      <c r="C1340" s="361">
        <v>2.3831000000000002</v>
      </c>
      <c r="D1340" s="361">
        <v>9.6640999999999995</v>
      </c>
      <c r="E1340" s="361">
        <v>32.4178</v>
      </c>
      <c r="F1340" s="361">
        <v>11.4587</v>
      </c>
      <c r="G1340" s="361">
        <v>1.6850000000000001</v>
      </c>
      <c r="H1340" s="361">
        <v>9.7736999999999998</v>
      </c>
    </row>
    <row r="1341" spans="2:8" ht="15" customHeight="1">
      <c r="B1341" s="364">
        <v>43616</v>
      </c>
      <c r="C1341" s="361">
        <v>2.4121999999999999</v>
      </c>
      <c r="D1341" s="361">
        <v>9.8478999999999992</v>
      </c>
      <c r="E1341" s="361">
        <v>32.159300000000002</v>
      </c>
      <c r="F1341" s="361">
        <v>11.621</v>
      </c>
      <c r="G1341" s="361">
        <v>1.669</v>
      </c>
      <c r="H1341" s="361">
        <v>9.952</v>
      </c>
    </row>
    <row r="1342" spans="2:8" ht="15" customHeight="1">
      <c r="B1342" s="364">
        <v>43615</v>
      </c>
      <c r="C1342" s="361">
        <v>2.4140000000000001</v>
      </c>
      <c r="D1342" s="361">
        <v>9.8338999999999999</v>
      </c>
      <c r="E1342" s="361">
        <v>32.186599999999999</v>
      </c>
      <c r="F1342" s="361">
        <v>11.624499999999999</v>
      </c>
      <c r="G1342" s="361">
        <v>1.7410000000000001</v>
      </c>
      <c r="H1342" s="361">
        <v>9.8834999999999997</v>
      </c>
    </row>
    <row r="1343" spans="2:8" ht="15" customHeight="1">
      <c r="B1343" s="364">
        <v>43614</v>
      </c>
      <c r="C1343" s="361">
        <v>2.4355000000000002</v>
      </c>
      <c r="D1343" s="361">
        <v>9.8573000000000004</v>
      </c>
      <c r="E1343" s="361">
        <v>32.027000000000001</v>
      </c>
      <c r="F1343" s="361">
        <v>11.675800000000001</v>
      </c>
      <c r="G1343" s="361">
        <v>1.7350000000000001</v>
      </c>
      <c r="H1343" s="361">
        <v>9.9407999999999994</v>
      </c>
    </row>
    <row r="1344" spans="2:8" ht="15" customHeight="1">
      <c r="B1344" s="364">
        <v>43613</v>
      </c>
      <c r="C1344" s="361">
        <v>2.4110999999999998</v>
      </c>
      <c r="D1344" s="361">
        <v>9.8756000000000004</v>
      </c>
      <c r="E1344" s="361">
        <v>31.948</v>
      </c>
      <c r="F1344" s="361">
        <v>11.611800000000001</v>
      </c>
      <c r="G1344" s="361">
        <v>1.7869999999999999</v>
      </c>
      <c r="H1344" s="361">
        <v>9.8247999999999998</v>
      </c>
    </row>
    <row r="1345" spans="2:8" ht="15" customHeight="1">
      <c r="B1345" s="364">
        <v>43612</v>
      </c>
      <c r="C1345" s="361">
        <v>2.4129</v>
      </c>
      <c r="D1345" s="361">
        <v>9.6743000000000006</v>
      </c>
      <c r="E1345" s="361">
        <v>31.914200000000001</v>
      </c>
      <c r="F1345" s="361">
        <v>11.5616</v>
      </c>
      <c r="G1345" s="361">
        <v>1.7949999999999999</v>
      </c>
      <c r="H1345" s="361">
        <v>9.7666000000000004</v>
      </c>
    </row>
    <row r="1346" spans="2:8" ht="15" customHeight="1">
      <c r="B1346" s="364">
        <v>43609</v>
      </c>
      <c r="C1346" s="361">
        <v>2.4135</v>
      </c>
      <c r="D1346" s="361">
        <v>9.6241000000000003</v>
      </c>
      <c r="E1346" s="361">
        <v>31.927099999999999</v>
      </c>
      <c r="F1346" s="361">
        <v>11.564500000000001</v>
      </c>
      <c r="G1346" s="361">
        <v>1.7949999999999999</v>
      </c>
      <c r="H1346" s="361">
        <v>9.7695000000000007</v>
      </c>
    </row>
    <row r="1347" spans="2:8" ht="15" customHeight="1">
      <c r="B1347" s="364">
        <v>43608</v>
      </c>
      <c r="C1347" s="361">
        <v>2.3975</v>
      </c>
      <c r="D1347" s="361">
        <v>9.4969999999999999</v>
      </c>
      <c r="E1347" s="361">
        <v>31.949400000000001</v>
      </c>
      <c r="F1347" s="361">
        <v>11.5251</v>
      </c>
      <c r="G1347" s="361">
        <v>1.8</v>
      </c>
      <c r="H1347" s="361">
        <v>9.7250999999999994</v>
      </c>
    </row>
    <row r="1348" spans="2:8" ht="15" customHeight="1">
      <c r="B1348" s="364">
        <v>43607</v>
      </c>
      <c r="C1348" s="361">
        <v>2.3925000000000001</v>
      </c>
      <c r="D1348" s="361">
        <v>9.5213999999999999</v>
      </c>
      <c r="E1348" s="361">
        <v>31.936900000000001</v>
      </c>
      <c r="F1348" s="361">
        <v>11.5755</v>
      </c>
      <c r="G1348" s="361">
        <v>1.825</v>
      </c>
      <c r="H1348" s="361">
        <v>9.7505000000000006</v>
      </c>
    </row>
    <row r="1349" spans="2:8" ht="15" customHeight="1">
      <c r="B1349" s="364">
        <v>43606</v>
      </c>
      <c r="C1349" s="361">
        <v>2.3956</v>
      </c>
      <c r="D1349" s="361">
        <v>9.5113000000000003</v>
      </c>
      <c r="E1349" s="361">
        <v>31.961600000000001</v>
      </c>
      <c r="F1349" s="361">
        <v>11.5852</v>
      </c>
      <c r="G1349" s="361">
        <v>1.835</v>
      </c>
      <c r="H1349" s="361">
        <v>9.7501999999999995</v>
      </c>
    </row>
    <row r="1350" spans="2:8" ht="15" customHeight="1">
      <c r="B1350" s="364">
        <v>43605</v>
      </c>
      <c r="C1350" s="361">
        <v>2.4032</v>
      </c>
      <c r="D1350" s="361">
        <v>9.5683000000000007</v>
      </c>
      <c r="E1350" s="361">
        <v>31.9146</v>
      </c>
      <c r="F1350" s="361">
        <v>11.591900000000001</v>
      </c>
      <c r="G1350" s="361">
        <v>1.847</v>
      </c>
      <c r="H1350" s="361">
        <v>9.7448999999999995</v>
      </c>
    </row>
    <row r="1351" spans="2:8" ht="15" customHeight="1">
      <c r="B1351" s="364">
        <v>43602</v>
      </c>
      <c r="C1351" s="361">
        <v>2.4079000000000002</v>
      </c>
      <c r="D1351" s="361">
        <v>9.7178000000000004</v>
      </c>
      <c r="E1351" s="361">
        <v>31.912700000000001</v>
      </c>
      <c r="F1351" s="361">
        <v>11.6411</v>
      </c>
      <c r="G1351" s="361">
        <v>1.825</v>
      </c>
      <c r="H1351" s="361">
        <v>9.8161000000000005</v>
      </c>
    </row>
    <row r="1352" spans="2:8" ht="15" customHeight="1">
      <c r="B1352" s="364">
        <v>43601</v>
      </c>
      <c r="C1352" s="361">
        <v>2.3959999999999999</v>
      </c>
      <c r="D1352" s="361">
        <v>9.6249000000000002</v>
      </c>
      <c r="E1352" s="361">
        <v>31.916699999999999</v>
      </c>
      <c r="F1352" s="361">
        <v>11.5816</v>
      </c>
      <c r="G1352" s="361">
        <v>1.821</v>
      </c>
      <c r="H1352" s="361">
        <v>9.7606000000000002</v>
      </c>
    </row>
    <row r="1353" spans="2:8" ht="15" customHeight="1">
      <c r="B1353" s="364">
        <v>43600</v>
      </c>
      <c r="C1353" s="361">
        <v>2.3677000000000001</v>
      </c>
      <c r="D1353" s="361">
        <v>9.7354000000000003</v>
      </c>
      <c r="E1353" s="361">
        <v>31.903500000000001</v>
      </c>
      <c r="F1353" s="361">
        <v>11.5768</v>
      </c>
      <c r="G1353" s="361">
        <v>1.86</v>
      </c>
      <c r="H1353" s="361">
        <v>9.7167999999999992</v>
      </c>
    </row>
    <row r="1354" spans="2:8" ht="15" customHeight="1">
      <c r="B1354" s="364">
        <v>43599</v>
      </c>
      <c r="C1354" s="361">
        <v>2.3814000000000002</v>
      </c>
      <c r="D1354" s="361">
        <v>9.6966999999999999</v>
      </c>
      <c r="E1354" s="361">
        <v>31.944700000000001</v>
      </c>
      <c r="F1354" s="361">
        <v>11.577500000000001</v>
      </c>
      <c r="G1354" s="361">
        <v>1.867</v>
      </c>
      <c r="H1354" s="361">
        <v>9.7104999999999997</v>
      </c>
    </row>
    <row r="1355" spans="2:8" ht="15" customHeight="1">
      <c r="B1355" s="364">
        <v>43598</v>
      </c>
      <c r="C1355" s="361">
        <v>2.3807</v>
      </c>
      <c r="D1355" s="361">
        <v>9.6964000000000006</v>
      </c>
      <c r="E1355" s="361">
        <v>31.811499999999999</v>
      </c>
      <c r="F1355" s="361">
        <v>11.617599999999999</v>
      </c>
      <c r="G1355" s="361">
        <v>1.877</v>
      </c>
      <c r="H1355" s="361">
        <v>9.7406000000000006</v>
      </c>
    </row>
    <row r="1356" spans="2:8" ht="15" customHeight="1">
      <c r="B1356" s="364">
        <v>43595</v>
      </c>
      <c r="C1356" s="361">
        <v>2.3475999999999999</v>
      </c>
      <c r="D1356" s="361">
        <v>10.053000000000001</v>
      </c>
      <c r="E1356" s="361">
        <v>31.5412</v>
      </c>
      <c r="F1356" s="361">
        <v>11.6752</v>
      </c>
      <c r="G1356" s="361">
        <v>1.875</v>
      </c>
      <c r="H1356" s="361">
        <v>9.8002000000000002</v>
      </c>
    </row>
    <row r="1357" spans="2:8" ht="15" customHeight="1">
      <c r="B1357" s="364">
        <v>43594</v>
      </c>
      <c r="C1357" s="361">
        <v>2.3593999999999999</v>
      </c>
      <c r="D1357" s="361">
        <v>10.080299999999999</v>
      </c>
      <c r="E1357" s="361">
        <v>31.504100000000001</v>
      </c>
      <c r="F1357" s="361">
        <v>11.695399999999999</v>
      </c>
      <c r="G1357" s="361">
        <v>1.857</v>
      </c>
      <c r="H1357" s="361">
        <v>9.8384</v>
      </c>
    </row>
    <row r="1358" spans="2:8" ht="15" customHeight="1">
      <c r="B1358" s="364">
        <v>43593</v>
      </c>
      <c r="C1358" s="361">
        <v>2.2866</v>
      </c>
      <c r="D1358" s="361">
        <v>10.2164</v>
      </c>
      <c r="E1358" s="361">
        <v>31.497699999999998</v>
      </c>
      <c r="F1358" s="361">
        <v>11.613099999999999</v>
      </c>
      <c r="G1358" s="361">
        <v>1.88</v>
      </c>
      <c r="H1358" s="361">
        <v>9.7331000000000003</v>
      </c>
    </row>
    <row r="1359" spans="2:8" ht="15" customHeight="1">
      <c r="B1359" s="364">
        <v>43592</v>
      </c>
      <c r="C1359" s="361">
        <v>2.2791000000000001</v>
      </c>
      <c r="D1359" s="361">
        <v>10.253</v>
      </c>
      <c r="E1359" s="361">
        <v>31.5593</v>
      </c>
      <c r="F1359" s="361">
        <v>11.6096</v>
      </c>
      <c r="G1359" s="361">
        <v>1.885</v>
      </c>
      <c r="H1359" s="361">
        <v>9.7246000000000006</v>
      </c>
    </row>
    <row r="1360" spans="2:8" ht="15" customHeight="1">
      <c r="B1360" s="364">
        <v>43588</v>
      </c>
      <c r="C1360" s="361">
        <v>2.2431000000000001</v>
      </c>
      <c r="D1360" s="361">
        <v>10.1074</v>
      </c>
      <c r="E1360" s="361">
        <v>31.547899999999998</v>
      </c>
      <c r="F1360" s="361">
        <v>11.536099999999999</v>
      </c>
      <c r="G1360" s="361">
        <v>1.9019999999999999</v>
      </c>
      <c r="H1360" s="361">
        <v>9.6341000000000001</v>
      </c>
    </row>
    <row r="1361" spans="2:8" ht="15" customHeight="1">
      <c r="B1361" s="364">
        <v>43587</v>
      </c>
      <c r="C1361" s="361">
        <v>2.2242999999999999</v>
      </c>
      <c r="D1361" s="361">
        <v>9.8704999999999998</v>
      </c>
      <c r="E1361" s="361">
        <v>31.538799999999998</v>
      </c>
      <c r="F1361" s="361">
        <v>11.388299999999999</v>
      </c>
      <c r="G1361" s="361">
        <v>1.89</v>
      </c>
      <c r="H1361" s="361">
        <v>9.4983000000000004</v>
      </c>
    </row>
    <row r="1362" spans="2:8" ht="15" customHeight="1">
      <c r="B1362" s="364">
        <v>43585</v>
      </c>
      <c r="C1362" s="361">
        <v>2.2482000000000002</v>
      </c>
      <c r="D1362" s="361">
        <v>9.8539999999999992</v>
      </c>
      <c r="E1362" s="361">
        <v>31.308900000000001</v>
      </c>
      <c r="F1362" s="361">
        <v>11.406499999999999</v>
      </c>
      <c r="G1362" s="361">
        <v>1.845</v>
      </c>
      <c r="H1362" s="361">
        <v>9.5615000000000006</v>
      </c>
    </row>
    <row r="1363" spans="2:8" ht="15" customHeight="1">
      <c r="B1363" s="364">
        <v>43584</v>
      </c>
      <c r="C1363" s="361">
        <v>2.2353000000000001</v>
      </c>
      <c r="D1363" s="361">
        <v>9.6816999999999993</v>
      </c>
      <c r="E1363" s="361">
        <v>30.994599999999998</v>
      </c>
      <c r="F1363" s="361">
        <v>11.358700000000001</v>
      </c>
      <c r="G1363" s="361">
        <v>1.8660000000000001</v>
      </c>
      <c r="H1363" s="361">
        <v>9.4926999999999992</v>
      </c>
    </row>
    <row r="1364" spans="2:8" ht="15" customHeight="1">
      <c r="B1364" s="364">
        <v>43581</v>
      </c>
      <c r="C1364" s="361">
        <v>2.2713999999999999</v>
      </c>
      <c r="D1364" s="361">
        <v>9.6771999999999991</v>
      </c>
      <c r="E1364" s="361">
        <v>31.4665</v>
      </c>
      <c r="F1364" s="361">
        <v>11.436</v>
      </c>
      <c r="G1364" s="361">
        <v>1.875</v>
      </c>
      <c r="H1364" s="361">
        <v>9.5609999999999999</v>
      </c>
    </row>
    <row r="1365" spans="2:8" ht="15" customHeight="1">
      <c r="B1365" s="364">
        <v>43580</v>
      </c>
      <c r="C1365" s="361">
        <v>2.2568000000000001</v>
      </c>
      <c r="D1365" s="361">
        <v>9.6300000000000008</v>
      </c>
      <c r="E1365" s="361">
        <v>31.291799999999999</v>
      </c>
      <c r="F1365" s="361">
        <v>11.369199999999999</v>
      </c>
      <c r="G1365" s="361">
        <v>1.877</v>
      </c>
      <c r="H1365" s="361">
        <v>9.4922000000000004</v>
      </c>
    </row>
    <row r="1366" spans="2:8" ht="15" customHeight="1">
      <c r="B1366" s="364">
        <v>43579</v>
      </c>
      <c r="C1366" s="361">
        <v>2.2505000000000002</v>
      </c>
      <c r="D1366" s="361">
        <v>8.9138000000000002</v>
      </c>
      <c r="E1366" s="361">
        <v>31.1282</v>
      </c>
      <c r="F1366" s="361">
        <v>11.042899999999999</v>
      </c>
      <c r="G1366" s="361">
        <v>1.9119999999999999</v>
      </c>
      <c r="H1366" s="361">
        <v>9.1309000000000005</v>
      </c>
    </row>
    <row r="1367" spans="2:8" ht="15" customHeight="1">
      <c r="B1367" s="364">
        <v>43578</v>
      </c>
      <c r="C1367" s="361">
        <v>2.2345999999999999</v>
      </c>
      <c r="D1367" s="361">
        <v>9.3727999999999998</v>
      </c>
      <c r="E1367" s="361">
        <v>31.096900000000002</v>
      </c>
      <c r="F1367" s="361">
        <v>11.283200000000001</v>
      </c>
      <c r="G1367" s="361">
        <v>1.9219999999999999</v>
      </c>
      <c r="H1367" s="361">
        <v>9.3612000000000002</v>
      </c>
    </row>
    <row r="1368" spans="2:8" ht="15" customHeight="1">
      <c r="B1368" s="364">
        <v>43577</v>
      </c>
      <c r="C1368" s="361">
        <v>2.2408999999999999</v>
      </c>
      <c r="D1368" s="361">
        <v>9.5123999999999995</v>
      </c>
      <c r="E1368" s="361">
        <v>31.093599999999999</v>
      </c>
      <c r="F1368" s="361">
        <v>11.3887</v>
      </c>
      <c r="G1368" s="361">
        <v>1.9350000000000001</v>
      </c>
      <c r="H1368" s="361">
        <v>9.4536999999999995</v>
      </c>
    </row>
    <row r="1369" spans="2:8" ht="15" customHeight="1">
      <c r="B1369" s="364">
        <v>43574</v>
      </c>
      <c r="C1369" s="361">
        <v>2.2433000000000001</v>
      </c>
      <c r="D1369" s="361">
        <v>9.5967000000000002</v>
      </c>
      <c r="E1369" s="361">
        <v>31.091799999999999</v>
      </c>
      <c r="F1369" s="361">
        <v>11.4154</v>
      </c>
      <c r="G1369" s="361">
        <v>1.91</v>
      </c>
      <c r="H1369" s="361">
        <v>9.5053999999999998</v>
      </c>
    </row>
    <row r="1370" spans="2:8" ht="15" customHeight="1">
      <c r="B1370" s="364">
        <v>43573</v>
      </c>
      <c r="C1370" s="361">
        <v>2.2403</v>
      </c>
      <c r="D1370" s="361">
        <v>9.3236000000000008</v>
      </c>
      <c r="E1370" s="361">
        <v>31.0838</v>
      </c>
      <c r="F1370" s="361">
        <v>11.309699999999999</v>
      </c>
      <c r="G1370" s="361">
        <v>1.8919999999999999</v>
      </c>
      <c r="H1370" s="361">
        <v>9.4177</v>
      </c>
    </row>
    <row r="1371" spans="2:8" ht="15" customHeight="1">
      <c r="B1371" s="364">
        <v>43572</v>
      </c>
      <c r="C1371" s="361">
        <v>2.2111999999999998</v>
      </c>
      <c r="D1371" s="361">
        <v>9.1378000000000004</v>
      </c>
      <c r="E1371" s="361">
        <v>31.109500000000001</v>
      </c>
      <c r="F1371" s="361">
        <v>11.193099999999999</v>
      </c>
      <c r="G1371" s="361">
        <v>1.9419999999999999</v>
      </c>
      <c r="H1371" s="361">
        <v>9.2510999999999992</v>
      </c>
    </row>
    <row r="1372" spans="2:8" ht="15" customHeight="1">
      <c r="B1372" s="364">
        <v>43571</v>
      </c>
      <c r="C1372" s="361">
        <v>2.2054999999999998</v>
      </c>
      <c r="D1372" s="361">
        <v>9.1248000000000005</v>
      </c>
      <c r="E1372" s="361">
        <v>31.106300000000001</v>
      </c>
      <c r="F1372" s="361">
        <v>11.1736</v>
      </c>
      <c r="G1372" s="361">
        <v>1.9319999999999999</v>
      </c>
      <c r="H1372" s="361">
        <v>9.2416</v>
      </c>
    </row>
    <row r="1373" spans="2:8" ht="15" customHeight="1">
      <c r="B1373" s="364">
        <v>43570</v>
      </c>
      <c r="C1373" s="361">
        <v>2.2147999999999999</v>
      </c>
      <c r="D1373" s="361">
        <v>8.8940999999999999</v>
      </c>
      <c r="E1373" s="361">
        <v>31.095800000000001</v>
      </c>
      <c r="F1373" s="361">
        <v>11.1837</v>
      </c>
      <c r="G1373" s="361">
        <v>1.925</v>
      </c>
      <c r="H1373" s="361">
        <v>9.2586999999999993</v>
      </c>
    </row>
    <row r="1374" spans="2:8" ht="15" customHeight="1">
      <c r="B1374" s="364">
        <v>43567</v>
      </c>
      <c r="C1374" s="361">
        <v>2.2462</v>
      </c>
      <c r="D1374" s="361">
        <v>9.3290000000000006</v>
      </c>
      <c r="E1374" s="361">
        <v>31.193999999999999</v>
      </c>
      <c r="F1374" s="361">
        <v>11.3591</v>
      </c>
      <c r="G1374" s="361">
        <v>1.885</v>
      </c>
      <c r="H1374" s="361">
        <v>9.4741</v>
      </c>
    </row>
    <row r="1375" spans="2:8" ht="15" customHeight="1">
      <c r="B1375" s="364">
        <v>43566</v>
      </c>
      <c r="C1375" s="361">
        <v>2.2553000000000001</v>
      </c>
      <c r="D1375" s="361">
        <v>9.1640999999999995</v>
      </c>
      <c r="E1375" s="361">
        <v>30.947700000000001</v>
      </c>
      <c r="F1375" s="361">
        <v>11.301600000000001</v>
      </c>
      <c r="G1375" s="361">
        <v>1.8720000000000001</v>
      </c>
      <c r="H1375" s="361">
        <v>9.4296000000000006</v>
      </c>
    </row>
    <row r="1376" spans="2:8" ht="15" customHeight="1">
      <c r="B1376" s="364">
        <v>43565</v>
      </c>
      <c r="C1376" s="361">
        <v>2.2545000000000002</v>
      </c>
      <c r="D1376" s="361">
        <v>9.1637000000000004</v>
      </c>
      <c r="E1376" s="361">
        <v>30.8582</v>
      </c>
      <c r="F1376" s="361">
        <v>11.341900000000001</v>
      </c>
      <c r="G1376" s="361">
        <v>1.867</v>
      </c>
      <c r="H1376" s="361">
        <v>9.4748999999999999</v>
      </c>
    </row>
    <row r="1377" spans="2:8" ht="15" customHeight="1">
      <c r="B1377" s="364">
        <v>43564</v>
      </c>
      <c r="C1377" s="361">
        <v>2.2635000000000001</v>
      </c>
      <c r="D1377" s="361">
        <v>9.3254000000000001</v>
      </c>
      <c r="E1377" s="361">
        <v>30.845700000000001</v>
      </c>
      <c r="F1377" s="361">
        <v>11.486800000000001</v>
      </c>
      <c r="G1377" s="361">
        <v>1.867</v>
      </c>
      <c r="H1377" s="361">
        <v>9.6197999999999997</v>
      </c>
    </row>
    <row r="1378" spans="2:8" ht="15" customHeight="1">
      <c r="B1378" s="364">
        <v>43563</v>
      </c>
      <c r="C1378" s="361">
        <v>2.2635999999999998</v>
      </c>
      <c r="D1378" s="361">
        <v>9.4527999999999999</v>
      </c>
      <c r="E1378" s="361">
        <v>30.805299999999999</v>
      </c>
      <c r="F1378" s="361">
        <v>11.6652</v>
      </c>
      <c r="G1378" s="361">
        <v>1.875</v>
      </c>
      <c r="H1378" s="361">
        <v>9.7902000000000005</v>
      </c>
    </row>
    <row r="1379" spans="2:8" ht="15" customHeight="1">
      <c r="B1379" s="364">
        <v>43560</v>
      </c>
      <c r="C1379" s="361">
        <v>2.2627000000000002</v>
      </c>
      <c r="D1379" s="361">
        <v>10.765700000000001</v>
      </c>
      <c r="E1379" s="361">
        <v>30.518000000000001</v>
      </c>
      <c r="F1379" s="361">
        <v>12.373699999999999</v>
      </c>
      <c r="G1379" s="361">
        <v>1.895</v>
      </c>
      <c r="H1379" s="361">
        <v>10.4787</v>
      </c>
    </row>
    <row r="1380" spans="2:8" ht="15" customHeight="1">
      <c r="B1380" s="364">
        <v>43559</v>
      </c>
      <c r="C1380" s="361">
        <v>2.2618999999999998</v>
      </c>
      <c r="D1380" s="361">
        <v>11.147399999999999</v>
      </c>
      <c r="E1380" s="361">
        <v>30.1068</v>
      </c>
      <c r="F1380" s="361">
        <v>12.4635</v>
      </c>
      <c r="G1380" s="361">
        <v>1.8720000000000001</v>
      </c>
      <c r="H1380" s="361">
        <v>10.5915</v>
      </c>
    </row>
    <row r="1381" spans="2:8" ht="15" customHeight="1">
      <c r="B1381" s="364">
        <v>43558</v>
      </c>
      <c r="C1381" s="361">
        <v>2.2713999999999999</v>
      </c>
      <c r="D1381" s="361">
        <v>10.282400000000001</v>
      </c>
      <c r="E1381" s="361">
        <v>30.040099999999999</v>
      </c>
      <c r="F1381" s="361">
        <v>11.9681</v>
      </c>
      <c r="G1381" s="361">
        <v>1.887</v>
      </c>
      <c r="H1381" s="361">
        <v>10.081099999999999</v>
      </c>
    </row>
    <row r="1382" spans="2:8" ht="15" customHeight="1">
      <c r="B1382" s="364">
        <v>43557</v>
      </c>
      <c r="C1382" s="361">
        <v>2.2942999999999998</v>
      </c>
      <c r="D1382" s="361">
        <v>10.2936</v>
      </c>
      <c r="E1382" s="361">
        <v>29.727900000000002</v>
      </c>
      <c r="F1382" s="361">
        <v>11.961600000000001</v>
      </c>
      <c r="G1382" s="361">
        <v>1.85</v>
      </c>
      <c r="H1382" s="361">
        <v>10.111599999999999</v>
      </c>
    </row>
    <row r="1383" spans="2:8" ht="15" customHeight="1">
      <c r="B1383" s="364">
        <v>43556</v>
      </c>
      <c r="C1383" s="361">
        <v>2.3068</v>
      </c>
      <c r="D1383" s="361">
        <v>10.2987</v>
      </c>
      <c r="E1383" s="361">
        <v>29.722200000000001</v>
      </c>
      <c r="F1383" s="361">
        <v>11.9389</v>
      </c>
      <c r="G1383" s="361">
        <v>1.865</v>
      </c>
      <c r="H1383" s="361">
        <v>10.0739</v>
      </c>
    </row>
    <row r="1384" spans="2:8" ht="15" customHeight="1">
      <c r="B1384" s="364">
        <v>43553</v>
      </c>
      <c r="C1384" s="361">
        <v>2.3369</v>
      </c>
      <c r="D1384" s="361">
        <v>9.7025000000000006</v>
      </c>
      <c r="E1384" s="361">
        <v>28.974900000000002</v>
      </c>
      <c r="F1384" s="361">
        <v>11.7872</v>
      </c>
      <c r="G1384" s="361">
        <v>1.83</v>
      </c>
      <c r="H1384" s="361">
        <v>9.9572000000000003</v>
      </c>
    </row>
    <row r="1385" spans="2:8" ht="15" customHeight="1">
      <c r="B1385" s="364">
        <v>43552</v>
      </c>
      <c r="C1385" s="361">
        <v>2.3492000000000002</v>
      </c>
      <c r="D1385" s="361">
        <v>9.6927000000000003</v>
      </c>
      <c r="E1385" s="361">
        <v>28.9648</v>
      </c>
      <c r="F1385" s="361">
        <v>11.810700000000001</v>
      </c>
      <c r="G1385" s="361">
        <v>1.8049999999999999</v>
      </c>
      <c r="H1385" s="361">
        <v>10.005699999999999</v>
      </c>
    </row>
    <row r="1386" spans="2:8" ht="15" customHeight="1">
      <c r="B1386" s="364">
        <v>43551</v>
      </c>
      <c r="C1386" s="361">
        <v>2.3308</v>
      </c>
      <c r="D1386" s="361">
        <v>9.6692</v>
      </c>
      <c r="E1386" s="361">
        <v>28.8736</v>
      </c>
      <c r="F1386" s="361">
        <v>11.841100000000001</v>
      </c>
      <c r="G1386" s="361">
        <v>1.84</v>
      </c>
      <c r="H1386" s="361">
        <v>10.001099999999999</v>
      </c>
    </row>
    <row r="1387" spans="2:8" ht="15" customHeight="1">
      <c r="B1387" s="364">
        <v>43550</v>
      </c>
      <c r="C1387" s="361">
        <v>2.3331</v>
      </c>
      <c r="D1387" s="361">
        <v>9.9710000000000001</v>
      </c>
      <c r="E1387" s="361">
        <v>28.6616</v>
      </c>
      <c r="F1387" s="361">
        <v>11.928699999999999</v>
      </c>
      <c r="G1387" s="361">
        <v>1.905</v>
      </c>
      <c r="H1387" s="361">
        <v>10.0237</v>
      </c>
    </row>
    <row r="1388" spans="2:8" ht="15" customHeight="1">
      <c r="B1388" s="364">
        <v>43549</v>
      </c>
      <c r="C1388" s="361">
        <v>2.3359000000000001</v>
      </c>
      <c r="D1388" s="361">
        <v>9.9405999999999999</v>
      </c>
      <c r="E1388" s="361">
        <v>28.523299999999999</v>
      </c>
      <c r="F1388" s="361">
        <v>11.8935</v>
      </c>
      <c r="G1388" s="361">
        <v>1.895</v>
      </c>
      <c r="H1388" s="361">
        <v>9.9984999999999999</v>
      </c>
    </row>
    <row r="1389" spans="2:8" ht="15" customHeight="1">
      <c r="B1389" s="364">
        <v>43546</v>
      </c>
      <c r="C1389" s="361">
        <v>2.29</v>
      </c>
      <c r="D1389" s="361">
        <v>9.8984000000000005</v>
      </c>
      <c r="E1389" s="361">
        <v>28.400099999999998</v>
      </c>
      <c r="F1389" s="361">
        <v>11.816700000000001</v>
      </c>
      <c r="G1389" s="361">
        <v>1.9319999999999999</v>
      </c>
      <c r="H1389" s="361">
        <v>9.8847000000000005</v>
      </c>
    </row>
    <row r="1390" spans="2:8" ht="15" customHeight="1">
      <c r="B1390" s="364">
        <v>43545</v>
      </c>
      <c r="C1390" s="361">
        <v>2.2961</v>
      </c>
      <c r="D1390" s="361">
        <v>10.1707</v>
      </c>
      <c r="E1390" s="361">
        <v>28.1767</v>
      </c>
      <c r="F1390" s="361">
        <v>11.887</v>
      </c>
      <c r="G1390" s="361">
        <v>1.9319999999999999</v>
      </c>
      <c r="H1390" s="361">
        <v>9.9550000000000001</v>
      </c>
    </row>
    <row r="1391" spans="2:8" ht="15" customHeight="1">
      <c r="B1391" s="364">
        <v>43544</v>
      </c>
      <c r="C1391" s="361">
        <v>2.3098000000000001</v>
      </c>
      <c r="D1391" s="361">
        <v>10.343</v>
      </c>
      <c r="E1391" s="361">
        <v>28.060199999999998</v>
      </c>
      <c r="F1391" s="361">
        <v>11.8957</v>
      </c>
      <c r="G1391" s="361">
        <v>1.9870000000000001</v>
      </c>
      <c r="H1391" s="361">
        <v>9.9086999999999996</v>
      </c>
    </row>
    <row r="1392" spans="2:8" ht="15" customHeight="1">
      <c r="B1392" s="364">
        <v>43543</v>
      </c>
      <c r="C1392" s="361">
        <v>2.3081999999999998</v>
      </c>
      <c r="D1392" s="361">
        <v>9.8978000000000002</v>
      </c>
      <c r="E1392" s="361">
        <v>28.012899999999998</v>
      </c>
      <c r="F1392" s="361">
        <v>11.674200000000001</v>
      </c>
      <c r="G1392" s="361">
        <v>1.98</v>
      </c>
      <c r="H1392" s="361">
        <v>9.6942000000000004</v>
      </c>
    </row>
    <row r="1393" spans="2:8" ht="15" customHeight="1">
      <c r="B1393" s="364">
        <v>43542</v>
      </c>
      <c r="C1393" s="361">
        <v>2.3031000000000001</v>
      </c>
      <c r="D1393" s="361">
        <v>10.025600000000001</v>
      </c>
      <c r="E1393" s="361">
        <v>27.900400000000001</v>
      </c>
      <c r="F1393" s="361">
        <v>11.7418</v>
      </c>
      <c r="G1393" s="361">
        <v>1.9970000000000001</v>
      </c>
      <c r="H1393" s="361">
        <v>9.7447999999999997</v>
      </c>
    </row>
    <row r="1394" spans="2:8" ht="15" customHeight="1">
      <c r="B1394" s="364">
        <v>43539</v>
      </c>
      <c r="C1394" s="361">
        <v>2.3079000000000001</v>
      </c>
      <c r="D1394" s="361">
        <v>10.572800000000001</v>
      </c>
      <c r="E1394" s="361">
        <v>27.4373</v>
      </c>
      <c r="F1394" s="361">
        <v>12.0655</v>
      </c>
      <c r="G1394" s="361">
        <v>1.992</v>
      </c>
      <c r="H1394" s="361">
        <v>10.073499999999999</v>
      </c>
    </row>
    <row r="1395" spans="2:8" ht="15" customHeight="1">
      <c r="B1395" s="364">
        <v>43538</v>
      </c>
      <c r="C1395" s="361">
        <v>2.3372999999999999</v>
      </c>
      <c r="D1395" s="361">
        <v>10.6088</v>
      </c>
      <c r="E1395" s="361">
        <v>27.245999999999999</v>
      </c>
      <c r="F1395" s="361">
        <v>12.1296</v>
      </c>
      <c r="G1395" s="361">
        <v>1.98</v>
      </c>
      <c r="H1395" s="361">
        <v>10.1496</v>
      </c>
    </row>
    <row r="1396" spans="2:8" ht="15" customHeight="1">
      <c r="B1396" s="364">
        <v>43537</v>
      </c>
      <c r="C1396" s="361">
        <v>2.3466999999999998</v>
      </c>
      <c r="D1396" s="361">
        <v>10.161099999999999</v>
      </c>
      <c r="E1396" s="361">
        <v>27.149699999999999</v>
      </c>
      <c r="F1396" s="361">
        <v>11.889699999999999</v>
      </c>
      <c r="G1396" s="361">
        <v>1.97</v>
      </c>
      <c r="H1396" s="361">
        <v>9.9197000000000006</v>
      </c>
    </row>
    <row r="1397" spans="2:8" ht="15" customHeight="1">
      <c r="B1397" s="364">
        <v>43536</v>
      </c>
      <c r="C1397" s="361">
        <v>2.3328000000000002</v>
      </c>
      <c r="D1397" s="361">
        <v>10.1693</v>
      </c>
      <c r="E1397" s="361">
        <v>27.024000000000001</v>
      </c>
      <c r="F1397" s="361">
        <v>11.9069</v>
      </c>
      <c r="G1397" s="361">
        <v>1.9850000000000001</v>
      </c>
      <c r="H1397" s="361">
        <v>9.9219000000000008</v>
      </c>
    </row>
    <row r="1398" spans="2:8" ht="15" customHeight="1">
      <c r="B1398" s="364">
        <v>43535</v>
      </c>
      <c r="C1398" s="361">
        <v>2.3542999999999998</v>
      </c>
      <c r="D1398" s="361">
        <v>10.2532</v>
      </c>
      <c r="E1398" s="361">
        <v>26.929400000000001</v>
      </c>
      <c r="F1398" s="361">
        <v>11.9617</v>
      </c>
      <c r="G1398" s="361">
        <v>1.988</v>
      </c>
      <c r="H1398" s="361">
        <v>9.9736999999999991</v>
      </c>
    </row>
    <row r="1399" spans="2:8" ht="15" customHeight="1">
      <c r="B1399" s="364">
        <v>43532</v>
      </c>
      <c r="C1399" s="361">
        <v>2.3576000000000001</v>
      </c>
      <c r="D1399" s="361">
        <v>10.3217</v>
      </c>
      <c r="E1399" s="361">
        <v>26.973299999999998</v>
      </c>
      <c r="F1399" s="361">
        <v>11.995699999999999</v>
      </c>
      <c r="G1399" s="361">
        <v>1.9750000000000001</v>
      </c>
      <c r="H1399" s="361">
        <v>10.0207</v>
      </c>
    </row>
    <row r="1400" spans="2:8" ht="15" customHeight="1">
      <c r="B1400" s="364">
        <v>43531</v>
      </c>
      <c r="C1400" s="361">
        <v>2.2848000000000002</v>
      </c>
      <c r="D1400" s="361">
        <v>10.227</v>
      </c>
      <c r="E1400" s="361">
        <v>26.927</v>
      </c>
      <c r="F1400" s="361">
        <v>11.8902</v>
      </c>
      <c r="G1400" s="361">
        <v>2.0099999999999998</v>
      </c>
      <c r="H1400" s="361">
        <v>9.8802000000000003</v>
      </c>
    </row>
    <row r="1401" spans="2:8" ht="15" customHeight="1">
      <c r="B1401" s="364">
        <v>43530</v>
      </c>
      <c r="C1401" s="361">
        <v>2.2746</v>
      </c>
      <c r="D1401" s="361">
        <v>10.2889</v>
      </c>
      <c r="E1401" s="361">
        <v>26.850300000000001</v>
      </c>
      <c r="F1401" s="361">
        <v>11.8765</v>
      </c>
      <c r="G1401" s="361">
        <v>2.02</v>
      </c>
      <c r="H1401" s="361">
        <v>9.8565000000000005</v>
      </c>
    </row>
    <row r="1402" spans="2:8" ht="15" customHeight="1">
      <c r="B1402" s="364">
        <v>43529</v>
      </c>
      <c r="C1402" s="361">
        <v>2.2728999999999999</v>
      </c>
      <c r="D1402" s="361">
        <v>10.2821</v>
      </c>
      <c r="E1402" s="361">
        <v>26.789899999999999</v>
      </c>
      <c r="F1402" s="361">
        <v>11.866</v>
      </c>
      <c r="G1402" s="361">
        <v>2.0270000000000001</v>
      </c>
      <c r="H1402" s="361">
        <v>9.8390000000000004</v>
      </c>
    </row>
    <row r="1403" spans="2:8" ht="15" customHeight="1">
      <c r="B1403" s="364">
        <v>43528</v>
      </c>
      <c r="C1403" s="361">
        <v>2.2564000000000002</v>
      </c>
      <c r="D1403" s="361">
        <v>10.2095</v>
      </c>
      <c r="E1403" s="361">
        <v>26.6492</v>
      </c>
      <c r="F1403" s="361">
        <v>11.8086</v>
      </c>
      <c r="G1403" s="361">
        <v>2.0249999999999999</v>
      </c>
      <c r="H1403" s="361">
        <v>9.7835999999999999</v>
      </c>
    </row>
    <row r="1404" spans="2:8" ht="15" customHeight="1">
      <c r="B1404" s="364">
        <v>43524</v>
      </c>
      <c r="C1404" s="361">
        <v>2.2463000000000002</v>
      </c>
      <c r="D1404" s="361">
        <v>10.0207</v>
      </c>
      <c r="E1404" s="361">
        <v>26.148499999999999</v>
      </c>
      <c r="F1404" s="361">
        <v>11.7385</v>
      </c>
      <c r="G1404" s="361">
        <v>1.9850000000000001</v>
      </c>
      <c r="H1404" s="361">
        <v>9.7535000000000007</v>
      </c>
    </row>
    <row r="1405" spans="2:8" ht="15" customHeight="1">
      <c r="B1405" s="364">
        <v>43523</v>
      </c>
      <c r="C1405" s="361">
        <v>2.1995</v>
      </c>
      <c r="D1405" s="361">
        <v>9.9479000000000006</v>
      </c>
      <c r="E1405" s="361">
        <v>26.153300000000002</v>
      </c>
      <c r="F1405" s="361">
        <v>11.6587</v>
      </c>
      <c r="G1405" s="361">
        <v>1.9770000000000001</v>
      </c>
      <c r="H1405" s="361">
        <v>9.6816999999999993</v>
      </c>
    </row>
    <row r="1406" spans="2:8" ht="15" customHeight="1">
      <c r="B1406" s="364">
        <v>43522</v>
      </c>
      <c r="C1406" s="361">
        <v>2.1953999999999998</v>
      </c>
      <c r="D1406" s="361">
        <v>9.8745999999999992</v>
      </c>
      <c r="E1406" s="361">
        <v>26.248799999999999</v>
      </c>
      <c r="F1406" s="361">
        <v>11.5937</v>
      </c>
      <c r="G1406" s="361">
        <v>1.9950000000000001</v>
      </c>
      <c r="H1406" s="361">
        <v>9.5986999999999991</v>
      </c>
    </row>
    <row r="1407" spans="2:8" ht="15" customHeight="1">
      <c r="B1407" s="364">
        <v>43521</v>
      </c>
      <c r="C1407" s="361">
        <v>2.1600999999999999</v>
      </c>
      <c r="D1407" s="361">
        <v>8.8405000000000005</v>
      </c>
      <c r="E1407" s="361">
        <v>26.241</v>
      </c>
      <c r="F1407" s="361">
        <v>11.1419</v>
      </c>
      <c r="G1407" s="361">
        <v>2.0150000000000001</v>
      </c>
      <c r="H1407" s="361">
        <v>9.1268999999999991</v>
      </c>
    </row>
    <row r="1408" spans="2:8" ht="15" customHeight="1">
      <c r="B1408" s="364">
        <v>43518</v>
      </c>
      <c r="C1408" s="361">
        <v>2.1343999999999999</v>
      </c>
      <c r="D1408" s="361">
        <v>8.9740000000000002</v>
      </c>
      <c r="E1408" s="361">
        <v>26.1571</v>
      </c>
      <c r="F1408" s="361">
        <v>11.304</v>
      </c>
      <c r="G1408" s="361">
        <v>2.0019999999999998</v>
      </c>
      <c r="H1408" s="361">
        <v>9.3019999999999996</v>
      </c>
    </row>
    <row r="1409" spans="2:8" ht="15" customHeight="1">
      <c r="B1409" s="364">
        <v>43517</v>
      </c>
      <c r="C1409" s="361">
        <v>2.1354000000000002</v>
      </c>
      <c r="D1409" s="361">
        <v>8.9567999999999994</v>
      </c>
      <c r="E1409" s="361">
        <v>26.084499999999998</v>
      </c>
      <c r="F1409" s="361">
        <v>11.284000000000001</v>
      </c>
      <c r="G1409" s="361">
        <v>2.0150000000000001</v>
      </c>
      <c r="H1409" s="361">
        <v>9.2690000000000001</v>
      </c>
    </row>
    <row r="1410" spans="2:8" ht="15" customHeight="1">
      <c r="B1410" s="364">
        <v>43516</v>
      </c>
      <c r="C1410" s="361">
        <v>2.1353</v>
      </c>
      <c r="D1410" s="361">
        <v>8.6629000000000005</v>
      </c>
      <c r="E1410" s="361">
        <v>26.066099999999999</v>
      </c>
      <c r="F1410" s="361">
        <v>11.1012</v>
      </c>
      <c r="G1410" s="361">
        <v>1.9930000000000001</v>
      </c>
      <c r="H1410" s="361">
        <v>9.1082000000000001</v>
      </c>
    </row>
    <row r="1411" spans="2:8" ht="15" customHeight="1">
      <c r="B1411" s="364">
        <v>43515</v>
      </c>
      <c r="C1411" s="361">
        <v>2.1633</v>
      </c>
      <c r="D1411" s="361">
        <v>8.6234000000000002</v>
      </c>
      <c r="E1411" s="361">
        <v>26.0471</v>
      </c>
      <c r="F1411" s="361">
        <v>11.102</v>
      </c>
      <c r="G1411" s="361">
        <v>1.9970000000000001</v>
      </c>
      <c r="H1411" s="361">
        <v>9.1050000000000004</v>
      </c>
    </row>
    <row r="1412" spans="2:8" ht="15" customHeight="1">
      <c r="B1412" s="364">
        <v>43514</v>
      </c>
      <c r="C1412" s="361">
        <v>2.1522000000000001</v>
      </c>
      <c r="D1412" s="361">
        <v>8.52</v>
      </c>
      <c r="E1412" s="361">
        <v>26.052800000000001</v>
      </c>
      <c r="F1412" s="361">
        <v>11.053699999999999</v>
      </c>
      <c r="G1412" s="361">
        <v>1.9970000000000001</v>
      </c>
      <c r="H1412" s="361">
        <v>9.0566999999999993</v>
      </c>
    </row>
    <row r="1413" spans="2:8" ht="15" customHeight="1">
      <c r="B1413" s="364">
        <v>43511</v>
      </c>
      <c r="C1413" s="361">
        <v>2.1301999999999999</v>
      </c>
      <c r="D1413" s="361">
        <v>8.5685000000000002</v>
      </c>
      <c r="E1413" s="361">
        <v>26.012499999999999</v>
      </c>
      <c r="F1413" s="361">
        <v>11.147500000000001</v>
      </c>
      <c r="G1413" s="361">
        <v>1.9650000000000001</v>
      </c>
      <c r="H1413" s="361">
        <v>9.1824999999999992</v>
      </c>
    </row>
    <row r="1414" spans="2:8" ht="15" customHeight="1">
      <c r="B1414" s="364">
        <v>43510</v>
      </c>
      <c r="C1414" s="361">
        <v>2.0979000000000001</v>
      </c>
      <c r="D1414" s="361">
        <v>8.5610999999999997</v>
      </c>
      <c r="E1414" s="361">
        <v>26.015499999999999</v>
      </c>
      <c r="F1414" s="361">
        <v>11.1599</v>
      </c>
      <c r="G1414" s="361">
        <v>1.98</v>
      </c>
      <c r="H1414" s="361">
        <v>9.1798999999999999</v>
      </c>
    </row>
    <row r="1415" spans="2:8" ht="15" customHeight="1">
      <c r="B1415" s="364">
        <v>43509</v>
      </c>
      <c r="C1415" s="361">
        <v>2.1126999999999998</v>
      </c>
      <c r="D1415" s="361">
        <v>8.6453000000000007</v>
      </c>
      <c r="E1415" s="361">
        <v>25.996300000000002</v>
      </c>
      <c r="F1415" s="361">
        <v>11.263199999999999</v>
      </c>
      <c r="G1415" s="361">
        <v>1.99</v>
      </c>
      <c r="H1415" s="361">
        <v>9.2731999999999992</v>
      </c>
    </row>
    <row r="1416" spans="2:8" ht="15" customHeight="1">
      <c r="B1416" s="364">
        <v>43508</v>
      </c>
      <c r="C1416" s="361">
        <v>2.1065</v>
      </c>
      <c r="D1416" s="361">
        <v>8.6570999999999998</v>
      </c>
      <c r="E1416" s="361">
        <v>25.978999999999999</v>
      </c>
      <c r="F1416" s="361">
        <v>11.3361</v>
      </c>
      <c r="G1416" s="361">
        <v>1.98</v>
      </c>
      <c r="H1416" s="361">
        <v>9.3560999999999996</v>
      </c>
    </row>
    <row r="1417" spans="2:8" ht="15" customHeight="1">
      <c r="B1417" s="364">
        <v>43507</v>
      </c>
      <c r="C1417" s="361">
        <v>2.0964999999999998</v>
      </c>
      <c r="D1417" s="361">
        <v>9.15</v>
      </c>
      <c r="E1417" s="361">
        <v>25.8962</v>
      </c>
      <c r="F1417" s="361">
        <v>11.6883</v>
      </c>
      <c r="G1417" s="361">
        <v>1.94</v>
      </c>
      <c r="H1417" s="361">
        <v>9.7483000000000004</v>
      </c>
    </row>
    <row r="1418" spans="2:8" ht="15" customHeight="1">
      <c r="B1418" s="364">
        <v>43504</v>
      </c>
      <c r="C1418" s="361">
        <v>2.0303</v>
      </c>
      <c r="D1418" s="361">
        <v>9.0871999999999993</v>
      </c>
      <c r="E1418" s="361">
        <v>25.818200000000001</v>
      </c>
      <c r="F1418" s="361">
        <v>11.6736</v>
      </c>
      <c r="G1418" s="361">
        <v>1.962</v>
      </c>
      <c r="H1418" s="361">
        <v>9.7116000000000007</v>
      </c>
    </row>
    <row r="1419" spans="2:8" ht="15" customHeight="1">
      <c r="B1419" s="364">
        <v>43503</v>
      </c>
      <c r="C1419" s="361">
        <v>1.9886999999999999</v>
      </c>
      <c r="D1419" s="361">
        <v>8.6626999999999992</v>
      </c>
      <c r="E1419" s="361">
        <v>25.6814</v>
      </c>
      <c r="F1419" s="361">
        <v>11.5189</v>
      </c>
      <c r="G1419" s="361">
        <v>1.992</v>
      </c>
      <c r="H1419" s="361">
        <v>9.5268999999999995</v>
      </c>
    </row>
    <row r="1420" spans="2:8" ht="15" customHeight="1">
      <c r="B1420" s="364">
        <v>43497</v>
      </c>
      <c r="C1420" s="361">
        <v>1.9249000000000001</v>
      </c>
      <c r="D1420" s="361">
        <v>8.9181000000000008</v>
      </c>
      <c r="E1420" s="361">
        <v>25.5426</v>
      </c>
      <c r="F1420" s="361">
        <v>11.5245</v>
      </c>
      <c r="G1420" s="361">
        <v>1.9830000000000001</v>
      </c>
      <c r="H1420" s="361">
        <v>9.5414999999999992</v>
      </c>
    </row>
    <row r="1421" spans="2:8" ht="15" customHeight="1">
      <c r="B1421" s="364">
        <v>43496</v>
      </c>
      <c r="C1421" s="361">
        <v>2.206</v>
      </c>
      <c r="D1421" s="361">
        <v>8.6515000000000004</v>
      </c>
      <c r="E1421" s="361">
        <v>25.358599999999999</v>
      </c>
      <c r="F1421" s="361">
        <v>11.4084</v>
      </c>
      <c r="G1421" s="361">
        <v>1.9970000000000001</v>
      </c>
      <c r="H1421" s="361">
        <v>9.4114000000000004</v>
      </c>
    </row>
    <row r="1422" spans="2:8" ht="15" customHeight="1">
      <c r="B1422" s="364">
        <v>43495</v>
      </c>
      <c r="C1422" s="361">
        <v>2.181</v>
      </c>
      <c r="D1422" s="361">
        <v>8.7251999999999992</v>
      </c>
      <c r="E1422" s="361">
        <v>24.802399999999999</v>
      </c>
      <c r="F1422" s="361">
        <v>11.489599999999999</v>
      </c>
      <c r="G1422" s="361">
        <v>2.0470000000000002</v>
      </c>
      <c r="H1422" s="361">
        <v>9.4426000000000005</v>
      </c>
    </row>
    <row r="1423" spans="2:8" ht="15" customHeight="1">
      <c r="B1423" s="364">
        <v>43494</v>
      </c>
      <c r="C1423" s="361">
        <v>2.1583000000000001</v>
      </c>
      <c r="D1423" s="361">
        <v>8.3438999999999997</v>
      </c>
      <c r="E1423" s="361">
        <v>24.7652</v>
      </c>
      <c r="F1423" s="361">
        <v>11.4939</v>
      </c>
      <c r="G1423" s="361">
        <v>2.0379999999999998</v>
      </c>
      <c r="H1423" s="361">
        <v>9.4558999999999997</v>
      </c>
    </row>
    <row r="1424" spans="2:8" ht="15" customHeight="1">
      <c r="B1424" s="364">
        <v>43493</v>
      </c>
      <c r="C1424" s="361">
        <v>2.1675</v>
      </c>
      <c r="D1424" s="361">
        <v>9.6109000000000009</v>
      </c>
      <c r="E1424" s="361">
        <v>24.6309</v>
      </c>
      <c r="F1424" s="361">
        <v>12.124000000000001</v>
      </c>
      <c r="G1424" s="361">
        <v>2.0150000000000001</v>
      </c>
      <c r="H1424" s="361">
        <v>10.109</v>
      </c>
    </row>
    <row r="1425" spans="2:8" ht="15" customHeight="1">
      <c r="B1425" s="364">
        <v>43490</v>
      </c>
      <c r="C1425" s="361">
        <v>2.1735000000000002</v>
      </c>
      <c r="D1425" s="361">
        <v>9.9108000000000001</v>
      </c>
      <c r="E1425" s="361">
        <v>24.656500000000001</v>
      </c>
      <c r="F1425" s="361">
        <v>12.338800000000001</v>
      </c>
      <c r="G1425" s="361">
        <v>2.0019999999999998</v>
      </c>
      <c r="H1425" s="361">
        <v>10.3368</v>
      </c>
    </row>
    <row r="1426" spans="2:8" ht="15" customHeight="1">
      <c r="B1426" s="364">
        <v>43489</v>
      </c>
      <c r="C1426" s="361">
        <v>2.1997</v>
      </c>
      <c r="D1426" s="361">
        <v>10.286099999999999</v>
      </c>
      <c r="E1426" s="361">
        <v>24.654699999999998</v>
      </c>
      <c r="F1426" s="361">
        <v>12.559200000000001</v>
      </c>
      <c r="G1426" s="361">
        <v>1.992</v>
      </c>
      <c r="H1426" s="361">
        <v>10.5672</v>
      </c>
    </row>
    <row r="1427" spans="2:8" ht="15" customHeight="1">
      <c r="B1427" s="364">
        <v>43488</v>
      </c>
      <c r="C1427" s="361">
        <v>2.2098</v>
      </c>
      <c r="D1427" s="361">
        <v>10.8987</v>
      </c>
      <c r="E1427" s="361">
        <v>24.448599999999999</v>
      </c>
      <c r="F1427" s="361">
        <v>12.8141</v>
      </c>
      <c r="G1427" s="361">
        <v>1.9850000000000001</v>
      </c>
      <c r="H1427" s="361">
        <v>10.8291</v>
      </c>
    </row>
    <row r="1428" spans="2:8" ht="15" customHeight="1">
      <c r="B1428" s="364">
        <v>43487</v>
      </c>
      <c r="C1428" s="361">
        <v>2.2212999999999998</v>
      </c>
      <c r="D1428" s="361">
        <v>11.2782</v>
      </c>
      <c r="E1428" s="361">
        <v>24.4115</v>
      </c>
      <c r="F1428" s="361">
        <v>13.0274</v>
      </c>
      <c r="G1428" s="361">
        <v>1.9950000000000001</v>
      </c>
      <c r="H1428" s="361">
        <v>11.032400000000001</v>
      </c>
    </row>
    <row r="1429" spans="2:8" ht="15" customHeight="1">
      <c r="B1429" s="364">
        <v>43486</v>
      </c>
      <c r="C1429" s="361">
        <v>2.2126000000000001</v>
      </c>
      <c r="D1429" s="361">
        <v>11.3011</v>
      </c>
      <c r="E1429" s="361">
        <v>24.326899999999998</v>
      </c>
      <c r="F1429" s="361">
        <v>13.014200000000001</v>
      </c>
      <c r="G1429" s="361">
        <v>2.0299999999999998</v>
      </c>
      <c r="H1429" s="361">
        <v>10.9842</v>
      </c>
    </row>
    <row r="1430" spans="2:8" ht="15" customHeight="1">
      <c r="B1430" s="364">
        <v>43483</v>
      </c>
      <c r="C1430" s="361">
        <v>2.1835</v>
      </c>
      <c r="D1430" s="361">
        <v>11.0352</v>
      </c>
      <c r="E1430" s="361">
        <v>24.238700000000001</v>
      </c>
      <c r="F1430" s="361">
        <v>12.931699999999999</v>
      </c>
      <c r="G1430" s="361">
        <v>2.012</v>
      </c>
      <c r="H1430" s="361">
        <v>10.919700000000001</v>
      </c>
    </row>
    <row r="1431" spans="2:8" ht="15" customHeight="1">
      <c r="B1431" s="364">
        <v>43482</v>
      </c>
      <c r="C1431" s="361">
        <v>2.1991999999999998</v>
      </c>
      <c r="D1431" s="361">
        <v>10.9472</v>
      </c>
      <c r="E1431" s="361">
        <v>24.217199999999998</v>
      </c>
      <c r="F1431" s="361">
        <v>12.936400000000001</v>
      </c>
      <c r="G1431" s="361">
        <v>1.9770000000000001</v>
      </c>
      <c r="H1431" s="361">
        <v>10.9594</v>
      </c>
    </row>
    <row r="1432" spans="2:8" ht="15" customHeight="1">
      <c r="B1432" s="364">
        <v>43481</v>
      </c>
      <c r="C1432" s="361">
        <v>2.2029999999999998</v>
      </c>
      <c r="D1432" s="361">
        <v>10.9979</v>
      </c>
      <c r="E1432" s="361">
        <v>24.151800000000001</v>
      </c>
      <c r="F1432" s="361">
        <v>12.952299999999999</v>
      </c>
      <c r="G1432" s="361">
        <v>1.9750000000000001</v>
      </c>
      <c r="H1432" s="361">
        <v>10.9773</v>
      </c>
    </row>
    <row r="1433" spans="2:8" ht="15" customHeight="1">
      <c r="B1433" s="364">
        <v>43480</v>
      </c>
      <c r="C1433" s="361">
        <v>2.2126999999999999</v>
      </c>
      <c r="D1433" s="361">
        <v>10.7697</v>
      </c>
      <c r="E1433" s="361">
        <v>24.137699999999999</v>
      </c>
      <c r="F1433" s="361">
        <v>12.8827</v>
      </c>
      <c r="G1433" s="361">
        <v>1.962</v>
      </c>
      <c r="H1433" s="361">
        <v>10.9207</v>
      </c>
    </row>
    <row r="1434" spans="2:8" ht="15" customHeight="1">
      <c r="B1434" s="364">
        <v>43479</v>
      </c>
      <c r="C1434" s="361">
        <v>2.2614999999999998</v>
      </c>
      <c r="D1434" s="361">
        <v>10.7331</v>
      </c>
      <c r="E1434" s="361">
        <v>24.169599999999999</v>
      </c>
      <c r="F1434" s="361">
        <v>12.9069</v>
      </c>
      <c r="G1434" s="361">
        <v>1.972</v>
      </c>
      <c r="H1434" s="361">
        <v>10.934900000000001</v>
      </c>
    </row>
    <row r="1435" spans="2:8" ht="15" customHeight="1">
      <c r="B1435" s="364">
        <v>43476</v>
      </c>
      <c r="C1435" s="361">
        <v>2.2507000000000001</v>
      </c>
      <c r="D1435" s="361">
        <v>9.9048999999999996</v>
      </c>
      <c r="E1435" s="361">
        <v>23.942599999999999</v>
      </c>
      <c r="F1435" s="361">
        <v>12.3879</v>
      </c>
      <c r="G1435" s="361">
        <v>1.9950000000000001</v>
      </c>
      <c r="H1435" s="361">
        <v>10.392899999999999</v>
      </c>
    </row>
    <row r="1436" spans="2:8" ht="15" customHeight="1">
      <c r="B1436" s="364">
        <v>43475</v>
      </c>
      <c r="C1436" s="361">
        <v>2.2637999999999998</v>
      </c>
      <c r="D1436" s="361">
        <v>9.5968999999999998</v>
      </c>
      <c r="E1436" s="361">
        <v>23.908999999999999</v>
      </c>
      <c r="F1436" s="361">
        <v>12.306699999999999</v>
      </c>
      <c r="G1436" s="361">
        <v>1.96</v>
      </c>
      <c r="H1436" s="361">
        <v>10.3467</v>
      </c>
    </row>
    <row r="1437" spans="2:8" ht="15" customHeight="1">
      <c r="B1437" s="364">
        <v>43474</v>
      </c>
      <c r="C1437" s="361">
        <v>2.2835000000000001</v>
      </c>
      <c r="D1437" s="361">
        <v>9.6195000000000004</v>
      </c>
      <c r="E1437" s="361">
        <v>23.927</v>
      </c>
      <c r="F1437" s="361">
        <v>12.3499</v>
      </c>
      <c r="G1437" s="361">
        <v>1.978</v>
      </c>
      <c r="H1437" s="361">
        <v>10.3719</v>
      </c>
    </row>
    <row r="1438" spans="2:8" ht="15" customHeight="1">
      <c r="B1438" s="364">
        <v>43473</v>
      </c>
      <c r="C1438" s="361">
        <v>2.3612000000000002</v>
      </c>
      <c r="D1438" s="361">
        <v>9.8949999999999996</v>
      </c>
      <c r="E1438" s="361">
        <v>23.604199999999999</v>
      </c>
      <c r="F1438" s="361">
        <v>12.5343</v>
      </c>
      <c r="G1438" s="361">
        <v>1.992</v>
      </c>
      <c r="H1438" s="361">
        <v>10.542299999999999</v>
      </c>
    </row>
    <row r="1439" spans="2:8" ht="15" customHeight="1">
      <c r="B1439" s="364">
        <v>43472</v>
      </c>
      <c r="C1439" s="361">
        <v>2.3458000000000001</v>
      </c>
      <c r="D1439" s="361">
        <v>9.9318000000000008</v>
      </c>
      <c r="E1439" s="361">
        <v>23.058399999999999</v>
      </c>
      <c r="F1439" s="361">
        <v>12.557700000000001</v>
      </c>
      <c r="G1439" s="361">
        <v>1.98</v>
      </c>
      <c r="H1439" s="361">
        <v>10.5777</v>
      </c>
    </row>
    <row r="1440" spans="2:8" ht="15" customHeight="1">
      <c r="B1440" s="364">
        <v>43469</v>
      </c>
      <c r="C1440" s="361">
        <v>2.3879999999999999</v>
      </c>
      <c r="D1440" s="361">
        <v>10.0649</v>
      </c>
      <c r="E1440" s="361">
        <v>22.7441</v>
      </c>
      <c r="F1440" s="361">
        <v>13.0899</v>
      </c>
      <c r="G1440" s="361">
        <v>1.9670000000000001</v>
      </c>
      <c r="H1440" s="361">
        <v>11.1229</v>
      </c>
    </row>
    <row r="1441" spans="2:8" ht="15" customHeight="1">
      <c r="B1441" s="364">
        <v>43468</v>
      </c>
      <c r="C1441" s="361">
        <v>2.4001000000000001</v>
      </c>
      <c r="D1441" s="361">
        <v>11.6454</v>
      </c>
      <c r="E1441" s="361">
        <v>22.732099999999999</v>
      </c>
      <c r="F1441" s="361">
        <v>13.86</v>
      </c>
      <c r="G1441" s="361">
        <v>1.962</v>
      </c>
      <c r="H1441" s="361">
        <v>11.898</v>
      </c>
    </row>
    <row r="1442" spans="2:8" ht="15" customHeight="1">
      <c r="B1442" s="364">
        <v>43467</v>
      </c>
      <c r="C1442" s="361">
        <v>2.38</v>
      </c>
      <c r="D1442" s="361">
        <v>11.6197</v>
      </c>
      <c r="E1442" s="361">
        <v>22.644200000000001</v>
      </c>
      <c r="F1442" s="361">
        <v>13.567600000000001</v>
      </c>
      <c r="G1442" s="361">
        <v>1.95</v>
      </c>
      <c r="H1442" s="361">
        <v>11.617599999999999</v>
      </c>
    </row>
    <row r="1443" spans="2:8" ht="15" customHeight="1">
      <c r="B1443" s="364">
        <v>43462</v>
      </c>
      <c r="C1443" s="361">
        <v>2.3102999999999998</v>
      </c>
      <c r="D1443" s="361">
        <v>10.401999999999999</v>
      </c>
      <c r="E1443" s="361">
        <v>21.063500000000001</v>
      </c>
      <c r="F1443" s="361">
        <v>11.5543</v>
      </c>
      <c r="G1443" s="361">
        <v>1.956</v>
      </c>
      <c r="H1443" s="361">
        <v>9.5983000000000001</v>
      </c>
    </row>
    <row r="1444" spans="2:8" ht="15" customHeight="1">
      <c r="B1444" s="364">
        <v>43461</v>
      </c>
      <c r="C1444" s="361">
        <v>2.3220999999999998</v>
      </c>
      <c r="D1444" s="361">
        <v>10.410600000000001</v>
      </c>
      <c r="E1444" s="361">
        <v>21.064900000000002</v>
      </c>
      <c r="F1444" s="361">
        <v>11.573499999999999</v>
      </c>
      <c r="G1444" s="361">
        <v>1.9370000000000001</v>
      </c>
      <c r="H1444" s="361">
        <v>9.6364999999999998</v>
      </c>
    </row>
    <row r="1445" spans="2:8" ht="15" customHeight="1">
      <c r="B1445" s="364">
        <v>43460</v>
      </c>
      <c r="C1445" s="361">
        <v>2.3174999999999999</v>
      </c>
      <c r="D1445" s="361">
        <v>10.3028</v>
      </c>
      <c r="E1445" s="361">
        <v>21.0641</v>
      </c>
      <c r="F1445" s="361">
        <v>11.5123</v>
      </c>
      <c r="G1445" s="361">
        <v>1.9370000000000001</v>
      </c>
      <c r="H1445" s="361">
        <v>9.5753000000000004</v>
      </c>
    </row>
    <row r="1446" spans="2:8" ht="15" customHeight="1">
      <c r="B1446" s="364">
        <v>43458</v>
      </c>
      <c r="C1446" s="361">
        <v>2.2854999999999999</v>
      </c>
      <c r="D1446" s="361">
        <v>10.2296</v>
      </c>
      <c r="E1446" s="361">
        <v>21.058199999999999</v>
      </c>
      <c r="F1446" s="361">
        <v>11.441599999999999</v>
      </c>
      <c r="G1446" s="361">
        <v>1.99</v>
      </c>
      <c r="H1446" s="361">
        <v>9.4515999999999991</v>
      </c>
    </row>
    <row r="1447" spans="2:8" ht="15" customHeight="1">
      <c r="B1447" s="364">
        <v>43455</v>
      </c>
      <c r="C1447" s="361">
        <v>2.2782</v>
      </c>
      <c r="D1447" s="361">
        <v>10.4551</v>
      </c>
      <c r="E1447" s="361">
        <v>21.043299999999999</v>
      </c>
      <c r="F1447" s="361">
        <v>11.519</v>
      </c>
      <c r="G1447" s="361">
        <v>1.9750000000000001</v>
      </c>
      <c r="H1447" s="361">
        <v>9.5440000000000005</v>
      </c>
    </row>
    <row r="1448" spans="2:8" ht="15" customHeight="1">
      <c r="B1448" s="364">
        <v>43454</v>
      </c>
      <c r="C1448" s="361">
        <v>2.2791999999999999</v>
      </c>
      <c r="D1448" s="361">
        <v>10.5456</v>
      </c>
      <c r="E1448" s="361">
        <v>21.033899999999999</v>
      </c>
      <c r="F1448" s="361">
        <v>11.542</v>
      </c>
      <c r="G1448" s="361">
        <v>1.9339999999999999</v>
      </c>
      <c r="H1448" s="361">
        <v>9.6080000000000005</v>
      </c>
    </row>
    <row r="1449" spans="2:8" ht="15" customHeight="1">
      <c r="B1449" s="364">
        <v>43453</v>
      </c>
      <c r="C1449" s="361">
        <v>2.2599</v>
      </c>
      <c r="D1449" s="361">
        <v>10.519</v>
      </c>
      <c r="E1449" s="361">
        <v>21.035499999999999</v>
      </c>
      <c r="F1449" s="361">
        <v>11.513199999999999</v>
      </c>
      <c r="G1449" s="361">
        <v>1.923</v>
      </c>
      <c r="H1449" s="361">
        <v>9.5901999999999994</v>
      </c>
    </row>
    <row r="1450" spans="2:8" ht="15" customHeight="1">
      <c r="B1450" s="364">
        <v>43452</v>
      </c>
      <c r="C1450" s="361">
        <v>2.2745000000000002</v>
      </c>
      <c r="D1450" s="361">
        <v>10.486800000000001</v>
      </c>
      <c r="E1450" s="361">
        <v>21.023700000000002</v>
      </c>
      <c r="F1450" s="361">
        <v>11.5518</v>
      </c>
      <c r="G1450" s="361">
        <v>1.97</v>
      </c>
      <c r="H1450" s="361">
        <v>9.5817999999999994</v>
      </c>
    </row>
    <row r="1451" spans="2:8" ht="15" customHeight="1">
      <c r="B1451" s="364">
        <v>43451</v>
      </c>
      <c r="C1451" s="361">
        <v>2.2690000000000001</v>
      </c>
      <c r="D1451" s="361">
        <v>10.461600000000001</v>
      </c>
      <c r="E1451" s="361">
        <v>21.019400000000001</v>
      </c>
      <c r="F1451" s="361">
        <v>11.550599999999999</v>
      </c>
      <c r="G1451" s="361">
        <v>2.0019999999999998</v>
      </c>
      <c r="H1451" s="361">
        <v>9.5486000000000004</v>
      </c>
    </row>
    <row r="1452" spans="2:8" ht="15" customHeight="1">
      <c r="B1452" s="364">
        <v>43448</v>
      </c>
      <c r="C1452" s="361">
        <v>2.2722000000000002</v>
      </c>
      <c r="D1452" s="361">
        <v>10.538500000000001</v>
      </c>
      <c r="E1452" s="361">
        <v>21.1157</v>
      </c>
      <c r="F1452" s="361">
        <v>11.610200000000001</v>
      </c>
      <c r="G1452" s="361">
        <v>2</v>
      </c>
      <c r="H1452" s="361">
        <v>9.6102000000000007</v>
      </c>
    </row>
    <row r="1453" spans="2:8" ht="15" customHeight="1">
      <c r="B1453" s="364">
        <v>43447</v>
      </c>
      <c r="C1453" s="361">
        <v>2.2433999999999998</v>
      </c>
      <c r="D1453" s="361">
        <v>10.6114</v>
      </c>
      <c r="E1453" s="361">
        <v>21.071200000000001</v>
      </c>
      <c r="F1453" s="361">
        <v>11.6487</v>
      </c>
      <c r="G1453" s="361">
        <v>2.02</v>
      </c>
      <c r="H1453" s="361">
        <v>9.6287000000000003</v>
      </c>
    </row>
    <row r="1454" spans="2:8" ht="15" customHeight="1">
      <c r="B1454" s="364">
        <v>43446</v>
      </c>
      <c r="C1454" s="361">
        <v>2.2543000000000002</v>
      </c>
      <c r="D1454" s="361">
        <v>11.4351</v>
      </c>
      <c r="E1454" s="361">
        <v>21.0458</v>
      </c>
      <c r="F1454" s="361">
        <v>12.087400000000001</v>
      </c>
      <c r="G1454" s="361">
        <v>2.0070000000000001</v>
      </c>
      <c r="H1454" s="361">
        <v>10.080399999999999</v>
      </c>
    </row>
    <row r="1455" spans="2:8" ht="15" customHeight="1">
      <c r="B1455" s="364">
        <v>43445</v>
      </c>
      <c r="C1455" s="361">
        <v>2.3086000000000002</v>
      </c>
      <c r="D1455" s="361">
        <v>11.3849</v>
      </c>
      <c r="E1455" s="361">
        <v>20.998100000000001</v>
      </c>
      <c r="F1455" s="361">
        <v>12.196999999999999</v>
      </c>
      <c r="G1455" s="361">
        <v>1.9830000000000001</v>
      </c>
      <c r="H1455" s="361">
        <v>10.214</v>
      </c>
    </row>
    <row r="1456" spans="2:8" ht="15" customHeight="1">
      <c r="B1456" s="364">
        <v>43444</v>
      </c>
      <c r="C1456" s="361">
        <v>2.302</v>
      </c>
      <c r="D1456" s="361">
        <v>11.434900000000001</v>
      </c>
      <c r="E1456" s="361">
        <v>20.989599999999999</v>
      </c>
      <c r="F1456" s="361">
        <v>12.179399999999999</v>
      </c>
      <c r="G1456" s="361">
        <v>1.9770000000000001</v>
      </c>
      <c r="H1456" s="361">
        <v>10.202400000000001</v>
      </c>
    </row>
    <row r="1457" spans="2:8" ht="15" customHeight="1">
      <c r="B1457" s="364">
        <v>43441</v>
      </c>
      <c r="C1457" s="361">
        <v>2.2791999999999999</v>
      </c>
      <c r="D1457" s="361">
        <v>11.4117</v>
      </c>
      <c r="E1457" s="361">
        <v>20.9757</v>
      </c>
      <c r="F1457" s="361">
        <v>12.069900000000001</v>
      </c>
      <c r="G1457" s="361">
        <v>1.9970000000000001</v>
      </c>
      <c r="H1457" s="361">
        <v>10.072900000000001</v>
      </c>
    </row>
    <row r="1458" spans="2:8" ht="15" customHeight="1">
      <c r="B1458" s="364">
        <v>43440</v>
      </c>
      <c r="C1458" s="361">
        <v>2.2873000000000001</v>
      </c>
      <c r="D1458" s="361">
        <v>11.379</v>
      </c>
      <c r="E1458" s="361">
        <v>20.968900000000001</v>
      </c>
      <c r="F1458" s="361">
        <v>12.167299999999999</v>
      </c>
      <c r="G1458" s="361">
        <v>1.982</v>
      </c>
      <c r="H1458" s="361">
        <v>10.1853</v>
      </c>
    </row>
    <row r="1459" spans="2:8" ht="15" customHeight="1">
      <c r="B1459" s="364">
        <v>43439</v>
      </c>
      <c r="C1459" s="361">
        <v>2.2517999999999998</v>
      </c>
      <c r="D1459" s="361">
        <v>11.446199999999999</v>
      </c>
      <c r="E1459" s="361">
        <v>20.967300000000002</v>
      </c>
      <c r="F1459" s="361">
        <v>12.097</v>
      </c>
      <c r="G1459" s="361">
        <v>2.0350000000000001</v>
      </c>
      <c r="H1459" s="361">
        <v>10.061999999999999</v>
      </c>
    </row>
    <row r="1460" spans="2:8" ht="15" customHeight="1">
      <c r="B1460" s="364">
        <v>43438</v>
      </c>
      <c r="C1460" s="361">
        <v>2.2374999999999998</v>
      </c>
      <c r="D1460" s="361">
        <v>11.345599999999999</v>
      </c>
      <c r="E1460" s="361">
        <v>20.939699999999998</v>
      </c>
      <c r="F1460" s="361">
        <v>12.0486</v>
      </c>
      <c r="G1460" s="361">
        <v>2.0920000000000001</v>
      </c>
      <c r="H1460" s="361">
        <v>9.9565999999999999</v>
      </c>
    </row>
    <row r="1461" spans="2:8" ht="15" customHeight="1">
      <c r="B1461" s="364">
        <v>43437</v>
      </c>
      <c r="C1461" s="361">
        <v>2.2038000000000002</v>
      </c>
      <c r="D1461" s="361">
        <v>11.370699999999999</v>
      </c>
      <c r="E1461" s="361">
        <v>20.936</v>
      </c>
      <c r="F1461" s="361">
        <v>12.033300000000001</v>
      </c>
      <c r="G1461" s="361">
        <v>2.1269999999999998</v>
      </c>
      <c r="H1461" s="361">
        <v>9.9062999999999999</v>
      </c>
    </row>
    <row r="1462" spans="2:8" ht="15" customHeight="1">
      <c r="B1462" s="364">
        <v>43434</v>
      </c>
      <c r="C1462" s="361">
        <v>2.3506</v>
      </c>
      <c r="D1462" s="361">
        <v>11.413399999999999</v>
      </c>
      <c r="E1462" s="361">
        <v>20.9575</v>
      </c>
      <c r="F1462" s="361">
        <v>12.1168</v>
      </c>
      <c r="G1462" s="361">
        <v>2.11</v>
      </c>
      <c r="H1462" s="361">
        <v>10.0068</v>
      </c>
    </row>
    <row r="1463" spans="2:8" ht="15" customHeight="1">
      <c r="B1463" s="364">
        <v>43433</v>
      </c>
      <c r="C1463" s="361">
        <v>2.3317000000000001</v>
      </c>
      <c r="D1463" s="361">
        <v>11.2971</v>
      </c>
      <c r="E1463" s="361">
        <v>20.930299999999999</v>
      </c>
      <c r="F1463" s="361">
        <v>12.051299999999999</v>
      </c>
      <c r="G1463" s="361">
        <v>2.1139999999999999</v>
      </c>
      <c r="H1463" s="361">
        <v>9.9373000000000005</v>
      </c>
    </row>
    <row r="1464" spans="2:8" ht="15" customHeight="1">
      <c r="B1464" s="364">
        <v>43432</v>
      </c>
      <c r="C1464" s="361">
        <v>2.3420000000000001</v>
      </c>
      <c r="D1464" s="361">
        <v>11.303599999999999</v>
      </c>
      <c r="E1464" s="361">
        <v>20.959599999999998</v>
      </c>
      <c r="F1464" s="361">
        <v>12.079700000000001</v>
      </c>
      <c r="G1464" s="361">
        <v>2.1520000000000001</v>
      </c>
      <c r="H1464" s="361">
        <v>9.9276999999999997</v>
      </c>
    </row>
    <row r="1465" spans="2:8" ht="15" customHeight="1">
      <c r="B1465" s="364">
        <v>43431</v>
      </c>
      <c r="C1465" s="361">
        <v>2.3532000000000002</v>
      </c>
      <c r="D1465" s="361">
        <v>11.282</v>
      </c>
      <c r="E1465" s="361">
        <v>20.951000000000001</v>
      </c>
      <c r="F1465" s="361">
        <v>12.100199999999999</v>
      </c>
      <c r="G1465" s="361">
        <v>2.1509999999999998</v>
      </c>
      <c r="H1465" s="361">
        <v>9.9491999999999994</v>
      </c>
    </row>
    <row r="1466" spans="2:8" ht="15" customHeight="1">
      <c r="B1466" s="364">
        <v>43430</v>
      </c>
      <c r="C1466" s="361">
        <v>2.3871000000000002</v>
      </c>
      <c r="D1466" s="361">
        <v>11.258599999999999</v>
      </c>
      <c r="E1466" s="361">
        <v>20.944700000000001</v>
      </c>
      <c r="F1466" s="361">
        <v>12.1541</v>
      </c>
      <c r="G1466" s="361">
        <v>2.17</v>
      </c>
      <c r="H1466" s="361">
        <v>9.9840999999999998</v>
      </c>
    </row>
    <row r="1467" spans="2:8" ht="15" customHeight="1">
      <c r="B1467" s="364">
        <v>43427</v>
      </c>
      <c r="C1467" s="361">
        <v>2.4171</v>
      </c>
      <c r="D1467" s="361">
        <v>11.124499999999999</v>
      </c>
      <c r="E1467" s="361">
        <v>20.982700000000001</v>
      </c>
      <c r="F1467" s="361">
        <v>12.170400000000001</v>
      </c>
      <c r="G1467" s="361">
        <v>2.165</v>
      </c>
      <c r="H1467" s="361">
        <v>10.0054</v>
      </c>
    </row>
    <row r="1468" spans="2:8" ht="15" customHeight="1">
      <c r="B1468" s="364">
        <v>43426</v>
      </c>
      <c r="C1468" s="361">
        <v>2.4036</v>
      </c>
      <c r="D1468" s="361">
        <v>11.0875</v>
      </c>
      <c r="E1468" s="361">
        <v>20.970700000000001</v>
      </c>
      <c r="F1468" s="361">
        <v>12.126899999999999</v>
      </c>
      <c r="G1468" s="361">
        <v>2.2050000000000001</v>
      </c>
      <c r="H1468" s="361">
        <v>9.9219000000000008</v>
      </c>
    </row>
    <row r="1469" spans="2:8" ht="15" customHeight="1">
      <c r="B1469" s="364">
        <v>43425</v>
      </c>
      <c r="C1469" s="361">
        <v>2.3963000000000001</v>
      </c>
      <c r="D1469" s="361">
        <v>11.0885</v>
      </c>
      <c r="E1469" s="361">
        <v>20.9727</v>
      </c>
      <c r="F1469" s="361">
        <v>12.103199999999999</v>
      </c>
      <c r="G1469" s="361">
        <v>2.21</v>
      </c>
      <c r="H1469" s="361">
        <v>9.8932000000000002</v>
      </c>
    </row>
    <row r="1470" spans="2:8" ht="15" customHeight="1">
      <c r="B1470" s="364">
        <v>43424</v>
      </c>
      <c r="C1470" s="361">
        <v>2.3872</v>
      </c>
      <c r="D1470" s="361">
        <v>11.0488</v>
      </c>
      <c r="E1470" s="361">
        <v>20.968699999999998</v>
      </c>
      <c r="F1470" s="361">
        <v>12.0749</v>
      </c>
      <c r="G1470" s="361">
        <v>2.2050000000000001</v>
      </c>
      <c r="H1470" s="361">
        <v>9.8698999999999995</v>
      </c>
    </row>
    <row r="1471" spans="2:8" ht="15" customHeight="1">
      <c r="B1471" s="364">
        <v>43423</v>
      </c>
      <c r="C1471" s="361">
        <v>2.3582999999999998</v>
      </c>
      <c r="D1471" s="361">
        <v>11.051600000000001</v>
      </c>
      <c r="E1471" s="361">
        <v>20.954599999999999</v>
      </c>
      <c r="F1471" s="361">
        <v>12.0581</v>
      </c>
      <c r="G1471" s="361">
        <v>2.1970000000000001</v>
      </c>
      <c r="H1471" s="361">
        <v>9.8611000000000004</v>
      </c>
    </row>
    <row r="1472" spans="2:8" ht="15" customHeight="1">
      <c r="B1472" s="364">
        <v>43420</v>
      </c>
      <c r="C1472" s="361">
        <v>2.3654999999999999</v>
      </c>
      <c r="D1472" s="361">
        <v>11.130699999999999</v>
      </c>
      <c r="E1472" s="361">
        <v>21.001899999999999</v>
      </c>
      <c r="F1472" s="361">
        <v>12.1257</v>
      </c>
      <c r="G1472" s="361">
        <v>2.2200000000000002</v>
      </c>
      <c r="H1472" s="361">
        <v>9.9056999999999995</v>
      </c>
    </row>
    <row r="1473" spans="2:8" ht="15" customHeight="1">
      <c r="B1473" s="364">
        <v>43419</v>
      </c>
      <c r="C1473" s="361">
        <v>2.3679999999999999</v>
      </c>
      <c r="D1473" s="361">
        <v>11.0435</v>
      </c>
      <c r="E1473" s="361">
        <v>21.0045</v>
      </c>
      <c r="F1473" s="361">
        <v>12.137600000000001</v>
      </c>
      <c r="G1473" s="361">
        <v>2.23</v>
      </c>
      <c r="H1473" s="361">
        <v>9.9076000000000004</v>
      </c>
    </row>
    <row r="1474" spans="2:8" ht="15" customHeight="1">
      <c r="B1474" s="364">
        <v>43418</v>
      </c>
      <c r="C1474" s="361">
        <v>2.391</v>
      </c>
      <c r="D1474" s="361">
        <v>11.0998</v>
      </c>
      <c r="E1474" s="361">
        <v>20.946100000000001</v>
      </c>
      <c r="F1474" s="361">
        <v>12.2249</v>
      </c>
      <c r="G1474" s="361">
        <v>2.1970000000000001</v>
      </c>
      <c r="H1474" s="361">
        <v>10.027900000000001</v>
      </c>
    </row>
    <row r="1475" spans="2:8" ht="15" customHeight="1">
      <c r="B1475" s="364">
        <v>43417</v>
      </c>
      <c r="C1475" s="361">
        <v>2.3837999999999999</v>
      </c>
      <c r="D1475" s="361">
        <v>11.0702</v>
      </c>
      <c r="E1475" s="361">
        <v>20.936299999999999</v>
      </c>
      <c r="F1475" s="361">
        <v>12.2171</v>
      </c>
      <c r="G1475" s="361">
        <v>2.2069999999999999</v>
      </c>
      <c r="H1475" s="361">
        <v>10.0101</v>
      </c>
    </row>
    <row r="1476" spans="2:8" ht="15" customHeight="1">
      <c r="B1476" s="364">
        <v>43416</v>
      </c>
      <c r="C1476" s="361">
        <v>2.3712</v>
      </c>
      <c r="D1476" s="361">
        <v>10.833299999999999</v>
      </c>
      <c r="E1476" s="361">
        <v>20.930800000000001</v>
      </c>
      <c r="F1476" s="361">
        <v>12.0763</v>
      </c>
      <c r="G1476" s="361">
        <v>2.21</v>
      </c>
      <c r="H1476" s="361">
        <v>9.8663000000000007</v>
      </c>
    </row>
    <row r="1477" spans="2:8" ht="15" customHeight="1">
      <c r="B1477" s="364">
        <v>43413</v>
      </c>
      <c r="C1477" s="361">
        <v>2.3751000000000002</v>
      </c>
      <c r="D1477" s="361">
        <v>10.7822</v>
      </c>
      <c r="E1477" s="361">
        <v>20.72</v>
      </c>
      <c r="F1477" s="361">
        <v>12.0726</v>
      </c>
      <c r="G1477" s="361">
        <v>2.2250000000000001</v>
      </c>
      <c r="H1477" s="361">
        <v>9.8475999999999999</v>
      </c>
    </row>
    <row r="1478" spans="2:8" ht="15" customHeight="1">
      <c r="B1478" s="364">
        <v>43412</v>
      </c>
      <c r="C1478" s="361">
        <v>2.3698000000000001</v>
      </c>
      <c r="D1478" s="361">
        <v>10.831</v>
      </c>
      <c r="E1478" s="361">
        <v>20.6981</v>
      </c>
      <c r="F1478" s="361">
        <v>12.0787</v>
      </c>
      <c r="G1478" s="361">
        <v>2.25</v>
      </c>
      <c r="H1478" s="361">
        <v>9.8286999999999995</v>
      </c>
    </row>
    <row r="1479" spans="2:8" ht="15" customHeight="1">
      <c r="B1479" s="364">
        <v>43411</v>
      </c>
      <c r="C1479" s="361">
        <v>2.3852000000000002</v>
      </c>
      <c r="D1479" s="361">
        <v>10.799099999999999</v>
      </c>
      <c r="E1479" s="361">
        <v>20.694500000000001</v>
      </c>
      <c r="F1479" s="361">
        <v>12.080299999999999</v>
      </c>
      <c r="G1479" s="361">
        <v>2.25</v>
      </c>
      <c r="H1479" s="361">
        <v>9.8302999999999994</v>
      </c>
    </row>
    <row r="1480" spans="2:8" ht="15" customHeight="1">
      <c r="B1480" s="364">
        <v>43410</v>
      </c>
      <c r="C1480" s="361">
        <v>2.3748</v>
      </c>
      <c r="D1480" s="361">
        <v>10.8309</v>
      </c>
      <c r="E1480" s="361">
        <v>20.686</v>
      </c>
      <c r="F1480" s="361">
        <v>11.951700000000001</v>
      </c>
      <c r="G1480" s="361">
        <v>2.2919999999999998</v>
      </c>
      <c r="H1480" s="361">
        <v>9.6597000000000008</v>
      </c>
    </row>
    <row r="1481" spans="2:8" ht="15" customHeight="1">
      <c r="B1481" s="364">
        <v>43409</v>
      </c>
      <c r="C1481" s="361">
        <v>2.3896999999999999</v>
      </c>
      <c r="D1481" s="361">
        <v>10.129899999999999</v>
      </c>
      <c r="E1481" s="361">
        <v>20.687000000000001</v>
      </c>
      <c r="F1481" s="361">
        <v>11.7493</v>
      </c>
      <c r="G1481" s="361">
        <v>2.2719999999999998</v>
      </c>
      <c r="H1481" s="361">
        <v>9.4772999999999996</v>
      </c>
    </row>
    <row r="1482" spans="2:8" ht="15" customHeight="1">
      <c r="B1482" s="364">
        <v>43406</v>
      </c>
      <c r="C1482" s="361">
        <v>2.3664999999999998</v>
      </c>
      <c r="D1482" s="361">
        <v>10.1259</v>
      </c>
      <c r="E1482" s="361">
        <v>20.485600000000002</v>
      </c>
      <c r="F1482" s="361">
        <v>11.7386</v>
      </c>
      <c r="G1482" s="361">
        <v>2.2799999999999998</v>
      </c>
      <c r="H1482" s="361">
        <v>9.4586000000000006</v>
      </c>
    </row>
    <row r="1483" spans="2:8" ht="15" customHeight="1">
      <c r="B1483" s="364">
        <v>43405</v>
      </c>
      <c r="C1483" s="361">
        <v>2.4361000000000002</v>
      </c>
      <c r="D1483" s="361">
        <v>10.273199999999999</v>
      </c>
      <c r="E1483" s="361">
        <v>20.481100000000001</v>
      </c>
      <c r="F1483" s="361">
        <v>11.9437</v>
      </c>
      <c r="G1483" s="361">
        <v>2.2519999999999998</v>
      </c>
      <c r="H1483" s="361">
        <v>9.6917000000000009</v>
      </c>
    </row>
    <row r="1484" spans="2:8" ht="15" customHeight="1">
      <c r="B1484" s="364">
        <v>43404</v>
      </c>
      <c r="C1484" s="361">
        <v>2.4407000000000001</v>
      </c>
      <c r="D1484" s="361">
        <v>10.179600000000001</v>
      </c>
      <c r="E1484" s="361">
        <v>20.435300000000002</v>
      </c>
      <c r="F1484" s="361">
        <v>11.9057</v>
      </c>
      <c r="G1484" s="361">
        <v>2.2450000000000001</v>
      </c>
      <c r="H1484" s="361">
        <v>9.6607000000000003</v>
      </c>
    </row>
    <row r="1485" spans="2:8" ht="15" customHeight="1">
      <c r="B1485" s="364">
        <v>43403</v>
      </c>
      <c r="C1485" s="361">
        <v>2.4590999999999998</v>
      </c>
      <c r="D1485" s="361">
        <v>10.1633</v>
      </c>
      <c r="E1485" s="361">
        <v>20.340299999999999</v>
      </c>
      <c r="F1485" s="361">
        <v>11.969900000000001</v>
      </c>
      <c r="G1485" s="361">
        <v>2.222</v>
      </c>
      <c r="H1485" s="361">
        <v>9.7478999999999996</v>
      </c>
    </row>
    <row r="1486" spans="2:8" ht="15" customHeight="1">
      <c r="B1486" s="364">
        <v>43402</v>
      </c>
      <c r="C1486" s="361">
        <v>2.4771000000000001</v>
      </c>
      <c r="D1486" s="361">
        <v>10.0618</v>
      </c>
      <c r="E1486" s="361">
        <v>20.299700000000001</v>
      </c>
      <c r="F1486" s="361">
        <v>11.9557</v>
      </c>
      <c r="G1486" s="361">
        <v>2.16</v>
      </c>
      <c r="H1486" s="361">
        <v>9.7957000000000001</v>
      </c>
    </row>
    <row r="1487" spans="2:8" ht="15" customHeight="1">
      <c r="B1487" s="364">
        <v>43399</v>
      </c>
      <c r="C1487" s="361">
        <v>2.3214000000000001</v>
      </c>
      <c r="D1487" s="361">
        <v>10.0745</v>
      </c>
      <c r="E1487" s="361">
        <v>20.267600000000002</v>
      </c>
      <c r="F1487" s="361">
        <v>11.8957</v>
      </c>
      <c r="G1487" s="361">
        <v>2.2519999999999998</v>
      </c>
      <c r="H1487" s="361">
        <v>9.6437000000000008</v>
      </c>
    </row>
    <row r="1488" spans="2:8" ht="15" customHeight="1">
      <c r="B1488" s="364">
        <v>43398</v>
      </c>
      <c r="C1488" s="361">
        <v>2.2831999999999999</v>
      </c>
      <c r="D1488" s="361">
        <v>10.3261</v>
      </c>
      <c r="E1488" s="361">
        <v>20.141500000000001</v>
      </c>
      <c r="F1488" s="361">
        <v>11.867599999999999</v>
      </c>
      <c r="G1488" s="361">
        <v>2.2719999999999998</v>
      </c>
      <c r="H1488" s="361">
        <v>9.5955999999999992</v>
      </c>
    </row>
    <row r="1489" spans="2:8" ht="15" customHeight="1">
      <c r="B1489" s="364">
        <v>43397</v>
      </c>
      <c r="C1489" s="361">
        <v>2.2469000000000001</v>
      </c>
      <c r="D1489" s="361">
        <v>10.238300000000001</v>
      </c>
      <c r="E1489" s="361">
        <v>20.130199999999999</v>
      </c>
      <c r="F1489" s="361">
        <v>11.7949</v>
      </c>
      <c r="G1489" s="361">
        <v>2.302</v>
      </c>
      <c r="H1489" s="361">
        <v>9.4929000000000006</v>
      </c>
    </row>
    <row r="1490" spans="2:8" ht="15" customHeight="1">
      <c r="B1490" s="364">
        <v>43396</v>
      </c>
      <c r="C1490" s="361">
        <v>2.2397999999999998</v>
      </c>
      <c r="D1490" s="361">
        <v>10.279</v>
      </c>
      <c r="E1490" s="361">
        <v>20.135100000000001</v>
      </c>
      <c r="F1490" s="361">
        <v>11.7738</v>
      </c>
      <c r="G1490" s="361">
        <v>2.3069999999999999</v>
      </c>
      <c r="H1490" s="361">
        <v>9.4667999999999992</v>
      </c>
    </row>
    <row r="1491" spans="2:8" ht="15" customHeight="1">
      <c r="B1491" s="364">
        <v>43395</v>
      </c>
      <c r="C1491" s="361">
        <v>2.1848000000000001</v>
      </c>
      <c r="D1491" s="361">
        <v>10.226599999999999</v>
      </c>
      <c r="E1491" s="361">
        <v>20.160599999999999</v>
      </c>
      <c r="F1491" s="361">
        <v>11.612399999999999</v>
      </c>
      <c r="G1491" s="361">
        <v>2.3420000000000001</v>
      </c>
      <c r="H1491" s="361">
        <v>9.2704000000000004</v>
      </c>
    </row>
    <row r="1492" spans="2:8" ht="15" customHeight="1">
      <c r="B1492" s="364">
        <v>43392</v>
      </c>
      <c r="C1492" s="361">
        <v>2.2132000000000001</v>
      </c>
      <c r="D1492" s="361">
        <v>10.200699999999999</v>
      </c>
      <c r="E1492" s="361">
        <v>20.4513</v>
      </c>
      <c r="F1492" s="361">
        <v>11.6614</v>
      </c>
      <c r="G1492" s="361">
        <v>2.3220000000000001</v>
      </c>
      <c r="H1492" s="361">
        <v>9.3393999999999995</v>
      </c>
    </row>
    <row r="1493" spans="2:8" ht="15" customHeight="1">
      <c r="B1493" s="364">
        <v>43391</v>
      </c>
      <c r="C1493" s="361">
        <v>2.2206999999999999</v>
      </c>
      <c r="D1493" s="361">
        <v>10.5968</v>
      </c>
      <c r="E1493" s="361">
        <v>20.444700000000001</v>
      </c>
      <c r="F1493" s="361">
        <v>11.915800000000001</v>
      </c>
      <c r="G1493" s="361">
        <v>2.2970000000000002</v>
      </c>
      <c r="H1493" s="361">
        <v>9.6188000000000002</v>
      </c>
    </row>
    <row r="1494" spans="2:8" ht="15" customHeight="1">
      <c r="B1494" s="364">
        <v>43390</v>
      </c>
      <c r="C1494" s="361">
        <v>2.2006000000000001</v>
      </c>
      <c r="D1494" s="361">
        <v>10.896000000000001</v>
      </c>
      <c r="E1494" s="361">
        <v>20.432700000000001</v>
      </c>
      <c r="F1494" s="361">
        <v>12.0427</v>
      </c>
      <c r="G1494" s="361">
        <v>2.33</v>
      </c>
      <c r="H1494" s="361">
        <v>9.7126999999999999</v>
      </c>
    </row>
    <row r="1495" spans="2:8" ht="15" customHeight="1">
      <c r="B1495" s="364">
        <v>43389</v>
      </c>
      <c r="C1495" s="361">
        <v>2.2248999999999999</v>
      </c>
      <c r="D1495" s="361">
        <v>10.890599999999999</v>
      </c>
      <c r="E1495" s="361">
        <v>20.401599999999998</v>
      </c>
      <c r="F1495" s="361">
        <v>12.0931</v>
      </c>
      <c r="G1495" s="361">
        <v>2.375</v>
      </c>
      <c r="H1495" s="361">
        <v>9.7180999999999997</v>
      </c>
    </row>
    <row r="1496" spans="2:8" ht="15" customHeight="1">
      <c r="B1496" s="364">
        <v>43388</v>
      </c>
      <c r="C1496" s="361">
        <v>2.2298</v>
      </c>
      <c r="D1496" s="361">
        <v>10.753500000000001</v>
      </c>
      <c r="E1496" s="361">
        <v>20.415299999999998</v>
      </c>
      <c r="F1496" s="361">
        <v>12.0244</v>
      </c>
      <c r="G1496" s="361">
        <v>2.38</v>
      </c>
      <c r="H1496" s="361">
        <v>9.6443999999999992</v>
      </c>
    </row>
    <row r="1497" spans="2:8" ht="15" customHeight="1">
      <c r="B1497" s="364">
        <v>43385</v>
      </c>
      <c r="C1497" s="361">
        <v>2.2067999999999999</v>
      </c>
      <c r="D1497" s="361">
        <v>10.4634</v>
      </c>
      <c r="E1497" s="361">
        <v>20.2883</v>
      </c>
      <c r="F1497" s="361">
        <v>11.8659</v>
      </c>
      <c r="G1497" s="361">
        <v>2.4</v>
      </c>
      <c r="H1497" s="361">
        <v>9.4658999999999995</v>
      </c>
    </row>
    <row r="1498" spans="2:8" ht="15" customHeight="1">
      <c r="B1498" s="364">
        <v>43384</v>
      </c>
      <c r="C1498" s="361">
        <v>2.2483</v>
      </c>
      <c r="D1498" s="361">
        <v>10.5099</v>
      </c>
      <c r="E1498" s="361">
        <v>20.1829</v>
      </c>
      <c r="F1498" s="361">
        <v>11.930999999999999</v>
      </c>
      <c r="G1498" s="361">
        <v>2.3650000000000002</v>
      </c>
      <c r="H1498" s="361">
        <v>9.5660000000000007</v>
      </c>
    </row>
    <row r="1499" spans="2:8" ht="15" customHeight="1">
      <c r="B1499" s="364">
        <v>43383</v>
      </c>
      <c r="C1499" s="361">
        <v>2.145</v>
      </c>
      <c r="D1499" s="361">
        <v>10.524800000000001</v>
      </c>
      <c r="E1499" s="361">
        <v>20.199300000000001</v>
      </c>
      <c r="F1499" s="361">
        <v>11.6988</v>
      </c>
      <c r="G1499" s="361">
        <v>2.41</v>
      </c>
      <c r="H1499" s="361">
        <v>9.2888000000000002</v>
      </c>
    </row>
    <row r="1500" spans="2:8" ht="15" customHeight="1">
      <c r="B1500" s="364">
        <v>43381</v>
      </c>
      <c r="C1500" s="361">
        <v>2.1280999999999999</v>
      </c>
      <c r="D1500" s="361">
        <v>10.4201</v>
      </c>
      <c r="E1500" s="361">
        <v>20.425799999999999</v>
      </c>
      <c r="F1500" s="361">
        <v>11.5646</v>
      </c>
      <c r="G1500" s="361">
        <v>2.4420000000000002</v>
      </c>
      <c r="H1500" s="361">
        <v>9.1226000000000003</v>
      </c>
    </row>
    <row r="1501" spans="2:8" ht="15" customHeight="1">
      <c r="B1501" s="364">
        <v>43378</v>
      </c>
      <c r="C1501" s="361">
        <v>2.1221000000000001</v>
      </c>
      <c r="D1501" s="361">
        <v>10.331899999999999</v>
      </c>
      <c r="E1501" s="361">
        <v>20.568000000000001</v>
      </c>
      <c r="F1501" s="361">
        <v>11.5435</v>
      </c>
      <c r="G1501" s="361">
        <v>2.4449999999999998</v>
      </c>
      <c r="H1501" s="361">
        <v>9.0984999999999996</v>
      </c>
    </row>
    <row r="1502" spans="2:8" ht="15" customHeight="1">
      <c r="B1502" s="364">
        <v>43377</v>
      </c>
      <c r="C1502" s="361">
        <v>2.1187999999999998</v>
      </c>
      <c r="D1502" s="361">
        <v>10.4237</v>
      </c>
      <c r="E1502" s="361">
        <v>20.563700000000001</v>
      </c>
      <c r="F1502" s="361">
        <v>11.5535</v>
      </c>
      <c r="G1502" s="361">
        <v>2.4449999999999998</v>
      </c>
      <c r="H1502" s="361">
        <v>9.1084999999999994</v>
      </c>
    </row>
    <row r="1503" spans="2:8" ht="15" customHeight="1">
      <c r="B1503" s="364">
        <v>43375</v>
      </c>
      <c r="C1503" s="361">
        <v>2.0708000000000002</v>
      </c>
      <c r="D1503" s="361">
        <v>10.2806</v>
      </c>
      <c r="E1503" s="361">
        <v>20.6036</v>
      </c>
      <c r="F1503" s="361">
        <v>11.400499999999999</v>
      </c>
      <c r="G1503" s="361">
        <v>2.375</v>
      </c>
      <c r="H1503" s="361">
        <v>9.0254999999999992</v>
      </c>
    </row>
    <row r="1504" spans="2:8" ht="15" customHeight="1">
      <c r="B1504" s="364">
        <v>43374</v>
      </c>
      <c r="C1504" s="361">
        <v>2.0461999999999998</v>
      </c>
      <c r="D1504" s="361">
        <v>10.3523</v>
      </c>
      <c r="E1504" s="361">
        <v>20.5732</v>
      </c>
      <c r="F1504" s="361">
        <v>11.435499999999999</v>
      </c>
      <c r="G1504" s="361">
        <v>2.38</v>
      </c>
      <c r="H1504" s="361">
        <v>9.0555000000000003</v>
      </c>
    </row>
    <row r="1505" spans="2:8" ht="15" customHeight="1">
      <c r="B1505" s="364">
        <v>43371</v>
      </c>
      <c r="C1505" s="361">
        <v>2.0366</v>
      </c>
      <c r="D1505" s="361">
        <v>11.4018</v>
      </c>
      <c r="E1505" s="361">
        <v>20.5749</v>
      </c>
      <c r="F1505" s="361">
        <v>11.900600000000001</v>
      </c>
      <c r="G1505" s="361">
        <v>2.355</v>
      </c>
      <c r="H1505" s="361">
        <v>9.5456000000000003</v>
      </c>
    </row>
    <row r="1506" spans="2:8" ht="15" customHeight="1">
      <c r="B1506" s="364">
        <v>43370</v>
      </c>
      <c r="C1506" s="361">
        <v>2.0253999999999999</v>
      </c>
      <c r="D1506" s="361">
        <v>11.480700000000001</v>
      </c>
      <c r="E1506" s="361">
        <v>20.5594</v>
      </c>
      <c r="F1506" s="361">
        <v>11.848800000000001</v>
      </c>
      <c r="G1506" s="361">
        <v>2.3650000000000002</v>
      </c>
      <c r="H1506" s="361">
        <v>9.4838000000000005</v>
      </c>
    </row>
    <row r="1507" spans="2:8" ht="15" customHeight="1">
      <c r="B1507" s="364">
        <v>43364</v>
      </c>
      <c r="C1507" s="361">
        <v>2.0261999999999998</v>
      </c>
      <c r="D1507" s="361">
        <v>10.2738</v>
      </c>
      <c r="E1507" s="361">
        <v>20.361899999999999</v>
      </c>
      <c r="F1507" s="361">
        <v>11.237500000000001</v>
      </c>
      <c r="G1507" s="361">
        <v>2.41</v>
      </c>
      <c r="H1507" s="361">
        <v>8.8275000000000006</v>
      </c>
    </row>
    <row r="1508" spans="2:8" ht="15" customHeight="1">
      <c r="B1508" s="364">
        <v>43363</v>
      </c>
      <c r="C1508" s="361">
        <v>2.0388000000000002</v>
      </c>
      <c r="D1508" s="361">
        <v>10.302199999999999</v>
      </c>
      <c r="E1508" s="361">
        <v>20.3535</v>
      </c>
      <c r="F1508" s="361">
        <v>11.295</v>
      </c>
      <c r="G1508" s="361">
        <v>2.4300000000000002</v>
      </c>
      <c r="H1508" s="361">
        <v>8.8650000000000002</v>
      </c>
    </row>
    <row r="1509" spans="2:8" ht="15" customHeight="1">
      <c r="B1509" s="364">
        <v>43362</v>
      </c>
      <c r="C1509" s="361">
        <v>2.052</v>
      </c>
      <c r="D1509" s="361">
        <v>10.395</v>
      </c>
      <c r="E1509" s="361">
        <v>20.3353</v>
      </c>
      <c r="F1509" s="361">
        <v>11.347099999999999</v>
      </c>
      <c r="G1509" s="361">
        <v>2.375</v>
      </c>
      <c r="H1509" s="361">
        <v>8.9720999999999993</v>
      </c>
    </row>
    <row r="1510" spans="2:8" ht="15" customHeight="1">
      <c r="B1510" s="364">
        <v>43361</v>
      </c>
      <c r="C1510" s="361">
        <v>2.0541</v>
      </c>
      <c r="D1510" s="361">
        <v>10.392899999999999</v>
      </c>
      <c r="E1510" s="361">
        <v>20.319900000000001</v>
      </c>
      <c r="F1510" s="361">
        <v>11.3422</v>
      </c>
      <c r="G1510" s="361">
        <v>2.335</v>
      </c>
      <c r="H1510" s="361">
        <v>9.0071999999999992</v>
      </c>
    </row>
    <row r="1511" spans="2:8" ht="15" customHeight="1">
      <c r="B1511" s="364">
        <v>43360</v>
      </c>
      <c r="C1511" s="361">
        <v>2.06</v>
      </c>
      <c r="D1511" s="361">
        <v>10.4125</v>
      </c>
      <c r="E1511" s="361">
        <v>20.313700000000001</v>
      </c>
      <c r="F1511" s="361">
        <v>11.337</v>
      </c>
      <c r="G1511" s="361">
        <v>2.3250000000000002</v>
      </c>
      <c r="H1511" s="361">
        <v>9.0120000000000005</v>
      </c>
    </row>
    <row r="1512" spans="2:8" ht="15" customHeight="1">
      <c r="B1512" s="364">
        <v>43357</v>
      </c>
      <c r="C1512" s="361">
        <v>2.0447000000000002</v>
      </c>
      <c r="D1512" s="361">
        <v>10.3691</v>
      </c>
      <c r="E1512" s="361">
        <v>20.330200000000001</v>
      </c>
      <c r="F1512" s="361">
        <v>11.3154</v>
      </c>
      <c r="G1512" s="361">
        <v>2.31</v>
      </c>
      <c r="H1512" s="361">
        <v>9.0053999999999998</v>
      </c>
    </row>
    <row r="1513" spans="2:8" ht="15" customHeight="1">
      <c r="B1513" s="364">
        <v>43356</v>
      </c>
      <c r="C1513" s="361">
        <v>2.0764</v>
      </c>
      <c r="D1513" s="361">
        <v>10.35</v>
      </c>
      <c r="E1513" s="361">
        <v>20.2849</v>
      </c>
      <c r="F1513" s="361">
        <v>11.355499999999999</v>
      </c>
      <c r="G1513" s="361">
        <v>2.262</v>
      </c>
      <c r="H1513" s="361">
        <v>9.0935000000000006</v>
      </c>
    </row>
    <row r="1514" spans="2:8" ht="15" customHeight="1">
      <c r="B1514" s="364">
        <v>43355</v>
      </c>
      <c r="C1514" s="361">
        <v>2.0796000000000001</v>
      </c>
      <c r="D1514" s="361">
        <v>10.4002</v>
      </c>
      <c r="E1514" s="361">
        <v>20.292300000000001</v>
      </c>
      <c r="F1514" s="361">
        <v>11.4054</v>
      </c>
      <c r="G1514" s="361">
        <v>2.25</v>
      </c>
      <c r="H1514" s="361">
        <v>9.1554000000000002</v>
      </c>
    </row>
    <row r="1515" spans="2:8" ht="15" customHeight="1">
      <c r="B1515" s="364">
        <v>43354</v>
      </c>
      <c r="C1515" s="361">
        <v>2.0783999999999998</v>
      </c>
      <c r="D1515" s="361">
        <v>10.3725</v>
      </c>
      <c r="E1515" s="361">
        <v>20.296800000000001</v>
      </c>
      <c r="F1515" s="361">
        <v>11.4072</v>
      </c>
      <c r="G1515" s="361">
        <v>2.27</v>
      </c>
      <c r="H1515" s="361">
        <v>9.1372</v>
      </c>
    </row>
    <row r="1516" spans="2:8" ht="15" customHeight="1">
      <c r="B1516" s="364">
        <v>43353</v>
      </c>
      <c r="C1516" s="361">
        <v>2.0708000000000002</v>
      </c>
      <c r="D1516" s="361">
        <v>10.3255</v>
      </c>
      <c r="E1516" s="361">
        <v>20.298500000000001</v>
      </c>
      <c r="F1516" s="361">
        <v>11.391299999999999</v>
      </c>
      <c r="G1516" s="361">
        <v>2.2519999999999998</v>
      </c>
      <c r="H1516" s="361">
        <v>9.1393000000000004</v>
      </c>
    </row>
    <row r="1517" spans="2:8" ht="15" customHeight="1">
      <c r="B1517" s="364">
        <v>43350</v>
      </c>
      <c r="C1517" s="361">
        <v>2.0790000000000002</v>
      </c>
      <c r="D1517" s="361">
        <v>10.399900000000001</v>
      </c>
      <c r="E1517" s="361">
        <v>20.493200000000002</v>
      </c>
      <c r="F1517" s="361">
        <v>11.434100000000001</v>
      </c>
      <c r="G1517" s="361">
        <v>2.262</v>
      </c>
      <c r="H1517" s="361">
        <v>9.1721000000000004</v>
      </c>
    </row>
    <row r="1518" spans="2:8" ht="15" customHeight="1">
      <c r="B1518" s="364">
        <v>43349</v>
      </c>
      <c r="C1518" s="361">
        <v>2.0716000000000001</v>
      </c>
      <c r="D1518" s="361">
        <v>10.396800000000001</v>
      </c>
      <c r="E1518" s="361">
        <v>20.492599999999999</v>
      </c>
      <c r="F1518" s="361">
        <v>11.433999999999999</v>
      </c>
      <c r="G1518" s="361">
        <v>2.2749999999999999</v>
      </c>
      <c r="H1518" s="361">
        <v>9.1590000000000007</v>
      </c>
    </row>
    <row r="1519" spans="2:8" ht="15" customHeight="1">
      <c r="B1519" s="364">
        <v>43348</v>
      </c>
      <c r="C1519" s="361">
        <v>2.0691000000000002</v>
      </c>
      <c r="D1519" s="361">
        <v>10.286300000000001</v>
      </c>
      <c r="E1519" s="361">
        <v>20.497699999999998</v>
      </c>
      <c r="F1519" s="361">
        <v>11.4031</v>
      </c>
      <c r="G1519" s="361">
        <v>2.2650000000000001</v>
      </c>
      <c r="H1519" s="361">
        <v>9.1380999999999997</v>
      </c>
    </row>
    <row r="1520" spans="2:8" ht="15" customHeight="1">
      <c r="B1520" s="364">
        <v>43347</v>
      </c>
      <c r="C1520" s="361">
        <v>2.0453000000000001</v>
      </c>
      <c r="D1520" s="361">
        <v>10.298500000000001</v>
      </c>
      <c r="E1520" s="361">
        <v>20.497699999999998</v>
      </c>
      <c r="F1520" s="361">
        <v>11.3604</v>
      </c>
      <c r="G1520" s="361">
        <v>2.3090000000000002</v>
      </c>
      <c r="H1520" s="361">
        <v>9.0513999999999992</v>
      </c>
    </row>
    <row r="1521" spans="2:8" ht="15" customHeight="1">
      <c r="B1521" s="364">
        <v>43346</v>
      </c>
      <c r="C1521" s="361">
        <v>2.0503999999999998</v>
      </c>
      <c r="D1521" s="361">
        <v>10.257300000000001</v>
      </c>
      <c r="E1521" s="361">
        <v>20.500299999999999</v>
      </c>
      <c r="F1521" s="361">
        <v>11.3622</v>
      </c>
      <c r="G1521" s="361">
        <v>2.302</v>
      </c>
      <c r="H1521" s="361">
        <v>9.0602</v>
      </c>
    </row>
    <row r="1522" spans="2:8" ht="15" customHeight="1">
      <c r="B1522" s="364">
        <v>43343</v>
      </c>
      <c r="C1522" s="361">
        <v>2.0468000000000002</v>
      </c>
      <c r="D1522" s="361">
        <v>10.2446</v>
      </c>
      <c r="E1522" s="361">
        <v>20.518000000000001</v>
      </c>
      <c r="F1522" s="361">
        <v>11.3613</v>
      </c>
      <c r="G1522" s="361">
        <v>2.31</v>
      </c>
      <c r="H1522" s="361">
        <v>9.0512999999999995</v>
      </c>
    </row>
    <row r="1523" spans="2:8" ht="15" customHeight="1">
      <c r="B1523" s="364">
        <v>43342</v>
      </c>
      <c r="C1523" s="361">
        <v>2.0594999999999999</v>
      </c>
      <c r="D1523" s="361">
        <v>10.2843</v>
      </c>
      <c r="E1523" s="361">
        <v>20.5183</v>
      </c>
      <c r="F1523" s="361">
        <v>11.3965</v>
      </c>
      <c r="G1523" s="361">
        <v>2.3650000000000002</v>
      </c>
      <c r="H1523" s="361">
        <v>9.0314999999999994</v>
      </c>
    </row>
    <row r="1524" spans="2:8" ht="15" customHeight="1">
      <c r="B1524" s="364">
        <v>43341</v>
      </c>
      <c r="C1524" s="361">
        <v>2.0586000000000002</v>
      </c>
      <c r="D1524" s="361">
        <v>10.2758</v>
      </c>
      <c r="E1524" s="361">
        <v>20.472000000000001</v>
      </c>
      <c r="F1524" s="361">
        <v>11.3756</v>
      </c>
      <c r="G1524" s="361">
        <v>2.3650000000000002</v>
      </c>
      <c r="H1524" s="361">
        <v>9.0106000000000002</v>
      </c>
    </row>
    <row r="1525" spans="2:8" ht="15" customHeight="1">
      <c r="B1525" s="364">
        <v>43340</v>
      </c>
      <c r="C1525" s="361">
        <v>2.0630000000000002</v>
      </c>
      <c r="D1525" s="361">
        <v>10.288</v>
      </c>
      <c r="E1525" s="361">
        <v>20.445399999999999</v>
      </c>
      <c r="F1525" s="361">
        <v>11.3933</v>
      </c>
      <c r="G1525" s="361">
        <v>2.3570000000000002</v>
      </c>
      <c r="H1525" s="361">
        <v>9.0363000000000007</v>
      </c>
    </row>
    <row r="1526" spans="2:8" ht="15" customHeight="1">
      <c r="B1526" s="364">
        <v>43339</v>
      </c>
      <c r="C1526" s="361">
        <v>2.0670999999999999</v>
      </c>
      <c r="D1526" s="361">
        <v>10.353300000000001</v>
      </c>
      <c r="E1526" s="361">
        <v>20.395399999999999</v>
      </c>
      <c r="F1526" s="361">
        <v>11.408300000000001</v>
      </c>
      <c r="G1526" s="361">
        <v>2.3639999999999999</v>
      </c>
      <c r="H1526" s="361">
        <v>9.0442999999999998</v>
      </c>
    </row>
    <row r="1527" spans="2:8" ht="15" customHeight="1">
      <c r="B1527" s="364">
        <v>43336</v>
      </c>
      <c r="C1527" s="361">
        <v>2.0733999999999999</v>
      </c>
      <c r="D1527" s="361">
        <v>10.3513</v>
      </c>
      <c r="E1527" s="361">
        <v>20.394500000000001</v>
      </c>
      <c r="F1527" s="361">
        <v>11.423400000000001</v>
      </c>
      <c r="G1527" s="361">
        <v>2.3769999999999998</v>
      </c>
      <c r="H1527" s="361">
        <v>9.0464000000000002</v>
      </c>
    </row>
    <row r="1528" spans="2:8" ht="15" customHeight="1">
      <c r="B1528" s="364">
        <v>43335</v>
      </c>
      <c r="C1528" s="361">
        <v>2.081</v>
      </c>
      <c r="D1528" s="361">
        <v>10.298400000000001</v>
      </c>
      <c r="E1528" s="361">
        <v>20.374500000000001</v>
      </c>
      <c r="F1528" s="361">
        <v>11.4392</v>
      </c>
      <c r="G1528" s="361">
        <v>2.395</v>
      </c>
      <c r="H1528" s="361">
        <v>9.0442</v>
      </c>
    </row>
    <row r="1529" spans="2:8" ht="15" customHeight="1">
      <c r="B1529" s="364">
        <v>43334</v>
      </c>
      <c r="C1529" s="361">
        <v>2.0903999999999998</v>
      </c>
      <c r="D1529" s="361">
        <v>10.2502</v>
      </c>
      <c r="E1529" s="361">
        <v>20.371600000000001</v>
      </c>
      <c r="F1529" s="361">
        <v>11.454700000000001</v>
      </c>
      <c r="G1529" s="361">
        <v>2.4020000000000001</v>
      </c>
      <c r="H1529" s="361">
        <v>9.0526999999999997</v>
      </c>
    </row>
    <row r="1530" spans="2:8" ht="15" customHeight="1">
      <c r="B1530" s="364">
        <v>43333</v>
      </c>
      <c r="C1530" s="361">
        <v>2.0951</v>
      </c>
      <c r="D1530" s="361">
        <v>10.211</v>
      </c>
      <c r="E1530" s="361">
        <v>20.3719</v>
      </c>
      <c r="F1530" s="361">
        <v>11.430199999999999</v>
      </c>
      <c r="G1530" s="361">
        <v>2.3769999999999998</v>
      </c>
      <c r="H1530" s="361">
        <v>9.0532000000000004</v>
      </c>
    </row>
    <row r="1531" spans="2:8" ht="15" customHeight="1">
      <c r="B1531" s="364">
        <v>43332</v>
      </c>
      <c r="C1531" s="361">
        <v>2.1168999999999998</v>
      </c>
      <c r="D1531" s="361">
        <v>10.1486</v>
      </c>
      <c r="E1531" s="361">
        <v>20.3689</v>
      </c>
      <c r="F1531" s="361">
        <v>11.4491</v>
      </c>
      <c r="G1531" s="361">
        <v>2.4049999999999998</v>
      </c>
      <c r="H1531" s="361">
        <v>9.0441000000000003</v>
      </c>
    </row>
    <row r="1532" spans="2:8" ht="15" customHeight="1">
      <c r="B1532" s="364">
        <v>43329</v>
      </c>
      <c r="C1532" s="361">
        <v>2.1166999999999998</v>
      </c>
      <c r="D1532" s="361">
        <v>10.062799999999999</v>
      </c>
      <c r="E1532" s="361">
        <v>20.387499999999999</v>
      </c>
      <c r="F1532" s="361">
        <v>11.442299999999999</v>
      </c>
      <c r="G1532" s="361">
        <v>2.427</v>
      </c>
      <c r="H1532" s="361">
        <v>9.0152999999999999</v>
      </c>
    </row>
    <row r="1533" spans="2:8" ht="15" customHeight="1">
      <c r="B1533" s="364">
        <v>43328</v>
      </c>
      <c r="C1533" s="361">
        <v>2.1193</v>
      </c>
      <c r="D1533" s="361">
        <v>10.0464</v>
      </c>
      <c r="E1533" s="361">
        <v>20.380600000000001</v>
      </c>
      <c r="F1533" s="361">
        <v>11.4534</v>
      </c>
      <c r="G1533" s="361">
        <v>2.4700000000000002</v>
      </c>
      <c r="H1533" s="361">
        <v>8.9833999999999996</v>
      </c>
    </row>
    <row r="1534" spans="2:8" ht="15" customHeight="1">
      <c r="B1534" s="364">
        <v>43326</v>
      </c>
      <c r="C1534" s="361">
        <v>2.1040000000000001</v>
      </c>
      <c r="D1534" s="361">
        <v>10.106199999999999</v>
      </c>
      <c r="E1534" s="361">
        <v>20.4284</v>
      </c>
      <c r="F1534" s="361">
        <v>11.4491</v>
      </c>
      <c r="G1534" s="361">
        <v>2.4950000000000001</v>
      </c>
      <c r="H1534" s="361">
        <v>8.9541000000000004</v>
      </c>
    </row>
    <row r="1535" spans="2:8" ht="15" customHeight="1">
      <c r="B1535" s="364">
        <v>43325</v>
      </c>
      <c r="C1535" s="361">
        <v>2.1124999999999998</v>
      </c>
      <c r="D1535" s="361">
        <v>9.9108999999999998</v>
      </c>
      <c r="E1535" s="361">
        <v>20.4421</v>
      </c>
      <c r="F1535" s="361">
        <v>11.4351</v>
      </c>
      <c r="G1535" s="361">
        <v>2.4969999999999999</v>
      </c>
      <c r="H1535" s="361">
        <v>8.9381000000000004</v>
      </c>
    </row>
    <row r="1536" spans="2:8" ht="15" customHeight="1">
      <c r="B1536" s="364">
        <v>43322</v>
      </c>
      <c r="C1536" s="361">
        <v>2.0834000000000001</v>
      </c>
      <c r="D1536" s="361">
        <v>9.9540000000000006</v>
      </c>
      <c r="E1536" s="361">
        <v>20.309200000000001</v>
      </c>
      <c r="F1536" s="361">
        <v>11.3649</v>
      </c>
      <c r="G1536" s="361">
        <v>2.496</v>
      </c>
      <c r="H1536" s="361">
        <v>8.8689</v>
      </c>
    </row>
    <row r="1537" spans="2:8" ht="15" customHeight="1">
      <c r="B1537" s="364">
        <v>43321</v>
      </c>
      <c r="C1537" s="361">
        <v>2.0602999999999998</v>
      </c>
      <c r="D1537" s="361">
        <v>9.9873999999999992</v>
      </c>
      <c r="E1537" s="361">
        <v>20.287500000000001</v>
      </c>
      <c r="F1537" s="361">
        <v>11.365500000000001</v>
      </c>
      <c r="G1537" s="361">
        <v>2.5169999999999999</v>
      </c>
      <c r="H1537" s="361">
        <v>8.8484999999999996</v>
      </c>
    </row>
    <row r="1538" spans="2:8" ht="15" customHeight="1">
      <c r="B1538" s="364">
        <v>43320</v>
      </c>
      <c r="C1538" s="361">
        <v>2.0626000000000002</v>
      </c>
      <c r="D1538" s="361">
        <v>10.004899999999999</v>
      </c>
      <c r="E1538" s="361">
        <v>20.282800000000002</v>
      </c>
      <c r="F1538" s="361">
        <v>11.4009</v>
      </c>
      <c r="G1538" s="361">
        <v>2.5550000000000002</v>
      </c>
      <c r="H1538" s="361">
        <v>8.8459000000000003</v>
      </c>
    </row>
    <row r="1539" spans="2:8" ht="15" customHeight="1">
      <c r="B1539" s="364">
        <v>43319</v>
      </c>
      <c r="C1539" s="361">
        <v>2.0611999999999999</v>
      </c>
      <c r="D1539" s="361">
        <v>10.039199999999999</v>
      </c>
      <c r="E1539" s="361">
        <v>20.2821</v>
      </c>
      <c r="F1539" s="361">
        <v>11.4207</v>
      </c>
      <c r="G1539" s="361">
        <v>2.5569999999999999</v>
      </c>
      <c r="H1539" s="361">
        <v>8.8636999999999997</v>
      </c>
    </row>
    <row r="1540" spans="2:8" ht="15" customHeight="1">
      <c r="B1540" s="364">
        <v>43318</v>
      </c>
      <c r="C1540" s="361">
        <v>2.0697999999999999</v>
      </c>
      <c r="D1540" s="361">
        <v>10.07</v>
      </c>
      <c r="E1540" s="361">
        <v>20.310600000000001</v>
      </c>
      <c r="F1540" s="361">
        <v>11.433</v>
      </c>
      <c r="G1540" s="361">
        <v>2.5649999999999999</v>
      </c>
      <c r="H1540" s="361">
        <v>8.8680000000000003</v>
      </c>
    </row>
    <row r="1541" spans="2:8" ht="15" customHeight="1">
      <c r="B1541" s="364">
        <v>43315</v>
      </c>
      <c r="C1541" s="361">
        <v>2.0680999999999998</v>
      </c>
      <c r="D1541" s="361">
        <v>10.083</v>
      </c>
      <c r="E1541" s="361">
        <v>20.2866</v>
      </c>
      <c r="F1541" s="361">
        <v>11.4505</v>
      </c>
      <c r="G1541" s="361">
        <v>2.5750000000000002</v>
      </c>
      <c r="H1541" s="361">
        <v>8.8755000000000006</v>
      </c>
    </row>
    <row r="1542" spans="2:8" ht="15" customHeight="1">
      <c r="B1542" s="364">
        <v>43314</v>
      </c>
      <c r="C1542" s="361">
        <v>2.0926</v>
      </c>
      <c r="D1542" s="361">
        <v>10.215</v>
      </c>
      <c r="E1542" s="361">
        <v>20.300899999999999</v>
      </c>
      <c r="F1542" s="361">
        <v>11.5052</v>
      </c>
      <c r="G1542" s="361">
        <v>2.5720000000000001</v>
      </c>
      <c r="H1542" s="361">
        <v>8.9331999999999994</v>
      </c>
    </row>
    <row r="1543" spans="2:8" ht="15" customHeight="1">
      <c r="B1543" s="364">
        <v>43313</v>
      </c>
      <c r="C1543" s="361">
        <v>2.0583</v>
      </c>
      <c r="D1543" s="361">
        <v>10.1417</v>
      </c>
      <c r="E1543" s="361">
        <v>20.283799999999999</v>
      </c>
      <c r="F1543" s="361">
        <v>11.426399999999999</v>
      </c>
      <c r="G1543" s="361">
        <v>2.585</v>
      </c>
      <c r="H1543" s="361">
        <v>8.8414000000000001</v>
      </c>
    </row>
    <row r="1544" spans="2:8" ht="15" customHeight="1">
      <c r="B1544" s="364">
        <v>43312</v>
      </c>
      <c r="C1544" s="361">
        <v>2.0615999999999999</v>
      </c>
      <c r="D1544" s="361">
        <v>9.8272999999999993</v>
      </c>
      <c r="E1544" s="361">
        <v>20.2958</v>
      </c>
      <c r="F1544" s="361">
        <v>11.2636</v>
      </c>
      <c r="G1544" s="361">
        <v>2.57</v>
      </c>
      <c r="H1544" s="361">
        <v>8.6936</v>
      </c>
    </row>
    <row r="1545" spans="2:8" ht="15" customHeight="1">
      <c r="B1545" s="364">
        <v>43311</v>
      </c>
      <c r="C1545" s="361">
        <v>2.0625</v>
      </c>
      <c r="D1545" s="361">
        <v>9.6999999999999993</v>
      </c>
      <c r="E1545" s="361">
        <v>20.2254</v>
      </c>
      <c r="F1545" s="361">
        <v>11.2469</v>
      </c>
      <c r="G1545" s="361">
        <v>2.5710000000000002</v>
      </c>
      <c r="H1545" s="361">
        <v>8.6759000000000004</v>
      </c>
    </row>
    <row r="1546" spans="2:8" ht="15" customHeight="1">
      <c r="B1546" s="364">
        <v>43308</v>
      </c>
      <c r="C1546" s="361">
        <v>1.9550000000000001</v>
      </c>
      <c r="D1546" s="361">
        <v>9.7637</v>
      </c>
      <c r="E1546" s="361">
        <v>20.270099999999999</v>
      </c>
      <c r="F1546" s="361">
        <v>11.273199999999999</v>
      </c>
      <c r="G1546" s="361">
        <v>2.57</v>
      </c>
      <c r="H1546" s="361">
        <v>8.7032000000000007</v>
      </c>
    </row>
    <row r="1547" spans="2:8" ht="15" customHeight="1">
      <c r="B1547" s="364">
        <v>43307</v>
      </c>
      <c r="C1547" s="361">
        <v>1.9595</v>
      </c>
      <c r="D1547" s="361">
        <v>9.6576000000000004</v>
      </c>
      <c r="E1547" s="361">
        <v>20.212800000000001</v>
      </c>
      <c r="F1547" s="361">
        <v>11.2346</v>
      </c>
      <c r="G1547" s="361">
        <v>2.5499999999999998</v>
      </c>
      <c r="H1547" s="361">
        <v>8.6845999999999997</v>
      </c>
    </row>
    <row r="1548" spans="2:8" ht="15" customHeight="1">
      <c r="B1548" s="364">
        <v>43306</v>
      </c>
      <c r="C1548" s="361">
        <v>1.9736</v>
      </c>
      <c r="D1548" s="361">
        <v>9.1465999999999994</v>
      </c>
      <c r="E1548" s="361">
        <v>20.248699999999999</v>
      </c>
      <c r="F1548" s="361">
        <v>11.0106</v>
      </c>
      <c r="G1548" s="361">
        <v>2.5449999999999999</v>
      </c>
      <c r="H1548" s="361">
        <v>8.4656000000000002</v>
      </c>
    </row>
    <row r="1549" spans="2:8" ht="15" customHeight="1">
      <c r="B1549" s="364">
        <v>43305</v>
      </c>
      <c r="C1549" s="361">
        <v>1.9655</v>
      </c>
      <c r="D1549" s="361">
        <v>9.2620000000000005</v>
      </c>
      <c r="E1549" s="361">
        <v>20.2121</v>
      </c>
      <c r="F1549" s="361">
        <v>11.027100000000001</v>
      </c>
      <c r="G1549" s="361">
        <v>2.57</v>
      </c>
      <c r="H1549" s="361">
        <v>8.4571000000000005</v>
      </c>
    </row>
    <row r="1550" spans="2:8" ht="15" customHeight="1">
      <c r="B1550" s="364">
        <v>43304</v>
      </c>
      <c r="C1550" s="361">
        <v>1.9744999999999999</v>
      </c>
      <c r="D1550" s="361">
        <v>9.2363</v>
      </c>
      <c r="E1550" s="361">
        <v>20.166699999999999</v>
      </c>
      <c r="F1550" s="361">
        <v>11.0794</v>
      </c>
      <c r="G1550" s="361">
        <v>2.54</v>
      </c>
      <c r="H1550" s="361">
        <v>8.5394000000000005</v>
      </c>
    </row>
    <row r="1551" spans="2:8" ht="15" customHeight="1">
      <c r="B1551" s="364">
        <v>43301</v>
      </c>
      <c r="C1551" s="361">
        <v>1.9734</v>
      </c>
      <c r="D1551" s="361">
        <v>9.7599</v>
      </c>
      <c r="E1551" s="361">
        <v>20.3005</v>
      </c>
      <c r="F1551" s="361">
        <v>11.319900000000001</v>
      </c>
      <c r="G1551" s="361">
        <v>2.5219999999999998</v>
      </c>
      <c r="H1551" s="361">
        <v>8.7979000000000003</v>
      </c>
    </row>
    <row r="1552" spans="2:8" ht="15" customHeight="1">
      <c r="B1552" s="364">
        <v>43300</v>
      </c>
      <c r="C1552" s="361">
        <v>1.9792000000000001</v>
      </c>
      <c r="D1552" s="361">
        <v>9.7226999999999997</v>
      </c>
      <c r="E1552" s="361">
        <v>20.285699999999999</v>
      </c>
      <c r="F1552" s="361">
        <v>11.3104</v>
      </c>
      <c r="G1552" s="361">
        <v>2.54</v>
      </c>
      <c r="H1552" s="361">
        <v>8.7704000000000004</v>
      </c>
    </row>
    <row r="1553" spans="2:8" ht="15" customHeight="1">
      <c r="B1553" s="364">
        <v>43299</v>
      </c>
      <c r="C1553" s="361">
        <v>1.9722999999999999</v>
      </c>
      <c r="D1553" s="361">
        <v>9.7476000000000003</v>
      </c>
      <c r="E1553" s="361">
        <v>20.287199999999999</v>
      </c>
      <c r="F1553" s="361">
        <v>11.2767</v>
      </c>
      <c r="G1553" s="361">
        <v>2.5299999999999998</v>
      </c>
      <c r="H1553" s="361">
        <v>8.7467000000000006</v>
      </c>
    </row>
    <row r="1554" spans="2:8" ht="15" customHeight="1">
      <c r="B1554" s="364">
        <v>43298</v>
      </c>
      <c r="C1554" s="361">
        <v>1.9672000000000001</v>
      </c>
      <c r="D1554" s="361">
        <v>9.7428000000000008</v>
      </c>
      <c r="E1554" s="361">
        <v>20.274799999999999</v>
      </c>
      <c r="F1554" s="361">
        <v>11.2273</v>
      </c>
      <c r="G1554" s="361">
        <v>2.5499999999999998</v>
      </c>
      <c r="H1554" s="361">
        <v>8.6773000000000007</v>
      </c>
    </row>
    <row r="1555" spans="2:8" ht="15" customHeight="1">
      <c r="B1555" s="364">
        <v>43297</v>
      </c>
      <c r="C1555" s="361">
        <v>1.9609000000000001</v>
      </c>
      <c r="D1555" s="361">
        <v>9.6585000000000001</v>
      </c>
      <c r="E1555" s="361">
        <v>20.256499999999999</v>
      </c>
      <c r="F1555" s="361">
        <v>11.166499999999999</v>
      </c>
      <c r="G1555" s="361">
        <v>2.5430000000000001</v>
      </c>
      <c r="H1555" s="361">
        <v>8.6234999999999999</v>
      </c>
    </row>
    <row r="1556" spans="2:8" ht="15" customHeight="1">
      <c r="B1556" s="364">
        <v>43294</v>
      </c>
      <c r="C1556" s="361">
        <v>1.9564999999999999</v>
      </c>
      <c r="D1556" s="361">
        <v>9.4717000000000002</v>
      </c>
      <c r="E1556" s="361">
        <v>20.257400000000001</v>
      </c>
      <c r="F1556" s="361">
        <v>11.09</v>
      </c>
      <c r="G1556" s="361">
        <v>2.5569999999999999</v>
      </c>
      <c r="H1556" s="361">
        <v>8.5329999999999995</v>
      </c>
    </row>
    <row r="1557" spans="2:8" ht="15" customHeight="1">
      <c r="B1557" s="364">
        <v>43293</v>
      </c>
      <c r="C1557" s="361">
        <v>1.9635</v>
      </c>
      <c r="D1557" s="361">
        <v>9.5070999999999994</v>
      </c>
      <c r="E1557" s="361">
        <v>20.249300000000002</v>
      </c>
      <c r="F1557" s="361">
        <v>11.2098</v>
      </c>
      <c r="G1557" s="361">
        <v>2.5470000000000002</v>
      </c>
      <c r="H1557" s="361">
        <v>8.6628000000000007</v>
      </c>
    </row>
    <row r="1558" spans="2:8" ht="15" customHeight="1">
      <c r="B1558" s="364">
        <v>43292</v>
      </c>
      <c r="C1558" s="361">
        <v>1.9671000000000001</v>
      </c>
      <c r="D1558" s="361">
        <v>9.4859000000000009</v>
      </c>
      <c r="E1558" s="361">
        <v>20.249500000000001</v>
      </c>
      <c r="F1558" s="361">
        <v>11.301399999999999</v>
      </c>
      <c r="G1558" s="361">
        <v>2.5070000000000001</v>
      </c>
      <c r="H1558" s="361">
        <v>8.7943999999999996</v>
      </c>
    </row>
    <row r="1559" spans="2:8" ht="15" customHeight="1">
      <c r="B1559" s="364">
        <v>43291</v>
      </c>
      <c r="C1559" s="361">
        <v>1.9415</v>
      </c>
      <c r="D1559" s="361">
        <v>10.3475</v>
      </c>
      <c r="E1559" s="361">
        <v>20.2379</v>
      </c>
      <c r="F1559" s="361">
        <v>11.641999999999999</v>
      </c>
      <c r="G1559" s="361">
        <v>2.5499999999999998</v>
      </c>
      <c r="H1559" s="361">
        <v>9.0920000000000005</v>
      </c>
    </row>
    <row r="1560" spans="2:8" ht="15" customHeight="1">
      <c r="B1560" s="364">
        <v>43290</v>
      </c>
      <c r="C1560" s="361">
        <v>1.9419999999999999</v>
      </c>
      <c r="D1560" s="361">
        <v>10.226699999999999</v>
      </c>
      <c r="E1560" s="361">
        <v>20.1601</v>
      </c>
      <c r="F1560" s="361">
        <v>11.788399999999999</v>
      </c>
      <c r="G1560" s="361">
        <v>2.5569999999999999</v>
      </c>
      <c r="H1560" s="361">
        <v>9.2314000000000007</v>
      </c>
    </row>
    <row r="1561" spans="2:8" ht="15" customHeight="1">
      <c r="B1561" s="364">
        <v>43287</v>
      </c>
      <c r="C1561" s="361">
        <v>1.9589000000000001</v>
      </c>
      <c r="D1561" s="361">
        <v>13.9991</v>
      </c>
      <c r="E1561" s="361">
        <v>20.182600000000001</v>
      </c>
      <c r="F1561" s="361">
        <v>13.6516</v>
      </c>
      <c r="G1561" s="361">
        <v>2.5550000000000002</v>
      </c>
      <c r="H1561" s="361">
        <v>11.0966</v>
      </c>
    </row>
    <row r="1562" spans="2:8" ht="15" customHeight="1">
      <c r="B1562" s="364">
        <v>43286</v>
      </c>
      <c r="C1562" s="361">
        <v>1.9896</v>
      </c>
      <c r="D1562" s="361">
        <v>13.914899999999999</v>
      </c>
      <c r="E1562" s="361">
        <v>20.0138</v>
      </c>
      <c r="F1562" s="361">
        <v>13.6204</v>
      </c>
      <c r="G1562" s="361">
        <v>2.5489999999999999</v>
      </c>
      <c r="H1562" s="361">
        <v>11.071400000000001</v>
      </c>
    </row>
    <row r="1563" spans="2:8" ht="15" customHeight="1">
      <c r="B1563" s="364">
        <v>43285</v>
      </c>
      <c r="C1563" s="361">
        <v>1.9847999999999999</v>
      </c>
      <c r="D1563" s="361">
        <v>13.9856</v>
      </c>
      <c r="E1563" s="361">
        <v>20.009499999999999</v>
      </c>
      <c r="F1563" s="361">
        <v>13.6112</v>
      </c>
      <c r="G1563" s="361">
        <v>2.5489999999999999</v>
      </c>
      <c r="H1563" s="361">
        <v>11.062200000000001</v>
      </c>
    </row>
    <row r="1564" spans="2:8" ht="15" customHeight="1">
      <c r="B1564" s="364">
        <v>43284</v>
      </c>
      <c r="C1564" s="361">
        <v>1.9773000000000001</v>
      </c>
      <c r="D1564" s="361">
        <v>13.799799999999999</v>
      </c>
      <c r="E1564" s="361">
        <v>20.0061</v>
      </c>
      <c r="F1564" s="361">
        <v>13.4422</v>
      </c>
      <c r="G1564" s="361">
        <v>2.577</v>
      </c>
      <c r="H1564" s="361">
        <v>10.8652</v>
      </c>
    </row>
    <row r="1565" spans="2:8" ht="15" customHeight="1">
      <c r="B1565" s="364">
        <v>43283</v>
      </c>
      <c r="C1565" s="361">
        <v>1.9771000000000001</v>
      </c>
      <c r="D1565" s="361">
        <v>13.033799999999999</v>
      </c>
      <c r="E1565" s="361">
        <v>19.994399999999999</v>
      </c>
      <c r="F1565" s="361">
        <v>13.069800000000001</v>
      </c>
      <c r="G1565" s="361">
        <v>2.5299999999999998</v>
      </c>
      <c r="H1565" s="361">
        <v>10.5398</v>
      </c>
    </row>
    <row r="1566" spans="2:8" ht="15" customHeight="1">
      <c r="B1566" s="364">
        <v>43280</v>
      </c>
      <c r="C1566" s="361">
        <v>1.9301999999999999</v>
      </c>
      <c r="D1566" s="361">
        <v>12.815799999999999</v>
      </c>
      <c r="E1566" s="361">
        <v>20.044699999999999</v>
      </c>
      <c r="F1566" s="361">
        <v>12.8735</v>
      </c>
      <c r="G1566" s="361">
        <v>2.5550000000000002</v>
      </c>
      <c r="H1566" s="361">
        <v>10.3185</v>
      </c>
    </row>
    <row r="1567" spans="2:8" ht="15" customHeight="1">
      <c r="B1567" s="364">
        <v>43279</v>
      </c>
      <c r="C1567" s="361">
        <v>1.9398</v>
      </c>
      <c r="D1567" s="361">
        <v>12.8035</v>
      </c>
      <c r="E1567" s="361">
        <v>20.0578</v>
      </c>
      <c r="F1567" s="361">
        <v>12.8879</v>
      </c>
      <c r="G1567" s="361">
        <v>2.56</v>
      </c>
      <c r="H1567" s="361">
        <v>10.3279</v>
      </c>
    </row>
    <row r="1568" spans="2:8" ht="15" customHeight="1">
      <c r="B1568" s="364">
        <v>43278</v>
      </c>
      <c r="C1568" s="361">
        <v>1.9178999999999999</v>
      </c>
      <c r="D1568" s="361">
        <v>12.7485</v>
      </c>
      <c r="E1568" s="361">
        <v>20.0426</v>
      </c>
      <c r="F1568" s="361">
        <v>12.8194</v>
      </c>
      <c r="G1568" s="361">
        <v>2.5750000000000002</v>
      </c>
      <c r="H1568" s="361">
        <v>10.244400000000001</v>
      </c>
    </row>
    <row r="1569" spans="2:8" ht="15" customHeight="1">
      <c r="B1569" s="364">
        <v>43277</v>
      </c>
      <c r="C1569" s="361">
        <v>1.9120999999999999</v>
      </c>
      <c r="D1569" s="361">
        <v>12.6206</v>
      </c>
      <c r="E1569" s="361">
        <v>20.057300000000001</v>
      </c>
      <c r="F1569" s="361">
        <v>12.804</v>
      </c>
      <c r="G1569" s="361">
        <v>2.6080000000000001</v>
      </c>
      <c r="H1569" s="361">
        <v>10.196</v>
      </c>
    </row>
    <row r="1570" spans="2:8" ht="15" customHeight="1">
      <c r="B1570" s="364">
        <v>43276</v>
      </c>
      <c r="C1570" s="361">
        <v>1.9077999999999999</v>
      </c>
      <c r="D1570" s="361">
        <v>13.610799999999999</v>
      </c>
      <c r="E1570" s="361">
        <v>20.060099999999998</v>
      </c>
      <c r="F1570" s="361">
        <v>13.2836</v>
      </c>
      <c r="G1570" s="361">
        <v>2.6</v>
      </c>
      <c r="H1570" s="361">
        <v>10.6836</v>
      </c>
    </row>
    <row r="1571" spans="2:8" ht="15" customHeight="1">
      <c r="B1571" s="364">
        <v>43273</v>
      </c>
      <c r="C1571" s="361">
        <v>1.9087000000000001</v>
      </c>
      <c r="D1571" s="361">
        <v>13.3277</v>
      </c>
      <c r="E1571" s="361">
        <v>20.039200000000001</v>
      </c>
      <c r="F1571" s="361">
        <v>13.195</v>
      </c>
      <c r="G1571" s="361">
        <v>2.613</v>
      </c>
      <c r="H1571" s="361">
        <v>10.582000000000001</v>
      </c>
    </row>
    <row r="1572" spans="2:8" ht="15" customHeight="1">
      <c r="B1572" s="364">
        <v>43272</v>
      </c>
      <c r="C1572" s="361">
        <v>1.9249000000000001</v>
      </c>
      <c r="D1572" s="361">
        <v>13.343</v>
      </c>
      <c r="E1572" s="361">
        <v>20.034500000000001</v>
      </c>
      <c r="F1572" s="361">
        <v>13.2521</v>
      </c>
      <c r="G1572" s="361">
        <v>2.5950000000000002</v>
      </c>
      <c r="H1572" s="361">
        <v>10.6571</v>
      </c>
    </row>
    <row r="1573" spans="2:8" ht="15" customHeight="1">
      <c r="B1573" s="364">
        <v>43271</v>
      </c>
      <c r="C1573" s="361">
        <v>1.905</v>
      </c>
      <c r="D1573" s="361">
        <v>13.353</v>
      </c>
      <c r="E1573" s="361">
        <v>20.0379</v>
      </c>
      <c r="F1573" s="361">
        <v>13.213100000000001</v>
      </c>
      <c r="G1573" s="361">
        <v>2.6120000000000001</v>
      </c>
      <c r="H1573" s="361">
        <v>10.601100000000001</v>
      </c>
    </row>
    <row r="1574" spans="2:8" ht="15" customHeight="1">
      <c r="B1574" s="364">
        <v>43270</v>
      </c>
      <c r="C1574" s="361">
        <v>1.9208000000000001</v>
      </c>
      <c r="D1574" s="361">
        <v>13.3263</v>
      </c>
      <c r="E1574" s="361">
        <v>20.0533</v>
      </c>
      <c r="F1574" s="361">
        <v>13.2338</v>
      </c>
      <c r="G1574" s="361">
        <v>2.6120000000000001</v>
      </c>
      <c r="H1574" s="361">
        <v>10.6218</v>
      </c>
    </row>
    <row r="1575" spans="2:8" ht="15" customHeight="1">
      <c r="B1575" s="364">
        <v>43269</v>
      </c>
      <c r="C1575" s="361">
        <v>1.8959999999999999</v>
      </c>
      <c r="D1575" s="361">
        <v>13.2203</v>
      </c>
      <c r="E1575" s="361">
        <v>20.0473</v>
      </c>
      <c r="F1575" s="361">
        <v>13.0839</v>
      </c>
      <c r="G1575" s="361">
        <v>2.65</v>
      </c>
      <c r="H1575" s="361">
        <v>10.4339</v>
      </c>
    </row>
    <row r="1576" spans="2:8" ht="15" customHeight="1">
      <c r="B1576" s="364">
        <v>43266</v>
      </c>
      <c r="C1576" s="361">
        <v>1.8746</v>
      </c>
      <c r="D1576" s="361">
        <v>13.203200000000001</v>
      </c>
      <c r="E1576" s="361">
        <v>20.0565</v>
      </c>
      <c r="F1576" s="361">
        <v>13.023</v>
      </c>
      <c r="G1576" s="361">
        <v>2.677</v>
      </c>
      <c r="H1576" s="361">
        <v>10.346</v>
      </c>
    </row>
    <row r="1577" spans="2:8" ht="15" customHeight="1">
      <c r="B1577" s="364">
        <v>43265</v>
      </c>
      <c r="C1577" s="361">
        <v>1.8579000000000001</v>
      </c>
      <c r="D1577" s="361">
        <v>13.198399999999999</v>
      </c>
      <c r="E1577" s="361">
        <v>20.047899999999998</v>
      </c>
      <c r="F1577" s="361">
        <v>12.9756</v>
      </c>
      <c r="G1577" s="361">
        <v>2.71</v>
      </c>
      <c r="H1577" s="361">
        <v>10.265599999999999</v>
      </c>
    </row>
    <row r="1578" spans="2:8" ht="15" customHeight="1">
      <c r="B1578" s="364">
        <v>43263</v>
      </c>
      <c r="C1578" s="361">
        <v>1.8231999999999999</v>
      </c>
      <c r="D1578" s="361">
        <v>13.0959</v>
      </c>
      <c r="E1578" s="361">
        <v>20.0138</v>
      </c>
      <c r="F1578" s="361">
        <v>12.8568</v>
      </c>
      <c r="G1578" s="361">
        <v>2.7149999999999999</v>
      </c>
      <c r="H1578" s="361">
        <v>10.1418</v>
      </c>
    </row>
    <row r="1579" spans="2:8" ht="15" customHeight="1">
      <c r="B1579" s="364">
        <v>43262</v>
      </c>
      <c r="C1579" s="361">
        <v>1.8156000000000001</v>
      </c>
      <c r="D1579" s="361">
        <v>13.1601</v>
      </c>
      <c r="E1579" s="361">
        <v>19.997699999999998</v>
      </c>
      <c r="F1579" s="361">
        <v>12.9147</v>
      </c>
      <c r="G1579" s="361">
        <v>2.73</v>
      </c>
      <c r="H1579" s="361">
        <v>10.184699999999999</v>
      </c>
    </row>
    <row r="1580" spans="2:8" ht="15" customHeight="1">
      <c r="B1580" s="364">
        <v>43259</v>
      </c>
      <c r="C1580" s="361">
        <v>1.8288</v>
      </c>
      <c r="D1580" s="361">
        <v>13.481400000000001</v>
      </c>
      <c r="E1580" s="361">
        <v>19.9818</v>
      </c>
      <c r="F1580" s="361">
        <v>13.045500000000001</v>
      </c>
      <c r="G1580" s="361">
        <v>2.7069999999999999</v>
      </c>
      <c r="H1580" s="361">
        <v>10.3385</v>
      </c>
    </row>
    <row r="1581" spans="2:8" ht="15" customHeight="1">
      <c r="B1581" s="364">
        <v>43258</v>
      </c>
      <c r="C1581" s="361">
        <v>1.8142</v>
      </c>
      <c r="D1581" s="361">
        <v>13.4605</v>
      </c>
      <c r="E1581" s="361">
        <v>19.989000000000001</v>
      </c>
      <c r="F1581" s="361">
        <v>13.013500000000001</v>
      </c>
      <c r="G1581" s="361">
        <v>2.7519999999999998</v>
      </c>
      <c r="H1581" s="361">
        <v>10.2615</v>
      </c>
    </row>
    <row r="1582" spans="2:8" ht="15" customHeight="1">
      <c r="B1582" s="364">
        <v>43256</v>
      </c>
      <c r="C1582" s="361">
        <v>1.8301000000000001</v>
      </c>
      <c r="D1582" s="361">
        <v>13.4184</v>
      </c>
      <c r="E1582" s="361">
        <v>19.982700000000001</v>
      </c>
      <c r="F1582" s="361">
        <v>13.184699999999999</v>
      </c>
      <c r="G1582" s="361">
        <v>2.7170000000000001</v>
      </c>
      <c r="H1582" s="361">
        <v>10.467700000000001</v>
      </c>
    </row>
    <row r="1583" spans="2:8" ht="15" customHeight="1">
      <c r="B1583" s="364">
        <v>43255</v>
      </c>
      <c r="C1583" s="361">
        <v>1.8343</v>
      </c>
      <c r="D1583" s="361">
        <v>15.3209</v>
      </c>
      <c r="E1583" s="361">
        <v>20.082000000000001</v>
      </c>
      <c r="F1583" s="361">
        <v>14.269600000000001</v>
      </c>
      <c r="G1583" s="361">
        <v>2.7349999999999999</v>
      </c>
      <c r="H1583" s="361">
        <v>11.534599999999999</v>
      </c>
    </row>
    <row r="1584" spans="2:8" ht="15" customHeight="1">
      <c r="B1584" s="364">
        <v>43252</v>
      </c>
      <c r="C1584" s="361">
        <v>1.8472999999999999</v>
      </c>
      <c r="D1584" s="361">
        <v>15.3779</v>
      </c>
      <c r="E1584" s="361">
        <v>20.041399999999999</v>
      </c>
      <c r="F1584" s="361">
        <v>14.3331</v>
      </c>
      <c r="G1584" s="361">
        <v>2.702</v>
      </c>
      <c r="H1584" s="361">
        <v>11.6311</v>
      </c>
    </row>
    <row r="1585" spans="2:8" ht="15" customHeight="1">
      <c r="B1585" s="364">
        <v>43251</v>
      </c>
      <c r="C1585" s="361">
        <v>1.8596999999999999</v>
      </c>
      <c r="D1585" s="361">
        <v>15.381</v>
      </c>
      <c r="E1585" s="361">
        <v>20.012</v>
      </c>
      <c r="F1585" s="361">
        <v>14.383100000000001</v>
      </c>
      <c r="G1585" s="361">
        <v>2.6949999999999998</v>
      </c>
      <c r="H1585" s="361">
        <v>11.6881</v>
      </c>
    </row>
    <row r="1586" spans="2:8" ht="15" customHeight="1">
      <c r="B1586" s="364">
        <v>43250</v>
      </c>
      <c r="C1586" s="361">
        <v>1.8608</v>
      </c>
      <c r="D1586" s="361">
        <v>15.296099999999999</v>
      </c>
      <c r="E1586" s="361">
        <v>19.9512</v>
      </c>
      <c r="F1586" s="361">
        <v>14.379200000000001</v>
      </c>
      <c r="G1586" s="361">
        <v>2.6949999999999998</v>
      </c>
      <c r="H1586" s="361">
        <v>11.684200000000001</v>
      </c>
    </row>
    <row r="1587" spans="2:8" ht="15" customHeight="1">
      <c r="B1587" s="364">
        <v>43249</v>
      </c>
      <c r="C1587" s="361">
        <v>1.8335999999999999</v>
      </c>
      <c r="D1587" s="361">
        <v>15.333299999999999</v>
      </c>
      <c r="E1587" s="361">
        <v>19.948699999999999</v>
      </c>
      <c r="F1587" s="361">
        <v>14.2873</v>
      </c>
      <c r="G1587" s="361">
        <v>2.6869999999999998</v>
      </c>
      <c r="H1587" s="361">
        <v>11.600300000000001</v>
      </c>
    </row>
    <row r="1588" spans="2:8" ht="15" customHeight="1">
      <c r="B1588" s="364">
        <v>43248</v>
      </c>
      <c r="C1588" s="361">
        <v>1.8252999999999999</v>
      </c>
      <c r="D1588" s="361">
        <v>15.3468</v>
      </c>
      <c r="E1588" s="361">
        <v>20.603999999999999</v>
      </c>
      <c r="F1588" s="361">
        <v>14.239800000000001</v>
      </c>
      <c r="G1588" s="361">
        <v>2.722</v>
      </c>
      <c r="H1588" s="361">
        <v>11.517799999999999</v>
      </c>
    </row>
    <row r="1589" spans="2:8" ht="15" customHeight="1">
      <c r="B1589" s="364">
        <v>43245</v>
      </c>
      <c r="C1589" s="361">
        <v>1.8328</v>
      </c>
      <c r="D1589" s="361">
        <v>15.366300000000001</v>
      </c>
      <c r="E1589" s="361">
        <v>20.538599999999999</v>
      </c>
      <c r="F1589" s="361">
        <v>14.2592</v>
      </c>
      <c r="G1589" s="361">
        <v>2.72</v>
      </c>
      <c r="H1589" s="361">
        <v>11.539199999999999</v>
      </c>
    </row>
    <row r="1590" spans="2:8" ht="15" customHeight="1">
      <c r="B1590" s="364">
        <v>43244</v>
      </c>
      <c r="C1590" s="361">
        <v>1.8322000000000001</v>
      </c>
      <c r="D1590" s="361">
        <v>15.241199999999999</v>
      </c>
      <c r="E1590" s="361">
        <v>20.601500000000001</v>
      </c>
      <c r="F1590" s="361">
        <v>14.211399999999999</v>
      </c>
      <c r="G1590" s="361">
        <v>2.72</v>
      </c>
      <c r="H1590" s="361">
        <v>11.491400000000001</v>
      </c>
    </row>
    <row r="1591" spans="2:8" ht="15" customHeight="1">
      <c r="B1591" s="364">
        <v>43243</v>
      </c>
      <c r="C1591" s="361">
        <v>1.8267</v>
      </c>
      <c r="D1591" s="361">
        <v>15.225</v>
      </c>
      <c r="E1591" s="361">
        <v>20.602599999999999</v>
      </c>
      <c r="F1591" s="361">
        <v>14.185</v>
      </c>
      <c r="G1591" s="361">
        <v>2.74</v>
      </c>
      <c r="H1591" s="361">
        <v>11.445</v>
      </c>
    </row>
    <row r="1592" spans="2:8" ht="15" customHeight="1">
      <c r="B1592" s="364">
        <v>43241</v>
      </c>
      <c r="C1592" s="361">
        <v>1.8347</v>
      </c>
      <c r="D1592" s="361">
        <v>15.0505</v>
      </c>
      <c r="E1592" s="361">
        <v>20.597899999999999</v>
      </c>
      <c r="F1592" s="361">
        <v>14.117100000000001</v>
      </c>
      <c r="G1592" s="361">
        <v>2.7650000000000001</v>
      </c>
      <c r="H1592" s="361">
        <v>11.3521</v>
      </c>
    </row>
    <row r="1593" spans="2:8" ht="15" customHeight="1">
      <c r="B1593" s="364">
        <v>43238</v>
      </c>
      <c r="C1593" s="361">
        <v>1.8381000000000001</v>
      </c>
      <c r="D1593" s="361">
        <v>15.0677</v>
      </c>
      <c r="E1593" s="361">
        <v>20.597799999999999</v>
      </c>
      <c r="F1593" s="361">
        <v>14.1341</v>
      </c>
      <c r="G1593" s="361">
        <v>2.75</v>
      </c>
      <c r="H1593" s="361">
        <v>11.3841</v>
      </c>
    </row>
    <row r="1594" spans="2:8" ht="15" customHeight="1">
      <c r="B1594" s="364">
        <v>43237</v>
      </c>
      <c r="C1594" s="361">
        <v>1.8460000000000001</v>
      </c>
      <c r="D1594" s="361">
        <v>15.044600000000001</v>
      </c>
      <c r="E1594" s="361">
        <v>20.611799999999999</v>
      </c>
      <c r="F1594" s="361">
        <v>14.1457</v>
      </c>
      <c r="G1594" s="361">
        <v>2.7970000000000002</v>
      </c>
      <c r="H1594" s="361">
        <v>11.348699999999999</v>
      </c>
    </row>
    <row r="1595" spans="2:8" ht="15" customHeight="1">
      <c r="B1595" s="364">
        <v>43236</v>
      </c>
      <c r="C1595" s="361">
        <v>1.8314999999999999</v>
      </c>
      <c r="D1595" s="361">
        <v>15.077199999999999</v>
      </c>
      <c r="E1595" s="361">
        <v>20.6097</v>
      </c>
      <c r="F1595" s="361">
        <v>14.1373</v>
      </c>
      <c r="G1595" s="361">
        <v>2.782</v>
      </c>
      <c r="H1595" s="361">
        <v>11.3553</v>
      </c>
    </row>
    <row r="1596" spans="2:8" ht="15" customHeight="1">
      <c r="B1596" s="364">
        <v>43235</v>
      </c>
      <c r="C1596" s="361">
        <v>1.8388</v>
      </c>
      <c r="D1596" s="361">
        <v>14.985099999999999</v>
      </c>
      <c r="E1596" s="361">
        <v>20.708300000000001</v>
      </c>
      <c r="F1596" s="361">
        <v>14.167899999999999</v>
      </c>
      <c r="G1596" s="361">
        <v>2.8149999999999999</v>
      </c>
      <c r="H1596" s="361">
        <v>11.3529</v>
      </c>
    </row>
    <row r="1597" spans="2:8" ht="15" customHeight="1">
      <c r="B1597" s="364">
        <v>43234</v>
      </c>
      <c r="C1597" s="361">
        <v>1.8180000000000001</v>
      </c>
      <c r="D1597" s="361">
        <v>14.896800000000001</v>
      </c>
      <c r="E1597" s="361">
        <v>20.589099999999998</v>
      </c>
      <c r="F1597" s="361">
        <v>14.1394</v>
      </c>
      <c r="G1597" s="361">
        <v>2.7919999999999998</v>
      </c>
      <c r="H1597" s="361">
        <v>11.3474</v>
      </c>
    </row>
    <row r="1598" spans="2:8" ht="15" customHeight="1">
      <c r="B1598" s="364">
        <v>43231</v>
      </c>
      <c r="C1598" s="361">
        <v>1.8160000000000001</v>
      </c>
      <c r="D1598" s="361">
        <v>15.1197</v>
      </c>
      <c r="E1598" s="361">
        <v>20.6113</v>
      </c>
      <c r="F1598" s="361">
        <v>14.2318</v>
      </c>
      <c r="G1598" s="361">
        <v>2.7850000000000001</v>
      </c>
      <c r="H1598" s="361">
        <v>11.4468</v>
      </c>
    </row>
    <row r="1599" spans="2:8" ht="15" customHeight="1">
      <c r="B1599" s="364">
        <v>43230</v>
      </c>
      <c r="C1599" s="361">
        <v>1.8218000000000001</v>
      </c>
      <c r="D1599" s="361">
        <v>15.1754</v>
      </c>
      <c r="E1599" s="361">
        <v>20.7224</v>
      </c>
      <c r="F1599" s="361">
        <v>14.290699999999999</v>
      </c>
      <c r="G1599" s="361">
        <v>2.7770000000000001</v>
      </c>
      <c r="H1599" s="361">
        <v>11.5136</v>
      </c>
    </row>
    <row r="1600" spans="2:8" ht="15" customHeight="1">
      <c r="B1600" s="364">
        <v>43229</v>
      </c>
      <c r="C1600" s="361">
        <v>1.8412999999999999</v>
      </c>
      <c r="D1600" s="361">
        <v>15.4247</v>
      </c>
      <c r="E1600" s="361">
        <v>20.725200000000001</v>
      </c>
      <c r="F1600" s="361">
        <v>14.5021</v>
      </c>
      <c r="G1600" s="361">
        <v>2.8</v>
      </c>
      <c r="H1600" s="361">
        <v>11.7021</v>
      </c>
    </row>
    <row r="1601" spans="2:8" ht="15" customHeight="1">
      <c r="B1601" s="364">
        <v>43228</v>
      </c>
      <c r="C1601" s="361">
        <v>1.8329</v>
      </c>
      <c r="D1601" s="361">
        <v>15.5762</v>
      </c>
      <c r="E1601" s="361">
        <v>20.738399999999999</v>
      </c>
      <c r="F1601" s="361">
        <v>14.6335</v>
      </c>
      <c r="G1601" s="361">
        <v>2.7749999999999999</v>
      </c>
      <c r="H1601" s="361">
        <v>11.858499999999999</v>
      </c>
    </row>
    <row r="1602" spans="2:8" ht="15" customHeight="1">
      <c r="B1602" s="364">
        <v>43224</v>
      </c>
      <c r="C1602" s="361">
        <v>1.8184</v>
      </c>
      <c r="D1602" s="361">
        <v>15.574</v>
      </c>
      <c r="E1602" s="361">
        <v>31.753</v>
      </c>
      <c r="F1602" s="361">
        <v>15.285500000000001</v>
      </c>
      <c r="G1602" s="361">
        <v>2.762</v>
      </c>
      <c r="H1602" s="361">
        <v>12.5235</v>
      </c>
    </row>
    <row r="1603" spans="2:8" ht="15" customHeight="1">
      <c r="B1603" s="364">
        <v>43223</v>
      </c>
      <c r="C1603" s="361">
        <v>1.3205</v>
      </c>
      <c r="D1603" s="361">
        <v>15.668699999999999</v>
      </c>
      <c r="E1603" s="361">
        <v>20.903300000000002</v>
      </c>
      <c r="F1603" s="361">
        <v>14.4138</v>
      </c>
      <c r="G1603" s="361">
        <v>2.7570000000000001</v>
      </c>
      <c r="H1603" s="361">
        <v>11.6568</v>
      </c>
    </row>
    <row r="1604" spans="2:8" ht="15" customHeight="1">
      <c r="B1604" s="364">
        <v>43222</v>
      </c>
      <c r="C1604" s="361">
        <v>1.3122</v>
      </c>
      <c r="D1604" s="361">
        <v>15.9009</v>
      </c>
      <c r="E1604" s="361">
        <v>20.9102</v>
      </c>
      <c r="F1604" s="361">
        <v>14.326000000000001</v>
      </c>
      <c r="G1604" s="361">
        <v>2.7469999999999999</v>
      </c>
      <c r="H1604" s="361">
        <v>11.579000000000001</v>
      </c>
    </row>
    <row r="1605" spans="2:8" ht="15" customHeight="1">
      <c r="B1605" s="364">
        <v>43220</v>
      </c>
      <c r="C1605" s="361">
        <v>1.323</v>
      </c>
      <c r="D1605" s="361">
        <v>16.856100000000001</v>
      </c>
      <c r="E1605" s="361">
        <v>20.755400000000002</v>
      </c>
      <c r="F1605" s="361">
        <v>12.710100000000001</v>
      </c>
      <c r="G1605" s="361">
        <v>2.7170000000000001</v>
      </c>
      <c r="H1605" s="361">
        <v>9.9931000000000001</v>
      </c>
    </row>
    <row r="1606" spans="2:8" ht="15" customHeight="1">
      <c r="B1606" s="364">
        <v>43217</v>
      </c>
      <c r="C1606" s="361">
        <v>1.825</v>
      </c>
      <c r="D1606" s="361">
        <v>16.647600000000001</v>
      </c>
      <c r="E1606" s="361">
        <v>20.768999999999998</v>
      </c>
      <c r="F1606" s="361">
        <v>15.0078</v>
      </c>
      <c r="G1606" s="361">
        <v>2.6949999999999998</v>
      </c>
      <c r="H1606" s="361">
        <v>12.312799999999999</v>
      </c>
    </row>
    <row r="1607" spans="2:8" ht="15" customHeight="1">
      <c r="B1607" s="364">
        <v>43216</v>
      </c>
      <c r="C1607" s="361">
        <v>1.8440000000000001</v>
      </c>
      <c r="D1607" s="361">
        <v>16.759399999999999</v>
      </c>
      <c r="E1607" s="361">
        <v>20.797699999999999</v>
      </c>
      <c r="F1607" s="361">
        <v>15.0876</v>
      </c>
      <c r="G1607" s="361">
        <v>2.74</v>
      </c>
      <c r="H1607" s="361">
        <v>12.3476</v>
      </c>
    </row>
    <row r="1608" spans="2:8" ht="15" customHeight="1">
      <c r="B1608" s="364">
        <v>43215</v>
      </c>
      <c r="C1608" s="361">
        <v>1.8645</v>
      </c>
      <c r="D1608" s="361">
        <v>16.852599999999999</v>
      </c>
      <c r="E1608" s="361">
        <v>20.8721</v>
      </c>
      <c r="F1608" s="361">
        <v>15.1311</v>
      </c>
      <c r="G1608" s="361">
        <v>2.7669999999999999</v>
      </c>
      <c r="H1608" s="361">
        <v>12.364100000000001</v>
      </c>
    </row>
    <row r="1609" spans="2:8" ht="15" customHeight="1">
      <c r="B1609" s="364">
        <v>43214</v>
      </c>
      <c r="C1609" s="361">
        <v>1.8512999999999999</v>
      </c>
      <c r="D1609" s="361">
        <v>16.784400000000002</v>
      </c>
      <c r="E1609" s="361">
        <v>20.693000000000001</v>
      </c>
      <c r="F1609" s="361">
        <v>15.024699999999999</v>
      </c>
      <c r="G1609" s="361">
        <v>2.72</v>
      </c>
      <c r="H1609" s="361">
        <v>12.3047</v>
      </c>
    </row>
    <row r="1610" spans="2:8" ht="15" customHeight="1">
      <c r="B1610" s="364">
        <v>43213</v>
      </c>
      <c r="C1610" s="361">
        <v>1.8496999999999999</v>
      </c>
      <c r="D1610" s="361">
        <v>16.253299999999999</v>
      </c>
      <c r="E1610" s="361">
        <v>20.683499999999999</v>
      </c>
      <c r="F1610" s="361">
        <v>14.6599</v>
      </c>
      <c r="G1610" s="361">
        <v>2.722</v>
      </c>
      <c r="H1610" s="361">
        <v>11.937900000000001</v>
      </c>
    </row>
    <row r="1611" spans="2:8" ht="15" customHeight="1">
      <c r="B1611" s="364">
        <v>43210</v>
      </c>
      <c r="C1611" s="361">
        <v>1.7525999999999999</v>
      </c>
      <c r="D1611" s="361">
        <v>16.209099999999999</v>
      </c>
      <c r="E1611" s="361">
        <v>20.915400000000002</v>
      </c>
      <c r="F1611" s="361">
        <v>14.552099999999999</v>
      </c>
      <c r="G1611" s="361">
        <v>2.665</v>
      </c>
      <c r="H1611" s="361">
        <v>11.8871</v>
      </c>
    </row>
    <row r="1612" spans="2:8" ht="15" customHeight="1">
      <c r="B1612" s="364">
        <v>43209</v>
      </c>
      <c r="C1612" s="361">
        <v>1.7431000000000001</v>
      </c>
      <c r="D1612" s="361">
        <v>16.073699999999999</v>
      </c>
      <c r="E1612" s="361">
        <v>20.884</v>
      </c>
      <c r="F1612" s="361">
        <v>14.4655</v>
      </c>
      <c r="G1612" s="361">
        <v>2.64</v>
      </c>
      <c r="H1612" s="361">
        <v>11.8255</v>
      </c>
    </row>
    <row r="1613" spans="2:8" ht="15" customHeight="1">
      <c r="B1613" s="364">
        <v>43208</v>
      </c>
      <c r="C1613" s="361">
        <v>1.7473000000000001</v>
      </c>
      <c r="D1613" s="361">
        <v>15.5701</v>
      </c>
      <c r="E1613" s="361">
        <v>20.886600000000001</v>
      </c>
      <c r="F1613" s="361">
        <v>14.290900000000001</v>
      </c>
      <c r="G1613" s="361">
        <v>2.6419999999999999</v>
      </c>
      <c r="H1613" s="361">
        <v>11.648899999999999</v>
      </c>
    </row>
    <row r="1614" spans="2:8" ht="15" customHeight="1">
      <c r="B1614" s="364">
        <v>43207</v>
      </c>
      <c r="C1614" s="361">
        <v>1.7658</v>
      </c>
      <c r="D1614" s="361">
        <v>15.3797</v>
      </c>
      <c r="E1614" s="361">
        <v>20.786899999999999</v>
      </c>
      <c r="F1614" s="361">
        <v>14.285500000000001</v>
      </c>
      <c r="G1614" s="361">
        <v>2.6320000000000001</v>
      </c>
      <c r="H1614" s="361">
        <v>11.653499999999999</v>
      </c>
    </row>
    <row r="1615" spans="2:8" ht="15" customHeight="1">
      <c r="B1615" s="364">
        <v>43206</v>
      </c>
      <c r="C1615" s="361">
        <v>1.7676000000000001</v>
      </c>
      <c r="D1615" s="361">
        <v>15.5265</v>
      </c>
      <c r="E1615" s="361">
        <v>20.8642</v>
      </c>
      <c r="F1615" s="361">
        <v>14.3775</v>
      </c>
      <c r="G1615" s="361">
        <v>2.63</v>
      </c>
      <c r="H1615" s="361">
        <v>11.7475</v>
      </c>
    </row>
    <row r="1616" spans="2:8" ht="15" customHeight="1">
      <c r="B1616" s="364">
        <v>43203</v>
      </c>
      <c r="C1616" s="361">
        <v>1.7692000000000001</v>
      </c>
      <c r="D1616" s="361">
        <v>15.3443</v>
      </c>
      <c r="E1616" s="361">
        <v>20.7805</v>
      </c>
      <c r="F1616" s="361">
        <v>14.3543</v>
      </c>
      <c r="G1616" s="361">
        <v>2.6070000000000002</v>
      </c>
      <c r="H1616" s="361">
        <v>11.747299999999999</v>
      </c>
    </row>
    <row r="1617" spans="2:8" ht="15" customHeight="1">
      <c r="B1617" s="364">
        <v>43202</v>
      </c>
      <c r="C1617" s="361">
        <v>1.7788999999999999</v>
      </c>
      <c r="D1617" s="361">
        <v>15.305999999999999</v>
      </c>
      <c r="E1617" s="361">
        <v>20.77</v>
      </c>
      <c r="F1617" s="361">
        <v>14.2959</v>
      </c>
      <c r="G1617" s="361">
        <v>2.5779999999999998</v>
      </c>
      <c r="H1617" s="361">
        <v>11.7179</v>
      </c>
    </row>
    <row r="1618" spans="2:8" ht="15" customHeight="1">
      <c r="B1618" s="364">
        <v>43201</v>
      </c>
      <c r="C1618" s="361">
        <v>1.7798</v>
      </c>
      <c r="D1618" s="361">
        <v>15.2233</v>
      </c>
      <c r="E1618" s="361">
        <v>20.736499999999999</v>
      </c>
      <c r="F1618" s="361">
        <v>14.284599999999999</v>
      </c>
      <c r="G1618" s="361">
        <v>2.5819999999999999</v>
      </c>
      <c r="H1618" s="361">
        <v>11.7026</v>
      </c>
    </row>
    <row r="1619" spans="2:8" ht="15" customHeight="1">
      <c r="B1619" s="364">
        <v>43200</v>
      </c>
      <c r="C1619" s="361">
        <v>1.7663</v>
      </c>
      <c r="D1619" s="361">
        <v>15.101599999999999</v>
      </c>
      <c r="E1619" s="361">
        <v>20.652000000000001</v>
      </c>
      <c r="F1619" s="361">
        <v>14.259499999999999</v>
      </c>
      <c r="G1619" s="361">
        <v>2.6070000000000002</v>
      </c>
      <c r="H1619" s="361">
        <v>11.6525</v>
      </c>
    </row>
    <row r="1620" spans="2:8" ht="15" customHeight="1">
      <c r="B1620" s="364">
        <v>43199</v>
      </c>
      <c r="C1620" s="361">
        <v>1.7692000000000001</v>
      </c>
      <c r="D1620" s="361">
        <v>15.0861</v>
      </c>
      <c r="E1620" s="361">
        <v>20.525200000000002</v>
      </c>
      <c r="F1620" s="361">
        <v>14.270799999999999</v>
      </c>
      <c r="G1620" s="361">
        <v>2.61</v>
      </c>
      <c r="H1620" s="361">
        <v>11.6608</v>
      </c>
    </row>
    <row r="1621" spans="2:8" ht="15" customHeight="1">
      <c r="B1621" s="364">
        <v>43196</v>
      </c>
      <c r="C1621" s="361">
        <v>1.7859</v>
      </c>
      <c r="D1621" s="361">
        <v>14.2768</v>
      </c>
      <c r="E1621" s="361">
        <v>20.5989</v>
      </c>
      <c r="F1621" s="361">
        <v>14.023099999999999</v>
      </c>
      <c r="G1621" s="361">
        <v>2.6019999999999999</v>
      </c>
      <c r="H1621" s="361">
        <v>11.421099999999999</v>
      </c>
    </row>
    <row r="1622" spans="2:8" ht="15" customHeight="1">
      <c r="B1622" s="364">
        <v>43195</v>
      </c>
      <c r="C1622" s="361">
        <v>1.7775000000000001</v>
      </c>
      <c r="D1622" s="361">
        <v>14.2262</v>
      </c>
      <c r="E1622" s="361">
        <v>20.6279</v>
      </c>
      <c r="F1622" s="361">
        <v>13.9556</v>
      </c>
      <c r="G1622" s="361">
        <v>2.637</v>
      </c>
      <c r="H1622" s="361">
        <v>11.3186</v>
      </c>
    </row>
    <row r="1623" spans="2:8" ht="15" customHeight="1">
      <c r="B1623" s="364">
        <v>43194</v>
      </c>
      <c r="C1623" s="361">
        <v>1.8021</v>
      </c>
      <c r="D1623" s="361">
        <v>13.960699999999999</v>
      </c>
      <c r="E1623" s="361">
        <v>20.608699999999999</v>
      </c>
      <c r="F1623" s="361">
        <v>13.8904</v>
      </c>
      <c r="G1623" s="361">
        <v>2.61</v>
      </c>
      <c r="H1623" s="361">
        <v>11.2804</v>
      </c>
    </row>
    <row r="1624" spans="2:8" ht="15" customHeight="1">
      <c r="B1624" s="364">
        <v>43193</v>
      </c>
      <c r="C1624" s="361">
        <v>1.7784</v>
      </c>
      <c r="D1624" s="361">
        <v>14.1303</v>
      </c>
      <c r="E1624" s="361">
        <v>20.5657</v>
      </c>
      <c r="F1624" s="361">
        <v>13.9445</v>
      </c>
      <c r="G1624" s="361">
        <v>2.637</v>
      </c>
      <c r="H1624" s="361">
        <v>11.307499999999999</v>
      </c>
    </row>
    <row r="1625" spans="2:8" ht="15" customHeight="1">
      <c r="B1625" s="364">
        <v>43192</v>
      </c>
      <c r="C1625" s="361">
        <v>1.7875000000000001</v>
      </c>
      <c r="D1625" s="361">
        <v>14.524699999999999</v>
      </c>
      <c r="E1625" s="361">
        <v>20.587399999999999</v>
      </c>
      <c r="F1625" s="361">
        <v>13.8917</v>
      </c>
      <c r="G1625" s="361">
        <v>2.637</v>
      </c>
      <c r="H1625" s="361">
        <v>11.2547</v>
      </c>
    </row>
    <row r="1626" spans="2:8" ht="15" customHeight="1">
      <c r="B1626" s="364">
        <v>43189</v>
      </c>
      <c r="C1626" s="361">
        <v>1.7789999999999999</v>
      </c>
      <c r="D1626" s="361">
        <v>12.7136</v>
      </c>
      <c r="E1626" s="361">
        <v>20.568100000000001</v>
      </c>
      <c r="F1626" s="361">
        <v>12.7157</v>
      </c>
      <c r="G1626" s="361">
        <v>2.6219999999999999</v>
      </c>
      <c r="H1626" s="361">
        <v>10.0938</v>
      </c>
    </row>
    <row r="1627" spans="2:8" ht="15" customHeight="1">
      <c r="B1627" s="364">
        <v>43188</v>
      </c>
      <c r="C1627" s="361">
        <v>1.7841</v>
      </c>
      <c r="D1627" s="361">
        <v>12.823700000000001</v>
      </c>
      <c r="E1627" s="361">
        <v>20.575199999999999</v>
      </c>
      <c r="F1627" s="361">
        <v>12.7646</v>
      </c>
      <c r="G1627" s="361">
        <v>2.6379999999999999</v>
      </c>
      <c r="H1627" s="361">
        <v>10.1266</v>
      </c>
    </row>
    <row r="1628" spans="2:8" ht="15" customHeight="1">
      <c r="B1628" s="364">
        <v>43187</v>
      </c>
      <c r="C1628" s="361">
        <v>1.7943</v>
      </c>
      <c r="D1628" s="361">
        <v>12.7715</v>
      </c>
      <c r="E1628" s="361">
        <v>20.561900000000001</v>
      </c>
      <c r="F1628" s="361">
        <v>12.7906</v>
      </c>
      <c r="G1628" s="361">
        <v>2.6419999999999999</v>
      </c>
      <c r="H1628" s="361">
        <v>10.1486</v>
      </c>
    </row>
    <row r="1629" spans="2:8" ht="15" customHeight="1">
      <c r="B1629" s="364">
        <v>43186</v>
      </c>
      <c r="C1629" s="361">
        <v>1.7656000000000001</v>
      </c>
      <c r="D1629" s="361">
        <v>12.729200000000001</v>
      </c>
      <c r="E1629" s="361">
        <v>20.4909</v>
      </c>
      <c r="F1629" s="361">
        <v>12.7325</v>
      </c>
      <c r="G1629" s="361">
        <v>2.67</v>
      </c>
      <c r="H1629" s="361">
        <v>10.0625</v>
      </c>
    </row>
    <row r="1630" spans="2:8" ht="15" customHeight="1">
      <c r="B1630" s="364">
        <v>43185</v>
      </c>
      <c r="C1630" s="361">
        <v>1.7775000000000001</v>
      </c>
      <c r="D1630" s="361">
        <v>13.1343</v>
      </c>
      <c r="E1630" s="361">
        <v>20.48</v>
      </c>
      <c r="F1630" s="361">
        <v>12.7966</v>
      </c>
      <c r="G1630" s="361">
        <v>2.69</v>
      </c>
      <c r="H1630" s="361">
        <v>10.1066</v>
      </c>
    </row>
    <row r="1631" spans="2:8" ht="15" customHeight="1">
      <c r="B1631" s="364">
        <v>43182</v>
      </c>
      <c r="C1631" s="361">
        <v>1.7901</v>
      </c>
      <c r="D1631" s="361">
        <v>12.0586</v>
      </c>
      <c r="E1631" s="361">
        <v>20.52</v>
      </c>
      <c r="F1631" s="361">
        <v>12.516</v>
      </c>
      <c r="G1631" s="361">
        <v>2.65</v>
      </c>
      <c r="H1631" s="361">
        <v>9.8659999999999997</v>
      </c>
    </row>
    <row r="1632" spans="2:8" ht="15" customHeight="1">
      <c r="B1632" s="364">
        <v>43181</v>
      </c>
      <c r="C1632" s="361">
        <v>1.7309000000000001</v>
      </c>
      <c r="D1632" s="361">
        <v>12.171900000000001</v>
      </c>
      <c r="E1632" s="361">
        <v>20.515599999999999</v>
      </c>
      <c r="F1632" s="361">
        <v>12.4337</v>
      </c>
      <c r="G1632" s="361">
        <v>2.6869999999999998</v>
      </c>
      <c r="H1632" s="361">
        <v>9.7467000000000006</v>
      </c>
    </row>
    <row r="1633" spans="2:8" ht="15" customHeight="1">
      <c r="B1633" s="364">
        <v>43180</v>
      </c>
      <c r="C1633" s="361">
        <v>1.7413000000000001</v>
      </c>
      <c r="D1633" s="361">
        <v>12.1783</v>
      </c>
      <c r="E1633" s="361">
        <v>20.542400000000001</v>
      </c>
      <c r="F1633" s="361">
        <v>12.4396</v>
      </c>
      <c r="G1633" s="361">
        <v>2.722</v>
      </c>
      <c r="H1633" s="361">
        <v>9.7175999999999991</v>
      </c>
    </row>
    <row r="1634" spans="2:8" ht="15" customHeight="1">
      <c r="B1634" s="364">
        <v>43179</v>
      </c>
      <c r="C1634" s="361">
        <v>1.7403999999999999</v>
      </c>
      <c r="D1634" s="361">
        <v>12.2248</v>
      </c>
      <c r="E1634" s="361">
        <v>20.539100000000001</v>
      </c>
      <c r="F1634" s="361">
        <v>12.4739</v>
      </c>
      <c r="G1634" s="361">
        <v>2.7320000000000002</v>
      </c>
      <c r="H1634" s="361">
        <v>9.7418999999999993</v>
      </c>
    </row>
    <row r="1635" spans="2:8" ht="15" customHeight="1">
      <c r="B1635" s="364">
        <v>43178</v>
      </c>
      <c r="C1635" s="361">
        <v>1.7516</v>
      </c>
      <c r="D1635" s="361">
        <v>12.1685</v>
      </c>
      <c r="E1635" s="361">
        <v>20.538</v>
      </c>
      <c r="F1635" s="361">
        <v>12.4663</v>
      </c>
      <c r="G1635" s="361">
        <v>2.7250000000000001</v>
      </c>
      <c r="H1635" s="361">
        <v>9.7413000000000007</v>
      </c>
    </row>
    <row r="1636" spans="2:8" ht="15" customHeight="1">
      <c r="B1636" s="364">
        <v>43175</v>
      </c>
      <c r="C1636" s="361">
        <v>1.7391000000000001</v>
      </c>
      <c r="D1636" s="361">
        <v>12.1029</v>
      </c>
      <c r="E1636" s="361">
        <v>20.4254</v>
      </c>
      <c r="F1636" s="361">
        <v>12.3935</v>
      </c>
      <c r="G1636" s="361">
        <v>2.7149999999999999</v>
      </c>
      <c r="H1636" s="361">
        <v>9.6784999999999997</v>
      </c>
    </row>
    <row r="1637" spans="2:8" ht="15" customHeight="1">
      <c r="B1637" s="364">
        <v>43174</v>
      </c>
      <c r="C1637" s="361">
        <v>1.7401</v>
      </c>
      <c r="D1637" s="361">
        <v>11.999499999999999</v>
      </c>
      <c r="E1637" s="361">
        <v>20.418199999999999</v>
      </c>
      <c r="F1637" s="361">
        <v>12.3695</v>
      </c>
      <c r="G1637" s="361">
        <v>2.7069999999999999</v>
      </c>
      <c r="H1637" s="361">
        <v>9.6624999999999996</v>
      </c>
    </row>
    <row r="1638" spans="2:8" ht="15" customHeight="1">
      <c r="B1638" s="364">
        <v>43173</v>
      </c>
      <c r="C1638" s="361">
        <v>1.7426999999999999</v>
      </c>
      <c r="D1638" s="361">
        <v>12.022500000000001</v>
      </c>
      <c r="E1638" s="361">
        <v>20.410599999999999</v>
      </c>
      <c r="F1638" s="361">
        <v>12.391400000000001</v>
      </c>
      <c r="G1638" s="361">
        <v>2.7109999999999999</v>
      </c>
      <c r="H1638" s="361">
        <v>9.6804000000000006</v>
      </c>
    </row>
    <row r="1639" spans="2:8" ht="15" customHeight="1">
      <c r="B1639" s="364">
        <v>43172</v>
      </c>
      <c r="C1639" s="361">
        <v>1.7376</v>
      </c>
      <c r="D1639" s="361">
        <v>12.107200000000001</v>
      </c>
      <c r="E1639" s="361">
        <v>20.395600000000002</v>
      </c>
      <c r="F1639" s="361">
        <v>12.3368</v>
      </c>
      <c r="G1639" s="361">
        <v>2.7450000000000001</v>
      </c>
      <c r="H1639" s="361">
        <v>9.5917999999999992</v>
      </c>
    </row>
    <row r="1640" spans="2:8" ht="15" customHeight="1">
      <c r="B1640" s="364">
        <v>43171</v>
      </c>
      <c r="C1640" s="361">
        <v>1.7516</v>
      </c>
      <c r="D1640" s="361">
        <v>12.122400000000001</v>
      </c>
      <c r="E1640" s="361">
        <v>20.423300000000001</v>
      </c>
      <c r="F1640" s="361">
        <v>12.3653</v>
      </c>
      <c r="G1640" s="361">
        <v>2.7570000000000001</v>
      </c>
      <c r="H1640" s="361">
        <v>9.6082999999999998</v>
      </c>
    </row>
    <row r="1641" spans="2:8" ht="15" customHeight="1">
      <c r="B1641" s="364">
        <v>43168</v>
      </c>
      <c r="C1641" s="361">
        <v>1.8332999999999999</v>
      </c>
      <c r="D1641" s="361">
        <v>11.9831</v>
      </c>
      <c r="E1641" s="361">
        <v>20.464400000000001</v>
      </c>
      <c r="F1641" s="361">
        <v>12.391999999999999</v>
      </c>
      <c r="G1641" s="361">
        <v>2.7469999999999999</v>
      </c>
      <c r="H1641" s="361">
        <v>9.6449999999999996</v>
      </c>
    </row>
    <row r="1642" spans="2:8" ht="15" customHeight="1">
      <c r="B1642" s="364">
        <v>43167</v>
      </c>
      <c r="C1642" s="361">
        <v>1.8517999999999999</v>
      </c>
      <c r="D1642" s="361">
        <v>11.936199999999999</v>
      </c>
      <c r="E1642" s="361">
        <v>20.495000000000001</v>
      </c>
      <c r="F1642" s="361">
        <v>12.422800000000001</v>
      </c>
      <c r="G1642" s="361">
        <v>2.73</v>
      </c>
      <c r="H1642" s="361">
        <v>9.6928000000000001</v>
      </c>
    </row>
    <row r="1643" spans="2:8" ht="15" customHeight="1">
      <c r="B1643" s="364">
        <v>43166</v>
      </c>
      <c r="C1643" s="361">
        <v>1.8724000000000001</v>
      </c>
      <c r="D1643" s="361">
        <v>11.863799999999999</v>
      </c>
      <c r="E1643" s="361">
        <v>20.485299999999999</v>
      </c>
      <c r="F1643" s="361">
        <v>12.473000000000001</v>
      </c>
      <c r="G1643" s="361">
        <v>2.73</v>
      </c>
      <c r="H1643" s="361">
        <v>9.7430000000000003</v>
      </c>
    </row>
    <row r="1644" spans="2:8" ht="15" customHeight="1">
      <c r="B1644" s="364">
        <v>43165</v>
      </c>
      <c r="C1644" s="361">
        <v>1.8655999999999999</v>
      </c>
      <c r="D1644" s="361">
        <v>11.8225</v>
      </c>
      <c r="E1644" s="361">
        <v>20.4649</v>
      </c>
      <c r="F1644" s="361">
        <v>12.417400000000001</v>
      </c>
      <c r="G1644" s="361">
        <v>2.7519999999999998</v>
      </c>
      <c r="H1644" s="361">
        <v>9.6654</v>
      </c>
    </row>
    <row r="1645" spans="2:8" ht="15" customHeight="1">
      <c r="B1645" s="364">
        <v>43164</v>
      </c>
      <c r="C1645" s="361">
        <v>1.893</v>
      </c>
      <c r="D1645" s="361">
        <v>11.657400000000001</v>
      </c>
      <c r="E1645" s="361">
        <v>20.496200000000002</v>
      </c>
      <c r="F1645" s="361">
        <v>12.4459</v>
      </c>
      <c r="G1645" s="361">
        <v>2.7250000000000001</v>
      </c>
      <c r="H1645" s="361">
        <v>9.7209000000000003</v>
      </c>
    </row>
    <row r="1646" spans="2:8" ht="15" customHeight="1">
      <c r="B1646" s="364">
        <v>43161</v>
      </c>
      <c r="C1646" s="361">
        <v>1.8667</v>
      </c>
      <c r="D1646" s="361">
        <v>11.751300000000001</v>
      </c>
      <c r="E1646" s="361">
        <v>20.613499999999998</v>
      </c>
      <c r="F1646" s="361">
        <v>12.5466</v>
      </c>
      <c r="G1646" s="361">
        <v>2.7549999999999999</v>
      </c>
      <c r="H1646" s="361">
        <v>9.7916000000000007</v>
      </c>
    </row>
    <row r="1647" spans="2:8" ht="15" customHeight="1">
      <c r="B1647" s="364">
        <v>43159</v>
      </c>
      <c r="C1647" s="361">
        <v>1.8452</v>
      </c>
      <c r="D1647" s="361">
        <v>12.0472</v>
      </c>
      <c r="E1647" s="361">
        <v>20.5945</v>
      </c>
      <c r="F1647" s="361">
        <v>12.642200000000001</v>
      </c>
      <c r="G1647" s="361">
        <v>2.7349999999999999</v>
      </c>
      <c r="H1647" s="361">
        <v>9.9071999999999996</v>
      </c>
    </row>
    <row r="1648" spans="2:8" ht="15" customHeight="1">
      <c r="B1648" s="364">
        <v>43158</v>
      </c>
      <c r="C1648" s="361">
        <v>1.8179000000000001</v>
      </c>
      <c r="D1648" s="361">
        <v>12.0557</v>
      </c>
      <c r="E1648" s="361">
        <v>20.592400000000001</v>
      </c>
      <c r="F1648" s="361">
        <v>12.586499999999999</v>
      </c>
      <c r="G1648" s="361">
        <v>2.7320000000000002</v>
      </c>
      <c r="H1648" s="361">
        <v>9.8544999999999998</v>
      </c>
    </row>
    <row r="1649" spans="2:8" ht="15" customHeight="1">
      <c r="B1649" s="364">
        <v>43157</v>
      </c>
      <c r="C1649" s="361">
        <v>1.7935000000000001</v>
      </c>
      <c r="D1649" s="361">
        <v>11.756</v>
      </c>
      <c r="E1649" s="361">
        <v>20.636700000000001</v>
      </c>
      <c r="F1649" s="361">
        <v>12.518800000000001</v>
      </c>
      <c r="G1649" s="361">
        <v>2.75</v>
      </c>
      <c r="H1649" s="361">
        <v>9.7688000000000006</v>
      </c>
    </row>
    <row r="1650" spans="2:8" ht="15" customHeight="1">
      <c r="B1650" s="364">
        <v>43154</v>
      </c>
      <c r="C1650" s="361">
        <v>1.7892999999999999</v>
      </c>
      <c r="D1650" s="361">
        <v>12.012499999999999</v>
      </c>
      <c r="E1650" s="361">
        <v>20.568100000000001</v>
      </c>
      <c r="F1650" s="361">
        <v>12.6027</v>
      </c>
      <c r="G1650" s="361">
        <v>2.7970000000000002</v>
      </c>
      <c r="H1650" s="361">
        <v>9.8056999999999999</v>
      </c>
    </row>
    <row r="1651" spans="2:8" ht="15" customHeight="1">
      <c r="B1651" s="364">
        <v>43153</v>
      </c>
      <c r="C1651" s="361">
        <v>1.8192999999999999</v>
      </c>
      <c r="D1651" s="361">
        <v>12.0199</v>
      </c>
      <c r="E1651" s="361">
        <v>20.529699999999998</v>
      </c>
      <c r="F1651" s="361">
        <v>12.6653</v>
      </c>
      <c r="G1651" s="361">
        <v>2.8</v>
      </c>
      <c r="H1651" s="361">
        <v>9.8652999999999995</v>
      </c>
    </row>
    <row r="1652" spans="2:8" ht="15" customHeight="1">
      <c r="B1652" s="364">
        <v>43152</v>
      </c>
      <c r="C1652" s="361">
        <v>1.8043</v>
      </c>
      <c r="D1652" s="361">
        <v>11.942500000000001</v>
      </c>
      <c r="E1652" s="361">
        <v>20.462800000000001</v>
      </c>
      <c r="F1652" s="361">
        <v>12.611800000000001</v>
      </c>
      <c r="G1652" s="361">
        <v>2.802</v>
      </c>
      <c r="H1652" s="361">
        <v>9.8097999999999992</v>
      </c>
    </row>
    <row r="1653" spans="2:8" ht="15" customHeight="1">
      <c r="B1653" s="364">
        <v>43151</v>
      </c>
      <c r="C1653" s="361">
        <v>1.8147</v>
      </c>
      <c r="D1653" s="361">
        <v>11.926</v>
      </c>
      <c r="E1653" s="361">
        <v>20.448699999999999</v>
      </c>
      <c r="F1653" s="361">
        <v>12.632</v>
      </c>
      <c r="G1653" s="361">
        <v>2.81</v>
      </c>
      <c r="H1653" s="361">
        <v>9.8219999999999992</v>
      </c>
    </row>
    <row r="1654" spans="2:8" ht="15" customHeight="1">
      <c r="B1654" s="364">
        <v>43150</v>
      </c>
      <c r="C1654" s="361">
        <v>1.7919</v>
      </c>
      <c r="D1654" s="361">
        <v>11.8584</v>
      </c>
      <c r="E1654" s="361">
        <v>20.457899999999999</v>
      </c>
      <c r="F1654" s="361">
        <v>12.562200000000001</v>
      </c>
      <c r="G1654" s="361">
        <v>2.7949999999999999</v>
      </c>
      <c r="H1654" s="361">
        <v>9.7672000000000008</v>
      </c>
    </row>
    <row r="1655" spans="2:8" ht="15" customHeight="1">
      <c r="B1655" s="364">
        <v>43145</v>
      </c>
      <c r="C1655" s="361">
        <v>1.7737000000000001</v>
      </c>
      <c r="D1655" s="361">
        <v>11.950799999999999</v>
      </c>
      <c r="E1655" s="361">
        <v>20.137899999999998</v>
      </c>
      <c r="F1655" s="361">
        <v>12.616199999999999</v>
      </c>
      <c r="G1655" s="361">
        <v>2.7519999999999998</v>
      </c>
      <c r="H1655" s="361">
        <v>9.8642000000000003</v>
      </c>
    </row>
    <row r="1656" spans="2:8" ht="15" customHeight="1">
      <c r="B1656" s="364">
        <v>43144</v>
      </c>
      <c r="C1656" s="361">
        <v>1.796</v>
      </c>
      <c r="D1656" s="361">
        <v>11.7963</v>
      </c>
      <c r="E1656" s="361">
        <v>20.107900000000001</v>
      </c>
      <c r="F1656" s="361">
        <v>12.6333</v>
      </c>
      <c r="G1656" s="361">
        <v>2.7770000000000001</v>
      </c>
      <c r="H1656" s="361">
        <v>9.8562999999999992</v>
      </c>
    </row>
    <row r="1657" spans="2:8" ht="15" customHeight="1">
      <c r="B1657" s="364">
        <v>43143</v>
      </c>
      <c r="C1657" s="361">
        <v>1.8119000000000001</v>
      </c>
      <c r="D1657" s="361">
        <v>11.9283</v>
      </c>
      <c r="E1657" s="361">
        <v>20.107399999999998</v>
      </c>
      <c r="F1657" s="361">
        <v>12.7332</v>
      </c>
      <c r="G1657" s="361">
        <v>2.8119999999999998</v>
      </c>
      <c r="H1657" s="361">
        <v>9.9212000000000007</v>
      </c>
    </row>
    <row r="1658" spans="2:8" ht="15" customHeight="1">
      <c r="B1658" s="364">
        <v>43140</v>
      </c>
      <c r="C1658" s="361">
        <v>1.8385</v>
      </c>
      <c r="D1658" s="361">
        <v>11.7956</v>
      </c>
      <c r="E1658" s="361">
        <v>20.333200000000001</v>
      </c>
      <c r="F1658" s="361">
        <v>12.699199999999999</v>
      </c>
      <c r="G1658" s="361">
        <v>2.7669999999999999</v>
      </c>
      <c r="H1658" s="361">
        <v>9.9321999999999999</v>
      </c>
    </row>
    <row r="1659" spans="2:8" ht="15" customHeight="1">
      <c r="B1659" s="364">
        <v>43139</v>
      </c>
      <c r="C1659" s="361">
        <v>1.8453999999999999</v>
      </c>
      <c r="D1659" s="361">
        <v>11.432399999999999</v>
      </c>
      <c r="E1659" s="361">
        <v>20.3369</v>
      </c>
      <c r="F1659" s="361">
        <v>12.650600000000001</v>
      </c>
      <c r="G1659" s="361">
        <v>2.7480000000000002</v>
      </c>
      <c r="H1659" s="361">
        <v>9.9025999999999996</v>
      </c>
    </row>
    <row r="1660" spans="2:8" ht="15" customHeight="1">
      <c r="B1660" s="364">
        <v>43138</v>
      </c>
      <c r="C1660" s="361">
        <v>1.7928999999999999</v>
      </c>
      <c r="D1660" s="361">
        <v>11.336</v>
      </c>
      <c r="E1660" s="361">
        <v>20.347999999999999</v>
      </c>
      <c r="F1660" s="361">
        <v>12.662599999999999</v>
      </c>
      <c r="G1660" s="361">
        <v>2.7130000000000001</v>
      </c>
      <c r="H1660" s="361">
        <v>9.9496000000000002</v>
      </c>
    </row>
    <row r="1661" spans="2:8" ht="15" customHeight="1">
      <c r="B1661" s="364">
        <v>43137</v>
      </c>
      <c r="C1661" s="361">
        <v>1.7428999999999999</v>
      </c>
      <c r="D1661" s="361">
        <v>11.536099999999999</v>
      </c>
      <c r="E1661" s="361">
        <v>20.3322</v>
      </c>
      <c r="F1661" s="361">
        <v>12.586600000000001</v>
      </c>
      <c r="G1661" s="361">
        <v>2.7650000000000001</v>
      </c>
      <c r="H1661" s="361">
        <v>9.8216000000000001</v>
      </c>
    </row>
    <row r="1662" spans="2:8" ht="15" customHeight="1">
      <c r="B1662" s="364">
        <v>43136</v>
      </c>
      <c r="C1662" s="361">
        <v>1.7128000000000001</v>
      </c>
      <c r="D1662" s="361">
        <v>11.4825</v>
      </c>
      <c r="E1662" s="361">
        <v>20.3095</v>
      </c>
      <c r="F1662" s="361">
        <v>12.421799999999999</v>
      </c>
      <c r="G1662" s="361">
        <v>2.8119999999999998</v>
      </c>
      <c r="H1662" s="361">
        <v>9.6097999999999999</v>
      </c>
    </row>
    <row r="1663" spans="2:8" ht="15" customHeight="1">
      <c r="B1663" s="364">
        <v>43133</v>
      </c>
      <c r="C1663" s="361">
        <v>1.6736</v>
      </c>
      <c r="D1663" s="361">
        <v>11.338699999999999</v>
      </c>
      <c r="E1663" s="361">
        <v>20.142199999999999</v>
      </c>
      <c r="F1663" s="361">
        <v>12.1882</v>
      </c>
      <c r="G1663" s="361">
        <v>2.7519999999999998</v>
      </c>
      <c r="H1663" s="361">
        <v>9.4361999999999995</v>
      </c>
    </row>
    <row r="1664" spans="2:8" ht="15" customHeight="1">
      <c r="B1664" s="364">
        <v>43132</v>
      </c>
      <c r="C1664" s="361">
        <v>1.5580000000000001</v>
      </c>
      <c r="D1664" s="361">
        <v>10.931800000000001</v>
      </c>
      <c r="E1664" s="361">
        <v>20.035900000000002</v>
      </c>
      <c r="F1664" s="361">
        <v>11.9971</v>
      </c>
      <c r="G1664" s="361">
        <v>2.758</v>
      </c>
      <c r="H1664" s="361">
        <v>9.2391000000000005</v>
      </c>
    </row>
    <row r="1665" spans="2:8" ht="15" customHeight="1">
      <c r="B1665" s="364">
        <v>43131</v>
      </c>
      <c r="C1665" s="361">
        <v>1.718</v>
      </c>
      <c r="D1665" s="361">
        <v>10.9749</v>
      </c>
      <c r="E1665" s="361">
        <v>20.046500000000002</v>
      </c>
      <c r="F1665" s="361">
        <v>12.2682</v>
      </c>
      <c r="G1665" s="361">
        <v>2.77</v>
      </c>
      <c r="H1665" s="361">
        <v>9.4982000000000006</v>
      </c>
    </row>
    <row r="1666" spans="2:8" ht="15" customHeight="1">
      <c r="B1666" s="364">
        <v>43130</v>
      </c>
      <c r="C1666" s="361">
        <v>1.6760999999999999</v>
      </c>
      <c r="D1666" s="361">
        <v>14.2995</v>
      </c>
      <c r="E1666" s="361">
        <v>20.051600000000001</v>
      </c>
      <c r="F1666" s="361">
        <v>13.892200000000001</v>
      </c>
      <c r="G1666" s="361">
        <v>2.8050000000000002</v>
      </c>
      <c r="H1666" s="361">
        <v>11.087199999999999</v>
      </c>
    </row>
    <row r="1667" spans="2:8" ht="15" customHeight="1">
      <c r="B1667" s="364">
        <v>43129</v>
      </c>
      <c r="C1667" s="361">
        <v>1.6435999999999999</v>
      </c>
      <c r="D1667" s="361">
        <v>14.267899999999999</v>
      </c>
      <c r="E1667" s="361">
        <v>20.011500000000002</v>
      </c>
      <c r="F1667" s="361">
        <v>13.847</v>
      </c>
      <c r="G1667" s="361">
        <v>2.75</v>
      </c>
      <c r="H1667" s="361">
        <v>11.097</v>
      </c>
    </row>
    <row r="1668" spans="2:8" ht="15" customHeight="1">
      <c r="B1668" s="364">
        <v>43126</v>
      </c>
      <c r="C1668" s="361">
        <v>1.5057</v>
      </c>
      <c r="D1668" s="361">
        <v>14.1226</v>
      </c>
      <c r="E1668" s="361">
        <v>20.004899999999999</v>
      </c>
      <c r="F1668" s="361">
        <v>13.856199999999999</v>
      </c>
      <c r="G1668" s="361">
        <v>2.68</v>
      </c>
      <c r="H1668" s="361">
        <v>11.1762</v>
      </c>
    </row>
    <row r="1669" spans="2:8" ht="15" customHeight="1">
      <c r="B1669" s="364">
        <v>43125</v>
      </c>
      <c r="C1669" s="361">
        <v>1.5043</v>
      </c>
      <c r="D1669" s="361">
        <v>13.985900000000001</v>
      </c>
      <c r="E1669" s="361">
        <v>19.894100000000002</v>
      </c>
      <c r="F1669" s="361">
        <v>13.8268</v>
      </c>
      <c r="G1669" s="361">
        <v>2.66</v>
      </c>
      <c r="H1669" s="361">
        <v>11.1668</v>
      </c>
    </row>
    <row r="1670" spans="2:8" ht="15" customHeight="1">
      <c r="B1670" s="364">
        <v>43124</v>
      </c>
      <c r="C1670" s="361">
        <v>1.5206999999999999</v>
      </c>
      <c r="D1670" s="361">
        <v>13.1706</v>
      </c>
      <c r="E1670" s="361">
        <v>19.941199999999998</v>
      </c>
      <c r="F1670" s="361">
        <v>13.7257</v>
      </c>
      <c r="G1670" s="361">
        <v>2.6469999999999998</v>
      </c>
      <c r="H1670" s="361">
        <v>11.0787</v>
      </c>
    </row>
    <row r="1671" spans="2:8" ht="15" customHeight="1">
      <c r="B1671" s="364">
        <v>43123</v>
      </c>
      <c r="C1671" s="361">
        <v>1.5196000000000001</v>
      </c>
      <c r="D1671" s="361">
        <v>12.870900000000001</v>
      </c>
      <c r="E1671" s="361">
        <v>19.936</v>
      </c>
      <c r="F1671" s="361">
        <v>13.5715</v>
      </c>
      <c r="G1671" s="361">
        <v>2.645</v>
      </c>
      <c r="H1671" s="361">
        <v>10.926500000000001</v>
      </c>
    </row>
    <row r="1672" spans="2:8" ht="15" customHeight="1">
      <c r="B1672" s="364">
        <v>43122</v>
      </c>
      <c r="C1672" s="361">
        <v>1.5395000000000001</v>
      </c>
      <c r="D1672" s="361">
        <v>12.855</v>
      </c>
      <c r="E1672" s="361">
        <v>19.857800000000001</v>
      </c>
      <c r="F1672" s="361">
        <v>13.7187</v>
      </c>
      <c r="G1672" s="361">
        <v>2.6549999999999998</v>
      </c>
      <c r="H1672" s="361">
        <v>11.063700000000001</v>
      </c>
    </row>
    <row r="1673" spans="2:8" ht="15" customHeight="1">
      <c r="B1673" s="364">
        <v>43119</v>
      </c>
      <c r="C1673" s="361">
        <v>1.4891000000000001</v>
      </c>
      <c r="D1673" s="361">
        <v>14.0108</v>
      </c>
      <c r="E1673" s="361">
        <v>19.979700000000001</v>
      </c>
      <c r="F1673" s="361">
        <v>13.9156</v>
      </c>
      <c r="G1673" s="361">
        <v>2.64</v>
      </c>
      <c r="H1673" s="361">
        <v>11.275600000000001</v>
      </c>
    </row>
    <row r="1674" spans="2:8" ht="15" customHeight="1">
      <c r="B1674" s="364">
        <v>43118</v>
      </c>
      <c r="C1674" s="361">
        <v>1.4919</v>
      </c>
      <c r="D1674" s="361">
        <v>14.091699999999999</v>
      </c>
      <c r="E1674" s="361">
        <v>19.9557</v>
      </c>
      <c r="F1674" s="361">
        <v>13.9877</v>
      </c>
      <c r="G1674" s="361">
        <v>2.617</v>
      </c>
      <c r="H1674" s="361">
        <v>11.370699999999999</v>
      </c>
    </row>
    <row r="1675" spans="2:8" ht="15" customHeight="1">
      <c r="B1675" s="364">
        <v>43117</v>
      </c>
      <c r="C1675" s="361">
        <v>1.4908999999999999</v>
      </c>
      <c r="D1675" s="361">
        <v>14.2003</v>
      </c>
      <c r="E1675" s="361">
        <v>19.959299999999999</v>
      </c>
      <c r="F1675" s="361">
        <v>14.0158</v>
      </c>
      <c r="G1675" s="361">
        <v>2.6349999999999998</v>
      </c>
      <c r="H1675" s="361">
        <v>11.380800000000001</v>
      </c>
    </row>
    <row r="1676" spans="2:8" ht="15" customHeight="1">
      <c r="B1676" s="364">
        <v>43116</v>
      </c>
      <c r="C1676" s="361">
        <v>1.4882</v>
      </c>
      <c r="D1676" s="361">
        <v>14.09</v>
      </c>
      <c r="E1676" s="361">
        <v>19.966200000000001</v>
      </c>
      <c r="F1676" s="361">
        <v>13.8612</v>
      </c>
      <c r="G1676" s="361">
        <v>2.637</v>
      </c>
      <c r="H1676" s="361">
        <v>11.2242</v>
      </c>
    </row>
    <row r="1677" spans="2:8" ht="15" customHeight="1">
      <c r="B1677" s="364">
        <v>43115</v>
      </c>
      <c r="C1677" s="361">
        <v>1.4999</v>
      </c>
      <c r="D1677" s="361">
        <v>13.9305</v>
      </c>
      <c r="E1677" s="361">
        <v>20.0596</v>
      </c>
      <c r="F1677" s="361">
        <v>13.818899999999999</v>
      </c>
      <c r="G1677" s="361">
        <v>2.661</v>
      </c>
      <c r="H1677" s="361">
        <v>11.1579</v>
      </c>
    </row>
    <row r="1678" spans="2:8" ht="15" customHeight="1">
      <c r="B1678" s="364">
        <v>43112</v>
      </c>
      <c r="C1678" s="361">
        <v>1.4965999999999999</v>
      </c>
      <c r="D1678" s="361">
        <v>13.300599999999999</v>
      </c>
      <c r="E1678" s="361">
        <v>19.975000000000001</v>
      </c>
      <c r="F1678" s="361">
        <v>13.496700000000001</v>
      </c>
      <c r="G1678" s="361">
        <v>2.617</v>
      </c>
      <c r="H1678" s="361">
        <v>10.8797</v>
      </c>
    </row>
    <row r="1679" spans="2:8" ht="15" customHeight="1">
      <c r="B1679" s="364">
        <v>43111</v>
      </c>
      <c r="C1679" s="361">
        <v>1.5032000000000001</v>
      </c>
      <c r="D1679" s="361">
        <v>13.2525</v>
      </c>
      <c r="E1679" s="361">
        <v>19.980799999999999</v>
      </c>
      <c r="F1679" s="361">
        <v>13.503299999999999</v>
      </c>
      <c r="G1679" s="361">
        <v>2.59</v>
      </c>
      <c r="H1679" s="361">
        <v>10.9133</v>
      </c>
    </row>
    <row r="1680" spans="2:8" ht="15" customHeight="1">
      <c r="B1680" s="364">
        <v>43110</v>
      </c>
      <c r="C1680" s="361">
        <v>1.5024999999999999</v>
      </c>
      <c r="D1680" s="361">
        <v>13.2172</v>
      </c>
      <c r="E1680" s="361">
        <v>20.001200000000001</v>
      </c>
      <c r="F1680" s="361">
        <v>13.5396</v>
      </c>
      <c r="G1680" s="361">
        <v>2.63</v>
      </c>
      <c r="H1680" s="361">
        <v>10.909599999999999</v>
      </c>
    </row>
    <row r="1681" spans="2:8" ht="15" customHeight="1">
      <c r="B1681" s="364">
        <v>43109</v>
      </c>
      <c r="C1681" s="361">
        <v>1.4944999999999999</v>
      </c>
      <c r="D1681" s="361">
        <v>13.3291</v>
      </c>
      <c r="E1681" s="361">
        <v>20.000499999999999</v>
      </c>
      <c r="F1681" s="361">
        <v>13.5777</v>
      </c>
      <c r="G1681" s="361">
        <v>2.57</v>
      </c>
      <c r="H1681" s="361">
        <v>11.0077</v>
      </c>
    </row>
    <row r="1682" spans="2:8" ht="15" customHeight="1">
      <c r="B1682" s="364">
        <v>43108</v>
      </c>
      <c r="C1682" s="361">
        <v>1.4915</v>
      </c>
      <c r="D1682" s="361">
        <v>13.4537</v>
      </c>
      <c r="E1682" s="361">
        <v>19.8062</v>
      </c>
      <c r="F1682" s="361">
        <v>13.6541</v>
      </c>
      <c r="G1682" s="361">
        <v>2.5369999999999999</v>
      </c>
      <c r="H1682" s="361">
        <v>11.117100000000001</v>
      </c>
    </row>
    <row r="1683" spans="2:8" ht="15" customHeight="1">
      <c r="B1683" s="364">
        <v>43105</v>
      </c>
      <c r="C1683" s="361">
        <v>1.4873000000000001</v>
      </c>
      <c r="D1683" s="361">
        <v>14.432499999999999</v>
      </c>
      <c r="E1683" s="361">
        <v>19.770900000000001</v>
      </c>
      <c r="F1683" s="361">
        <v>14.0381</v>
      </c>
      <c r="G1683" s="361">
        <v>2.5150000000000001</v>
      </c>
      <c r="H1683" s="361">
        <v>11.523099999999999</v>
      </c>
    </row>
    <row r="1684" spans="2:8" ht="15" customHeight="1">
      <c r="B1684" s="364">
        <v>43104</v>
      </c>
      <c r="C1684" s="361">
        <v>1.506</v>
      </c>
      <c r="D1684" s="361">
        <v>14.4061</v>
      </c>
      <c r="E1684" s="361">
        <v>19.776</v>
      </c>
      <c r="F1684" s="361">
        <v>14.0906</v>
      </c>
      <c r="G1684" s="361">
        <v>2.5299999999999998</v>
      </c>
      <c r="H1684" s="361">
        <v>11.560600000000001</v>
      </c>
    </row>
    <row r="1685" spans="2:8" ht="15" customHeight="1">
      <c r="B1685" s="364">
        <v>43103</v>
      </c>
      <c r="C1685" s="361">
        <v>1.4932000000000001</v>
      </c>
      <c r="D1685" s="361">
        <v>14.414300000000001</v>
      </c>
      <c r="E1685" s="361">
        <v>19.841200000000001</v>
      </c>
      <c r="F1685" s="361">
        <v>14.0787</v>
      </c>
      <c r="G1685" s="361">
        <v>2.5049999999999999</v>
      </c>
      <c r="H1685" s="361">
        <v>11.573700000000001</v>
      </c>
    </row>
    <row r="1686" spans="2:8" ht="15" customHeight="1">
      <c r="B1686" s="364">
        <v>43102</v>
      </c>
      <c r="C1686" s="361">
        <v>1.4971000000000001</v>
      </c>
      <c r="D1686" s="361">
        <v>14.5357</v>
      </c>
      <c r="E1686" s="361">
        <v>19.842199999999998</v>
      </c>
      <c r="F1686" s="361">
        <v>14.125999999999999</v>
      </c>
      <c r="G1686" s="361">
        <v>2.492</v>
      </c>
      <c r="H1686" s="361">
        <v>11.634</v>
      </c>
    </row>
    <row r="1687" spans="2:8" ht="15" customHeight="1">
      <c r="B1687" s="364">
        <v>43097</v>
      </c>
      <c r="C1687" s="361">
        <v>1.4813000000000001</v>
      </c>
      <c r="D1687" s="361">
        <v>15.5335</v>
      </c>
      <c r="E1687" s="361">
        <v>17.5275</v>
      </c>
      <c r="F1687" s="361">
        <v>13.8504</v>
      </c>
      <c r="G1687" s="361">
        <v>2.4670000000000001</v>
      </c>
      <c r="H1687" s="361">
        <v>11.3834</v>
      </c>
    </row>
    <row r="1688" spans="2:8" ht="15" customHeight="1">
      <c r="B1688" s="364">
        <v>43096</v>
      </c>
      <c r="C1688" s="361">
        <v>1.5004</v>
      </c>
      <c r="D1688" s="361">
        <v>15.4856</v>
      </c>
      <c r="E1688" s="361">
        <v>17.561299999999999</v>
      </c>
      <c r="F1688" s="361">
        <v>13.874700000000001</v>
      </c>
      <c r="G1688" s="361">
        <v>2.5019999999999998</v>
      </c>
      <c r="H1688" s="361">
        <v>11.3727</v>
      </c>
    </row>
    <row r="1689" spans="2:8" ht="15" customHeight="1">
      <c r="B1689" s="364">
        <v>43095</v>
      </c>
      <c r="C1689" s="361">
        <v>1.5052000000000001</v>
      </c>
      <c r="D1689" s="361">
        <v>15.210900000000001</v>
      </c>
      <c r="E1689" s="361">
        <v>17.5656</v>
      </c>
      <c r="F1689" s="361">
        <v>13.815799999999999</v>
      </c>
      <c r="G1689" s="361">
        <v>2.4900000000000002</v>
      </c>
      <c r="H1689" s="361">
        <v>11.325799999999999</v>
      </c>
    </row>
    <row r="1690" spans="2:8" ht="15" customHeight="1">
      <c r="B1690" s="364">
        <v>43091</v>
      </c>
      <c r="C1690" s="361">
        <v>1.4951000000000001</v>
      </c>
      <c r="D1690" s="361">
        <v>15.946199999999999</v>
      </c>
      <c r="E1690" s="361">
        <v>17.559200000000001</v>
      </c>
      <c r="F1690" s="361">
        <v>14.086399999999999</v>
      </c>
      <c r="G1690" s="361">
        <v>2.4900000000000002</v>
      </c>
      <c r="H1690" s="361">
        <v>11.596399999999999</v>
      </c>
    </row>
    <row r="1691" spans="2:8" ht="15" customHeight="1">
      <c r="B1691" s="364">
        <v>43090</v>
      </c>
      <c r="C1691" s="361">
        <v>1.5011000000000001</v>
      </c>
      <c r="D1691" s="361">
        <v>15.8993</v>
      </c>
      <c r="E1691" s="361">
        <v>17.554099999999998</v>
      </c>
      <c r="F1691" s="361">
        <v>14.0922</v>
      </c>
      <c r="G1691" s="361">
        <v>2.4700000000000002</v>
      </c>
      <c r="H1691" s="361">
        <v>11.622199999999999</v>
      </c>
    </row>
    <row r="1692" spans="2:8" ht="15" customHeight="1">
      <c r="B1692" s="364">
        <v>43089</v>
      </c>
      <c r="C1692" s="361">
        <v>1.4746999999999999</v>
      </c>
      <c r="D1692" s="361">
        <v>16.002199999999998</v>
      </c>
      <c r="E1692" s="361">
        <v>17.550699999999999</v>
      </c>
      <c r="F1692" s="361">
        <v>14.046900000000001</v>
      </c>
      <c r="G1692" s="361">
        <v>2.4620000000000002</v>
      </c>
      <c r="H1692" s="361">
        <v>11.584899999999999</v>
      </c>
    </row>
    <row r="1693" spans="2:8" ht="15" customHeight="1">
      <c r="B1693" s="364">
        <v>43088</v>
      </c>
      <c r="C1693" s="361">
        <v>1.4714</v>
      </c>
      <c r="D1693" s="361">
        <v>16.0688</v>
      </c>
      <c r="E1693" s="361">
        <v>17.564499999999999</v>
      </c>
      <c r="F1693" s="361">
        <v>14.0488</v>
      </c>
      <c r="G1693" s="361">
        <v>2.444</v>
      </c>
      <c r="H1693" s="361">
        <v>11.604799999999999</v>
      </c>
    </row>
    <row r="1694" spans="2:8" ht="15" customHeight="1">
      <c r="B1694" s="364">
        <v>43087</v>
      </c>
      <c r="C1694" s="361">
        <v>1.4713000000000001</v>
      </c>
      <c r="D1694" s="361">
        <v>16.028700000000001</v>
      </c>
      <c r="E1694" s="361">
        <v>17.565100000000001</v>
      </c>
      <c r="F1694" s="361">
        <v>14.0197</v>
      </c>
      <c r="G1694" s="361">
        <v>2.4329999999999998</v>
      </c>
      <c r="H1694" s="361">
        <v>11.5867</v>
      </c>
    </row>
    <row r="1695" spans="2:8" ht="15" customHeight="1">
      <c r="B1695" s="364">
        <v>43084</v>
      </c>
      <c r="C1695" s="361">
        <v>1.4728000000000001</v>
      </c>
      <c r="D1695" s="361">
        <v>16.002500000000001</v>
      </c>
      <c r="E1695" s="361">
        <v>17.5321</v>
      </c>
      <c r="F1695" s="361">
        <v>14.014099999999999</v>
      </c>
      <c r="G1695" s="361">
        <v>2.4300000000000002</v>
      </c>
      <c r="H1695" s="361">
        <v>11.584099999999999</v>
      </c>
    </row>
    <row r="1696" spans="2:8" ht="15" customHeight="1">
      <c r="B1696" s="364">
        <v>43083</v>
      </c>
      <c r="C1696" s="361">
        <v>1.4805999999999999</v>
      </c>
      <c r="D1696" s="361">
        <v>16.0306</v>
      </c>
      <c r="E1696" s="361">
        <v>17.527200000000001</v>
      </c>
      <c r="F1696" s="361">
        <v>14.052199999999999</v>
      </c>
      <c r="G1696" s="361">
        <v>2.4500000000000002</v>
      </c>
      <c r="H1696" s="361">
        <v>11.6022</v>
      </c>
    </row>
    <row r="1697" spans="2:8" ht="15" customHeight="1">
      <c r="B1697" s="364">
        <v>43082</v>
      </c>
      <c r="C1697" s="361">
        <v>1.4737</v>
      </c>
      <c r="D1697" s="361">
        <v>15.9849</v>
      </c>
      <c r="E1697" s="361">
        <v>17.526700000000002</v>
      </c>
      <c r="F1697" s="361">
        <v>14.0192</v>
      </c>
      <c r="G1697" s="361">
        <v>2.4550000000000001</v>
      </c>
      <c r="H1697" s="361">
        <v>11.5642</v>
      </c>
    </row>
    <row r="1698" spans="2:8" ht="15" customHeight="1">
      <c r="B1698" s="364">
        <v>43081</v>
      </c>
      <c r="C1698" s="361">
        <v>1.4847999999999999</v>
      </c>
      <c r="D1698" s="361">
        <v>16.073899999999998</v>
      </c>
      <c r="E1698" s="361">
        <v>17.5063</v>
      </c>
      <c r="F1698" s="361">
        <v>14.0947</v>
      </c>
      <c r="G1698" s="361">
        <v>2.4550000000000001</v>
      </c>
      <c r="H1698" s="361">
        <v>11.639699999999999</v>
      </c>
    </row>
    <row r="1699" spans="2:8" ht="15" customHeight="1">
      <c r="B1699" s="364">
        <v>43080</v>
      </c>
      <c r="C1699" s="361">
        <v>1.4793000000000001</v>
      </c>
      <c r="D1699" s="361">
        <v>16.020399999999999</v>
      </c>
      <c r="E1699" s="361">
        <v>17.501899999999999</v>
      </c>
      <c r="F1699" s="361">
        <v>14.0464</v>
      </c>
      <c r="G1699" s="361">
        <v>2.48</v>
      </c>
      <c r="H1699" s="361">
        <v>11.5664</v>
      </c>
    </row>
    <row r="1700" spans="2:8" ht="15" customHeight="1">
      <c r="B1700" s="364">
        <v>43077</v>
      </c>
      <c r="C1700" s="361">
        <v>1.4801</v>
      </c>
      <c r="D1700" s="361">
        <v>16.026199999999999</v>
      </c>
      <c r="E1700" s="361">
        <v>17.4848</v>
      </c>
      <c r="F1700" s="361">
        <v>14.037100000000001</v>
      </c>
      <c r="G1700" s="361">
        <v>2.4870000000000001</v>
      </c>
      <c r="H1700" s="361">
        <v>11.5501</v>
      </c>
    </row>
    <row r="1701" spans="2:8" ht="15" customHeight="1">
      <c r="B1701" s="364">
        <v>43076</v>
      </c>
      <c r="C1701" s="361">
        <v>1.4765999999999999</v>
      </c>
      <c r="D1701" s="361">
        <v>15.801299999999999</v>
      </c>
      <c r="E1701" s="361">
        <v>17.504300000000001</v>
      </c>
      <c r="F1701" s="361">
        <v>13.937200000000001</v>
      </c>
      <c r="G1701" s="361">
        <v>2.4849999999999999</v>
      </c>
      <c r="H1701" s="361">
        <v>11.452199999999999</v>
      </c>
    </row>
    <row r="1702" spans="2:8" ht="15" customHeight="1">
      <c r="B1702" s="364">
        <v>43075</v>
      </c>
      <c r="C1702" s="361">
        <v>1.4679</v>
      </c>
      <c r="D1702" s="361">
        <v>15.7105</v>
      </c>
      <c r="E1702" s="361">
        <v>17.5029</v>
      </c>
      <c r="F1702" s="361">
        <v>13.8681</v>
      </c>
      <c r="G1702" s="361">
        <v>2.4700000000000002</v>
      </c>
      <c r="H1702" s="361">
        <v>11.398099999999999</v>
      </c>
    </row>
    <row r="1703" spans="2:8" ht="15" customHeight="1">
      <c r="B1703" s="364">
        <v>43074</v>
      </c>
      <c r="C1703" s="361">
        <v>1.4471000000000001</v>
      </c>
      <c r="D1703" s="361">
        <v>15.7654</v>
      </c>
      <c r="E1703" s="361">
        <v>17.486899999999999</v>
      </c>
      <c r="F1703" s="361">
        <v>13.815200000000001</v>
      </c>
      <c r="G1703" s="361">
        <v>2.5049999999999999</v>
      </c>
      <c r="H1703" s="361">
        <v>11.3102</v>
      </c>
    </row>
    <row r="1704" spans="2:8" ht="15" customHeight="1">
      <c r="B1704" s="364">
        <v>43073</v>
      </c>
      <c r="C1704" s="361">
        <v>1.4523999999999999</v>
      </c>
      <c r="D1704" s="361">
        <v>15.812200000000001</v>
      </c>
      <c r="E1704" s="361">
        <v>17.4831</v>
      </c>
      <c r="F1704" s="361">
        <v>13.8345</v>
      </c>
      <c r="G1704" s="361">
        <v>2.4820000000000002</v>
      </c>
      <c r="H1704" s="361">
        <v>11.352499999999999</v>
      </c>
    </row>
    <row r="1705" spans="2:8" ht="15" customHeight="1">
      <c r="B1705" s="364">
        <v>43070</v>
      </c>
      <c r="C1705" s="361">
        <v>1.4696</v>
      </c>
      <c r="D1705" s="361">
        <v>15.8253</v>
      </c>
      <c r="E1705" s="361">
        <v>17.483899999999998</v>
      </c>
      <c r="F1705" s="361">
        <v>13.8729</v>
      </c>
      <c r="G1705" s="361">
        <v>2.4849999999999999</v>
      </c>
      <c r="H1705" s="361">
        <v>11.3879</v>
      </c>
    </row>
    <row r="1706" spans="2:8" ht="15" customHeight="1">
      <c r="B1706" s="364">
        <v>43069</v>
      </c>
      <c r="C1706" s="361">
        <v>1.4673</v>
      </c>
      <c r="D1706" s="361">
        <v>15.7599</v>
      </c>
      <c r="E1706" s="361">
        <v>17.4756</v>
      </c>
      <c r="F1706" s="361">
        <v>13.857699999999999</v>
      </c>
      <c r="G1706" s="361">
        <v>2.4769999999999999</v>
      </c>
      <c r="H1706" s="361">
        <v>11.380699999999999</v>
      </c>
    </row>
    <row r="1707" spans="2:8" ht="15" customHeight="1">
      <c r="B1707" s="364">
        <v>43068</v>
      </c>
      <c r="C1707" s="361">
        <v>1.4449000000000001</v>
      </c>
      <c r="D1707" s="361">
        <v>15.974500000000001</v>
      </c>
      <c r="E1707" s="361">
        <v>17.475899999999999</v>
      </c>
      <c r="F1707" s="361">
        <v>13.8645</v>
      </c>
      <c r="G1707" s="361">
        <v>2.4769999999999999</v>
      </c>
      <c r="H1707" s="361">
        <v>11.387499999999999</v>
      </c>
    </row>
    <row r="1708" spans="2:8" ht="15" customHeight="1">
      <c r="B1708" s="364">
        <v>43067</v>
      </c>
      <c r="C1708" s="361">
        <v>1.4470000000000001</v>
      </c>
      <c r="D1708" s="361">
        <v>16.0062</v>
      </c>
      <c r="E1708" s="361">
        <v>17.489899999999999</v>
      </c>
      <c r="F1708" s="361">
        <v>13.871700000000001</v>
      </c>
      <c r="G1708" s="361">
        <v>2.4900000000000002</v>
      </c>
      <c r="H1708" s="361">
        <v>11.3817</v>
      </c>
    </row>
    <row r="1709" spans="2:8" ht="15" customHeight="1">
      <c r="B1709" s="364">
        <v>43066</v>
      </c>
      <c r="C1709" s="361">
        <v>1.4518</v>
      </c>
      <c r="D1709" s="361">
        <v>15.9617</v>
      </c>
      <c r="E1709" s="361">
        <v>17.5105</v>
      </c>
      <c r="F1709" s="361">
        <v>13.869899999999999</v>
      </c>
      <c r="G1709" s="361">
        <v>2.5299999999999998</v>
      </c>
      <c r="H1709" s="361">
        <v>11.3399</v>
      </c>
    </row>
    <row r="1710" spans="2:8" ht="15" customHeight="1">
      <c r="B1710" s="364">
        <v>43063</v>
      </c>
      <c r="C1710" s="361">
        <v>1.4296</v>
      </c>
      <c r="D1710" s="361">
        <v>16.108000000000001</v>
      </c>
      <c r="E1710" s="361">
        <v>17.462</v>
      </c>
      <c r="F1710" s="361">
        <v>13.843299999999999</v>
      </c>
      <c r="G1710" s="361">
        <v>2.54</v>
      </c>
      <c r="H1710" s="361">
        <v>11.3033</v>
      </c>
    </row>
    <row r="1711" spans="2:8" ht="15" customHeight="1">
      <c r="B1711" s="364">
        <v>43062</v>
      </c>
      <c r="C1711" s="361">
        <v>1.4339</v>
      </c>
      <c r="D1711" s="361">
        <v>16.1248</v>
      </c>
      <c r="E1711" s="361">
        <v>17.468900000000001</v>
      </c>
      <c r="F1711" s="361">
        <v>13.8657</v>
      </c>
      <c r="G1711" s="361">
        <v>2.5219999999999998</v>
      </c>
      <c r="H1711" s="361">
        <v>11.3437</v>
      </c>
    </row>
    <row r="1712" spans="2:8" ht="15" customHeight="1">
      <c r="B1712" s="364">
        <v>43061</v>
      </c>
      <c r="C1712" s="361">
        <v>1.4307000000000001</v>
      </c>
      <c r="D1712" s="361">
        <v>16.159099999999999</v>
      </c>
      <c r="E1712" s="361">
        <v>17.454599999999999</v>
      </c>
      <c r="F1712" s="361">
        <v>13.871600000000001</v>
      </c>
      <c r="G1712" s="361">
        <v>2.54</v>
      </c>
      <c r="H1712" s="361">
        <v>11.3316</v>
      </c>
    </row>
    <row r="1713" spans="2:8" ht="15" customHeight="1">
      <c r="B1713" s="364">
        <v>43060</v>
      </c>
      <c r="C1713" s="361">
        <v>1.4388000000000001</v>
      </c>
      <c r="D1713" s="361">
        <v>16.148800000000001</v>
      </c>
      <c r="E1713" s="361">
        <v>17.453800000000001</v>
      </c>
      <c r="F1713" s="361">
        <v>13.8819</v>
      </c>
      <c r="G1713" s="361">
        <v>2.5449999999999999</v>
      </c>
      <c r="H1713" s="361">
        <v>11.3369</v>
      </c>
    </row>
    <row r="1714" spans="2:8" ht="15" customHeight="1">
      <c r="B1714" s="364">
        <v>43059</v>
      </c>
      <c r="C1714" s="361">
        <v>1.4343999999999999</v>
      </c>
      <c r="D1714" s="361">
        <v>16.194099999999999</v>
      </c>
      <c r="E1714" s="361">
        <v>17.4008</v>
      </c>
      <c r="F1714" s="361">
        <v>13.9206</v>
      </c>
      <c r="G1714" s="361">
        <v>2.5449999999999999</v>
      </c>
      <c r="H1714" s="361">
        <v>11.3756</v>
      </c>
    </row>
    <row r="1715" spans="2:8" ht="15" customHeight="1">
      <c r="B1715" s="364">
        <v>43056</v>
      </c>
      <c r="C1715" s="361">
        <v>1.4280999999999999</v>
      </c>
      <c r="D1715" s="361">
        <v>16.5261</v>
      </c>
      <c r="E1715" s="361">
        <v>17.405999999999999</v>
      </c>
      <c r="F1715" s="361">
        <v>14.0679</v>
      </c>
      <c r="G1715" s="361">
        <v>2.57</v>
      </c>
      <c r="H1715" s="361">
        <v>11.4979</v>
      </c>
    </row>
    <row r="1716" spans="2:8" ht="15" customHeight="1">
      <c r="B1716" s="364">
        <v>43055</v>
      </c>
      <c r="C1716" s="361">
        <v>1.4287000000000001</v>
      </c>
      <c r="D1716" s="361">
        <v>16.506799999999998</v>
      </c>
      <c r="E1716" s="361">
        <v>17.4116</v>
      </c>
      <c r="F1716" s="361">
        <v>14.053800000000001</v>
      </c>
      <c r="G1716" s="361">
        <v>2.5750000000000002</v>
      </c>
      <c r="H1716" s="361">
        <v>11.4788</v>
      </c>
    </row>
    <row r="1717" spans="2:8" ht="15" customHeight="1">
      <c r="B1717" s="364">
        <v>43054</v>
      </c>
      <c r="C1717" s="361">
        <v>1.4383999999999999</v>
      </c>
      <c r="D1717" s="361">
        <v>16.4499</v>
      </c>
      <c r="E1717" s="361">
        <v>17.416899999999998</v>
      </c>
      <c r="F1717" s="361">
        <v>14.045999999999999</v>
      </c>
      <c r="G1717" s="361">
        <v>2.5670000000000002</v>
      </c>
      <c r="H1717" s="361">
        <v>11.478999999999999</v>
      </c>
    </row>
    <row r="1718" spans="2:8" ht="15" customHeight="1">
      <c r="B1718" s="364">
        <v>43053</v>
      </c>
      <c r="C1718" s="361">
        <v>1.4317</v>
      </c>
      <c r="D1718" s="361">
        <v>16.298999999999999</v>
      </c>
      <c r="E1718" s="361">
        <v>17.433900000000001</v>
      </c>
      <c r="F1718" s="361">
        <v>13.9201</v>
      </c>
      <c r="G1718" s="361">
        <v>2.6070000000000002</v>
      </c>
      <c r="H1718" s="361">
        <v>11.3131</v>
      </c>
    </row>
    <row r="1719" spans="2:8" ht="15" customHeight="1">
      <c r="B1719" s="364">
        <v>43052</v>
      </c>
      <c r="C1719" s="361">
        <v>1.4287000000000001</v>
      </c>
      <c r="D1719" s="361">
        <v>16.157699999999998</v>
      </c>
      <c r="E1719" s="361">
        <v>17.4145</v>
      </c>
      <c r="F1719" s="361">
        <v>13.885</v>
      </c>
      <c r="G1719" s="361">
        <v>2.5870000000000002</v>
      </c>
      <c r="H1719" s="361">
        <v>11.298</v>
      </c>
    </row>
    <row r="1720" spans="2:8" ht="15" customHeight="1">
      <c r="B1720" s="364">
        <v>43049</v>
      </c>
      <c r="C1720" s="361">
        <v>1.3539000000000001</v>
      </c>
      <c r="D1720" s="361">
        <v>16.431000000000001</v>
      </c>
      <c r="E1720" s="361">
        <v>17.353200000000001</v>
      </c>
      <c r="F1720" s="361">
        <v>13.9163</v>
      </c>
      <c r="G1720" s="361">
        <v>2.57</v>
      </c>
      <c r="H1720" s="361">
        <v>11.346299999999999</v>
      </c>
    </row>
    <row r="1721" spans="2:8" ht="15" customHeight="1">
      <c r="B1721" s="364">
        <v>43048</v>
      </c>
      <c r="C1721" s="361">
        <v>1.4151</v>
      </c>
      <c r="D1721" s="361">
        <v>16.2486</v>
      </c>
      <c r="E1721" s="361">
        <v>17.507000000000001</v>
      </c>
      <c r="F1721" s="361">
        <v>13.8736</v>
      </c>
      <c r="G1721" s="361">
        <v>2.54</v>
      </c>
      <c r="H1721" s="361">
        <v>11.333600000000001</v>
      </c>
    </row>
    <row r="1722" spans="2:8" ht="15" customHeight="1">
      <c r="B1722" s="364">
        <v>43047</v>
      </c>
      <c r="C1722" s="361">
        <v>1.4137</v>
      </c>
      <c r="D1722" s="361">
        <v>16.2501</v>
      </c>
      <c r="E1722" s="361">
        <v>17.479900000000001</v>
      </c>
      <c r="F1722" s="361">
        <v>13.8611</v>
      </c>
      <c r="G1722" s="361">
        <v>2.532</v>
      </c>
      <c r="H1722" s="361">
        <v>11.3291</v>
      </c>
    </row>
    <row r="1723" spans="2:8" ht="15" customHeight="1">
      <c r="B1723" s="364">
        <v>43046</v>
      </c>
      <c r="C1723" s="361">
        <v>1.4177</v>
      </c>
      <c r="D1723" s="361">
        <v>16.190100000000001</v>
      </c>
      <c r="E1723" s="361">
        <v>17.423400000000001</v>
      </c>
      <c r="F1723" s="361">
        <v>13.8454</v>
      </c>
      <c r="G1723" s="361">
        <v>2.5369999999999999</v>
      </c>
      <c r="H1723" s="361">
        <v>11.308400000000001</v>
      </c>
    </row>
    <row r="1724" spans="2:8" ht="15" customHeight="1">
      <c r="B1724" s="364">
        <v>43045</v>
      </c>
      <c r="C1724" s="361">
        <v>1.4153</v>
      </c>
      <c r="D1724" s="361">
        <v>16.184000000000001</v>
      </c>
      <c r="E1724" s="361">
        <v>17.407499999999999</v>
      </c>
      <c r="F1724" s="361">
        <v>13.813700000000001</v>
      </c>
      <c r="G1724" s="361">
        <v>2.5550000000000002</v>
      </c>
      <c r="H1724" s="361">
        <v>11.258699999999999</v>
      </c>
    </row>
    <row r="1725" spans="2:8" ht="15" customHeight="1">
      <c r="B1725" s="364">
        <v>43042</v>
      </c>
      <c r="C1725" s="361">
        <v>1.4067000000000001</v>
      </c>
      <c r="D1725" s="361">
        <v>16.100100000000001</v>
      </c>
      <c r="E1725" s="361">
        <v>17.485199999999999</v>
      </c>
      <c r="F1725" s="361">
        <v>13.779</v>
      </c>
      <c r="G1725" s="361">
        <v>2.532</v>
      </c>
      <c r="H1725" s="361">
        <v>11.247</v>
      </c>
    </row>
    <row r="1726" spans="2:8" ht="15" customHeight="1">
      <c r="B1726" s="364">
        <v>43041</v>
      </c>
      <c r="C1726" s="361">
        <v>1.4119999999999999</v>
      </c>
      <c r="D1726" s="361">
        <v>16.184799999999999</v>
      </c>
      <c r="E1726" s="361">
        <v>17.4496</v>
      </c>
      <c r="F1726" s="361">
        <v>13.841799999999999</v>
      </c>
      <c r="G1726" s="361">
        <v>2.52</v>
      </c>
      <c r="H1726" s="361">
        <v>11.3218</v>
      </c>
    </row>
    <row r="1727" spans="2:8" ht="15" customHeight="1">
      <c r="B1727" s="364">
        <v>43040</v>
      </c>
      <c r="C1727" s="361">
        <v>1.4073</v>
      </c>
      <c r="D1727" s="361">
        <v>16.2135</v>
      </c>
      <c r="E1727" s="361">
        <v>17.4861</v>
      </c>
      <c r="F1727" s="361">
        <v>13.8551</v>
      </c>
      <c r="G1727" s="361">
        <v>2.5430000000000001</v>
      </c>
      <c r="H1727" s="361">
        <v>11.312099999999999</v>
      </c>
    </row>
    <row r="1728" spans="2:8" ht="15" customHeight="1">
      <c r="B1728" s="364">
        <v>43039</v>
      </c>
      <c r="C1728" s="361">
        <v>1.4238999999999999</v>
      </c>
      <c r="D1728" s="361">
        <v>16.302900000000001</v>
      </c>
      <c r="E1728" s="361">
        <v>17.509899999999998</v>
      </c>
      <c r="F1728" s="361">
        <v>13.9161</v>
      </c>
      <c r="G1728" s="361">
        <v>2.5750000000000002</v>
      </c>
      <c r="H1728" s="361">
        <v>11.341100000000001</v>
      </c>
    </row>
    <row r="1729" spans="2:8" ht="15" customHeight="1">
      <c r="B1729" s="364">
        <v>43038</v>
      </c>
      <c r="C1729" s="361">
        <v>1.4366000000000001</v>
      </c>
      <c r="D1729" s="361">
        <v>16.421800000000001</v>
      </c>
      <c r="E1729" s="361">
        <v>17.552399999999999</v>
      </c>
      <c r="F1729" s="361">
        <v>13.981400000000001</v>
      </c>
      <c r="G1729" s="361">
        <v>2.52</v>
      </c>
      <c r="H1729" s="361">
        <v>11.461399999999999</v>
      </c>
    </row>
    <row r="1730" spans="2:8" ht="15" customHeight="1">
      <c r="B1730" s="364">
        <v>43035</v>
      </c>
      <c r="C1730" s="361">
        <v>1.4388000000000001</v>
      </c>
      <c r="D1730" s="361">
        <v>15.908799999999999</v>
      </c>
      <c r="E1730" s="361">
        <v>17.9465</v>
      </c>
      <c r="F1730" s="361">
        <v>13.7722</v>
      </c>
      <c r="G1730" s="361">
        <v>2.5350000000000001</v>
      </c>
      <c r="H1730" s="361">
        <v>11.2372</v>
      </c>
    </row>
    <row r="1731" spans="2:8" ht="15" customHeight="1">
      <c r="B1731" s="364">
        <v>43034</v>
      </c>
      <c r="C1731" s="361">
        <v>1.4477</v>
      </c>
      <c r="D1731" s="361">
        <v>15.7895</v>
      </c>
      <c r="E1731" s="361">
        <v>17.785</v>
      </c>
      <c r="F1731" s="361">
        <v>13.662599999999999</v>
      </c>
      <c r="G1731" s="361">
        <v>2.5499999999999998</v>
      </c>
      <c r="H1731" s="361">
        <v>11.1126</v>
      </c>
    </row>
    <row r="1732" spans="2:8" ht="15" customHeight="1">
      <c r="B1732" s="364">
        <v>43033</v>
      </c>
      <c r="C1732" s="361">
        <v>1.4518</v>
      </c>
      <c r="D1732" s="361">
        <v>14.240600000000001</v>
      </c>
      <c r="E1732" s="361">
        <v>17.878900000000002</v>
      </c>
      <c r="F1732" s="361">
        <v>13.0251</v>
      </c>
      <c r="G1732" s="361">
        <v>2.5059999999999998</v>
      </c>
      <c r="H1732" s="361">
        <v>10.5191</v>
      </c>
    </row>
    <row r="1733" spans="2:8" ht="15" customHeight="1">
      <c r="B1733" s="364">
        <v>43032</v>
      </c>
      <c r="C1733" s="361">
        <v>1.4529000000000001</v>
      </c>
      <c r="D1733" s="361">
        <v>14.3241</v>
      </c>
      <c r="E1733" s="361">
        <v>17.836600000000001</v>
      </c>
      <c r="F1733" s="361">
        <v>13.0548</v>
      </c>
      <c r="G1733" s="361">
        <v>2.4569999999999999</v>
      </c>
      <c r="H1733" s="361">
        <v>10.597799999999999</v>
      </c>
    </row>
    <row r="1734" spans="2:8" ht="15" customHeight="1">
      <c r="B1734" s="364">
        <v>43031</v>
      </c>
      <c r="C1734" s="361">
        <v>1.4533</v>
      </c>
      <c r="D1734" s="361">
        <v>14.3872</v>
      </c>
      <c r="E1734" s="361">
        <v>17.906700000000001</v>
      </c>
      <c r="F1734" s="361">
        <v>13.0657</v>
      </c>
      <c r="G1734" s="361">
        <v>2.4470000000000001</v>
      </c>
      <c r="H1734" s="361">
        <v>10.6187</v>
      </c>
    </row>
    <row r="1735" spans="2:8" ht="15" customHeight="1">
      <c r="B1735" s="364">
        <v>43028</v>
      </c>
      <c r="C1735" s="361">
        <v>1.4548000000000001</v>
      </c>
      <c r="D1735" s="361">
        <v>14.227399999999999</v>
      </c>
      <c r="E1735" s="361">
        <v>18.205100000000002</v>
      </c>
      <c r="F1735" s="361">
        <v>13.013500000000001</v>
      </c>
      <c r="G1735" s="361">
        <v>2.4700000000000002</v>
      </c>
      <c r="H1735" s="361">
        <v>10.5435</v>
      </c>
    </row>
    <row r="1736" spans="2:8" ht="15" customHeight="1">
      <c r="B1736" s="364">
        <v>43027</v>
      </c>
      <c r="C1736" s="361">
        <v>1.4663999999999999</v>
      </c>
      <c r="D1736" s="361">
        <v>14.1182</v>
      </c>
      <c r="E1736" s="361">
        <v>18.190999999999999</v>
      </c>
      <c r="F1736" s="361">
        <v>13.0641</v>
      </c>
      <c r="G1736" s="361">
        <v>2.4249999999999998</v>
      </c>
      <c r="H1736" s="361">
        <v>10.639099999999999</v>
      </c>
    </row>
    <row r="1737" spans="2:8" ht="15" customHeight="1">
      <c r="B1737" s="364">
        <v>43026</v>
      </c>
      <c r="C1737" s="361">
        <v>1.4491000000000001</v>
      </c>
      <c r="D1737" s="361">
        <v>14.6317</v>
      </c>
      <c r="E1737" s="361">
        <v>18.179300000000001</v>
      </c>
      <c r="F1737" s="361">
        <v>13.209899999999999</v>
      </c>
      <c r="G1737" s="361">
        <v>2.3919999999999999</v>
      </c>
      <c r="H1737" s="361">
        <v>10.8179</v>
      </c>
    </row>
    <row r="1738" spans="2:8" ht="15" customHeight="1">
      <c r="B1738" s="364">
        <v>43025</v>
      </c>
      <c r="C1738" s="361">
        <v>1.4496</v>
      </c>
      <c r="D1738" s="361">
        <v>14.599399999999999</v>
      </c>
      <c r="E1738" s="361">
        <v>18.201699999999999</v>
      </c>
      <c r="F1738" s="361">
        <v>13.1629</v>
      </c>
      <c r="G1738" s="361">
        <v>2.4</v>
      </c>
      <c r="H1738" s="361">
        <v>10.7629</v>
      </c>
    </row>
    <row r="1739" spans="2:8" ht="15" customHeight="1">
      <c r="B1739" s="364">
        <v>43024</v>
      </c>
      <c r="C1739" s="361">
        <v>1.4412</v>
      </c>
      <c r="D1739" s="361">
        <v>13.855399999999999</v>
      </c>
      <c r="E1739" s="361">
        <v>18.232199999999999</v>
      </c>
      <c r="F1739" s="361">
        <v>12.7567</v>
      </c>
      <c r="G1739" s="361">
        <v>2.4049999999999998</v>
      </c>
      <c r="H1739" s="361">
        <v>10.351699999999999</v>
      </c>
    </row>
    <row r="1740" spans="2:8" ht="15" customHeight="1">
      <c r="B1740" s="364">
        <v>43021</v>
      </c>
      <c r="C1740" s="361">
        <v>1.4437</v>
      </c>
      <c r="D1740" s="361">
        <v>13.8102</v>
      </c>
      <c r="E1740" s="361">
        <v>18.171800000000001</v>
      </c>
      <c r="F1740" s="361">
        <v>12.779400000000001</v>
      </c>
      <c r="G1740" s="361">
        <v>2.39</v>
      </c>
      <c r="H1740" s="361">
        <v>10.3894</v>
      </c>
    </row>
    <row r="1741" spans="2:8" ht="15" customHeight="1">
      <c r="B1741" s="364">
        <v>43020</v>
      </c>
      <c r="C1741" s="361">
        <v>1.4421999999999999</v>
      </c>
      <c r="D1741" s="361">
        <v>13.6942</v>
      </c>
      <c r="E1741" s="361">
        <v>18.167400000000001</v>
      </c>
      <c r="F1741" s="361">
        <v>12.694800000000001</v>
      </c>
      <c r="G1741" s="361">
        <v>2.38</v>
      </c>
      <c r="H1741" s="361">
        <v>10.3148</v>
      </c>
    </row>
    <row r="1742" spans="2:8" ht="15" customHeight="1">
      <c r="B1742" s="364">
        <v>43019</v>
      </c>
      <c r="C1742" s="361">
        <v>1.4491000000000001</v>
      </c>
      <c r="D1742" s="361">
        <v>13.694000000000001</v>
      </c>
      <c r="E1742" s="361">
        <v>18.161799999999999</v>
      </c>
      <c r="F1742" s="361">
        <v>12.724600000000001</v>
      </c>
      <c r="G1742" s="361">
        <v>2.419</v>
      </c>
      <c r="H1742" s="361">
        <v>10.3056</v>
      </c>
    </row>
    <row r="1743" spans="2:8" ht="15" customHeight="1">
      <c r="B1743" s="364">
        <v>43018</v>
      </c>
      <c r="C1743" s="361">
        <v>1.4684999999999999</v>
      </c>
      <c r="D1743" s="361">
        <v>13.566000000000001</v>
      </c>
      <c r="E1743" s="361">
        <v>18.2013</v>
      </c>
      <c r="F1743" s="361">
        <v>12.7599</v>
      </c>
      <c r="G1743" s="361">
        <v>2.4169999999999998</v>
      </c>
      <c r="H1743" s="361">
        <v>10.3429</v>
      </c>
    </row>
    <row r="1744" spans="2:8" ht="15" customHeight="1">
      <c r="B1744" s="364">
        <v>43007</v>
      </c>
      <c r="C1744" s="361">
        <v>1.4850000000000001</v>
      </c>
      <c r="D1744" s="361">
        <v>13.931900000000001</v>
      </c>
      <c r="E1744" s="361">
        <v>18.095099999999999</v>
      </c>
      <c r="F1744" s="361">
        <v>12.984</v>
      </c>
      <c r="G1744" s="361">
        <v>2.37</v>
      </c>
      <c r="H1744" s="361">
        <v>10.614000000000001</v>
      </c>
    </row>
    <row r="1745" spans="2:8" ht="15" customHeight="1">
      <c r="B1745" s="364">
        <v>43006</v>
      </c>
      <c r="C1745" s="361">
        <v>1.4976</v>
      </c>
      <c r="D1745" s="361">
        <v>13.8467</v>
      </c>
      <c r="E1745" s="361">
        <v>18.078099999999999</v>
      </c>
      <c r="F1745" s="361">
        <v>13.0078</v>
      </c>
      <c r="G1745" s="361">
        <v>2.4049999999999998</v>
      </c>
      <c r="H1745" s="361">
        <v>10.6028</v>
      </c>
    </row>
    <row r="1746" spans="2:8" ht="15" customHeight="1">
      <c r="B1746" s="364">
        <v>43005</v>
      </c>
      <c r="C1746" s="361">
        <v>1.5056</v>
      </c>
      <c r="D1746" s="361">
        <v>13.8895</v>
      </c>
      <c r="E1746" s="361">
        <v>18.078299999999999</v>
      </c>
      <c r="F1746" s="361">
        <v>13.028499999999999</v>
      </c>
      <c r="G1746" s="361">
        <v>2.3849999999999998</v>
      </c>
      <c r="H1746" s="361">
        <v>10.6435</v>
      </c>
    </row>
    <row r="1747" spans="2:8" ht="15" customHeight="1">
      <c r="B1747" s="364">
        <v>43004</v>
      </c>
      <c r="C1747" s="361">
        <v>1.5028999999999999</v>
      </c>
      <c r="D1747" s="361">
        <v>13.8949</v>
      </c>
      <c r="E1747" s="361">
        <v>18.077000000000002</v>
      </c>
      <c r="F1747" s="361">
        <v>13.045400000000001</v>
      </c>
      <c r="G1747" s="361">
        <v>2.31</v>
      </c>
      <c r="H1747" s="361">
        <v>10.7354</v>
      </c>
    </row>
    <row r="1748" spans="2:8" ht="15" customHeight="1">
      <c r="B1748" s="364">
        <v>43003</v>
      </c>
      <c r="C1748" s="361">
        <v>1.5125</v>
      </c>
      <c r="D1748" s="361">
        <v>13.9994</v>
      </c>
      <c r="E1748" s="361">
        <v>18.156199999999998</v>
      </c>
      <c r="F1748" s="361">
        <v>13.068199999999999</v>
      </c>
      <c r="G1748" s="361">
        <v>2.2719999999999998</v>
      </c>
      <c r="H1748" s="361">
        <v>10.796200000000001</v>
      </c>
    </row>
    <row r="1749" spans="2:8" ht="15" customHeight="1">
      <c r="B1749" s="364">
        <v>43000</v>
      </c>
      <c r="C1749" s="361">
        <v>1.5063</v>
      </c>
      <c r="D1749" s="361">
        <v>13.652799999999999</v>
      </c>
      <c r="E1749" s="361">
        <v>18.105399999999999</v>
      </c>
      <c r="F1749" s="361">
        <v>12.924899999999999</v>
      </c>
      <c r="G1749" s="361">
        <v>2.262</v>
      </c>
      <c r="H1749" s="361">
        <v>10.6629</v>
      </c>
    </row>
    <row r="1750" spans="2:8" ht="15" customHeight="1">
      <c r="B1750" s="364">
        <v>42999</v>
      </c>
      <c r="C1750" s="361">
        <v>1.4978</v>
      </c>
      <c r="D1750" s="361">
        <v>13.653700000000001</v>
      </c>
      <c r="E1750" s="361">
        <v>18.0792</v>
      </c>
      <c r="F1750" s="361">
        <v>12.8947</v>
      </c>
      <c r="G1750" s="361">
        <v>2.2799999999999998</v>
      </c>
      <c r="H1750" s="361">
        <v>10.614699999999999</v>
      </c>
    </row>
    <row r="1751" spans="2:8" ht="15" customHeight="1">
      <c r="B1751" s="364">
        <v>42998</v>
      </c>
      <c r="C1751" s="361">
        <v>1.4952000000000001</v>
      </c>
      <c r="D1751" s="361">
        <v>13.702299999999999</v>
      </c>
      <c r="E1751" s="361">
        <v>18.0684</v>
      </c>
      <c r="F1751" s="361">
        <v>12.880599999999999</v>
      </c>
      <c r="G1751" s="361">
        <v>2.2749999999999999</v>
      </c>
      <c r="H1751" s="361">
        <v>10.605600000000001</v>
      </c>
    </row>
    <row r="1752" spans="2:8" ht="15" customHeight="1">
      <c r="B1752" s="364">
        <v>42997</v>
      </c>
      <c r="C1752" s="361">
        <v>1.4930000000000001</v>
      </c>
      <c r="D1752" s="361">
        <v>13.676600000000001</v>
      </c>
      <c r="E1752" s="361">
        <v>18.0745</v>
      </c>
      <c r="F1752" s="361">
        <v>12.866400000000001</v>
      </c>
      <c r="G1752" s="361">
        <v>2.2930000000000001</v>
      </c>
      <c r="H1752" s="361">
        <v>10.573399999999999</v>
      </c>
    </row>
    <row r="1753" spans="2:8" ht="15" customHeight="1">
      <c r="B1753" s="364">
        <v>42996</v>
      </c>
      <c r="C1753" s="361">
        <v>1.4903999999999999</v>
      </c>
      <c r="D1753" s="361">
        <v>13.747299999999999</v>
      </c>
      <c r="E1753" s="361">
        <v>18.073599999999999</v>
      </c>
      <c r="F1753" s="361">
        <v>12.9041</v>
      </c>
      <c r="G1753" s="361">
        <v>2.2669999999999999</v>
      </c>
      <c r="H1753" s="361">
        <v>10.6371</v>
      </c>
    </row>
    <row r="1754" spans="2:8" ht="15" customHeight="1">
      <c r="B1754" s="364">
        <v>42993</v>
      </c>
      <c r="C1754" s="361">
        <v>1.5147999999999999</v>
      </c>
      <c r="D1754" s="361">
        <v>13.889799999999999</v>
      </c>
      <c r="E1754" s="361">
        <v>18.128499999999999</v>
      </c>
      <c r="F1754" s="361">
        <v>12.9916</v>
      </c>
      <c r="G1754" s="361">
        <v>2.25</v>
      </c>
      <c r="H1754" s="361">
        <v>10.7416</v>
      </c>
    </row>
    <row r="1755" spans="2:8" ht="15" customHeight="1">
      <c r="B1755" s="364">
        <v>42992</v>
      </c>
      <c r="C1755" s="361">
        <v>1.5206</v>
      </c>
      <c r="D1755" s="361">
        <v>13.9679</v>
      </c>
      <c r="E1755" s="361">
        <v>18.136700000000001</v>
      </c>
      <c r="F1755" s="361">
        <v>13.0259</v>
      </c>
      <c r="G1755" s="361">
        <v>2.2429999999999999</v>
      </c>
      <c r="H1755" s="361">
        <v>10.7829</v>
      </c>
    </row>
    <row r="1756" spans="2:8" ht="15" customHeight="1">
      <c r="B1756" s="364">
        <v>42991</v>
      </c>
      <c r="C1756" s="361">
        <v>1.5322</v>
      </c>
      <c r="D1756" s="361">
        <v>13.846299999999999</v>
      </c>
      <c r="E1756" s="361">
        <v>18.161799999999999</v>
      </c>
      <c r="F1756" s="361">
        <v>12.8666</v>
      </c>
      <c r="G1756" s="361">
        <v>2.2370000000000001</v>
      </c>
      <c r="H1756" s="361">
        <v>10.6296</v>
      </c>
    </row>
    <row r="1757" spans="2:8" ht="15" customHeight="1">
      <c r="B1757" s="364">
        <v>42990</v>
      </c>
      <c r="C1757" s="361">
        <v>1.5293000000000001</v>
      </c>
      <c r="D1757" s="361">
        <v>11.4352</v>
      </c>
      <c r="E1757" s="361">
        <v>18.171099999999999</v>
      </c>
      <c r="F1757" s="361">
        <v>11.668699999999999</v>
      </c>
      <c r="G1757" s="361">
        <v>2.2469999999999999</v>
      </c>
      <c r="H1757" s="361">
        <v>9.4216999999999995</v>
      </c>
    </row>
    <row r="1758" spans="2:8" ht="15" customHeight="1">
      <c r="B1758" s="364">
        <v>42989</v>
      </c>
      <c r="C1758" s="361">
        <v>1.5319</v>
      </c>
      <c r="D1758" s="361">
        <v>11.4391</v>
      </c>
      <c r="E1758" s="361">
        <v>18.142900000000001</v>
      </c>
      <c r="F1758" s="361">
        <v>11.6877</v>
      </c>
      <c r="G1758" s="361">
        <v>2.2519999999999998</v>
      </c>
      <c r="H1758" s="361">
        <v>9.4357000000000006</v>
      </c>
    </row>
    <row r="1759" spans="2:8" ht="15" customHeight="1">
      <c r="B1759" s="364">
        <v>42986</v>
      </c>
      <c r="C1759" s="361">
        <v>1.5430999999999999</v>
      </c>
      <c r="D1759" s="361">
        <v>11.360200000000001</v>
      </c>
      <c r="E1759" s="361">
        <v>18.124700000000001</v>
      </c>
      <c r="F1759" s="361">
        <v>11.6692</v>
      </c>
      <c r="G1759" s="361">
        <v>2.2349999999999999</v>
      </c>
      <c r="H1759" s="361">
        <v>9.4342000000000006</v>
      </c>
    </row>
    <row r="1760" spans="2:8" ht="15" customHeight="1">
      <c r="B1760" s="364">
        <v>42985</v>
      </c>
      <c r="C1760" s="361">
        <v>1.5431999999999999</v>
      </c>
      <c r="D1760" s="361">
        <v>11.3832</v>
      </c>
      <c r="E1760" s="361">
        <v>18.099399999999999</v>
      </c>
      <c r="F1760" s="361">
        <v>11.6632</v>
      </c>
      <c r="G1760" s="361">
        <v>2.2669999999999999</v>
      </c>
      <c r="H1760" s="361">
        <v>9.3962000000000003</v>
      </c>
    </row>
    <row r="1761" spans="2:8" ht="15" customHeight="1">
      <c r="B1761" s="364">
        <v>42984</v>
      </c>
      <c r="C1761" s="361">
        <v>1.5622</v>
      </c>
      <c r="D1761" s="361">
        <v>11.3223</v>
      </c>
      <c r="E1761" s="361">
        <v>18.0943</v>
      </c>
      <c r="F1761" s="361">
        <v>11.690899999999999</v>
      </c>
      <c r="G1761" s="361">
        <v>2.2799999999999998</v>
      </c>
      <c r="H1761" s="361">
        <v>9.4108999999999998</v>
      </c>
    </row>
    <row r="1762" spans="2:8" ht="15" customHeight="1">
      <c r="B1762" s="364">
        <v>42983</v>
      </c>
      <c r="C1762" s="361">
        <v>1.5570999999999999</v>
      </c>
      <c r="D1762" s="361">
        <v>11.319800000000001</v>
      </c>
      <c r="E1762" s="361">
        <v>18.0932</v>
      </c>
      <c r="F1762" s="361">
        <v>11.667999999999999</v>
      </c>
      <c r="G1762" s="361">
        <v>2.3050000000000002</v>
      </c>
      <c r="H1762" s="361">
        <v>9.3629999999999995</v>
      </c>
    </row>
    <row r="1763" spans="2:8" ht="15" customHeight="1">
      <c r="B1763" s="364">
        <v>42982</v>
      </c>
      <c r="C1763" s="361">
        <v>1.5483</v>
      </c>
      <c r="D1763" s="361">
        <v>11.3271</v>
      </c>
      <c r="E1763" s="361">
        <v>18.099299999999999</v>
      </c>
      <c r="F1763" s="361">
        <v>11.6221</v>
      </c>
      <c r="G1763" s="361">
        <v>2.3029999999999999</v>
      </c>
      <c r="H1763" s="361">
        <v>9.3191000000000006</v>
      </c>
    </row>
    <row r="1764" spans="2:8" ht="15" customHeight="1">
      <c r="B1764" s="364">
        <v>42979</v>
      </c>
      <c r="C1764" s="361">
        <v>1.5298</v>
      </c>
      <c r="D1764" s="361">
        <v>11.1127</v>
      </c>
      <c r="E1764" s="361">
        <v>18.076699999999999</v>
      </c>
      <c r="F1764" s="361">
        <v>11.465299999999999</v>
      </c>
      <c r="G1764" s="361">
        <v>2.2770000000000001</v>
      </c>
      <c r="H1764" s="361">
        <v>9.1882999999999999</v>
      </c>
    </row>
    <row r="1765" spans="2:8" ht="15" customHeight="1">
      <c r="B1765" s="364">
        <v>42978</v>
      </c>
      <c r="C1765" s="361">
        <v>1.5263</v>
      </c>
      <c r="D1765" s="361">
        <v>11.0966</v>
      </c>
      <c r="E1765" s="361">
        <v>18.0594</v>
      </c>
      <c r="F1765" s="361">
        <v>11.441800000000001</v>
      </c>
      <c r="G1765" s="361">
        <v>2.2669999999999999</v>
      </c>
      <c r="H1765" s="361">
        <v>9.1747999999999994</v>
      </c>
    </row>
    <row r="1766" spans="2:8" ht="15" customHeight="1">
      <c r="B1766" s="364">
        <v>42977</v>
      </c>
      <c r="C1766" s="361">
        <v>1.5197000000000001</v>
      </c>
      <c r="D1766" s="361">
        <v>11.082100000000001</v>
      </c>
      <c r="E1766" s="361">
        <v>18.0154</v>
      </c>
      <c r="F1766" s="361">
        <v>11.409599999999999</v>
      </c>
      <c r="G1766" s="361">
        <v>2.25</v>
      </c>
      <c r="H1766" s="361">
        <v>9.1595999999999993</v>
      </c>
    </row>
    <row r="1767" spans="2:8" ht="15" customHeight="1">
      <c r="B1767" s="364">
        <v>42976</v>
      </c>
      <c r="C1767" s="361">
        <v>1.5246</v>
      </c>
      <c r="D1767" s="361">
        <v>11.099299999999999</v>
      </c>
      <c r="E1767" s="361">
        <v>18.0166</v>
      </c>
      <c r="F1767" s="361">
        <v>11.4213</v>
      </c>
      <c r="G1767" s="361">
        <v>2.2549999999999999</v>
      </c>
      <c r="H1767" s="361">
        <v>9.1662999999999997</v>
      </c>
    </row>
    <row r="1768" spans="2:8" ht="15" customHeight="1">
      <c r="B1768" s="364">
        <v>42975</v>
      </c>
      <c r="C1768" s="361">
        <v>1.5206</v>
      </c>
      <c r="D1768" s="361">
        <v>11.103400000000001</v>
      </c>
      <c r="E1768" s="361">
        <v>18.0153</v>
      </c>
      <c r="F1768" s="361">
        <v>11.379300000000001</v>
      </c>
      <c r="G1768" s="361">
        <v>2.25</v>
      </c>
      <c r="H1768" s="361">
        <v>9.1293000000000006</v>
      </c>
    </row>
    <row r="1769" spans="2:8" ht="15" customHeight="1">
      <c r="B1769" s="364">
        <v>42972</v>
      </c>
      <c r="C1769" s="361">
        <v>1.5137</v>
      </c>
      <c r="D1769" s="361">
        <v>11.105700000000001</v>
      </c>
      <c r="E1769" s="361">
        <v>18.017499999999998</v>
      </c>
      <c r="F1769" s="361">
        <v>11.3513</v>
      </c>
      <c r="G1769" s="361">
        <v>2.2519999999999998</v>
      </c>
      <c r="H1769" s="361">
        <v>9.0992999999999995</v>
      </c>
    </row>
    <row r="1770" spans="2:8" ht="15" customHeight="1">
      <c r="B1770" s="364">
        <v>42971</v>
      </c>
      <c r="C1770" s="361">
        <v>1.5148999999999999</v>
      </c>
      <c r="D1770" s="361">
        <v>11.1059</v>
      </c>
      <c r="E1770" s="361">
        <v>18.023199999999999</v>
      </c>
      <c r="F1770" s="361">
        <v>11.353899999999999</v>
      </c>
      <c r="G1770" s="361">
        <v>2.2919999999999998</v>
      </c>
      <c r="H1770" s="361">
        <v>9.0618999999999996</v>
      </c>
    </row>
    <row r="1771" spans="2:8" ht="15" customHeight="1">
      <c r="B1771" s="364">
        <v>42970</v>
      </c>
      <c r="C1771" s="361">
        <v>1.5215000000000001</v>
      </c>
      <c r="D1771" s="361">
        <v>11.094900000000001</v>
      </c>
      <c r="E1771" s="361">
        <v>18.023299999999999</v>
      </c>
      <c r="F1771" s="361">
        <v>11.375999999999999</v>
      </c>
      <c r="G1771" s="361">
        <v>2.2919999999999998</v>
      </c>
      <c r="H1771" s="361">
        <v>9.0839999999999996</v>
      </c>
    </row>
    <row r="1772" spans="2:8" ht="15" customHeight="1">
      <c r="B1772" s="364">
        <v>42969</v>
      </c>
      <c r="C1772" s="361">
        <v>1.5230999999999999</v>
      </c>
      <c r="D1772" s="361">
        <v>11.0654</v>
      </c>
      <c r="E1772" s="361">
        <v>18.020900000000001</v>
      </c>
      <c r="F1772" s="361">
        <v>11.373799999999999</v>
      </c>
      <c r="G1772" s="361">
        <v>2.3069999999999999</v>
      </c>
      <c r="H1772" s="361">
        <v>9.0668000000000006</v>
      </c>
    </row>
    <row r="1773" spans="2:8" ht="15" customHeight="1">
      <c r="B1773" s="364">
        <v>42968</v>
      </c>
      <c r="C1773" s="361">
        <v>1.5290999999999999</v>
      </c>
      <c r="D1773" s="361">
        <v>11.104699999999999</v>
      </c>
      <c r="E1773" s="361">
        <v>46.608899999999998</v>
      </c>
      <c r="F1773" s="361">
        <v>11.3925</v>
      </c>
      <c r="G1773" s="361">
        <v>2.3069999999999999</v>
      </c>
      <c r="H1773" s="361">
        <v>9.0854999999999997</v>
      </c>
    </row>
    <row r="1774" spans="2:8" ht="15" customHeight="1">
      <c r="B1774" s="364">
        <v>42965</v>
      </c>
      <c r="C1774" s="361">
        <v>1.526</v>
      </c>
      <c r="D1774" s="361">
        <v>11.1234</v>
      </c>
      <c r="E1774" s="361">
        <v>46.611600000000003</v>
      </c>
      <c r="F1774" s="361">
        <v>11.384499999999999</v>
      </c>
      <c r="G1774" s="361">
        <v>2.3170000000000002</v>
      </c>
      <c r="H1774" s="361">
        <v>9.0675000000000008</v>
      </c>
    </row>
    <row r="1775" spans="2:8" ht="15" customHeight="1">
      <c r="B1775" s="364">
        <v>42964</v>
      </c>
      <c r="C1775" s="361">
        <v>1.5232000000000001</v>
      </c>
      <c r="D1775" s="361">
        <v>11.1129</v>
      </c>
      <c r="E1775" s="361">
        <v>46.611600000000003</v>
      </c>
      <c r="F1775" s="361">
        <v>11.3613</v>
      </c>
      <c r="G1775" s="361">
        <v>2.3170000000000002</v>
      </c>
      <c r="H1775" s="361">
        <v>9.0442999999999998</v>
      </c>
    </row>
    <row r="1776" spans="2:8" ht="15" customHeight="1">
      <c r="B1776" s="364">
        <v>42963</v>
      </c>
      <c r="C1776" s="361">
        <v>1.5322</v>
      </c>
      <c r="D1776" s="361">
        <v>11.106199999999999</v>
      </c>
      <c r="E1776" s="361">
        <v>18.0733</v>
      </c>
      <c r="F1776" s="361">
        <v>11.3751</v>
      </c>
      <c r="G1776" s="361">
        <v>2.3319999999999999</v>
      </c>
      <c r="H1776" s="361">
        <v>9.0431000000000008</v>
      </c>
    </row>
    <row r="1777" spans="2:8" ht="15" customHeight="1">
      <c r="B1777" s="364">
        <v>42961</v>
      </c>
      <c r="C1777" s="361">
        <v>1.5421</v>
      </c>
      <c r="D1777" s="361">
        <v>11.0649</v>
      </c>
      <c r="E1777" s="361">
        <v>18.0761</v>
      </c>
      <c r="F1777" s="361">
        <v>11.338900000000001</v>
      </c>
      <c r="G1777" s="361">
        <v>2.3029999999999999</v>
      </c>
      <c r="H1777" s="361">
        <v>9.0358999999999998</v>
      </c>
    </row>
    <row r="1778" spans="2:8" ht="15" customHeight="1">
      <c r="B1778" s="364">
        <v>42958</v>
      </c>
      <c r="C1778" s="361">
        <v>1.55</v>
      </c>
      <c r="D1778" s="361">
        <v>11.151199999999999</v>
      </c>
      <c r="E1778" s="361">
        <v>18.2166</v>
      </c>
      <c r="F1778" s="361">
        <v>11.370100000000001</v>
      </c>
      <c r="G1778" s="361">
        <v>2.2949999999999999</v>
      </c>
      <c r="H1778" s="361">
        <v>9.0751000000000008</v>
      </c>
    </row>
    <row r="1779" spans="2:8" ht="15" customHeight="1">
      <c r="B1779" s="364">
        <v>42957</v>
      </c>
      <c r="C1779" s="361">
        <v>1.5235000000000001</v>
      </c>
      <c r="D1779" s="361">
        <v>11.083600000000001</v>
      </c>
      <c r="E1779" s="361">
        <v>18.043600000000001</v>
      </c>
      <c r="F1779" s="361">
        <v>11.2864</v>
      </c>
      <c r="G1779" s="361">
        <v>2.3149999999999999</v>
      </c>
      <c r="H1779" s="361">
        <v>8.9713999999999992</v>
      </c>
    </row>
    <row r="1780" spans="2:8" ht="15" customHeight="1">
      <c r="B1780" s="364">
        <v>42956</v>
      </c>
      <c r="C1780" s="361">
        <v>1.5074000000000001</v>
      </c>
      <c r="D1780" s="361">
        <v>11.083399999999999</v>
      </c>
      <c r="E1780" s="361">
        <v>18.0398</v>
      </c>
      <c r="F1780" s="361">
        <v>11.265499999999999</v>
      </c>
      <c r="G1780" s="361">
        <v>2.3319999999999999</v>
      </c>
      <c r="H1780" s="361">
        <v>8.9335000000000004</v>
      </c>
    </row>
    <row r="1781" spans="2:8" ht="15" customHeight="1">
      <c r="B1781" s="364">
        <v>42955</v>
      </c>
      <c r="C1781" s="361">
        <v>1.4902</v>
      </c>
      <c r="D1781" s="361">
        <v>11.112299999999999</v>
      </c>
      <c r="E1781" s="361">
        <v>18.034099999999999</v>
      </c>
      <c r="F1781" s="361">
        <v>11.226000000000001</v>
      </c>
      <c r="G1781" s="361">
        <v>2.3069999999999999</v>
      </c>
      <c r="H1781" s="361">
        <v>8.9190000000000005</v>
      </c>
    </row>
    <row r="1782" spans="2:8" ht="15" customHeight="1">
      <c r="B1782" s="364">
        <v>42954</v>
      </c>
      <c r="C1782" s="361">
        <v>1.4883999999999999</v>
      </c>
      <c r="D1782" s="361">
        <v>11.125999999999999</v>
      </c>
      <c r="E1782" s="361">
        <v>18.072199999999999</v>
      </c>
      <c r="F1782" s="361">
        <v>11.209899999999999</v>
      </c>
      <c r="G1782" s="361">
        <v>2.2919999999999998</v>
      </c>
      <c r="H1782" s="361">
        <v>8.9178999999999995</v>
      </c>
    </row>
    <row r="1783" spans="2:8" ht="15" customHeight="1">
      <c r="B1783" s="364">
        <v>42951</v>
      </c>
      <c r="C1783" s="361">
        <v>1.4894000000000001</v>
      </c>
      <c r="D1783" s="361">
        <v>11.031499999999999</v>
      </c>
      <c r="E1783" s="361">
        <v>18.045300000000001</v>
      </c>
      <c r="F1783" s="361">
        <v>11.186500000000001</v>
      </c>
      <c r="G1783" s="361">
        <v>2.2530000000000001</v>
      </c>
      <c r="H1783" s="361">
        <v>8.9335000000000004</v>
      </c>
    </row>
    <row r="1784" spans="2:8" ht="15" customHeight="1">
      <c r="B1784" s="364">
        <v>42950</v>
      </c>
      <c r="C1784" s="361">
        <v>1.4955000000000001</v>
      </c>
      <c r="D1784" s="361">
        <v>11.0296</v>
      </c>
      <c r="E1784" s="361">
        <v>18.0825</v>
      </c>
      <c r="F1784" s="361">
        <v>11.1838</v>
      </c>
      <c r="G1784" s="361">
        <v>2.2519999999999998</v>
      </c>
      <c r="H1784" s="361">
        <v>8.9318000000000008</v>
      </c>
    </row>
    <row r="1785" spans="2:8" ht="15" customHeight="1">
      <c r="B1785" s="364">
        <v>42949</v>
      </c>
      <c r="C1785" s="361">
        <v>1.4698</v>
      </c>
      <c r="D1785" s="361">
        <v>11.0487</v>
      </c>
      <c r="E1785" s="361">
        <v>18.076799999999999</v>
      </c>
      <c r="F1785" s="361">
        <v>11.1235</v>
      </c>
      <c r="G1785" s="361">
        <v>2.2469999999999999</v>
      </c>
      <c r="H1785" s="361">
        <v>8.8765000000000001</v>
      </c>
    </row>
    <row r="1786" spans="2:8" ht="15" customHeight="1">
      <c r="B1786" s="364">
        <v>42948</v>
      </c>
      <c r="C1786" s="361">
        <v>1.4859</v>
      </c>
      <c r="D1786" s="361">
        <v>11.0724</v>
      </c>
      <c r="E1786" s="361">
        <v>18.078099999999999</v>
      </c>
      <c r="F1786" s="361">
        <v>11.1442</v>
      </c>
      <c r="G1786" s="361">
        <v>2.2599999999999998</v>
      </c>
      <c r="H1786" s="361">
        <v>8.8841999999999999</v>
      </c>
    </row>
    <row r="1787" spans="2:8" ht="15" customHeight="1">
      <c r="B1787" s="364">
        <v>42947</v>
      </c>
      <c r="C1787" s="361">
        <v>1.5113000000000001</v>
      </c>
      <c r="D1787" s="361">
        <v>11.1304</v>
      </c>
      <c r="E1787" s="361">
        <v>18.067</v>
      </c>
      <c r="F1787" s="361">
        <v>11.2018</v>
      </c>
      <c r="G1787" s="361">
        <v>2.2269999999999999</v>
      </c>
      <c r="H1787" s="361">
        <v>8.9748000000000001</v>
      </c>
    </row>
    <row r="1788" spans="2:8" ht="15" customHeight="1">
      <c r="B1788" s="364">
        <v>42944</v>
      </c>
      <c r="C1788" s="361">
        <v>1.5096000000000001</v>
      </c>
      <c r="D1788" s="361">
        <v>11.191800000000001</v>
      </c>
      <c r="E1788" s="361">
        <v>17.981999999999999</v>
      </c>
      <c r="F1788" s="361">
        <v>11.25</v>
      </c>
      <c r="G1788" s="361">
        <v>2.2250000000000001</v>
      </c>
      <c r="H1788" s="361">
        <v>9.0250000000000004</v>
      </c>
    </row>
    <row r="1789" spans="2:8" ht="15" customHeight="1">
      <c r="B1789" s="364">
        <v>42943</v>
      </c>
      <c r="C1789" s="361">
        <v>1.4913000000000001</v>
      </c>
      <c r="D1789" s="361">
        <v>11.283799999999999</v>
      </c>
      <c r="E1789" s="361">
        <v>17.9665</v>
      </c>
      <c r="F1789" s="361">
        <v>11.202999999999999</v>
      </c>
      <c r="G1789" s="361">
        <v>2.2170000000000001</v>
      </c>
      <c r="H1789" s="361">
        <v>8.9860000000000007</v>
      </c>
    </row>
    <row r="1790" spans="2:8" ht="15" customHeight="1">
      <c r="B1790" s="364">
        <v>42942</v>
      </c>
      <c r="C1790" s="361">
        <v>1.4978</v>
      </c>
      <c r="D1790" s="361">
        <v>11.323399999999999</v>
      </c>
      <c r="E1790" s="361">
        <v>18.024899999999999</v>
      </c>
      <c r="F1790" s="361">
        <v>11.2357</v>
      </c>
      <c r="G1790" s="361">
        <v>2.2400000000000002</v>
      </c>
      <c r="H1790" s="361">
        <v>8.9956999999999994</v>
      </c>
    </row>
    <row r="1791" spans="2:8" ht="15" customHeight="1">
      <c r="B1791" s="364">
        <v>42941</v>
      </c>
      <c r="C1791" s="361">
        <v>1.5137</v>
      </c>
      <c r="D1791" s="361">
        <v>11.348800000000001</v>
      </c>
      <c r="E1791" s="361">
        <v>17.966200000000001</v>
      </c>
      <c r="F1791" s="361">
        <v>11.219099999999999</v>
      </c>
      <c r="G1791" s="361">
        <v>2.21</v>
      </c>
      <c r="H1791" s="361">
        <v>9.0091000000000001</v>
      </c>
    </row>
    <row r="1792" spans="2:8" ht="15" customHeight="1">
      <c r="B1792" s="364">
        <v>42940</v>
      </c>
      <c r="C1792" s="361">
        <v>1.5041</v>
      </c>
      <c r="D1792" s="361">
        <v>11.3985</v>
      </c>
      <c r="E1792" s="361">
        <v>17.950600000000001</v>
      </c>
      <c r="F1792" s="361">
        <v>11.1881</v>
      </c>
      <c r="G1792" s="361">
        <v>2.2200000000000002</v>
      </c>
      <c r="H1792" s="361">
        <v>8.9680999999999997</v>
      </c>
    </row>
    <row r="1793" spans="2:8" ht="15" customHeight="1">
      <c r="B1793" s="364">
        <v>42937</v>
      </c>
      <c r="C1793" s="361">
        <v>1.5056</v>
      </c>
      <c r="D1793" s="361">
        <v>11.336</v>
      </c>
      <c r="E1793" s="361">
        <v>18.6036</v>
      </c>
      <c r="F1793" s="361">
        <v>11.1416</v>
      </c>
      <c r="G1793" s="361">
        <v>2.2200000000000002</v>
      </c>
      <c r="H1793" s="361">
        <v>8.9215999999999998</v>
      </c>
    </row>
    <row r="1794" spans="2:8" ht="15" customHeight="1">
      <c r="B1794" s="364">
        <v>42936</v>
      </c>
      <c r="C1794" s="361">
        <v>1.5076000000000001</v>
      </c>
      <c r="D1794" s="361">
        <v>11.0914</v>
      </c>
      <c r="E1794" s="361">
        <v>18.553999999999998</v>
      </c>
      <c r="F1794" s="361">
        <v>11.089700000000001</v>
      </c>
      <c r="G1794" s="361">
        <v>2.2349999999999999</v>
      </c>
      <c r="H1794" s="361">
        <v>8.8546999999999993</v>
      </c>
    </row>
    <row r="1795" spans="2:8" ht="15" customHeight="1">
      <c r="B1795" s="364">
        <v>42935</v>
      </c>
      <c r="C1795" s="361">
        <v>1.5148999999999999</v>
      </c>
      <c r="D1795" s="361">
        <v>11.140599999999999</v>
      </c>
      <c r="E1795" s="361">
        <v>18.572600000000001</v>
      </c>
      <c r="F1795" s="361">
        <v>11.122199999999999</v>
      </c>
      <c r="G1795" s="361">
        <v>2.2570000000000001</v>
      </c>
      <c r="H1795" s="361">
        <v>8.8651999999999997</v>
      </c>
    </row>
    <row r="1796" spans="2:8" ht="15" customHeight="1">
      <c r="B1796" s="364">
        <v>42934</v>
      </c>
      <c r="C1796" s="361">
        <v>1.5162</v>
      </c>
      <c r="D1796" s="361">
        <v>11.102</v>
      </c>
      <c r="E1796" s="361">
        <v>18.590199999999999</v>
      </c>
      <c r="F1796" s="361">
        <v>11.1013</v>
      </c>
      <c r="G1796" s="361">
        <v>2.2599999999999998</v>
      </c>
      <c r="H1796" s="361">
        <v>8.8413000000000004</v>
      </c>
    </row>
    <row r="1797" spans="2:8" ht="15" customHeight="1">
      <c r="B1797" s="364">
        <v>42933</v>
      </c>
      <c r="C1797" s="361">
        <v>1.5173000000000001</v>
      </c>
      <c r="D1797" s="361">
        <v>10.9717</v>
      </c>
      <c r="E1797" s="361">
        <v>18.566199999999998</v>
      </c>
      <c r="F1797" s="361">
        <v>11.077400000000001</v>
      </c>
      <c r="G1797" s="361">
        <v>2.2799999999999998</v>
      </c>
      <c r="H1797" s="361">
        <v>8.7973999999999997</v>
      </c>
    </row>
    <row r="1798" spans="2:8" ht="15" customHeight="1">
      <c r="B1798" s="364">
        <v>42930</v>
      </c>
      <c r="C1798" s="361">
        <v>1.5224</v>
      </c>
      <c r="D1798" s="361">
        <v>10.9556</v>
      </c>
      <c r="E1798" s="361">
        <v>18.429500000000001</v>
      </c>
      <c r="F1798" s="361">
        <v>11.1028</v>
      </c>
      <c r="G1798" s="361">
        <v>2.2469999999999999</v>
      </c>
      <c r="H1798" s="361">
        <v>8.8558000000000003</v>
      </c>
    </row>
    <row r="1799" spans="2:8" ht="15" customHeight="1">
      <c r="B1799" s="364">
        <v>42929</v>
      </c>
      <c r="C1799" s="361">
        <v>1.5270999999999999</v>
      </c>
      <c r="D1799" s="361">
        <v>10.991300000000001</v>
      </c>
      <c r="E1799" s="361">
        <v>18.434699999999999</v>
      </c>
      <c r="F1799" s="361">
        <v>11.130100000000001</v>
      </c>
      <c r="G1799" s="361">
        <v>2.242</v>
      </c>
      <c r="H1799" s="361">
        <v>8.8880999999999997</v>
      </c>
    </row>
    <row r="1800" spans="2:8" ht="15" customHeight="1">
      <c r="B1800" s="364">
        <v>42928</v>
      </c>
      <c r="C1800" s="361">
        <v>1.5443</v>
      </c>
      <c r="D1800" s="361">
        <v>10.982799999999999</v>
      </c>
      <c r="E1800" s="361">
        <v>18.448399999999999</v>
      </c>
      <c r="F1800" s="361">
        <v>11.1753</v>
      </c>
      <c r="G1800" s="361">
        <v>2.2749999999999999</v>
      </c>
      <c r="H1800" s="361">
        <v>8.9002999999999997</v>
      </c>
    </row>
    <row r="1801" spans="2:8" ht="15" customHeight="1">
      <c r="B1801" s="364">
        <v>42927</v>
      </c>
      <c r="C1801" s="361">
        <v>1.5412999999999999</v>
      </c>
      <c r="D1801" s="361">
        <v>11.3665</v>
      </c>
      <c r="E1801" s="361">
        <v>18.4374</v>
      </c>
      <c r="F1801" s="361">
        <v>11.294499999999999</v>
      </c>
      <c r="G1801" s="361">
        <v>2.2770000000000001</v>
      </c>
      <c r="H1801" s="361">
        <v>9.0175000000000001</v>
      </c>
    </row>
    <row r="1802" spans="2:8" ht="15" customHeight="1">
      <c r="B1802" s="364">
        <v>42926</v>
      </c>
      <c r="C1802" s="361">
        <v>1.5525</v>
      </c>
      <c r="D1802" s="361">
        <v>10.942299999999999</v>
      </c>
      <c r="E1802" s="361">
        <v>18.4267</v>
      </c>
      <c r="F1802" s="361">
        <v>11.1425</v>
      </c>
      <c r="G1802" s="361">
        <v>2.282</v>
      </c>
      <c r="H1802" s="361">
        <v>8.8605</v>
      </c>
    </row>
    <row r="1803" spans="2:8" ht="15" customHeight="1">
      <c r="B1803" s="364">
        <v>42923</v>
      </c>
      <c r="C1803" s="361">
        <v>1.5621</v>
      </c>
      <c r="D1803" s="361">
        <v>10.8751</v>
      </c>
      <c r="E1803" s="361">
        <v>18.396599999999999</v>
      </c>
      <c r="F1803" s="361">
        <v>11.0946</v>
      </c>
      <c r="G1803" s="361">
        <v>2.3170000000000002</v>
      </c>
      <c r="H1803" s="361">
        <v>8.7775999999999996</v>
      </c>
    </row>
    <row r="1804" spans="2:8" ht="15" customHeight="1">
      <c r="B1804" s="364">
        <v>42922</v>
      </c>
      <c r="C1804" s="361">
        <v>1.5488</v>
      </c>
      <c r="D1804" s="361">
        <v>10.3813</v>
      </c>
      <c r="E1804" s="361">
        <v>18.413599999999999</v>
      </c>
      <c r="F1804" s="361">
        <v>10.860799999999999</v>
      </c>
      <c r="G1804" s="361">
        <v>2.282</v>
      </c>
      <c r="H1804" s="361">
        <v>8.5787999999999993</v>
      </c>
    </row>
    <row r="1805" spans="2:8" ht="15" customHeight="1">
      <c r="B1805" s="364">
        <v>42921</v>
      </c>
      <c r="C1805" s="361">
        <v>1.5478000000000001</v>
      </c>
      <c r="D1805" s="361">
        <v>10.351100000000001</v>
      </c>
      <c r="E1805" s="361">
        <v>18.407299999999999</v>
      </c>
      <c r="F1805" s="361">
        <v>10.8339</v>
      </c>
      <c r="G1805" s="361">
        <v>2.2770000000000001</v>
      </c>
      <c r="H1805" s="361">
        <v>8.5569000000000006</v>
      </c>
    </row>
    <row r="1806" spans="2:8" ht="15" customHeight="1">
      <c r="B1806" s="364">
        <v>42920</v>
      </c>
      <c r="C1806" s="361">
        <v>1.5564</v>
      </c>
      <c r="D1806" s="361">
        <v>10.3363</v>
      </c>
      <c r="E1806" s="361">
        <v>18.367000000000001</v>
      </c>
      <c r="F1806" s="361">
        <v>10.7966</v>
      </c>
      <c r="G1806" s="361">
        <v>2.2669999999999999</v>
      </c>
      <c r="H1806" s="361">
        <v>8.5296000000000003</v>
      </c>
    </row>
    <row r="1807" spans="2:8" ht="15" customHeight="1">
      <c r="B1807" s="364">
        <v>42919</v>
      </c>
      <c r="C1807" s="361">
        <v>1.5448</v>
      </c>
      <c r="D1807" s="361">
        <v>10.3057</v>
      </c>
      <c r="E1807" s="361">
        <v>18.377199999999998</v>
      </c>
      <c r="F1807" s="361">
        <v>10.6929</v>
      </c>
      <c r="G1807" s="361">
        <v>2.23</v>
      </c>
      <c r="H1807" s="361">
        <v>8.4628999999999994</v>
      </c>
    </row>
    <row r="1808" spans="2:8" ht="15" customHeight="1">
      <c r="B1808" s="364">
        <v>42916</v>
      </c>
      <c r="C1808" s="361">
        <v>1.5422</v>
      </c>
      <c r="D1808" s="361">
        <v>10.1972</v>
      </c>
      <c r="E1808" s="361">
        <v>18.425799999999999</v>
      </c>
      <c r="F1808" s="361">
        <v>10.664400000000001</v>
      </c>
      <c r="G1808" s="361">
        <v>2.2120000000000002</v>
      </c>
      <c r="H1808" s="361">
        <v>8.4524000000000008</v>
      </c>
    </row>
    <row r="1809" spans="2:8" ht="15" customHeight="1">
      <c r="B1809" s="364">
        <v>42915</v>
      </c>
      <c r="C1809" s="361">
        <v>1.5405</v>
      </c>
      <c r="D1809" s="361">
        <v>10.225099999999999</v>
      </c>
      <c r="E1809" s="361">
        <v>18.403500000000001</v>
      </c>
      <c r="F1809" s="361">
        <v>10.665800000000001</v>
      </c>
      <c r="G1809" s="361">
        <v>2.1920000000000002</v>
      </c>
      <c r="H1809" s="361">
        <v>8.4738000000000007</v>
      </c>
    </row>
    <row r="1810" spans="2:8" ht="15" customHeight="1">
      <c r="B1810" s="364">
        <v>42914</v>
      </c>
      <c r="C1810" s="361">
        <v>1.5479000000000001</v>
      </c>
      <c r="D1810" s="361">
        <v>10.2355</v>
      </c>
      <c r="E1810" s="361">
        <v>18.374400000000001</v>
      </c>
      <c r="F1810" s="361">
        <v>10.6837</v>
      </c>
      <c r="G1810" s="361">
        <v>2.1800000000000002</v>
      </c>
      <c r="H1810" s="361">
        <v>8.5037000000000003</v>
      </c>
    </row>
    <row r="1811" spans="2:8" ht="15" customHeight="1">
      <c r="B1811" s="364">
        <v>42913</v>
      </c>
      <c r="C1811" s="361">
        <v>1.5472999999999999</v>
      </c>
      <c r="D1811" s="361">
        <v>10.3232</v>
      </c>
      <c r="E1811" s="361">
        <v>18.410699999999999</v>
      </c>
      <c r="F1811" s="361">
        <v>10.6953</v>
      </c>
      <c r="G1811" s="361">
        <v>2.1150000000000002</v>
      </c>
      <c r="H1811" s="361">
        <v>8.5802999999999994</v>
      </c>
    </row>
    <row r="1812" spans="2:8" ht="15" customHeight="1">
      <c r="B1812" s="364">
        <v>42912</v>
      </c>
      <c r="C1812" s="361">
        <v>1.5492999999999999</v>
      </c>
      <c r="D1812" s="361">
        <v>10.2956</v>
      </c>
      <c r="E1812" s="361">
        <v>18.385100000000001</v>
      </c>
      <c r="F1812" s="361">
        <v>10.6975</v>
      </c>
      <c r="G1812" s="361">
        <v>2.1219999999999999</v>
      </c>
      <c r="H1812" s="361">
        <v>8.5754999999999999</v>
      </c>
    </row>
    <row r="1813" spans="2:8" ht="15" customHeight="1">
      <c r="B1813" s="364">
        <v>42909</v>
      </c>
      <c r="C1813" s="361">
        <v>1.5571999999999999</v>
      </c>
      <c r="D1813" s="361">
        <v>10.8035</v>
      </c>
      <c r="E1813" s="361">
        <v>18.4482</v>
      </c>
      <c r="F1813" s="361">
        <v>10.905200000000001</v>
      </c>
      <c r="G1813" s="361">
        <v>2.13</v>
      </c>
      <c r="H1813" s="361">
        <v>8.7751999999999999</v>
      </c>
    </row>
    <row r="1814" spans="2:8" ht="15" customHeight="1">
      <c r="B1814" s="364">
        <v>42908</v>
      </c>
      <c r="C1814" s="361">
        <v>1.5616000000000001</v>
      </c>
      <c r="D1814" s="361">
        <v>10.7836</v>
      </c>
      <c r="E1814" s="361">
        <v>18.447700000000001</v>
      </c>
      <c r="F1814" s="361">
        <v>10.913399999999999</v>
      </c>
      <c r="G1814" s="361">
        <v>2.1349999999999998</v>
      </c>
      <c r="H1814" s="361">
        <v>8.7783999999999995</v>
      </c>
    </row>
    <row r="1815" spans="2:8" ht="15" customHeight="1">
      <c r="B1815" s="364">
        <v>42907</v>
      </c>
      <c r="C1815" s="361">
        <v>1.5712999999999999</v>
      </c>
      <c r="D1815" s="361">
        <v>10.797499999999999</v>
      </c>
      <c r="E1815" s="361">
        <v>18.451599999999999</v>
      </c>
      <c r="F1815" s="361">
        <v>10.939500000000001</v>
      </c>
      <c r="G1815" s="361">
        <v>2.1349999999999998</v>
      </c>
      <c r="H1815" s="361">
        <v>8.8045000000000009</v>
      </c>
    </row>
    <row r="1816" spans="2:8" ht="15" customHeight="1">
      <c r="B1816" s="364">
        <v>42906</v>
      </c>
      <c r="C1816" s="361">
        <v>1.5630999999999999</v>
      </c>
      <c r="D1816" s="361">
        <v>10.765700000000001</v>
      </c>
      <c r="E1816" s="361">
        <v>18.4529</v>
      </c>
      <c r="F1816" s="361">
        <v>10.8987</v>
      </c>
      <c r="G1816" s="361">
        <v>2.14</v>
      </c>
      <c r="H1816" s="361">
        <v>8.7586999999999993</v>
      </c>
    </row>
    <row r="1817" spans="2:8" ht="15" customHeight="1">
      <c r="B1817" s="364">
        <v>42905</v>
      </c>
      <c r="C1817" s="361">
        <v>1.5640000000000001</v>
      </c>
      <c r="D1817" s="361">
        <v>10.815099999999999</v>
      </c>
      <c r="E1817" s="361">
        <v>18.478000000000002</v>
      </c>
      <c r="F1817" s="361">
        <v>10.8873</v>
      </c>
      <c r="G1817" s="361">
        <v>2.1549999999999998</v>
      </c>
      <c r="H1817" s="361">
        <v>8.7323000000000004</v>
      </c>
    </row>
    <row r="1818" spans="2:8" ht="15" customHeight="1">
      <c r="B1818" s="364">
        <v>42902</v>
      </c>
      <c r="C1818" s="361">
        <v>1.5722</v>
      </c>
      <c r="D1818" s="361">
        <v>10.809100000000001</v>
      </c>
      <c r="E1818" s="361">
        <v>18.457100000000001</v>
      </c>
      <c r="F1818" s="361">
        <v>10.884</v>
      </c>
      <c r="G1818" s="361">
        <v>2.1589999999999998</v>
      </c>
      <c r="H1818" s="361">
        <v>8.7249999999999996</v>
      </c>
    </row>
    <row r="1819" spans="2:8" ht="15" customHeight="1">
      <c r="B1819" s="364">
        <v>42901</v>
      </c>
      <c r="C1819" s="361">
        <v>1.5738000000000001</v>
      </c>
      <c r="D1819" s="361">
        <v>10.766400000000001</v>
      </c>
      <c r="E1819" s="361">
        <v>18.439399999999999</v>
      </c>
      <c r="F1819" s="361">
        <v>10.9061</v>
      </c>
      <c r="G1819" s="361">
        <v>2.125</v>
      </c>
      <c r="H1819" s="361">
        <v>8.7811000000000003</v>
      </c>
    </row>
    <row r="1820" spans="2:8" ht="15" customHeight="1">
      <c r="B1820" s="364">
        <v>42900</v>
      </c>
      <c r="C1820" s="361">
        <v>1.5656000000000001</v>
      </c>
      <c r="D1820" s="361">
        <v>10.705399999999999</v>
      </c>
      <c r="E1820" s="361">
        <v>18.441299999999998</v>
      </c>
      <c r="F1820" s="361">
        <v>10.8591</v>
      </c>
      <c r="G1820" s="361">
        <v>2.1619999999999999</v>
      </c>
      <c r="H1820" s="361">
        <v>8.6971000000000007</v>
      </c>
    </row>
    <row r="1821" spans="2:8" ht="15" customHeight="1">
      <c r="B1821" s="364">
        <v>42899</v>
      </c>
      <c r="C1821" s="361">
        <v>1.5628</v>
      </c>
      <c r="D1821" s="361">
        <v>10.7342</v>
      </c>
      <c r="E1821" s="361">
        <v>18.441099999999999</v>
      </c>
      <c r="F1821" s="361">
        <v>10.870100000000001</v>
      </c>
      <c r="G1821" s="361">
        <v>2.1749999999999998</v>
      </c>
      <c r="H1821" s="361">
        <v>8.6951000000000001</v>
      </c>
    </row>
    <row r="1822" spans="2:8" ht="15" customHeight="1">
      <c r="B1822" s="364">
        <v>42898</v>
      </c>
      <c r="C1822" s="361">
        <v>1.5721000000000001</v>
      </c>
      <c r="D1822" s="361">
        <v>10.7052</v>
      </c>
      <c r="E1822" s="361">
        <v>18.467199999999998</v>
      </c>
      <c r="F1822" s="361">
        <v>10.884600000000001</v>
      </c>
      <c r="G1822" s="361">
        <v>2.2149999999999999</v>
      </c>
      <c r="H1822" s="361">
        <v>8.6696000000000009</v>
      </c>
    </row>
    <row r="1823" spans="2:8" ht="15" customHeight="1">
      <c r="B1823" s="364">
        <v>42895</v>
      </c>
      <c r="C1823" s="361">
        <v>1.5542</v>
      </c>
      <c r="D1823" s="361">
        <v>10.7448</v>
      </c>
      <c r="E1823" s="361">
        <v>18.418500000000002</v>
      </c>
      <c r="F1823" s="361">
        <v>10.8209</v>
      </c>
      <c r="G1823" s="361">
        <v>2.17</v>
      </c>
      <c r="H1823" s="361">
        <v>8.6509</v>
      </c>
    </row>
    <row r="1824" spans="2:8" ht="15" customHeight="1">
      <c r="B1824" s="364">
        <v>42894</v>
      </c>
      <c r="C1824" s="361">
        <v>1.5674999999999999</v>
      </c>
      <c r="D1824" s="361">
        <v>10.723000000000001</v>
      </c>
      <c r="E1824" s="361">
        <v>18.4315</v>
      </c>
      <c r="F1824" s="361">
        <v>10.831799999999999</v>
      </c>
      <c r="G1824" s="361">
        <v>2.1720000000000002</v>
      </c>
      <c r="H1824" s="361">
        <v>8.6598000000000006</v>
      </c>
    </row>
    <row r="1825" spans="2:8" ht="15" customHeight="1">
      <c r="B1825" s="364">
        <v>42893</v>
      </c>
      <c r="C1825" s="361">
        <v>1.5706</v>
      </c>
      <c r="D1825" s="361">
        <v>10.7401</v>
      </c>
      <c r="E1825" s="361">
        <v>18.467500000000001</v>
      </c>
      <c r="F1825" s="361">
        <v>10.8271</v>
      </c>
      <c r="G1825" s="361">
        <v>2.157</v>
      </c>
      <c r="H1825" s="361">
        <v>8.6700999999999997</v>
      </c>
    </row>
    <row r="1826" spans="2:8" ht="15" customHeight="1">
      <c r="B1826" s="364">
        <v>42891</v>
      </c>
      <c r="C1826" s="361">
        <v>1.5630999999999999</v>
      </c>
      <c r="D1826" s="361">
        <v>10.661799999999999</v>
      </c>
      <c r="E1826" s="361">
        <v>18.391200000000001</v>
      </c>
      <c r="F1826" s="361">
        <v>10.7624</v>
      </c>
      <c r="G1826" s="361">
        <v>2.1749999999999998</v>
      </c>
      <c r="H1826" s="361">
        <v>8.5874000000000006</v>
      </c>
    </row>
    <row r="1827" spans="2:8" ht="15" customHeight="1">
      <c r="B1827" s="364">
        <v>42888</v>
      </c>
      <c r="C1827" s="361">
        <v>1.5609</v>
      </c>
      <c r="D1827" s="361">
        <v>10.7105</v>
      </c>
      <c r="E1827" s="361">
        <v>18.385899999999999</v>
      </c>
      <c r="F1827" s="361">
        <v>10.7781</v>
      </c>
      <c r="G1827" s="361">
        <v>2.1970000000000001</v>
      </c>
      <c r="H1827" s="361">
        <v>8.5810999999999993</v>
      </c>
    </row>
    <row r="1828" spans="2:8" ht="15" customHeight="1">
      <c r="B1828" s="364">
        <v>42887</v>
      </c>
      <c r="C1828" s="361">
        <v>1.5802</v>
      </c>
      <c r="D1828" s="361">
        <v>10.6707</v>
      </c>
      <c r="E1828" s="361">
        <v>18.376799999999999</v>
      </c>
      <c r="F1828" s="361">
        <v>10.898899999999999</v>
      </c>
      <c r="G1828" s="361">
        <v>2.21</v>
      </c>
      <c r="H1828" s="361">
        <v>8.6889000000000003</v>
      </c>
    </row>
    <row r="1829" spans="2:8" ht="15" customHeight="1">
      <c r="B1829" s="364">
        <v>42886</v>
      </c>
      <c r="C1829" s="361">
        <v>1.5777000000000001</v>
      </c>
      <c r="D1829" s="361">
        <v>10.7028</v>
      </c>
      <c r="E1829" s="361">
        <v>18.3827</v>
      </c>
      <c r="F1829" s="361">
        <v>10.899100000000001</v>
      </c>
      <c r="G1829" s="361">
        <v>2.2370000000000001</v>
      </c>
      <c r="H1829" s="361">
        <v>8.6621000000000006</v>
      </c>
    </row>
    <row r="1830" spans="2:8" ht="15" customHeight="1">
      <c r="B1830" s="364">
        <v>42885</v>
      </c>
      <c r="C1830" s="361">
        <v>1.5779000000000001</v>
      </c>
      <c r="D1830" s="361">
        <v>10.4842</v>
      </c>
      <c r="E1830" s="361">
        <v>18.3919</v>
      </c>
      <c r="F1830" s="361">
        <v>10.853999999999999</v>
      </c>
      <c r="G1830" s="361">
        <v>2.2250000000000001</v>
      </c>
      <c r="H1830" s="361">
        <v>8.6289999999999996</v>
      </c>
    </row>
    <row r="1831" spans="2:8" ht="15" customHeight="1">
      <c r="B1831" s="364">
        <v>42884</v>
      </c>
      <c r="C1831" s="361">
        <v>1.5725</v>
      </c>
      <c r="D1831" s="361">
        <v>10.4834</v>
      </c>
      <c r="E1831" s="361">
        <v>18.3935</v>
      </c>
      <c r="F1831" s="361">
        <v>10.825799999999999</v>
      </c>
      <c r="G1831" s="361">
        <v>2.2450000000000001</v>
      </c>
      <c r="H1831" s="361">
        <v>8.5808</v>
      </c>
    </row>
    <row r="1832" spans="2:8" ht="15" customHeight="1">
      <c r="B1832" s="364">
        <v>42881</v>
      </c>
      <c r="C1832" s="361">
        <v>1.5747</v>
      </c>
      <c r="D1832" s="361">
        <v>10.62</v>
      </c>
      <c r="E1832" s="361">
        <v>18.43</v>
      </c>
      <c r="F1832" s="361">
        <v>10.8874</v>
      </c>
      <c r="G1832" s="361">
        <v>2.2349999999999999</v>
      </c>
      <c r="H1832" s="361">
        <v>8.6524000000000001</v>
      </c>
    </row>
    <row r="1833" spans="2:8" ht="15" customHeight="1">
      <c r="B1833" s="364">
        <v>42880</v>
      </c>
      <c r="C1833" s="361">
        <v>1.5826</v>
      </c>
      <c r="D1833" s="361">
        <v>10.5845</v>
      </c>
      <c r="E1833" s="361">
        <v>18.4405</v>
      </c>
      <c r="F1833" s="361">
        <v>10.777799999999999</v>
      </c>
      <c r="G1833" s="361">
        <v>2.2450000000000001</v>
      </c>
      <c r="H1833" s="361">
        <v>8.5327999999999999</v>
      </c>
    </row>
    <row r="1834" spans="2:8" ht="15" customHeight="1">
      <c r="B1834" s="364">
        <v>42879</v>
      </c>
      <c r="C1834" s="361">
        <v>1.6009</v>
      </c>
      <c r="D1834" s="361">
        <v>10.6036</v>
      </c>
      <c r="E1834" s="361">
        <v>18.422699999999999</v>
      </c>
      <c r="F1834" s="361">
        <v>10.836</v>
      </c>
      <c r="G1834" s="361">
        <v>2.2650000000000001</v>
      </c>
      <c r="H1834" s="361">
        <v>8.5709999999999997</v>
      </c>
    </row>
    <row r="1835" spans="2:8" ht="15" customHeight="1">
      <c r="B1835" s="364">
        <v>42878</v>
      </c>
      <c r="C1835" s="361">
        <v>1.6031</v>
      </c>
      <c r="D1835" s="361">
        <v>10.639900000000001</v>
      </c>
      <c r="E1835" s="361">
        <v>18.4239</v>
      </c>
      <c r="F1835" s="361">
        <v>10.867699999999999</v>
      </c>
      <c r="G1835" s="361">
        <v>2.2469999999999999</v>
      </c>
      <c r="H1835" s="361">
        <v>8.6206999999999994</v>
      </c>
    </row>
    <row r="1836" spans="2:8" ht="15" customHeight="1">
      <c r="B1836" s="364">
        <v>42877</v>
      </c>
      <c r="C1836" s="361">
        <v>1.6012999999999999</v>
      </c>
      <c r="D1836" s="361">
        <v>10.742900000000001</v>
      </c>
      <c r="E1836" s="361">
        <v>18.428799999999999</v>
      </c>
      <c r="F1836" s="361">
        <v>10.935600000000001</v>
      </c>
      <c r="G1836" s="361">
        <v>2.2719999999999998</v>
      </c>
      <c r="H1836" s="361">
        <v>8.6636000000000006</v>
      </c>
    </row>
    <row r="1837" spans="2:8" ht="15" customHeight="1">
      <c r="B1837" s="364">
        <v>42874</v>
      </c>
      <c r="C1837" s="361">
        <v>1.6140000000000001</v>
      </c>
      <c r="D1837" s="361">
        <v>10.579599999999999</v>
      </c>
      <c r="E1837" s="361">
        <v>18.45</v>
      </c>
      <c r="F1837" s="361">
        <v>10.9001</v>
      </c>
      <c r="G1837" s="361">
        <v>2.2320000000000002</v>
      </c>
      <c r="H1837" s="361">
        <v>8.6681000000000008</v>
      </c>
    </row>
    <row r="1838" spans="2:8" ht="15" customHeight="1">
      <c r="B1838" s="364">
        <v>42873</v>
      </c>
      <c r="C1838" s="361">
        <v>1.6136999999999999</v>
      </c>
      <c r="D1838" s="361">
        <v>10.612399999999999</v>
      </c>
      <c r="E1838" s="361">
        <v>18.420500000000001</v>
      </c>
      <c r="F1838" s="361">
        <v>10.910600000000001</v>
      </c>
      <c r="G1838" s="361">
        <v>2.2450000000000001</v>
      </c>
      <c r="H1838" s="361">
        <v>8.6655999999999995</v>
      </c>
    </row>
    <row r="1839" spans="2:8" ht="15" customHeight="1">
      <c r="B1839" s="364">
        <v>42872</v>
      </c>
      <c r="C1839" s="361">
        <v>1.609</v>
      </c>
      <c r="D1839" s="361">
        <v>10.5992</v>
      </c>
      <c r="E1839" s="361">
        <v>18.425799999999999</v>
      </c>
      <c r="F1839" s="361">
        <v>10.885300000000001</v>
      </c>
      <c r="G1839" s="361">
        <v>2.2469999999999999</v>
      </c>
      <c r="H1839" s="361">
        <v>8.6382999999999992</v>
      </c>
    </row>
    <row r="1840" spans="2:8" ht="15" customHeight="1">
      <c r="B1840" s="364">
        <v>42871</v>
      </c>
      <c r="C1840" s="361">
        <v>1.6063000000000001</v>
      </c>
      <c r="D1840" s="361">
        <v>10.5581</v>
      </c>
      <c r="E1840" s="361">
        <v>18.439</v>
      </c>
      <c r="F1840" s="361">
        <v>10.8405</v>
      </c>
      <c r="G1840" s="361">
        <v>2.3050000000000002</v>
      </c>
      <c r="H1840" s="361">
        <v>8.5355000000000008</v>
      </c>
    </row>
    <row r="1841" spans="2:8" ht="15" customHeight="1">
      <c r="B1841" s="364">
        <v>42870</v>
      </c>
      <c r="C1841" s="361">
        <v>1.6120000000000001</v>
      </c>
      <c r="D1841" s="361">
        <v>10.382899999999999</v>
      </c>
      <c r="E1841" s="361">
        <v>18.543299999999999</v>
      </c>
      <c r="F1841" s="361">
        <v>10.7902</v>
      </c>
      <c r="G1841" s="361">
        <v>2.302</v>
      </c>
      <c r="H1841" s="361">
        <v>8.4882000000000009</v>
      </c>
    </row>
    <row r="1842" spans="2:8" ht="15" customHeight="1">
      <c r="B1842" s="364">
        <v>42867</v>
      </c>
      <c r="C1842" s="361">
        <v>1.631</v>
      </c>
      <c r="D1842" s="361">
        <v>10.275600000000001</v>
      </c>
      <c r="E1842" s="361">
        <v>18.6142</v>
      </c>
      <c r="F1842" s="361">
        <v>10.8294</v>
      </c>
      <c r="G1842" s="361">
        <v>2.2919999999999998</v>
      </c>
      <c r="H1842" s="361">
        <v>8.5373999999999999</v>
      </c>
    </row>
    <row r="1843" spans="2:8" ht="15" customHeight="1">
      <c r="B1843" s="364">
        <v>42866</v>
      </c>
      <c r="C1843" s="361">
        <v>1.6709000000000001</v>
      </c>
      <c r="D1843" s="361">
        <v>10.262</v>
      </c>
      <c r="E1843" s="361">
        <v>18.592300000000002</v>
      </c>
      <c r="F1843" s="361">
        <v>10.8</v>
      </c>
      <c r="G1843" s="361">
        <v>2.3069999999999999</v>
      </c>
      <c r="H1843" s="361">
        <v>8.4930000000000003</v>
      </c>
    </row>
    <row r="1844" spans="2:8" ht="15" customHeight="1">
      <c r="B1844" s="364">
        <v>42865</v>
      </c>
      <c r="C1844" s="361">
        <v>1.6859</v>
      </c>
      <c r="D1844" s="361">
        <v>10.296799999999999</v>
      </c>
      <c r="E1844" s="361">
        <v>18.535499999999999</v>
      </c>
      <c r="F1844" s="361">
        <v>10.872</v>
      </c>
      <c r="G1844" s="361">
        <v>2.2999999999999998</v>
      </c>
      <c r="H1844" s="361">
        <v>8.5719999999999992</v>
      </c>
    </row>
    <row r="1845" spans="2:8" ht="15" customHeight="1">
      <c r="B1845" s="364">
        <v>42863</v>
      </c>
      <c r="C1845" s="361">
        <v>1.6648000000000001</v>
      </c>
      <c r="D1845" s="361">
        <v>10.304500000000001</v>
      </c>
      <c r="E1845" s="361">
        <v>18.593900000000001</v>
      </c>
      <c r="F1845" s="361">
        <v>10.819000000000001</v>
      </c>
      <c r="G1845" s="361">
        <v>2.2370000000000001</v>
      </c>
      <c r="H1845" s="361">
        <v>8.5820000000000007</v>
      </c>
    </row>
    <row r="1846" spans="2:8" ht="15" customHeight="1">
      <c r="B1846" s="364">
        <v>42859</v>
      </c>
      <c r="C1846" s="361">
        <v>1.7054</v>
      </c>
      <c r="D1846" s="361">
        <v>10.4068</v>
      </c>
      <c r="E1846" s="361">
        <v>18.680399999999999</v>
      </c>
      <c r="F1846" s="361">
        <v>10.9734</v>
      </c>
      <c r="G1846" s="361">
        <v>2.2120000000000002</v>
      </c>
      <c r="H1846" s="361">
        <v>8.7614000000000001</v>
      </c>
    </row>
    <row r="1847" spans="2:8" ht="15" customHeight="1">
      <c r="B1847" s="364">
        <v>42857</v>
      </c>
      <c r="C1847" s="361">
        <v>1.7217</v>
      </c>
      <c r="D1847" s="361">
        <v>10.343500000000001</v>
      </c>
      <c r="E1847" s="361">
        <v>18.700500000000002</v>
      </c>
      <c r="F1847" s="361">
        <v>11.0063</v>
      </c>
      <c r="G1847" s="361">
        <v>2.2370000000000001</v>
      </c>
      <c r="H1847" s="361">
        <v>8.7692999999999994</v>
      </c>
    </row>
    <row r="1848" spans="2:8" ht="15" customHeight="1">
      <c r="B1848" s="364">
        <v>42853</v>
      </c>
      <c r="C1848" s="361">
        <v>1.7269000000000001</v>
      </c>
      <c r="D1848" s="361">
        <v>10.1874</v>
      </c>
      <c r="E1848" s="361">
        <v>18.747399999999999</v>
      </c>
      <c r="F1848" s="361">
        <v>10.970499999999999</v>
      </c>
      <c r="G1848" s="361">
        <v>2.1920000000000002</v>
      </c>
      <c r="H1848" s="361">
        <v>8.7784999999999993</v>
      </c>
    </row>
    <row r="1849" spans="2:8" ht="15" customHeight="1">
      <c r="B1849" s="364">
        <v>42852</v>
      </c>
      <c r="C1849" s="361">
        <v>1.7245999999999999</v>
      </c>
      <c r="D1849" s="361">
        <v>10.357900000000001</v>
      </c>
      <c r="E1849" s="361">
        <v>18.805800000000001</v>
      </c>
      <c r="F1849" s="361">
        <v>10.987399999999999</v>
      </c>
      <c r="G1849" s="361">
        <v>2.1949999999999998</v>
      </c>
      <c r="H1849" s="361">
        <v>8.7924000000000007</v>
      </c>
    </row>
    <row r="1850" spans="2:8" ht="15" customHeight="1">
      <c r="B1850" s="364">
        <v>42851</v>
      </c>
      <c r="C1850" s="361">
        <v>1.7318</v>
      </c>
      <c r="D1850" s="361">
        <v>10.437799999999999</v>
      </c>
      <c r="E1850" s="361">
        <v>18.936299999999999</v>
      </c>
      <c r="F1850" s="361">
        <v>10.9842</v>
      </c>
      <c r="G1850" s="361">
        <v>2.2000000000000002</v>
      </c>
      <c r="H1850" s="361">
        <v>8.7842000000000002</v>
      </c>
    </row>
    <row r="1851" spans="2:8" ht="15" customHeight="1">
      <c r="B1851" s="364">
        <v>42850</v>
      </c>
      <c r="C1851" s="361">
        <v>1.7434000000000001</v>
      </c>
      <c r="D1851" s="361">
        <v>10.3781</v>
      </c>
      <c r="E1851" s="361">
        <v>18.965499999999999</v>
      </c>
      <c r="F1851" s="361">
        <v>11.044</v>
      </c>
      <c r="G1851" s="361">
        <v>2.1920000000000002</v>
      </c>
      <c r="H1851" s="361">
        <v>8.8520000000000003</v>
      </c>
    </row>
    <row r="1852" spans="2:8" ht="15" customHeight="1">
      <c r="B1852" s="364">
        <v>42849</v>
      </c>
      <c r="C1852" s="361">
        <v>1.7698</v>
      </c>
      <c r="D1852" s="361">
        <v>10.4687</v>
      </c>
      <c r="E1852" s="361">
        <v>19.119700000000002</v>
      </c>
      <c r="F1852" s="361">
        <v>11.1822</v>
      </c>
      <c r="G1852" s="361">
        <v>2.202</v>
      </c>
      <c r="H1852" s="361">
        <v>8.9802</v>
      </c>
    </row>
    <row r="1853" spans="2:8" ht="15" customHeight="1">
      <c r="B1853" s="364">
        <v>42846</v>
      </c>
      <c r="C1853" s="361">
        <v>1.6941999999999999</v>
      </c>
      <c r="D1853" s="361">
        <v>10.486000000000001</v>
      </c>
      <c r="E1853" s="361">
        <v>19.375</v>
      </c>
      <c r="F1853" s="361">
        <v>11.2058</v>
      </c>
      <c r="G1853" s="361">
        <v>2.1669999999999998</v>
      </c>
      <c r="H1853" s="361">
        <v>9.0388000000000002</v>
      </c>
    </row>
    <row r="1854" spans="2:8" ht="15" customHeight="1">
      <c r="B1854" s="364">
        <v>42845</v>
      </c>
      <c r="C1854" s="361">
        <v>1.7025999999999999</v>
      </c>
      <c r="D1854" s="361">
        <v>10.449199999999999</v>
      </c>
      <c r="E1854" s="361">
        <v>19.457599999999999</v>
      </c>
      <c r="F1854" s="361">
        <v>11.208399999999999</v>
      </c>
      <c r="G1854" s="361">
        <v>2.14</v>
      </c>
      <c r="H1854" s="361">
        <v>9.0684000000000005</v>
      </c>
    </row>
    <row r="1855" spans="2:8" ht="15" customHeight="1">
      <c r="B1855" s="364">
        <v>42844</v>
      </c>
      <c r="C1855" s="361">
        <v>1.7113</v>
      </c>
      <c r="D1855" s="361">
        <v>10.099500000000001</v>
      </c>
      <c r="E1855" s="361">
        <v>19.503900000000002</v>
      </c>
      <c r="F1855" s="361">
        <v>11.0787</v>
      </c>
      <c r="G1855" s="361">
        <v>2.1419999999999999</v>
      </c>
      <c r="H1855" s="361">
        <v>8.9367000000000001</v>
      </c>
    </row>
    <row r="1856" spans="2:8" ht="15" customHeight="1">
      <c r="B1856" s="364">
        <v>42843</v>
      </c>
      <c r="C1856" s="361">
        <v>1.7081999999999999</v>
      </c>
      <c r="D1856" s="361">
        <v>9.9826999999999995</v>
      </c>
      <c r="E1856" s="361">
        <v>19.602599999999999</v>
      </c>
      <c r="F1856" s="361">
        <v>11.017799999999999</v>
      </c>
      <c r="G1856" s="361">
        <v>2.17</v>
      </c>
      <c r="H1856" s="361">
        <v>8.8477999999999994</v>
      </c>
    </row>
    <row r="1857" spans="2:8" ht="15" customHeight="1">
      <c r="B1857" s="364">
        <v>42842</v>
      </c>
      <c r="C1857" s="361">
        <v>1.7062999999999999</v>
      </c>
      <c r="D1857" s="361">
        <v>10.0436</v>
      </c>
      <c r="E1857" s="361">
        <v>19.516200000000001</v>
      </c>
      <c r="F1857" s="361">
        <v>11.0802</v>
      </c>
      <c r="G1857" s="361">
        <v>2.1749999999999998</v>
      </c>
      <c r="H1857" s="361">
        <v>8.9052000000000007</v>
      </c>
    </row>
    <row r="1858" spans="2:8" ht="15" customHeight="1">
      <c r="B1858" s="364">
        <v>42839</v>
      </c>
      <c r="C1858" s="361">
        <v>1.7149000000000001</v>
      </c>
      <c r="D1858" s="361">
        <v>10.1347</v>
      </c>
      <c r="E1858" s="361">
        <v>19.4831</v>
      </c>
      <c r="F1858" s="361">
        <v>11.201499999999999</v>
      </c>
      <c r="G1858" s="361">
        <v>2.1840000000000002</v>
      </c>
      <c r="H1858" s="361">
        <v>9.0175000000000001</v>
      </c>
    </row>
    <row r="1859" spans="2:8" ht="15" customHeight="1">
      <c r="B1859" s="364">
        <v>42838</v>
      </c>
      <c r="C1859" s="361">
        <v>1.704</v>
      </c>
      <c r="D1859" s="361">
        <v>10.2136</v>
      </c>
      <c r="E1859" s="361">
        <v>19.478100000000001</v>
      </c>
      <c r="F1859" s="361">
        <v>11.2193</v>
      </c>
      <c r="G1859" s="361">
        <v>2.1749999999999998</v>
      </c>
      <c r="H1859" s="361">
        <v>9.0442999999999998</v>
      </c>
    </row>
    <row r="1860" spans="2:8" ht="15" customHeight="1">
      <c r="B1860" s="364">
        <v>42837</v>
      </c>
      <c r="C1860" s="361">
        <v>1.7292000000000001</v>
      </c>
      <c r="D1860" s="361">
        <v>10.138999999999999</v>
      </c>
      <c r="E1860" s="361">
        <v>19.465599999999998</v>
      </c>
      <c r="F1860" s="361">
        <v>11.2302</v>
      </c>
      <c r="G1860" s="361">
        <v>2.2069999999999999</v>
      </c>
      <c r="H1860" s="361">
        <v>9.0231999999999992</v>
      </c>
    </row>
    <row r="1861" spans="2:8" ht="15" customHeight="1">
      <c r="B1861" s="364">
        <v>42836</v>
      </c>
      <c r="C1861" s="361">
        <v>1.7362</v>
      </c>
      <c r="D1861" s="361">
        <v>10.032</v>
      </c>
      <c r="E1861" s="361">
        <v>19.447700000000001</v>
      </c>
      <c r="F1861" s="361">
        <v>11.2273</v>
      </c>
      <c r="G1861" s="361">
        <v>2.2000000000000002</v>
      </c>
      <c r="H1861" s="361">
        <v>9.0273000000000003</v>
      </c>
    </row>
    <row r="1862" spans="2:8" ht="15" customHeight="1">
      <c r="B1862" s="364">
        <v>42835</v>
      </c>
      <c r="C1862" s="361">
        <v>1.7269000000000001</v>
      </c>
      <c r="D1862" s="361">
        <v>9.7338000000000005</v>
      </c>
      <c r="E1862" s="361">
        <v>19.484200000000001</v>
      </c>
      <c r="F1862" s="361">
        <v>10.9871</v>
      </c>
      <c r="G1862" s="361">
        <v>2.2490000000000001</v>
      </c>
      <c r="H1862" s="361">
        <v>8.7380999999999993</v>
      </c>
    </row>
    <row r="1863" spans="2:8" ht="15" customHeight="1">
      <c r="B1863" s="364">
        <v>42832</v>
      </c>
      <c r="C1863" s="361">
        <v>1.7132000000000001</v>
      </c>
      <c r="D1863" s="361">
        <v>10.168100000000001</v>
      </c>
      <c r="E1863" s="361">
        <v>19.499700000000001</v>
      </c>
      <c r="F1863" s="361">
        <v>11.131600000000001</v>
      </c>
      <c r="G1863" s="361">
        <v>2.1970000000000001</v>
      </c>
      <c r="H1863" s="361">
        <v>8.9345999999999997</v>
      </c>
    </row>
    <row r="1864" spans="2:8" ht="15" customHeight="1">
      <c r="B1864" s="364">
        <v>42831</v>
      </c>
      <c r="C1864" s="361">
        <v>1.7117</v>
      </c>
      <c r="D1864" s="361">
        <v>10.1553</v>
      </c>
      <c r="E1864" s="361">
        <v>19.491800000000001</v>
      </c>
      <c r="F1864" s="361">
        <v>11.1234</v>
      </c>
      <c r="G1864" s="361">
        <v>2.1840000000000002</v>
      </c>
      <c r="H1864" s="361">
        <v>8.9393999999999991</v>
      </c>
    </row>
    <row r="1865" spans="2:8" ht="15" customHeight="1">
      <c r="B1865" s="364">
        <v>42830</v>
      </c>
      <c r="C1865" s="361">
        <v>1.7050000000000001</v>
      </c>
      <c r="D1865" s="361">
        <v>10.2882</v>
      </c>
      <c r="E1865" s="361">
        <v>19.479600000000001</v>
      </c>
      <c r="F1865" s="361">
        <v>11.218299999999999</v>
      </c>
      <c r="G1865" s="361">
        <v>2.1320000000000001</v>
      </c>
      <c r="H1865" s="361">
        <v>9.0862999999999996</v>
      </c>
    </row>
    <row r="1866" spans="2:8" ht="15" customHeight="1">
      <c r="B1866" s="364">
        <v>42829</v>
      </c>
      <c r="C1866" s="361">
        <v>1.7039</v>
      </c>
      <c r="D1866" s="361">
        <v>10.3071</v>
      </c>
      <c r="E1866" s="361">
        <v>19.4666</v>
      </c>
      <c r="F1866" s="361">
        <v>11.2493</v>
      </c>
      <c r="G1866" s="361">
        <v>2.13</v>
      </c>
      <c r="H1866" s="361">
        <v>9.1193000000000008</v>
      </c>
    </row>
    <row r="1867" spans="2:8" ht="15" customHeight="1">
      <c r="B1867" s="364">
        <v>42828</v>
      </c>
      <c r="C1867" s="361">
        <v>1.6993</v>
      </c>
      <c r="D1867" s="361">
        <v>10.15</v>
      </c>
      <c r="E1867" s="361">
        <v>19.503</v>
      </c>
      <c r="F1867" s="361">
        <v>11.2174</v>
      </c>
      <c r="G1867" s="361">
        <v>2.1669999999999998</v>
      </c>
      <c r="H1867" s="361">
        <v>9.0503999999999998</v>
      </c>
    </row>
    <row r="1868" spans="2:8" ht="15" customHeight="1">
      <c r="B1868" s="364">
        <v>42825</v>
      </c>
      <c r="C1868" s="361">
        <v>1.6926000000000001</v>
      </c>
      <c r="D1868" s="361">
        <v>10.8253</v>
      </c>
      <c r="E1868" s="361">
        <v>19.333600000000001</v>
      </c>
      <c r="F1868" s="361">
        <v>11.5024</v>
      </c>
      <c r="G1868" s="361">
        <v>2.1869999999999998</v>
      </c>
      <c r="H1868" s="361">
        <v>9.3154000000000003</v>
      </c>
    </row>
    <row r="1869" spans="2:8" ht="15" customHeight="1">
      <c r="B1869" s="364">
        <v>42824</v>
      </c>
      <c r="C1869" s="361">
        <v>1.6876</v>
      </c>
      <c r="D1869" s="361">
        <v>11.0891</v>
      </c>
      <c r="E1869" s="361">
        <v>19.349399999999999</v>
      </c>
      <c r="F1869" s="361">
        <v>11.629799999999999</v>
      </c>
      <c r="G1869" s="361">
        <v>2.1840000000000002</v>
      </c>
      <c r="H1869" s="361">
        <v>9.4458000000000002</v>
      </c>
    </row>
    <row r="1870" spans="2:8" ht="15" customHeight="1">
      <c r="B1870" s="364">
        <v>42823</v>
      </c>
      <c r="C1870" s="361">
        <v>1.6865000000000001</v>
      </c>
      <c r="D1870" s="361">
        <v>11.043699999999999</v>
      </c>
      <c r="E1870" s="361">
        <v>19.314800000000002</v>
      </c>
      <c r="F1870" s="361">
        <v>11.586</v>
      </c>
      <c r="G1870" s="361">
        <v>2.1619999999999999</v>
      </c>
      <c r="H1870" s="361">
        <v>9.4239999999999995</v>
      </c>
    </row>
    <row r="1871" spans="2:8" ht="15" customHeight="1">
      <c r="B1871" s="364">
        <v>42822</v>
      </c>
      <c r="C1871" s="361">
        <v>1.6906000000000001</v>
      </c>
      <c r="D1871" s="361">
        <v>10.7959</v>
      </c>
      <c r="E1871" s="361">
        <v>19.313600000000001</v>
      </c>
      <c r="F1871" s="361">
        <v>11.5062</v>
      </c>
      <c r="G1871" s="361">
        <v>2.165</v>
      </c>
      <c r="H1871" s="361">
        <v>9.3412000000000006</v>
      </c>
    </row>
    <row r="1872" spans="2:8" ht="15" customHeight="1">
      <c r="B1872" s="364">
        <v>42821</v>
      </c>
      <c r="C1872" s="361">
        <v>1.6961999999999999</v>
      </c>
      <c r="D1872" s="361">
        <v>11.5097</v>
      </c>
      <c r="E1872" s="361">
        <v>19.313099999999999</v>
      </c>
      <c r="F1872" s="361">
        <v>11.837999999999999</v>
      </c>
      <c r="G1872" s="361">
        <v>2.1520000000000001</v>
      </c>
      <c r="H1872" s="361">
        <v>9.6859999999999999</v>
      </c>
    </row>
    <row r="1873" spans="2:8" ht="15" customHeight="1">
      <c r="B1873" s="364">
        <v>42818</v>
      </c>
      <c r="C1873" s="361">
        <v>1.6900999999999999</v>
      </c>
      <c r="D1873" s="361">
        <v>11.6761</v>
      </c>
      <c r="E1873" s="361">
        <v>19.334800000000001</v>
      </c>
      <c r="F1873" s="361">
        <v>11.799200000000001</v>
      </c>
      <c r="G1873" s="361">
        <v>2.1850000000000001</v>
      </c>
      <c r="H1873" s="361">
        <v>9.6142000000000003</v>
      </c>
    </row>
    <row r="1874" spans="2:8" ht="15" customHeight="1">
      <c r="B1874" s="364">
        <v>42817</v>
      </c>
      <c r="C1874" s="361">
        <v>1.6857</v>
      </c>
      <c r="D1874" s="361">
        <v>11.6648</v>
      </c>
      <c r="E1874" s="361">
        <v>19.3476</v>
      </c>
      <c r="F1874" s="361">
        <v>11.7753</v>
      </c>
      <c r="G1874" s="361">
        <v>2.1520000000000001</v>
      </c>
      <c r="H1874" s="361">
        <v>9.6233000000000004</v>
      </c>
    </row>
    <row r="1875" spans="2:8" ht="15" customHeight="1">
      <c r="B1875" s="364">
        <v>42816</v>
      </c>
      <c r="C1875" s="361">
        <v>1.6892</v>
      </c>
      <c r="D1875" s="361">
        <v>11.696099999999999</v>
      </c>
      <c r="E1875" s="361">
        <v>19.356000000000002</v>
      </c>
      <c r="F1875" s="361">
        <v>11.803900000000001</v>
      </c>
      <c r="G1875" s="361">
        <v>2.145</v>
      </c>
      <c r="H1875" s="361">
        <v>9.6588999999999992</v>
      </c>
    </row>
    <row r="1876" spans="2:8" ht="15" customHeight="1">
      <c r="B1876" s="364">
        <v>42815</v>
      </c>
      <c r="C1876" s="361">
        <v>1.6808000000000001</v>
      </c>
      <c r="D1876" s="361">
        <v>11.823399999999999</v>
      </c>
      <c r="E1876" s="361">
        <v>19.378599999999999</v>
      </c>
      <c r="F1876" s="361">
        <v>11.8515</v>
      </c>
      <c r="G1876" s="361">
        <v>2.1909999999999998</v>
      </c>
      <c r="H1876" s="361">
        <v>9.6605000000000008</v>
      </c>
    </row>
    <row r="1877" spans="2:8" ht="15" customHeight="1">
      <c r="B1877" s="364">
        <v>42814</v>
      </c>
      <c r="C1877" s="361">
        <v>1.6982999999999999</v>
      </c>
      <c r="D1877" s="361">
        <v>12.0276</v>
      </c>
      <c r="E1877" s="361">
        <v>19.635400000000001</v>
      </c>
      <c r="F1877" s="361">
        <v>12.022399999999999</v>
      </c>
      <c r="G1877" s="361">
        <v>2.1920000000000002</v>
      </c>
      <c r="H1877" s="361">
        <v>9.8303999999999991</v>
      </c>
    </row>
    <row r="1878" spans="2:8" ht="15" customHeight="1">
      <c r="B1878" s="364">
        <v>42811</v>
      </c>
      <c r="C1878" s="361">
        <v>1.6879</v>
      </c>
      <c r="D1878" s="361">
        <v>11.8896</v>
      </c>
      <c r="E1878" s="361">
        <v>19.645700000000001</v>
      </c>
      <c r="F1878" s="361">
        <v>11.868</v>
      </c>
      <c r="G1878" s="361">
        <v>2.1669999999999998</v>
      </c>
      <c r="H1878" s="361">
        <v>9.7010000000000005</v>
      </c>
    </row>
    <row r="1879" spans="2:8" ht="15" customHeight="1">
      <c r="B1879" s="364">
        <v>42810</v>
      </c>
      <c r="C1879" s="361">
        <v>1.7038</v>
      </c>
      <c r="D1879" s="361">
        <v>11.874700000000001</v>
      </c>
      <c r="E1879" s="361">
        <v>19.702400000000001</v>
      </c>
      <c r="F1879" s="361">
        <v>11.8935</v>
      </c>
      <c r="G1879" s="361">
        <v>2.177</v>
      </c>
      <c r="H1879" s="361">
        <v>9.7164999999999999</v>
      </c>
    </row>
    <row r="1880" spans="2:8" ht="15" customHeight="1">
      <c r="B1880" s="364">
        <v>42809</v>
      </c>
      <c r="C1880" s="361">
        <v>1.7184999999999999</v>
      </c>
      <c r="D1880" s="361">
        <v>11.915800000000001</v>
      </c>
      <c r="E1880" s="361">
        <v>19.6952</v>
      </c>
      <c r="F1880" s="361">
        <v>11.9344</v>
      </c>
      <c r="G1880" s="361">
        <v>2.2650000000000001</v>
      </c>
      <c r="H1880" s="361">
        <v>9.6693999999999996</v>
      </c>
    </row>
    <row r="1881" spans="2:8" ht="15" customHeight="1">
      <c r="B1881" s="364">
        <v>42808</v>
      </c>
      <c r="C1881" s="361">
        <v>1.7185999999999999</v>
      </c>
      <c r="D1881" s="361">
        <v>12.0268</v>
      </c>
      <c r="E1881" s="361">
        <v>19.692499999999999</v>
      </c>
      <c r="F1881" s="361">
        <v>12.0023</v>
      </c>
      <c r="G1881" s="361">
        <v>2.2919999999999998</v>
      </c>
      <c r="H1881" s="361">
        <v>9.7103000000000002</v>
      </c>
    </row>
    <row r="1882" spans="2:8" ht="15" customHeight="1">
      <c r="B1882" s="364">
        <v>42807</v>
      </c>
      <c r="C1882" s="361">
        <v>1.7322</v>
      </c>
      <c r="D1882" s="361">
        <v>11.778700000000001</v>
      </c>
      <c r="E1882" s="361">
        <v>19.679200000000002</v>
      </c>
      <c r="F1882" s="361">
        <v>11.937099999999999</v>
      </c>
      <c r="G1882" s="361">
        <v>2.29</v>
      </c>
      <c r="H1882" s="361">
        <v>9.6471</v>
      </c>
    </row>
    <row r="1883" spans="2:8" ht="15" customHeight="1">
      <c r="B1883" s="364">
        <v>42804</v>
      </c>
      <c r="C1883" s="361">
        <v>1.7591000000000001</v>
      </c>
      <c r="D1883" s="361">
        <v>11.786300000000001</v>
      </c>
      <c r="E1883" s="361">
        <v>19.712399999999999</v>
      </c>
      <c r="F1883" s="361">
        <v>11.9435</v>
      </c>
      <c r="G1883" s="361">
        <v>2.3069999999999999</v>
      </c>
      <c r="H1883" s="361">
        <v>9.6364999999999998</v>
      </c>
    </row>
    <row r="1884" spans="2:8" ht="15" customHeight="1">
      <c r="B1884" s="364">
        <v>42803</v>
      </c>
      <c r="C1884" s="361">
        <v>1.7104999999999999</v>
      </c>
      <c r="D1884" s="361">
        <v>11.768700000000001</v>
      </c>
      <c r="E1884" s="361">
        <v>19.713899999999999</v>
      </c>
      <c r="F1884" s="361">
        <v>11.9354</v>
      </c>
      <c r="G1884" s="361">
        <v>2.3210000000000002</v>
      </c>
      <c r="H1884" s="361">
        <v>9.6143999999999998</v>
      </c>
    </row>
    <row r="1885" spans="2:8" ht="15" customHeight="1">
      <c r="B1885" s="364">
        <v>42802</v>
      </c>
      <c r="C1885" s="361">
        <v>1.7068000000000001</v>
      </c>
      <c r="D1885" s="361">
        <v>11.716100000000001</v>
      </c>
      <c r="E1885" s="361">
        <v>19.744599999999998</v>
      </c>
      <c r="F1885" s="361">
        <v>11.8645</v>
      </c>
      <c r="G1885" s="361">
        <v>2.2970000000000002</v>
      </c>
      <c r="H1885" s="361">
        <v>9.5675000000000008</v>
      </c>
    </row>
    <row r="1886" spans="2:8" ht="15" customHeight="1">
      <c r="B1886" s="364">
        <v>42801</v>
      </c>
      <c r="C1886" s="361">
        <v>1.7047000000000001</v>
      </c>
      <c r="D1886" s="361">
        <v>11.771100000000001</v>
      </c>
      <c r="E1886" s="361">
        <v>19.724699999999999</v>
      </c>
      <c r="F1886" s="361">
        <v>11.855499999999999</v>
      </c>
      <c r="G1886" s="361">
        <v>2.3199999999999998</v>
      </c>
      <c r="H1886" s="361">
        <v>9.5355000000000008</v>
      </c>
    </row>
    <row r="1887" spans="2:8" ht="15" customHeight="1">
      <c r="B1887" s="364">
        <v>42800</v>
      </c>
      <c r="C1887" s="361">
        <v>1.7132000000000001</v>
      </c>
      <c r="D1887" s="361">
        <v>11.4131</v>
      </c>
      <c r="E1887" s="361">
        <v>19.709</v>
      </c>
      <c r="F1887" s="361">
        <v>11.725199999999999</v>
      </c>
      <c r="G1887" s="361">
        <v>2.2480000000000002</v>
      </c>
      <c r="H1887" s="361">
        <v>9.4771999999999998</v>
      </c>
    </row>
    <row r="1888" spans="2:8" ht="15" customHeight="1">
      <c r="B1888" s="364">
        <v>42797</v>
      </c>
      <c r="C1888" s="361">
        <v>1.7142999999999999</v>
      </c>
      <c r="D1888" s="361">
        <v>11.181800000000001</v>
      </c>
      <c r="E1888" s="361">
        <v>19.756799999999998</v>
      </c>
      <c r="F1888" s="361">
        <v>11.7163</v>
      </c>
      <c r="G1888" s="361">
        <v>2.2200000000000002</v>
      </c>
      <c r="H1888" s="361">
        <v>9.4962999999999997</v>
      </c>
    </row>
    <row r="1889" spans="2:8" ht="15" customHeight="1">
      <c r="B1889" s="364">
        <v>42796</v>
      </c>
      <c r="C1889" s="361">
        <v>1.758</v>
      </c>
      <c r="D1889" s="361">
        <v>11.278600000000001</v>
      </c>
      <c r="E1889" s="361">
        <v>19.764099999999999</v>
      </c>
      <c r="F1889" s="361">
        <v>11.717599999999999</v>
      </c>
      <c r="G1889" s="361">
        <v>2.222</v>
      </c>
      <c r="H1889" s="361">
        <v>9.4955999999999996</v>
      </c>
    </row>
    <row r="1890" spans="2:8" ht="15" customHeight="1">
      <c r="B1890" s="364">
        <v>42794</v>
      </c>
      <c r="C1890" s="361">
        <v>1.7505999999999999</v>
      </c>
      <c r="D1890" s="361">
        <v>11.1364</v>
      </c>
      <c r="E1890" s="361">
        <v>19.757400000000001</v>
      </c>
      <c r="F1890" s="361">
        <v>11.7288</v>
      </c>
      <c r="G1890" s="361">
        <v>2.157</v>
      </c>
      <c r="H1890" s="361">
        <v>9.5717999999999996</v>
      </c>
    </row>
    <row r="1891" spans="2:8" ht="15" customHeight="1">
      <c r="B1891" s="364">
        <v>42793</v>
      </c>
      <c r="C1891" s="361">
        <v>1.7516</v>
      </c>
      <c r="D1891" s="361">
        <v>11.198600000000001</v>
      </c>
      <c r="E1891" s="361">
        <v>19.826000000000001</v>
      </c>
      <c r="F1891" s="361">
        <v>11.7561</v>
      </c>
      <c r="G1891" s="361">
        <v>2.16</v>
      </c>
      <c r="H1891" s="361">
        <v>9.5960999999999999</v>
      </c>
    </row>
    <row r="1892" spans="2:8" ht="15" customHeight="1">
      <c r="B1892" s="364">
        <v>42790</v>
      </c>
      <c r="C1892" s="361">
        <v>1.7433000000000001</v>
      </c>
      <c r="D1892" s="361">
        <v>11.116099999999999</v>
      </c>
      <c r="E1892" s="361">
        <v>19.7514</v>
      </c>
      <c r="F1892" s="361">
        <v>11.7216</v>
      </c>
      <c r="G1892" s="361">
        <v>2.1720000000000002</v>
      </c>
      <c r="H1892" s="361">
        <v>9.5495999999999999</v>
      </c>
    </row>
    <row r="1893" spans="2:8" ht="15" customHeight="1">
      <c r="B1893" s="364">
        <v>42789</v>
      </c>
      <c r="C1893" s="361">
        <v>1.7278</v>
      </c>
      <c r="D1893" s="361">
        <v>11.239800000000001</v>
      </c>
      <c r="E1893" s="361">
        <v>19.764800000000001</v>
      </c>
      <c r="F1893" s="361">
        <v>11.726100000000001</v>
      </c>
      <c r="G1893" s="361">
        <v>2.1909999999999998</v>
      </c>
      <c r="H1893" s="361">
        <v>9.5350999999999999</v>
      </c>
    </row>
    <row r="1894" spans="2:8" ht="15" customHeight="1">
      <c r="B1894" s="364">
        <v>42788</v>
      </c>
      <c r="C1894" s="361">
        <v>1.7277</v>
      </c>
      <c r="D1894" s="361">
        <v>11.1403</v>
      </c>
      <c r="E1894" s="361">
        <v>19.758500000000002</v>
      </c>
      <c r="F1894" s="361">
        <v>11.700900000000001</v>
      </c>
      <c r="G1894" s="361">
        <v>2.242</v>
      </c>
      <c r="H1894" s="361">
        <v>9.4588999999999999</v>
      </c>
    </row>
    <row r="1895" spans="2:8" ht="15" customHeight="1">
      <c r="B1895" s="364">
        <v>42787</v>
      </c>
      <c r="C1895" s="361">
        <v>1.7318</v>
      </c>
      <c r="D1895" s="361">
        <v>11.133599999999999</v>
      </c>
      <c r="E1895" s="361">
        <v>19.7682</v>
      </c>
      <c r="F1895" s="361">
        <v>11.720700000000001</v>
      </c>
      <c r="G1895" s="361">
        <v>2.202</v>
      </c>
      <c r="H1895" s="361">
        <v>9.5187000000000008</v>
      </c>
    </row>
    <row r="1896" spans="2:8" ht="15" customHeight="1">
      <c r="B1896" s="364">
        <v>42786</v>
      </c>
      <c r="C1896" s="361">
        <v>1.7472000000000001</v>
      </c>
      <c r="D1896" s="361">
        <v>11.1854</v>
      </c>
      <c r="E1896" s="361">
        <v>19.763200000000001</v>
      </c>
      <c r="F1896" s="361">
        <v>11.7782</v>
      </c>
      <c r="G1896" s="361">
        <v>2.1850000000000001</v>
      </c>
      <c r="H1896" s="361">
        <v>9.5931999999999995</v>
      </c>
    </row>
    <row r="1897" spans="2:8" ht="15" customHeight="1">
      <c r="B1897" s="364">
        <v>42783</v>
      </c>
      <c r="C1897" s="361">
        <v>1.7478</v>
      </c>
      <c r="D1897" s="361">
        <v>11.371499999999999</v>
      </c>
      <c r="E1897" s="361">
        <v>19.884599999999999</v>
      </c>
      <c r="F1897" s="361">
        <v>11.830500000000001</v>
      </c>
      <c r="G1897" s="361">
        <v>2.14</v>
      </c>
      <c r="H1897" s="361">
        <v>9.6905000000000001</v>
      </c>
    </row>
    <row r="1898" spans="2:8" ht="15" customHeight="1">
      <c r="B1898" s="364">
        <v>42782</v>
      </c>
      <c r="C1898" s="361">
        <v>1.7423</v>
      </c>
      <c r="D1898" s="361">
        <v>11.225</v>
      </c>
      <c r="E1898" s="361">
        <v>19.849599999999999</v>
      </c>
      <c r="F1898" s="361">
        <v>11.7423</v>
      </c>
      <c r="G1898" s="361">
        <v>2.1419999999999999</v>
      </c>
      <c r="H1898" s="361">
        <v>9.6003000000000007</v>
      </c>
    </row>
    <row r="1899" spans="2:8" ht="15" customHeight="1">
      <c r="B1899" s="364">
        <v>42781</v>
      </c>
      <c r="C1899" s="361">
        <v>1.7459</v>
      </c>
      <c r="D1899" s="361">
        <v>11.2149</v>
      </c>
      <c r="E1899" s="361">
        <v>19.857500000000002</v>
      </c>
      <c r="F1899" s="361">
        <v>11.742699999999999</v>
      </c>
      <c r="G1899" s="361">
        <v>2.15</v>
      </c>
      <c r="H1899" s="361">
        <v>9.5927000000000007</v>
      </c>
    </row>
    <row r="1900" spans="2:8" ht="15" customHeight="1">
      <c r="B1900" s="364">
        <v>42780</v>
      </c>
      <c r="C1900" s="361">
        <v>1.7455000000000001</v>
      </c>
      <c r="D1900" s="361">
        <v>11.1637</v>
      </c>
      <c r="E1900" s="361">
        <v>19.8748</v>
      </c>
      <c r="F1900" s="361">
        <v>11.777799999999999</v>
      </c>
      <c r="G1900" s="361">
        <v>2.133</v>
      </c>
      <c r="H1900" s="361">
        <v>9.6448</v>
      </c>
    </row>
    <row r="1901" spans="2:8" ht="15" customHeight="1">
      <c r="B1901" s="364">
        <v>42779</v>
      </c>
      <c r="C1901" s="361">
        <v>1.7536</v>
      </c>
      <c r="D1901" s="361">
        <v>11.448700000000001</v>
      </c>
      <c r="E1901" s="361">
        <v>20.024899999999999</v>
      </c>
      <c r="F1901" s="361">
        <v>11.8774</v>
      </c>
      <c r="G1901" s="361">
        <v>2.1549999999999998</v>
      </c>
      <c r="H1901" s="361">
        <v>9.7224000000000004</v>
      </c>
    </row>
    <row r="1902" spans="2:8" ht="15" customHeight="1">
      <c r="B1902" s="364">
        <v>42776</v>
      </c>
      <c r="C1902" s="361">
        <v>1.7535000000000001</v>
      </c>
      <c r="D1902" s="361">
        <v>11.99</v>
      </c>
      <c r="E1902" s="361">
        <v>19.7362</v>
      </c>
      <c r="F1902" s="361">
        <v>12.0648</v>
      </c>
      <c r="G1902" s="361">
        <v>2.141</v>
      </c>
      <c r="H1902" s="361">
        <v>9.9238</v>
      </c>
    </row>
    <row r="1903" spans="2:8" ht="15" customHeight="1">
      <c r="B1903" s="364">
        <v>42775</v>
      </c>
      <c r="C1903" s="361">
        <v>1.7594000000000001</v>
      </c>
      <c r="D1903" s="361">
        <v>11.5922</v>
      </c>
      <c r="E1903" s="361">
        <v>19.7333</v>
      </c>
      <c r="F1903" s="361">
        <v>12.0321</v>
      </c>
      <c r="G1903" s="361">
        <v>2.14</v>
      </c>
      <c r="H1903" s="361">
        <v>9.8920999999999992</v>
      </c>
    </row>
    <row r="1904" spans="2:8" ht="15" customHeight="1">
      <c r="B1904" s="364">
        <v>42774</v>
      </c>
      <c r="C1904" s="361">
        <v>1.7381</v>
      </c>
      <c r="D1904" s="361">
        <v>11.5046</v>
      </c>
      <c r="E1904" s="361">
        <v>19.734999999999999</v>
      </c>
      <c r="F1904" s="361">
        <v>12.0397</v>
      </c>
      <c r="G1904" s="361">
        <v>2.125</v>
      </c>
      <c r="H1904" s="361">
        <v>9.9146999999999998</v>
      </c>
    </row>
    <row r="1905" spans="2:8" ht="15" customHeight="1">
      <c r="B1905" s="364">
        <v>42773</v>
      </c>
      <c r="C1905" s="361">
        <v>1.7153</v>
      </c>
      <c r="D1905" s="361">
        <v>11.492599999999999</v>
      </c>
      <c r="E1905" s="361">
        <v>19.714300000000001</v>
      </c>
      <c r="F1905" s="361">
        <v>12.0631</v>
      </c>
      <c r="G1905" s="361">
        <v>2.1419999999999999</v>
      </c>
      <c r="H1905" s="361">
        <v>9.9210999999999991</v>
      </c>
    </row>
    <row r="1906" spans="2:8" ht="15" customHeight="1">
      <c r="B1906" s="364">
        <v>42772</v>
      </c>
      <c r="C1906" s="361">
        <v>1.7104999999999999</v>
      </c>
      <c r="D1906" s="361">
        <v>11.715999999999999</v>
      </c>
      <c r="E1906" s="361">
        <v>19.7057</v>
      </c>
      <c r="F1906" s="361">
        <v>12.2018</v>
      </c>
      <c r="G1906" s="361">
        <v>2.16</v>
      </c>
      <c r="H1906" s="361">
        <v>10.0418</v>
      </c>
    </row>
    <row r="1907" spans="2:8" ht="15" customHeight="1">
      <c r="B1907" s="364">
        <v>42769</v>
      </c>
      <c r="C1907" s="361">
        <v>1.6924999999999999</v>
      </c>
      <c r="D1907" s="361">
        <v>12.056699999999999</v>
      </c>
      <c r="E1907" s="361">
        <v>19.460699999999999</v>
      </c>
      <c r="F1907" s="361">
        <v>12.436</v>
      </c>
      <c r="G1907" s="361">
        <v>2.1800000000000002</v>
      </c>
      <c r="H1907" s="361">
        <v>10.256</v>
      </c>
    </row>
    <row r="1908" spans="2:8" ht="15" customHeight="1">
      <c r="B1908" s="364">
        <v>42768</v>
      </c>
      <c r="C1908" s="361">
        <v>1.6832</v>
      </c>
      <c r="D1908" s="361">
        <v>12.001899999999999</v>
      </c>
      <c r="E1908" s="361">
        <v>19.416899999999998</v>
      </c>
      <c r="F1908" s="361">
        <v>12.441800000000001</v>
      </c>
      <c r="G1908" s="361">
        <v>2.16</v>
      </c>
      <c r="H1908" s="361">
        <v>10.2818</v>
      </c>
    </row>
    <row r="1909" spans="2:8" ht="15" customHeight="1">
      <c r="B1909" s="364">
        <v>42767</v>
      </c>
      <c r="C1909" s="361">
        <v>1.5945</v>
      </c>
      <c r="D1909" s="361">
        <v>12.190799999999999</v>
      </c>
      <c r="E1909" s="361">
        <v>19.372900000000001</v>
      </c>
      <c r="F1909" s="361">
        <v>12.579499999999999</v>
      </c>
      <c r="G1909" s="361">
        <v>2.1720000000000002</v>
      </c>
      <c r="H1909" s="361">
        <v>10.407500000000001</v>
      </c>
    </row>
    <row r="1910" spans="2:8" ht="15" customHeight="1">
      <c r="B1910" s="364">
        <v>42766</v>
      </c>
      <c r="C1910" s="361">
        <v>1.6919</v>
      </c>
      <c r="D1910" s="361">
        <v>12.164099999999999</v>
      </c>
      <c r="E1910" s="361">
        <v>19.357700000000001</v>
      </c>
      <c r="F1910" s="361">
        <v>12.5205</v>
      </c>
      <c r="G1910" s="361">
        <v>2.1549999999999998</v>
      </c>
      <c r="H1910" s="361">
        <v>10.365500000000001</v>
      </c>
    </row>
    <row r="1911" spans="2:8" ht="15" customHeight="1">
      <c r="B1911" s="364">
        <v>42761</v>
      </c>
      <c r="C1911" s="361">
        <v>1.6821999999999999</v>
      </c>
      <c r="D1911" s="361">
        <v>11.7226</v>
      </c>
      <c r="E1911" s="361">
        <v>19.467099999999999</v>
      </c>
      <c r="F1911" s="361">
        <v>12.171200000000001</v>
      </c>
      <c r="G1911" s="361">
        <v>2.1869999999999998</v>
      </c>
      <c r="H1911" s="361">
        <v>9.9841999999999995</v>
      </c>
    </row>
    <row r="1912" spans="2:8" ht="15" customHeight="1">
      <c r="B1912" s="364">
        <v>42760</v>
      </c>
      <c r="C1912" s="361">
        <v>1.6887000000000001</v>
      </c>
      <c r="D1912" s="361">
        <v>11.9146</v>
      </c>
      <c r="E1912" s="361">
        <v>19.4999</v>
      </c>
      <c r="F1912" s="361">
        <v>12.2423</v>
      </c>
      <c r="G1912" s="361">
        <v>2.13</v>
      </c>
      <c r="H1912" s="361">
        <v>10.112299999999999</v>
      </c>
    </row>
    <row r="1913" spans="2:8" ht="15" customHeight="1">
      <c r="B1913" s="364">
        <v>42759</v>
      </c>
      <c r="C1913" s="361">
        <v>1.6217999999999999</v>
      </c>
      <c r="D1913" s="361">
        <v>11.618499999999999</v>
      </c>
      <c r="E1913" s="361">
        <v>19.495999999999999</v>
      </c>
      <c r="F1913" s="361">
        <v>12.1386</v>
      </c>
      <c r="G1913" s="361">
        <v>2.1019999999999999</v>
      </c>
      <c r="H1913" s="361">
        <v>10.0366</v>
      </c>
    </row>
    <row r="1914" spans="2:8" ht="15" customHeight="1">
      <c r="B1914" s="364">
        <v>42758</v>
      </c>
      <c r="C1914" s="361">
        <v>1.5303</v>
      </c>
      <c r="D1914" s="361">
        <v>12</v>
      </c>
      <c r="E1914" s="361">
        <v>19.698</v>
      </c>
      <c r="F1914" s="361">
        <v>12.1137</v>
      </c>
      <c r="G1914" s="361">
        <v>2.1269999999999998</v>
      </c>
      <c r="H1914" s="361">
        <v>9.9867000000000008</v>
      </c>
    </row>
    <row r="1915" spans="2:8" ht="15" customHeight="1">
      <c r="B1915" s="364">
        <v>42755</v>
      </c>
      <c r="C1915" s="361">
        <v>1.5291999999999999</v>
      </c>
      <c r="D1915" s="361">
        <v>12.0678</v>
      </c>
      <c r="E1915" s="361">
        <v>20.0059</v>
      </c>
      <c r="F1915" s="361">
        <v>12.2277</v>
      </c>
      <c r="G1915" s="361">
        <v>2.12</v>
      </c>
      <c r="H1915" s="361">
        <v>10.107699999999999</v>
      </c>
    </row>
    <row r="1916" spans="2:8" ht="15" customHeight="1">
      <c r="B1916" s="364">
        <v>42754</v>
      </c>
      <c r="C1916" s="361">
        <v>1.5142</v>
      </c>
      <c r="D1916" s="361">
        <v>12.087199999999999</v>
      </c>
      <c r="E1916" s="361">
        <v>19.994800000000001</v>
      </c>
      <c r="F1916" s="361">
        <v>12.224</v>
      </c>
      <c r="G1916" s="361">
        <v>2.165</v>
      </c>
      <c r="H1916" s="361">
        <v>10.058999999999999</v>
      </c>
    </row>
    <row r="1917" spans="2:8" ht="15" customHeight="1">
      <c r="B1917" s="364">
        <v>42753</v>
      </c>
      <c r="C1917" s="361">
        <v>1.5107999999999999</v>
      </c>
      <c r="D1917" s="361">
        <v>11.9297</v>
      </c>
      <c r="E1917" s="361">
        <v>19.973800000000001</v>
      </c>
      <c r="F1917" s="361">
        <v>12.2158</v>
      </c>
      <c r="G1917" s="361">
        <v>2.1219999999999999</v>
      </c>
      <c r="H1917" s="361">
        <v>10.0938</v>
      </c>
    </row>
    <row r="1918" spans="2:8" ht="15" customHeight="1">
      <c r="B1918" s="364">
        <v>42752</v>
      </c>
      <c r="C1918" s="361">
        <v>1.5102</v>
      </c>
      <c r="D1918" s="361">
        <v>11.903700000000001</v>
      </c>
      <c r="E1918" s="361">
        <v>19.992899999999999</v>
      </c>
      <c r="F1918" s="361">
        <v>12.2293</v>
      </c>
      <c r="G1918" s="361">
        <v>2.105</v>
      </c>
      <c r="H1918" s="361">
        <v>10.1243</v>
      </c>
    </row>
    <row r="1919" spans="2:8" ht="15" customHeight="1">
      <c r="B1919" s="364">
        <v>42751</v>
      </c>
      <c r="C1919" s="361">
        <v>1.5224</v>
      </c>
      <c r="D1919" s="361">
        <v>12.417400000000001</v>
      </c>
      <c r="E1919" s="361">
        <v>20.0624</v>
      </c>
      <c r="F1919" s="361">
        <v>12.4551</v>
      </c>
      <c r="G1919" s="361">
        <v>2.12</v>
      </c>
      <c r="H1919" s="361">
        <v>10.335100000000001</v>
      </c>
    </row>
    <row r="1920" spans="2:8" ht="15" customHeight="1">
      <c r="B1920" s="364">
        <v>42748</v>
      </c>
      <c r="C1920" s="361">
        <v>1.5118</v>
      </c>
      <c r="D1920" s="361">
        <v>11.5983</v>
      </c>
      <c r="E1920" s="361">
        <v>20.0182</v>
      </c>
      <c r="F1920" s="361">
        <v>12.211399999999999</v>
      </c>
      <c r="G1920" s="361">
        <v>2.085</v>
      </c>
      <c r="H1920" s="361">
        <v>10.1264</v>
      </c>
    </row>
    <row r="1921" spans="2:8" ht="15" customHeight="1">
      <c r="B1921" s="364">
        <v>42747</v>
      </c>
      <c r="C1921" s="361">
        <v>1.5024999999999999</v>
      </c>
      <c r="D1921" s="361">
        <v>11.482100000000001</v>
      </c>
      <c r="E1921" s="361">
        <v>19.985700000000001</v>
      </c>
      <c r="F1921" s="361">
        <v>12.19</v>
      </c>
      <c r="G1921" s="361">
        <v>2.0569999999999999</v>
      </c>
      <c r="H1921" s="361">
        <v>10.132999999999999</v>
      </c>
    </row>
    <row r="1922" spans="2:8" ht="15" customHeight="1">
      <c r="B1922" s="364">
        <v>42746</v>
      </c>
      <c r="C1922" s="361">
        <v>1.5081</v>
      </c>
      <c r="D1922" s="361">
        <v>11.338800000000001</v>
      </c>
      <c r="E1922" s="361">
        <v>20.013100000000001</v>
      </c>
      <c r="F1922" s="361">
        <v>12.236499999999999</v>
      </c>
      <c r="G1922" s="361">
        <v>2.13</v>
      </c>
      <c r="H1922" s="361">
        <v>10.1065</v>
      </c>
    </row>
    <row r="1923" spans="2:8" ht="15" customHeight="1">
      <c r="B1923" s="364">
        <v>42745</v>
      </c>
      <c r="C1923" s="361">
        <v>1.5319</v>
      </c>
      <c r="D1923" s="361">
        <v>11.531599999999999</v>
      </c>
      <c r="E1923" s="361">
        <v>20.021000000000001</v>
      </c>
      <c r="F1923" s="361">
        <v>12.3065</v>
      </c>
      <c r="G1923" s="361">
        <v>2.1040000000000001</v>
      </c>
      <c r="H1923" s="361">
        <v>10.202500000000001</v>
      </c>
    </row>
    <row r="1924" spans="2:8" ht="15" customHeight="1">
      <c r="B1924" s="364">
        <v>42744</v>
      </c>
      <c r="C1924" s="361">
        <v>1.5295000000000001</v>
      </c>
      <c r="D1924" s="361">
        <v>11.5185</v>
      </c>
      <c r="E1924" s="361">
        <v>20.026</v>
      </c>
      <c r="F1924" s="361">
        <v>12.2095</v>
      </c>
      <c r="G1924" s="361">
        <v>2.137</v>
      </c>
      <c r="H1924" s="361">
        <v>10.0725</v>
      </c>
    </row>
    <row r="1925" spans="2:8" ht="15" customHeight="1">
      <c r="B1925" s="364">
        <v>42741</v>
      </c>
      <c r="C1925" s="361">
        <v>1.5313000000000001</v>
      </c>
      <c r="D1925" s="361">
        <v>11.7971</v>
      </c>
      <c r="E1925" s="361">
        <v>20.029599999999999</v>
      </c>
      <c r="F1925" s="361">
        <v>12.2951</v>
      </c>
      <c r="G1925" s="361">
        <v>2.1019999999999999</v>
      </c>
      <c r="H1925" s="361">
        <v>10.193099999999999</v>
      </c>
    </row>
    <row r="1926" spans="2:8" ht="15" customHeight="1">
      <c r="B1926" s="364">
        <v>42740</v>
      </c>
      <c r="C1926" s="361">
        <v>1.5366</v>
      </c>
      <c r="D1926" s="361">
        <v>11.9541</v>
      </c>
      <c r="E1926" s="361">
        <v>20.0854</v>
      </c>
      <c r="F1926" s="361">
        <v>12.3683</v>
      </c>
      <c r="G1926" s="361">
        <v>2.0569999999999999</v>
      </c>
      <c r="H1926" s="361">
        <v>10.311299999999999</v>
      </c>
    </row>
    <row r="1927" spans="2:8" ht="15" customHeight="1">
      <c r="B1927" s="364">
        <v>42739</v>
      </c>
      <c r="C1927" s="361">
        <v>1.5311999999999999</v>
      </c>
      <c r="D1927" s="361">
        <v>11.9274</v>
      </c>
      <c r="E1927" s="361">
        <v>20.094100000000001</v>
      </c>
      <c r="F1927" s="361">
        <v>12.3469</v>
      </c>
      <c r="G1927" s="361">
        <v>2.0939999999999999</v>
      </c>
      <c r="H1927" s="361">
        <v>10.2529</v>
      </c>
    </row>
    <row r="1928" spans="2:8" ht="15" customHeight="1">
      <c r="B1928" s="364">
        <v>42738</v>
      </c>
      <c r="C1928" s="361">
        <v>1.5324</v>
      </c>
      <c r="D1928" s="361">
        <v>11.998900000000001</v>
      </c>
      <c r="E1928" s="361">
        <v>20.076799999999999</v>
      </c>
      <c r="F1928" s="361">
        <v>12.3461</v>
      </c>
      <c r="G1928" s="361">
        <v>2.0710000000000002</v>
      </c>
      <c r="H1928" s="361">
        <v>10.2751</v>
      </c>
    </row>
    <row r="1929" spans="2:8" ht="15" customHeight="1">
      <c r="B1929" s="364">
        <v>42737</v>
      </c>
      <c r="C1929" s="361">
        <v>1.5502</v>
      </c>
      <c r="D1929" s="361">
        <v>11.683</v>
      </c>
      <c r="E1929" s="361">
        <v>20.148700000000002</v>
      </c>
      <c r="F1929" s="361">
        <v>12.1828</v>
      </c>
      <c r="G1929" s="361">
        <v>2.0470000000000002</v>
      </c>
      <c r="H1929" s="361">
        <v>10.1358</v>
      </c>
    </row>
    <row r="1930" spans="2:8" ht="15" customHeight="1">
      <c r="B1930" s="364">
        <v>42733</v>
      </c>
      <c r="C1930" s="361">
        <v>1.5430999999999999</v>
      </c>
      <c r="D1930" s="361">
        <v>11.8428</v>
      </c>
      <c r="E1930" s="361">
        <v>20.0624</v>
      </c>
      <c r="F1930" s="361">
        <v>11.368499999999999</v>
      </c>
      <c r="G1930" s="361">
        <v>2.0920000000000001</v>
      </c>
      <c r="H1930" s="361">
        <v>9.2765000000000004</v>
      </c>
    </row>
    <row r="1931" spans="2:8" ht="15" customHeight="1">
      <c r="B1931" s="364">
        <v>42732</v>
      </c>
      <c r="C1931" s="361">
        <v>1.5455000000000001</v>
      </c>
      <c r="D1931" s="361">
        <v>11.819000000000001</v>
      </c>
      <c r="E1931" s="361">
        <v>20.069800000000001</v>
      </c>
      <c r="F1931" s="361">
        <v>11.373100000000001</v>
      </c>
      <c r="G1931" s="361">
        <v>2.0870000000000002</v>
      </c>
      <c r="H1931" s="361">
        <v>9.2860999999999994</v>
      </c>
    </row>
    <row r="1932" spans="2:8" ht="15" customHeight="1">
      <c r="B1932" s="364">
        <v>42731</v>
      </c>
      <c r="C1932" s="361">
        <v>1.5296000000000001</v>
      </c>
      <c r="D1932" s="361">
        <v>12.035</v>
      </c>
      <c r="E1932" s="361">
        <v>20.07</v>
      </c>
      <c r="F1932" s="361">
        <v>11.3977</v>
      </c>
      <c r="G1932" s="361">
        <v>2.1219999999999999</v>
      </c>
      <c r="H1932" s="361">
        <v>9.2757000000000005</v>
      </c>
    </row>
    <row r="1933" spans="2:8" ht="15" customHeight="1">
      <c r="B1933" s="364">
        <v>42730</v>
      </c>
      <c r="C1933" s="361">
        <v>1.5448999999999999</v>
      </c>
      <c r="D1933" s="361">
        <v>12.254300000000001</v>
      </c>
      <c r="E1933" s="361">
        <v>20.072600000000001</v>
      </c>
      <c r="F1933" s="361">
        <v>11.474299999999999</v>
      </c>
      <c r="G1933" s="361">
        <v>2.1150000000000002</v>
      </c>
      <c r="H1933" s="361">
        <v>9.3592999999999993</v>
      </c>
    </row>
    <row r="1934" spans="2:8" ht="15" customHeight="1">
      <c r="B1934" s="364">
        <v>42727</v>
      </c>
      <c r="C1934" s="361">
        <v>1.5432999999999999</v>
      </c>
      <c r="D1934" s="361">
        <v>11.7494</v>
      </c>
      <c r="E1934" s="361">
        <v>20.0505</v>
      </c>
      <c r="F1934" s="361">
        <v>11.3049</v>
      </c>
      <c r="G1934" s="361">
        <v>2.1150000000000002</v>
      </c>
      <c r="H1934" s="361">
        <v>9.1898999999999997</v>
      </c>
    </row>
    <row r="1935" spans="2:8" ht="15" customHeight="1">
      <c r="B1935" s="364">
        <v>42726</v>
      </c>
      <c r="C1935" s="361">
        <v>1.5410999999999999</v>
      </c>
      <c r="D1935" s="361">
        <v>11.7003</v>
      </c>
      <c r="E1935" s="361">
        <v>20.001999999999999</v>
      </c>
      <c r="F1935" s="361">
        <v>11.2889</v>
      </c>
      <c r="G1935" s="361">
        <v>2.1</v>
      </c>
      <c r="H1935" s="361">
        <v>9.1889000000000003</v>
      </c>
    </row>
    <row r="1936" spans="2:8" ht="15" customHeight="1">
      <c r="B1936" s="364">
        <v>42725</v>
      </c>
      <c r="C1936" s="361">
        <v>1.5432999999999999</v>
      </c>
      <c r="D1936" s="361">
        <v>11.733599999999999</v>
      </c>
      <c r="E1936" s="361">
        <v>20.0184</v>
      </c>
      <c r="F1936" s="361">
        <v>11.290900000000001</v>
      </c>
      <c r="G1936" s="361">
        <v>2.1019999999999999</v>
      </c>
      <c r="H1936" s="361">
        <v>9.1889000000000003</v>
      </c>
    </row>
    <row r="1937" spans="2:8" ht="15" customHeight="1">
      <c r="B1937" s="364">
        <v>42724</v>
      </c>
      <c r="C1937" s="361">
        <v>1.5399</v>
      </c>
      <c r="D1937" s="361">
        <v>11.7332</v>
      </c>
      <c r="E1937" s="361">
        <v>20.010999999999999</v>
      </c>
      <c r="F1937" s="361">
        <v>11.2912</v>
      </c>
      <c r="G1937" s="361">
        <v>2.177</v>
      </c>
      <c r="H1937" s="361">
        <v>9.1142000000000003</v>
      </c>
    </row>
    <row r="1938" spans="2:8" ht="15" customHeight="1">
      <c r="B1938" s="364">
        <v>42723</v>
      </c>
      <c r="C1938" s="361">
        <v>1.5425</v>
      </c>
      <c r="D1938" s="361">
        <v>11.792899999999999</v>
      </c>
      <c r="E1938" s="361">
        <v>20.0243</v>
      </c>
      <c r="F1938" s="361">
        <v>11.324299999999999</v>
      </c>
      <c r="G1938" s="361">
        <v>2.177</v>
      </c>
      <c r="H1938" s="361">
        <v>9.1472999999999995</v>
      </c>
    </row>
    <row r="1939" spans="2:8" ht="15" customHeight="1">
      <c r="B1939" s="364">
        <v>42720</v>
      </c>
      <c r="C1939" s="361">
        <v>1.5398000000000001</v>
      </c>
      <c r="D1939" s="361">
        <v>11.8527</v>
      </c>
      <c r="E1939" s="361">
        <v>19.988700000000001</v>
      </c>
      <c r="F1939" s="361">
        <v>11.328099999999999</v>
      </c>
      <c r="G1939" s="361">
        <v>2.16</v>
      </c>
      <c r="H1939" s="361">
        <v>9.1681000000000008</v>
      </c>
    </row>
    <row r="1940" spans="2:8" ht="15" customHeight="1">
      <c r="B1940" s="364">
        <v>42719</v>
      </c>
      <c r="C1940" s="361">
        <v>1.5446</v>
      </c>
      <c r="D1940" s="361">
        <v>11.8461</v>
      </c>
      <c r="E1940" s="361">
        <v>19.945</v>
      </c>
      <c r="F1940" s="361">
        <v>11.3352</v>
      </c>
      <c r="G1940" s="361">
        <v>2.1850000000000001</v>
      </c>
      <c r="H1940" s="361">
        <v>9.1501999999999999</v>
      </c>
    </row>
    <row r="1941" spans="2:8" ht="15" customHeight="1">
      <c r="B1941" s="364">
        <v>42718</v>
      </c>
      <c r="C1941" s="361">
        <v>1.5429999999999999</v>
      </c>
      <c r="D1941" s="361">
        <v>11.8231</v>
      </c>
      <c r="E1941" s="361">
        <v>19.950900000000001</v>
      </c>
      <c r="F1941" s="361">
        <v>11.310700000000001</v>
      </c>
      <c r="G1941" s="361">
        <v>2.12</v>
      </c>
      <c r="H1941" s="361">
        <v>9.1906999999999996</v>
      </c>
    </row>
    <row r="1942" spans="2:8" ht="15" customHeight="1">
      <c r="B1942" s="364">
        <v>42717</v>
      </c>
      <c r="C1942" s="361">
        <v>1.5442</v>
      </c>
      <c r="D1942" s="361">
        <v>11.827999999999999</v>
      </c>
      <c r="E1942" s="361">
        <v>19.9556</v>
      </c>
      <c r="F1942" s="361">
        <v>11.319699999999999</v>
      </c>
      <c r="G1942" s="361">
        <v>2.2000000000000002</v>
      </c>
      <c r="H1942" s="361">
        <v>9.1196999999999999</v>
      </c>
    </row>
    <row r="1943" spans="2:8" ht="15" customHeight="1">
      <c r="B1943" s="364">
        <v>42716</v>
      </c>
      <c r="C1943" s="361">
        <v>1.5496000000000001</v>
      </c>
      <c r="D1943" s="361">
        <v>11.8345</v>
      </c>
      <c r="E1943" s="361">
        <v>19.954999999999998</v>
      </c>
      <c r="F1943" s="361">
        <v>11.3233</v>
      </c>
      <c r="G1943" s="361">
        <v>2.2549999999999999</v>
      </c>
      <c r="H1943" s="361">
        <v>9.0683000000000007</v>
      </c>
    </row>
    <row r="1944" spans="2:8" ht="15" customHeight="1">
      <c r="B1944" s="364">
        <v>42713</v>
      </c>
      <c r="C1944" s="361">
        <v>1.5496000000000001</v>
      </c>
      <c r="D1944" s="361">
        <v>11.6858</v>
      </c>
      <c r="E1944" s="361">
        <v>19.919599999999999</v>
      </c>
      <c r="F1944" s="361">
        <v>11.2555</v>
      </c>
      <c r="G1944" s="361">
        <v>2.2000000000000002</v>
      </c>
      <c r="H1944" s="361">
        <v>9.0555000000000003</v>
      </c>
    </row>
    <row r="1945" spans="2:8" ht="15" customHeight="1">
      <c r="B1945" s="364">
        <v>42712</v>
      </c>
      <c r="C1945" s="361">
        <v>1.544</v>
      </c>
      <c r="D1945" s="361">
        <v>11.6785</v>
      </c>
      <c r="E1945" s="361">
        <v>19.922499999999999</v>
      </c>
      <c r="F1945" s="361">
        <v>11.2836</v>
      </c>
      <c r="G1945" s="361">
        <v>2.157</v>
      </c>
      <c r="H1945" s="361">
        <v>9.1265000000000001</v>
      </c>
    </row>
    <row r="1946" spans="2:8" ht="15" customHeight="1">
      <c r="B1946" s="364">
        <v>42711</v>
      </c>
      <c r="C1946" s="361">
        <v>1.5761000000000001</v>
      </c>
      <c r="D1946" s="361">
        <v>11.6128</v>
      </c>
      <c r="E1946" s="361">
        <v>19.886600000000001</v>
      </c>
      <c r="F1946" s="361">
        <v>11.3588</v>
      </c>
      <c r="G1946" s="361">
        <v>2.1920000000000002</v>
      </c>
      <c r="H1946" s="361">
        <v>9.1668000000000003</v>
      </c>
    </row>
    <row r="1947" spans="2:8" ht="15" customHeight="1">
      <c r="B1947" s="364">
        <v>42710</v>
      </c>
      <c r="C1947" s="361">
        <v>1.5787</v>
      </c>
      <c r="D1947" s="361">
        <v>11.6182</v>
      </c>
      <c r="E1947" s="361">
        <v>19.870799999999999</v>
      </c>
      <c r="F1947" s="361">
        <v>11.373100000000001</v>
      </c>
      <c r="G1947" s="361">
        <v>2.2000000000000002</v>
      </c>
      <c r="H1947" s="361">
        <v>9.1730999999999998</v>
      </c>
    </row>
    <row r="1948" spans="2:8" ht="15" customHeight="1">
      <c r="B1948" s="364">
        <v>42709</v>
      </c>
      <c r="C1948" s="361">
        <v>1.6008</v>
      </c>
      <c r="D1948" s="361">
        <v>11.699299999999999</v>
      </c>
      <c r="E1948" s="361">
        <v>19.898700000000002</v>
      </c>
      <c r="F1948" s="361">
        <v>11.456300000000001</v>
      </c>
      <c r="G1948" s="361">
        <v>2.1819999999999999</v>
      </c>
      <c r="H1948" s="361">
        <v>9.2743000000000002</v>
      </c>
    </row>
    <row r="1949" spans="2:8" ht="15" customHeight="1">
      <c r="B1949" s="364">
        <v>42706</v>
      </c>
      <c r="C1949" s="361">
        <v>1.5995999999999999</v>
      </c>
      <c r="D1949" s="361">
        <v>11.5312</v>
      </c>
      <c r="E1949" s="361">
        <v>19.8508</v>
      </c>
      <c r="F1949" s="361">
        <v>11.369</v>
      </c>
      <c r="G1949" s="361">
        <v>2.2599999999999998</v>
      </c>
      <c r="H1949" s="361">
        <v>9.109</v>
      </c>
    </row>
    <row r="1950" spans="2:8" ht="15" customHeight="1">
      <c r="B1950" s="364">
        <v>42705</v>
      </c>
      <c r="C1950" s="361">
        <v>1.5895999999999999</v>
      </c>
      <c r="D1950" s="361">
        <v>11.5739</v>
      </c>
      <c r="E1950" s="361">
        <v>19.867599999999999</v>
      </c>
      <c r="F1950" s="361">
        <v>11.2484</v>
      </c>
      <c r="G1950" s="361">
        <v>2.2000000000000002</v>
      </c>
      <c r="H1950" s="361">
        <v>9.0484000000000009</v>
      </c>
    </row>
    <row r="1951" spans="2:8" ht="15" customHeight="1">
      <c r="B1951" s="364">
        <v>42704</v>
      </c>
      <c r="C1951" s="361">
        <v>1.5920000000000001</v>
      </c>
      <c r="D1951" s="361">
        <v>11.525499999999999</v>
      </c>
      <c r="E1951" s="361">
        <v>19.864999999999998</v>
      </c>
      <c r="F1951" s="361">
        <v>11.2141</v>
      </c>
      <c r="G1951" s="361">
        <v>2.15</v>
      </c>
      <c r="H1951" s="361">
        <v>9.0640999999999998</v>
      </c>
    </row>
    <row r="1952" spans="2:8" ht="15" customHeight="1">
      <c r="B1952" s="364">
        <v>42703</v>
      </c>
      <c r="C1952" s="361">
        <v>1.5925</v>
      </c>
      <c r="D1952" s="361">
        <v>11.505800000000001</v>
      </c>
      <c r="E1952" s="361">
        <v>19.7331</v>
      </c>
      <c r="F1952" s="361">
        <v>11.2189</v>
      </c>
      <c r="G1952" s="361">
        <v>2.1379999999999999</v>
      </c>
      <c r="H1952" s="361">
        <v>9.0808999999999997</v>
      </c>
    </row>
    <row r="1953" spans="2:8" ht="15" customHeight="1">
      <c r="B1953" s="364">
        <v>42702</v>
      </c>
      <c r="C1953" s="361">
        <v>1.5928</v>
      </c>
      <c r="D1953" s="361">
        <v>11.4749</v>
      </c>
      <c r="E1953" s="361">
        <v>19.653600000000001</v>
      </c>
      <c r="F1953" s="361">
        <v>11.154199999999999</v>
      </c>
      <c r="G1953" s="361">
        <v>2.14</v>
      </c>
      <c r="H1953" s="361">
        <v>9.0142000000000007</v>
      </c>
    </row>
    <row r="1954" spans="2:8" ht="15" customHeight="1">
      <c r="B1954" s="364">
        <v>42699</v>
      </c>
      <c r="C1954" s="361">
        <v>1.6055999999999999</v>
      </c>
      <c r="D1954" s="361">
        <v>11.2422</v>
      </c>
      <c r="E1954" s="361">
        <v>19.670100000000001</v>
      </c>
      <c r="F1954" s="361">
        <v>11.0701</v>
      </c>
      <c r="G1954" s="361">
        <v>2.1850000000000001</v>
      </c>
      <c r="H1954" s="361">
        <v>8.8850999999999996</v>
      </c>
    </row>
    <row r="1955" spans="2:8" ht="15" customHeight="1">
      <c r="B1955" s="364">
        <v>42698</v>
      </c>
      <c r="C1955" s="361">
        <v>1.6069</v>
      </c>
      <c r="D1955" s="361">
        <v>11.224500000000001</v>
      </c>
      <c r="E1955" s="361">
        <v>19.684899999999999</v>
      </c>
      <c r="F1955" s="361">
        <v>11.067600000000001</v>
      </c>
      <c r="G1955" s="361">
        <v>2.1949999999999998</v>
      </c>
      <c r="H1955" s="361">
        <v>8.8726000000000003</v>
      </c>
    </row>
    <row r="1956" spans="2:8" ht="15" customHeight="1">
      <c r="B1956" s="364">
        <v>42697</v>
      </c>
      <c r="C1956" s="361">
        <v>1.5945</v>
      </c>
      <c r="D1956" s="361">
        <v>11.254300000000001</v>
      </c>
      <c r="E1956" s="361">
        <v>19.691500000000001</v>
      </c>
      <c r="F1956" s="361">
        <v>11.0524</v>
      </c>
      <c r="G1956" s="361">
        <v>2.13</v>
      </c>
      <c r="H1956" s="361">
        <v>8.9223999999999997</v>
      </c>
    </row>
    <row r="1957" spans="2:8" ht="15" customHeight="1">
      <c r="B1957" s="364">
        <v>42696</v>
      </c>
      <c r="C1957" s="361">
        <v>1.6012999999999999</v>
      </c>
      <c r="D1957" s="361">
        <v>11.2967</v>
      </c>
      <c r="E1957" s="361">
        <v>19.686</v>
      </c>
      <c r="F1957" s="361">
        <v>11.097099999999999</v>
      </c>
      <c r="G1957" s="361">
        <v>2.15</v>
      </c>
      <c r="H1957" s="361">
        <v>8.9471000000000007</v>
      </c>
    </row>
    <row r="1958" spans="2:8" ht="15" customHeight="1">
      <c r="B1958" s="364">
        <v>42695</v>
      </c>
      <c r="C1958" s="361">
        <v>1.6181000000000001</v>
      </c>
      <c r="D1958" s="361">
        <v>11.2559</v>
      </c>
      <c r="E1958" s="361">
        <v>19.6891</v>
      </c>
      <c r="F1958" s="361">
        <v>11.2057</v>
      </c>
      <c r="G1958" s="361">
        <v>2.13</v>
      </c>
      <c r="H1958" s="361">
        <v>9.0756999999999994</v>
      </c>
    </row>
    <row r="1959" spans="2:8" ht="15" customHeight="1">
      <c r="B1959" s="364">
        <v>42692</v>
      </c>
      <c r="C1959" s="361">
        <v>1.6177999999999999</v>
      </c>
      <c r="D1959" s="361">
        <v>11.8339</v>
      </c>
      <c r="E1959" s="361">
        <v>19.712199999999999</v>
      </c>
      <c r="F1959" s="361">
        <v>11.5678</v>
      </c>
      <c r="G1959" s="361">
        <v>2.1360000000000001</v>
      </c>
      <c r="H1959" s="361">
        <v>9.4318000000000008</v>
      </c>
    </row>
    <row r="1960" spans="2:8" ht="15" customHeight="1">
      <c r="B1960" s="364">
        <v>42691</v>
      </c>
      <c r="C1960" s="361">
        <v>1.6143000000000001</v>
      </c>
      <c r="D1960" s="361">
        <v>11.8642</v>
      </c>
      <c r="E1960" s="361">
        <v>19.7133</v>
      </c>
      <c r="F1960" s="361">
        <v>11.566700000000001</v>
      </c>
      <c r="G1960" s="361">
        <v>2.0499999999999998</v>
      </c>
      <c r="H1960" s="361">
        <v>9.5167000000000002</v>
      </c>
    </row>
    <row r="1961" spans="2:8" ht="15" customHeight="1">
      <c r="B1961" s="364">
        <v>42690</v>
      </c>
      <c r="C1961" s="361">
        <v>1.6155999999999999</v>
      </c>
      <c r="D1961" s="361">
        <v>11.6282</v>
      </c>
      <c r="E1961" s="361">
        <v>19.709700000000002</v>
      </c>
      <c r="F1961" s="361">
        <v>11.451599999999999</v>
      </c>
      <c r="G1961" s="361">
        <v>2.145</v>
      </c>
      <c r="H1961" s="361">
        <v>9.3065999999999995</v>
      </c>
    </row>
    <row r="1962" spans="2:8" ht="15" customHeight="1">
      <c r="B1962" s="364">
        <v>42689</v>
      </c>
      <c r="C1962" s="361">
        <v>1.6247</v>
      </c>
      <c r="D1962" s="361">
        <v>11.6516</v>
      </c>
      <c r="E1962" s="361">
        <v>19.691500000000001</v>
      </c>
      <c r="F1962" s="361">
        <v>11.5251</v>
      </c>
      <c r="G1962" s="361">
        <v>2.0550000000000002</v>
      </c>
      <c r="H1962" s="361">
        <v>9.4701000000000004</v>
      </c>
    </row>
    <row r="1963" spans="2:8" ht="15" customHeight="1">
      <c r="B1963" s="364">
        <v>42688</v>
      </c>
      <c r="C1963" s="361">
        <v>1.6175999999999999</v>
      </c>
      <c r="D1963" s="361">
        <v>11.940200000000001</v>
      </c>
      <c r="E1963" s="361">
        <v>19.715399999999999</v>
      </c>
      <c r="F1963" s="361">
        <v>11.588900000000001</v>
      </c>
      <c r="G1963" s="361">
        <v>2.1150000000000002</v>
      </c>
      <c r="H1963" s="361">
        <v>9.4739000000000004</v>
      </c>
    </row>
    <row r="1964" spans="2:8" ht="15" customHeight="1">
      <c r="B1964" s="364">
        <v>42685</v>
      </c>
      <c r="C1964" s="361">
        <v>1.6054999999999999</v>
      </c>
      <c r="D1964" s="361">
        <v>11.904199999999999</v>
      </c>
      <c r="E1964" s="361">
        <v>19.7074</v>
      </c>
      <c r="F1964" s="361">
        <v>11.5036</v>
      </c>
      <c r="G1964" s="361">
        <v>1.95</v>
      </c>
      <c r="H1964" s="361">
        <v>9.5535999999999994</v>
      </c>
    </row>
    <row r="1965" spans="2:8" ht="15" customHeight="1">
      <c r="B1965" s="364">
        <v>42684</v>
      </c>
      <c r="C1965" s="361">
        <v>1.5859000000000001</v>
      </c>
      <c r="D1965" s="361">
        <v>11.878299999999999</v>
      </c>
      <c r="E1965" s="361">
        <v>19.788399999999999</v>
      </c>
      <c r="F1965" s="361">
        <v>11.4343</v>
      </c>
      <c r="G1965" s="361">
        <v>1.835</v>
      </c>
      <c r="H1965" s="361">
        <v>9.5992999999999995</v>
      </c>
    </row>
    <row r="1966" spans="2:8" ht="15" customHeight="1">
      <c r="B1966" s="364">
        <v>42683</v>
      </c>
      <c r="C1966" s="361">
        <v>1.6154999999999999</v>
      </c>
      <c r="D1966" s="361">
        <v>11.8911</v>
      </c>
      <c r="E1966" s="361">
        <v>19.766999999999999</v>
      </c>
      <c r="F1966" s="361">
        <v>11.5238</v>
      </c>
      <c r="G1966" s="361">
        <v>1.65</v>
      </c>
      <c r="H1966" s="361">
        <v>9.8737999999999992</v>
      </c>
    </row>
    <row r="1967" spans="2:8" ht="15" customHeight="1">
      <c r="B1967" s="364">
        <v>42682</v>
      </c>
      <c r="C1967" s="361">
        <v>1.5810999999999999</v>
      </c>
      <c r="D1967" s="361">
        <v>11.9595</v>
      </c>
      <c r="E1967" s="361">
        <v>19.744900000000001</v>
      </c>
      <c r="F1967" s="361">
        <v>11.4625</v>
      </c>
      <c r="G1967" s="361">
        <v>1.7050000000000001</v>
      </c>
      <c r="H1967" s="361">
        <v>9.7575000000000003</v>
      </c>
    </row>
    <row r="1968" spans="2:8" ht="15" customHeight="1">
      <c r="B1968" s="364">
        <v>42681</v>
      </c>
      <c r="C1968" s="361">
        <v>1.5916999999999999</v>
      </c>
      <c r="D1968" s="361">
        <v>11.996600000000001</v>
      </c>
      <c r="E1968" s="361">
        <v>19.757999999999999</v>
      </c>
      <c r="F1968" s="361">
        <v>11.4917</v>
      </c>
      <c r="G1968" s="361">
        <v>1.7190000000000001</v>
      </c>
      <c r="H1968" s="361">
        <v>9.7727000000000004</v>
      </c>
    </row>
    <row r="1969" spans="2:8" ht="15" customHeight="1">
      <c r="B1969" s="364">
        <v>42678</v>
      </c>
      <c r="C1969" s="361">
        <v>1.6009</v>
      </c>
      <c r="D1969" s="361">
        <v>11.9613</v>
      </c>
      <c r="E1969" s="361">
        <v>19.753299999999999</v>
      </c>
      <c r="F1969" s="361">
        <v>11.503399999999999</v>
      </c>
      <c r="G1969" s="361">
        <v>1.71</v>
      </c>
      <c r="H1969" s="361">
        <v>9.7934000000000001</v>
      </c>
    </row>
    <row r="1970" spans="2:8" ht="15" customHeight="1">
      <c r="B1970" s="364">
        <v>42677</v>
      </c>
      <c r="C1970" s="361">
        <v>1.6403000000000001</v>
      </c>
      <c r="D1970" s="361">
        <v>11.969099999999999</v>
      </c>
      <c r="E1970" s="361">
        <v>19.766100000000002</v>
      </c>
      <c r="F1970" s="361">
        <v>11.501099999999999</v>
      </c>
      <c r="G1970" s="361">
        <v>1.677</v>
      </c>
      <c r="H1970" s="361">
        <v>9.8240999999999996</v>
      </c>
    </row>
    <row r="1971" spans="2:8" ht="15" customHeight="1">
      <c r="B1971" s="364">
        <v>42676</v>
      </c>
      <c r="C1971" s="361">
        <v>1.6423000000000001</v>
      </c>
      <c r="D1971" s="361">
        <v>11.959099999999999</v>
      </c>
      <c r="E1971" s="361">
        <v>19.720600000000001</v>
      </c>
      <c r="F1971" s="361">
        <v>11.5014</v>
      </c>
      <c r="G1971" s="361">
        <v>1.69</v>
      </c>
      <c r="H1971" s="361">
        <v>9.8114000000000008</v>
      </c>
    </row>
    <row r="1972" spans="2:8" ht="15" customHeight="1">
      <c r="B1972" s="364">
        <v>42675</v>
      </c>
      <c r="C1972" s="361">
        <v>1.6223000000000001</v>
      </c>
      <c r="D1972" s="361">
        <v>12.0162</v>
      </c>
      <c r="E1972" s="361">
        <v>19.690999999999999</v>
      </c>
      <c r="F1972" s="361">
        <v>11.4255</v>
      </c>
      <c r="G1972" s="361">
        <v>1.7310000000000001</v>
      </c>
      <c r="H1972" s="361">
        <v>9.6944999999999997</v>
      </c>
    </row>
    <row r="1973" spans="2:8" ht="15" customHeight="1">
      <c r="B1973" s="364">
        <v>42674</v>
      </c>
      <c r="C1973" s="361">
        <v>1.6231</v>
      </c>
      <c r="D1973" s="361">
        <v>11.7417</v>
      </c>
      <c r="E1973" s="361">
        <v>19.709399999999999</v>
      </c>
      <c r="F1973" s="361">
        <v>11.3513</v>
      </c>
      <c r="G1973" s="361">
        <v>1.68</v>
      </c>
      <c r="H1973" s="361">
        <v>9.6713000000000005</v>
      </c>
    </row>
    <row r="1974" spans="2:8" ht="15" customHeight="1">
      <c r="B1974" s="364">
        <v>42671</v>
      </c>
      <c r="C1974" s="361">
        <v>1.6164000000000001</v>
      </c>
      <c r="D1974" s="361">
        <v>11.833299999999999</v>
      </c>
      <c r="E1974" s="361">
        <v>19.439499999999999</v>
      </c>
      <c r="F1974" s="361">
        <v>11.351900000000001</v>
      </c>
      <c r="G1974" s="361">
        <v>1.722</v>
      </c>
      <c r="H1974" s="361">
        <v>9.6298999999999992</v>
      </c>
    </row>
    <row r="1975" spans="2:8" ht="15" customHeight="1">
      <c r="B1975" s="364">
        <v>42670</v>
      </c>
      <c r="C1975" s="361">
        <v>1.6156999999999999</v>
      </c>
      <c r="D1975" s="361">
        <v>11.756</v>
      </c>
      <c r="E1975" s="361">
        <v>19.3856</v>
      </c>
      <c r="F1975" s="361">
        <v>11.297599999999999</v>
      </c>
      <c r="G1975" s="361">
        <v>1.665</v>
      </c>
      <c r="H1975" s="361">
        <v>9.6326000000000001</v>
      </c>
    </row>
    <row r="1976" spans="2:8" ht="15" customHeight="1">
      <c r="B1976" s="364">
        <v>42669</v>
      </c>
      <c r="C1976" s="361">
        <v>1.6234999999999999</v>
      </c>
      <c r="D1976" s="361">
        <v>11.5131</v>
      </c>
      <c r="E1976" s="361">
        <v>19.367999999999999</v>
      </c>
      <c r="F1976" s="361">
        <v>11.189500000000001</v>
      </c>
      <c r="G1976" s="361">
        <v>1.645</v>
      </c>
      <c r="H1976" s="361">
        <v>9.5444999999999993</v>
      </c>
    </row>
    <row r="1977" spans="2:8" ht="15" customHeight="1">
      <c r="B1977" s="364">
        <v>42668</v>
      </c>
      <c r="C1977" s="361">
        <v>1.6064000000000001</v>
      </c>
      <c r="D1977" s="361">
        <v>11.478</v>
      </c>
      <c r="E1977" s="361">
        <v>19.379899999999999</v>
      </c>
      <c r="F1977" s="361">
        <v>11.125400000000001</v>
      </c>
      <c r="G1977" s="361">
        <v>1.6319999999999999</v>
      </c>
      <c r="H1977" s="361">
        <v>9.4933999999999994</v>
      </c>
    </row>
    <row r="1978" spans="2:8" ht="15" customHeight="1">
      <c r="B1978" s="364">
        <v>42667</v>
      </c>
      <c r="C1978" s="361">
        <v>1.5921000000000001</v>
      </c>
      <c r="D1978" s="361">
        <v>11.4962</v>
      </c>
      <c r="E1978" s="361">
        <v>19.3782</v>
      </c>
      <c r="F1978" s="361">
        <v>11.0341</v>
      </c>
      <c r="G1978" s="361">
        <v>1.597</v>
      </c>
      <c r="H1978" s="361">
        <v>9.4370999999999992</v>
      </c>
    </row>
    <row r="1979" spans="2:8" ht="15" customHeight="1">
      <c r="B1979" s="364">
        <v>42664</v>
      </c>
      <c r="C1979" s="361">
        <v>1.6040000000000001</v>
      </c>
      <c r="D1979" s="361">
        <v>10.6111</v>
      </c>
      <c r="E1979" s="361">
        <v>18.717300000000002</v>
      </c>
      <c r="F1979" s="361">
        <v>10.5579</v>
      </c>
      <c r="G1979" s="361">
        <v>1.637</v>
      </c>
      <c r="H1979" s="361">
        <v>8.9208999999999996</v>
      </c>
    </row>
    <row r="1980" spans="2:8" ht="15" customHeight="1">
      <c r="B1980" s="364">
        <v>42663</v>
      </c>
      <c r="C1980" s="361">
        <v>1.5979000000000001</v>
      </c>
      <c r="D1980" s="361">
        <v>10.6249</v>
      </c>
      <c r="E1980" s="361">
        <v>18.7271</v>
      </c>
      <c r="F1980" s="361">
        <v>10.540900000000001</v>
      </c>
      <c r="G1980" s="361">
        <v>1.6120000000000001</v>
      </c>
      <c r="H1980" s="361">
        <v>8.9289000000000005</v>
      </c>
    </row>
    <row r="1981" spans="2:8" ht="15" customHeight="1">
      <c r="B1981" s="364">
        <v>42662</v>
      </c>
      <c r="C1981" s="361">
        <v>1.5996999999999999</v>
      </c>
      <c r="D1981" s="361">
        <v>10.692600000000001</v>
      </c>
      <c r="E1981" s="361">
        <v>18.7499</v>
      </c>
      <c r="F1981" s="361">
        <v>10.568</v>
      </c>
      <c r="G1981" s="361">
        <v>1.6180000000000001</v>
      </c>
      <c r="H1981" s="361">
        <v>8.9499999999999993</v>
      </c>
    </row>
    <row r="1982" spans="2:8" ht="15" customHeight="1">
      <c r="B1982" s="364">
        <v>42661</v>
      </c>
      <c r="C1982" s="361">
        <v>1.5980000000000001</v>
      </c>
      <c r="D1982" s="361">
        <v>10.6708</v>
      </c>
      <c r="E1982" s="361">
        <v>18.7242</v>
      </c>
      <c r="F1982" s="361">
        <v>10.55</v>
      </c>
      <c r="G1982" s="361">
        <v>1.61</v>
      </c>
      <c r="H1982" s="361">
        <v>8.94</v>
      </c>
    </row>
    <row r="1983" spans="2:8" ht="15" customHeight="1">
      <c r="B1983" s="364">
        <v>42660</v>
      </c>
      <c r="C1983" s="361">
        <v>1.6088</v>
      </c>
      <c r="D1983" s="361">
        <v>10.491899999999999</v>
      </c>
      <c r="E1983" s="361">
        <v>18.6418</v>
      </c>
      <c r="F1983" s="361">
        <v>10.492599999999999</v>
      </c>
      <c r="G1983" s="361">
        <v>1.635</v>
      </c>
      <c r="H1983" s="361">
        <v>8.8575999999999997</v>
      </c>
    </row>
    <row r="1984" spans="2:8" ht="15" customHeight="1">
      <c r="B1984" s="364">
        <v>42657</v>
      </c>
      <c r="C1984" s="361">
        <v>1.6153999999999999</v>
      </c>
      <c r="D1984" s="361">
        <v>10.8766</v>
      </c>
      <c r="E1984" s="361">
        <v>18.628</v>
      </c>
      <c r="F1984" s="361">
        <v>10.696199999999999</v>
      </c>
      <c r="G1984" s="361">
        <v>1.5569999999999999</v>
      </c>
      <c r="H1984" s="361">
        <v>9.1392000000000007</v>
      </c>
    </row>
    <row r="1985" spans="2:8" ht="15" customHeight="1">
      <c r="B1985" s="364">
        <v>42656</v>
      </c>
      <c r="C1985" s="361">
        <v>1.6224000000000001</v>
      </c>
      <c r="D1985" s="361">
        <v>10.8025</v>
      </c>
      <c r="E1985" s="361">
        <v>18.6419</v>
      </c>
      <c r="F1985" s="361">
        <v>10.676</v>
      </c>
      <c r="G1985" s="361">
        <v>1.5369999999999999</v>
      </c>
      <c r="H1985" s="361">
        <v>9.1389999999999993</v>
      </c>
    </row>
    <row r="1986" spans="2:8" ht="15" customHeight="1">
      <c r="B1986" s="364">
        <v>42655</v>
      </c>
      <c r="C1986" s="361">
        <v>1.6080000000000001</v>
      </c>
      <c r="D1986" s="361">
        <v>10.789899999999999</v>
      </c>
      <c r="E1986" s="361">
        <v>18.619399999999999</v>
      </c>
      <c r="F1986" s="361">
        <v>10.6035</v>
      </c>
      <c r="G1986" s="361">
        <v>1.585</v>
      </c>
      <c r="H1986" s="361">
        <v>9.0184999999999995</v>
      </c>
    </row>
    <row r="1987" spans="2:8" ht="15" customHeight="1">
      <c r="B1987" s="364">
        <v>42654</v>
      </c>
      <c r="C1987" s="361">
        <v>1.6167</v>
      </c>
      <c r="D1987" s="361">
        <v>10.1698</v>
      </c>
      <c r="E1987" s="361">
        <v>18.513999999999999</v>
      </c>
      <c r="F1987" s="361">
        <v>10.398400000000001</v>
      </c>
      <c r="G1987" s="361">
        <v>1.6140000000000001</v>
      </c>
      <c r="H1987" s="361">
        <v>8.7843999999999998</v>
      </c>
    </row>
    <row r="1988" spans="2:8" ht="15" customHeight="1">
      <c r="B1988" s="364">
        <v>42653</v>
      </c>
      <c r="C1988" s="361">
        <v>1.5942000000000001</v>
      </c>
      <c r="D1988" s="361">
        <v>10.8118</v>
      </c>
      <c r="E1988" s="361">
        <v>18.496500000000001</v>
      </c>
      <c r="F1988" s="361">
        <v>10.7461</v>
      </c>
      <c r="G1988" s="361">
        <v>1.56</v>
      </c>
      <c r="H1988" s="361">
        <v>9.1860999999999997</v>
      </c>
    </row>
    <row r="1989" spans="2:8" ht="15" customHeight="1">
      <c r="B1989" s="364">
        <v>42650</v>
      </c>
      <c r="C1989" s="361">
        <v>1.5991</v>
      </c>
      <c r="D1989" s="361">
        <v>10.8416</v>
      </c>
      <c r="E1989" s="361">
        <v>18.564399999999999</v>
      </c>
      <c r="F1989" s="361">
        <v>10.773300000000001</v>
      </c>
      <c r="G1989" s="361">
        <v>1.53</v>
      </c>
      <c r="H1989" s="361">
        <v>9.2432999999999996</v>
      </c>
    </row>
    <row r="1990" spans="2:8" ht="15" customHeight="1">
      <c r="B1990" s="364">
        <v>42649</v>
      </c>
      <c r="C1990" s="361">
        <v>1.5922000000000001</v>
      </c>
      <c r="D1990" s="361">
        <v>10.8522</v>
      </c>
      <c r="E1990" s="361">
        <v>18.6035</v>
      </c>
      <c r="F1990" s="361">
        <v>10.751099999999999</v>
      </c>
      <c r="G1990" s="361">
        <v>1.5409999999999999</v>
      </c>
      <c r="H1990" s="361">
        <v>9.2101000000000006</v>
      </c>
    </row>
    <row r="1991" spans="2:8" ht="15" customHeight="1">
      <c r="B1991" s="364">
        <v>42648</v>
      </c>
      <c r="C1991" s="361">
        <v>1.6032999999999999</v>
      </c>
      <c r="D1991" s="361">
        <v>10.894500000000001</v>
      </c>
      <c r="E1991" s="361">
        <v>18.610700000000001</v>
      </c>
      <c r="F1991" s="361">
        <v>10.7798</v>
      </c>
      <c r="G1991" s="361">
        <v>1.5149999999999999</v>
      </c>
      <c r="H1991" s="361">
        <v>9.2647999999999993</v>
      </c>
    </row>
    <row r="1992" spans="2:8" ht="15" customHeight="1">
      <c r="B1992" s="364">
        <v>42647</v>
      </c>
      <c r="C1992" s="361">
        <v>1.6016999999999999</v>
      </c>
      <c r="D1992" s="361">
        <v>10.911</v>
      </c>
      <c r="E1992" s="361">
        <v>18.575099999999999</v>
      </c>
      <c r="F1992" s="361">
        <v>10.740600000000001</v>
      </c>
      <c r="G1992" s="361">
        <v>1.46</v>
      </c>
      <c r="H1992" s="361">
        <v>9.2805999999999997</v>
      </c>
    </row>
    <row r="1993" spans="2:8" ht="15" customHeight="1">
      <c r="B1993" s="364">
        <v>42642</v>
      </c>
      <c r="C1993" s="361">
        <v>1.5925</v>
      </c>
      <c r="D1993" s="361">
        <v>10.437900000000001</v>
      </c>
      <c r="E1993" s="361">
        <v>18.638100000000001</v>
      </c>
      <c r="F1993" s="361">
        <v>10.4877</v>
      </c>
      <c r="G1993" s="361">
        <v>1.4450000000000001</v>
      </c>
      <c r="H1993" s="361">
        <v>9.0427</v>
      </c>
    </row>
    <row r="1994" spans="2:8" ht="15" customHeight="1">
      <c r="B1994" s="364">
        <v>42641</v>
      </c>
      <c r="C1994" s="361">
        <v>1.6055999999999999</v>
      </c>
      <c r="D1994" s="361">
        <v>9.9688999999999997</v>
      </c>
      <c r="E1994" s="361">
        <v>18.636399999999998</v>
      </c>
      <c r="F1994" s="361">
        <v>10.3773</v>
      </c>
      <c r="G1994" s="361">
        <v>1.4670000000000001</v>
      </c>
      <c r="H1994" s="361">
        <v>8.9102999999999994</v>
      </c>
    </row>
    <row r="1995" spans="2:8" ht="15" customHeight="1">
      <c r="B1995" s="364">
        <v>42640</v>
      </c>
      <c r="C1995" s="361">
        <v>1.6041000000000001</v>
      </c>
      <c r="D1995" s="361">
        <v>9.7426999999999992</v>
      </c>
      <c r="E1995" s="361">
        <v>18.636500000000002</v>
      </c>
      <c r="F1995" s="361">
        <v>10.372999999999999</v>
      </c>
      <c r="G1995" s="361">
        <v>1.4950000000000001</v>
      </c>
      <c r="H1995" s="361">
        <v>8.8780000000000001</v>
      </c>
    </row>
    <row r="1996" spans="2:8" ht="15" customHeight="1">
      <c r="B1996" s="364">
        <v>42639</v>
      </c>
      <c r="C1996" s="361">
        <v>1.6164000000000001</v>
      </c>
      <c r="D1996" s="361">
        <v>10.121499999999999</v>
      </c>
      <c r="E1996" s="361">
        <v>18.642600000000002</v>
      </c>
      <c r="F1996" s="361">
        <v>10.5131</v>
      </c>
      <c r="G1996" s="361">
        <v>1.4850000000000001</v>
      </c>
      <c r="H1996" s="361">
        <v>9.0281000000000002</v>
      </c>
    </row>
    <row r="1997" spans="2:8" ht="15" customHeight="1">
      <c r="B1997" s="364">
        <v>42636</v>
      </c>
      <c r="C1997" s="361">
        <v>1.6023000000000001</v>
      </c>
      <c r="D1997" s="361">
        <v>10.350300000000001</v>
      </c>
      <c r="E1997" s="361">
        <v>18.566500000000001</v>
      </c>
      <c r="F1997" s="361">
        <v>10.6234</v>
      </c>
      <c r="G1997" s="361">
        <v>1.502</v>
      </c>
      <c r="H1997" s="361">
        <v>9.1213999999999995</v>
      </c>
    </row>
    <row r="1998" spans="2:8" ht="15" customHeight="1">
      <c r="B1998" s="364">
        <v>42635</v>
      </c>
      <c r="C1998" s="361">
        <v>1.6131</v>
      </c>
      <c r="D1998" s="361">
        <v>10.319900000000001</v>
      </c>
      <c r="E1998" s="361">
        <v>18.546399999999998</v>
      </c>
      <c r="F1998" s="361">
        <v>10.625400000000001</v>
      </c>
      <c r="G1998" s="361">
        <v>1.5149999999999999</v>
      </c>
      <c r="H1998" s="361">
        <v>9.1104000000000003</v>
      </c>
    </row>
    <row r="1999" spans="2:8" ht="15" customHeight="1">
      <c r="B1999" s="364">
        <v>42634</v>
      </c>
      <c r="C1999" s="361">
        <v>1.6245000000000001</v>
      </c>
      <c r="D1999" s="361">
        <v>10.3087</v>
      </c>
      <c r="E1999" s="361">
        <v>18.552199999999999</v>
      </c>
      <c r="F1999" s="361">
        <v>10.654299999999999</v>
      </c>
      <c r="G1999" s="361">
        <v>1.585</v>
      </c>
      <c r="H1999" s="361">
        <v>9.0693000000000001</v>
      </c>
    </row>
    <row r="2000" spans="2:8" ht="15" customHeight="1">
      <c r="B2000" s="364">
        <v>42633</v>
      </c>
      <c r="C2000" s="361">
        <v>1.6333</v>
      </c>
      <c r="D2000" s="361">
        <v>10.5291</v>
      </c>
      <c r="E2000" s="361">
        <v>18.5595</v>
      </c>
      <c r="F2000" s="361">
        <v>10.672000000000001</v>
      </c>
      <c r="G2000" s="361">
        <v>1.5649999999999999</v>
      </c>
      <c r="H2000" s="361">
        <v>9.1069999999999993</v>
      </c>
    </row>
    <row r="2001" spans="2:8" ht="15" customHeight="1">
      <c r="B2001" s="364">
        <v>42632</v>
      </c>
      <c r="C2001" s="361">
        <v>1.6403000000000001</v>
      </c>
      <c r="D2001" s="361">
        <v>9.6574000000000009</v>
      </c>
      <c r="E2001" s="361">
        <v>18.528199999999998</v>
      </c>
      <c r="F2001" s="361">
        <v>10.484500000000001</v>
      </c>
      <c r="G2001" s="361">
        <v>1.591</v>
      </c>
      <c r="H2001" s="361">
        <v>8.8934999999999995</v>
      </c>
    </row>
    <row r="2002" spans="2:8" ht="15" customHeight="1">
      <c r="B2002" s="364">
        <v>42626</v>
      </c>
      <c r="C2002" s="361">
        <v>1.6533</v>
      </c>
      <c r="D2002" s="361">
        <v>9.6773000000000007</v>
      </c>
      <c r="E2002" s="361">
        <v>18.593299999999999</v>
      </c>
      <c r="F2002" s="361">
        <v>10.505699999999999</v>
      </c>
      <c r="G2002" s="361">
        <v>1.5649999999999999</v>
      </c>
      <c r="H2002" s="361">
        <v>8.9406999999999996</v>
      </c>
    </row>
    <row r="2003" spans="2:8" ht="15" customHeight="1">
      <c r="B2003" s="364">
        <v>42625</v>
      </c>
      <c r="C2003" s="361">
        <v>1.6571</v>
      </c>
      <c r="D2003" s="361">
        <v>9.7047000000000008</v>
      </c>
      <c r="E2003" s="361">
        <v>18.5883</v>
      </c>
      <c r="F2003" s="361">
        <v>10.5039</v>
      </c>
      <c r="G2003" s="361">
        <v>1.5620000000000001</v>
      </c>
      <c r="H2003" s="361">
        <v>8.9419000000000004</v>
      </c>
    </row>
    <row r="2004" spans="2:8" ht="15" customHeight="1">
      <c r="B2004" s="364">
        <v>42622</v>
      </c>
      <c r="C2004" s="361">
        <v>1.6173999999999999</v>
      </c>
      <c r="D2004" s="361">
        <v>9.5906000000000002</v>
      </c>
      <c r="E2004" s="361">
        <v>18.559100000000001</v>
      </c>
      <c r="F2004" s="361">
        <v>10.3994</v>
      </c>
      <c r="G2004" s="361">
        <v>1.508</v>
      </c>
      <c r="H2004" s="361">
        <v>8.8914000000000009</v>
      </c>
    </row>
    <row r="2005" spans="2:8" ht="15" customHeight="1">
      <c r="B2005" s="364">
        <v>42621</v>
      </c>
      <c r="C2005" s="361">
        <v>1.5966</v>
      </c>
      <c r="D2005" s="361">
        <v>9.5332000000000008</v>
      </c>
      <c r="E2005" s="361">
        <v>18.526299999999999</v>
      </c>
      <c r="F2005" s="361">
        <v>10.3203</v>
      </c>
      <c r="G2005" s="361">
        <v>1.462</v>
      </c>
      <c r="H2005" s="361">
        <v>8.8582999999999998</v>
      </c>
    </row>
    <row r="2006" spans="2:8" ht="15" customHeight="1">
      <c r="B2006" s="364">
        <v>42620</v>
      </c>
      <c r="C2006" s="361">
        <v>1.5953999999999999</v>
      </c>
      <c r="D2006" s="361">
        <v>9.5412999999999997</v>
      </c>
      <c r="E2006" s="361">
        <v>18.4925</v>
      </c>
      <c r="F2006" s="361">
        <v>10.3268</v>
      </c>
      <c r="G2006" s="361">
        <v>1.462</v>
      </c>
      <c r="H2006" s="361">
        <v>8.8648000000000007</v>
      </c>
    </row>
    <row r="2007" spans="2:8" ht="15" customHeight="1">
      <c r="B2007" s="364"/>
      <c r="C2007" s="361"/>
      <c r="D2007" s="361"/>
      <c r="E2007" s="361"/>
      <c r="F2007" s="361"/>
      <c r="G2007" s="361"/>
      <c r="H2007" s="361"/>
    </row>
    <row r="2008" spans="2:8" ht="15" customHeight="1">
      <c r="B2008" s="364"/>
      <c r="C2008" s="361"/>
      <c r="D2008" s="361"/>
      <c r="E2008" s="361"/>
      <c r="F2008" s="361"/>
      <c r="G2008" s="361"/>
      <c r="H2008" s="361"/>
    </row>
    <row r="2009" spans="2:8" ht="15" customHeight="1">
      <c r="B2009" s="364"/>
      <c r="C2009" s="361"/>
      <c r="D2009" s="361"/>
      <c r="E2009" s="361"/>
      <c r="F2009" s="361"/>
      <c r="G2009" s="361"/>
      <c r="H2009" s="361"/>
    </row>
    <row r="2010" spans="2:8" ht="15" customHeight="1">
      <c r="B2010" s="364"/>
      <c r="C2010" s="361"/>
      <c r="D2010" s="361"/>
      <c r="E2010" s="361"/>
      <c r="F2010" s="361"/>
      <c r="G2010" s="361"/>
      <c r="H2010" s="361"/>
    </row>
    <row r="2011" spans="2:8" ht="15" customHeight="1">
      <c r="B2011" s="364"/>
      <c r="C2011" s="361"/>
      <c r="D2011" s="361"/>
      <c r="E2011" s="361"/>
      <c r="F2011" s="361"/>
      <c r="G2011" s="361"/>
      <c r="H2011" s="361"/>
    </row>
    <row r="2012" spans="2:8" ht="15" customHeight="1">
      <c r="B2012" s="364"/>
      <c r="C2012" s="361"/>
      <c r="D2012" s="361"/>
      <c r="E2012" s="361"/>
      <c r="F2012" s="361"/>
      <c r="G2012" s="361"/>
      <c r="H2012" s="361"/>
    </row>
    <row r="2013" spans="2:8" ht="15" customHeight="1">
      <c r="B2013" s="364"/>
      <c r="C2013" s="361"/>
      <c r="D2013" s="361"/>
      <c r="E2013" s="361"/>
      <c r="F2013" s="361"/>
      <c r="G2013" s="361"/>
      <c r="H2013" s="361"/>
    </row>
    <row r="2014" spans="2:8" ht="15" customHeight="1">
      <c r="B2014" s="364"/>
      <c r="C2014" s="361"/>
      <c r="D2014" s="361"/>
      <c r="E2014" s="361"/>
      <c r="F2014" s="361"/>
      <c r="G2014" s="361"/>
      <c r="H2014" s="361"/>
    </row>
    <row r="2015" spans="2:8" ht="15" customHeight="1">
      <c r="B2015" s="364"/>
      <c r="C2015" s="361"/>
      <c r="D2015" s="361"/>
      <c r="E2015" s="361"/>
      <c r="F2015" s="361"/>
      <c r="G2015" s="361"/>
      <c r="H2015" s="361"/>
    </row>
    <row r="2016" spans="2:8" ht="15" customHeight="1">
      <c r="B2016" s="364"/>
      <c r="C2016" s="361"/>
      <c r="D2016" s="361"/>
      <c r="E2016" s="361"/>
      <c r="F2016" s="361"/>
      <c r="G2016" s="361"/>
      <c r="H2016" s="361"/>
    </row>
    <row r="2017" spans="2:8" ht="15" customHeight="1">
      <c r="B2017" s="364"/>
      <c r="C2017" s="361"/>
      <c r="D2017" s="361"/>
      <c r="E2017" s="361"/>
      <c r="F2017" s="361"/>
      <c r="G2017" s="361"/>
      <c r="H2017" s="361"/>
    </row>
    <row r="2018" spans="2:8" ht="15" customHeight="1">
      <c r="B2018" s="364"/>
      <c r="C2018" s="361"/>
      <c r="D2018" s="361"/>
      <c r="E2018" s="361"/>
      <c r="F2018" s="361"/>
      <c r="G2018" s="361"/>
      <c r="H2018" s="361"/>
    </row>
    <row r="2019" spans="2:8" ht="15" customHeight="1">
      <c r="B2019" s="364"/>
      <c r="C2019" s="361"/>
      <c r="D2019" s="361"/>
      <c r="E2019" s="361"/>
      <c r="F2019" s="361"/>
      <c r="G2019" s="361"/>
      <c r="H2019" s="361"/>
    </row>
    <row r="2020" spans="2:8" ht="15" customHeight="1">
      <c r="B2020" s="364"/>
      <c r="C2020" s="361"/>
      <c r="D2020" s="361"/>
      <c r="E2020" s="361"/>
      <c r="F2020" s="361"/>
      <c r="G2020" s="361"/>
      <c r="H2020" s="361"/>
    </row>
    <row r="2021" spans="2:8" ht="15" customHeight="1">
      <c r="B2021" s="364"/>
      <c r="C2021" s="361"/>
      <c r="D2021" s="361"/>
      <c r="E2021" s="361"/>
      <c r="F2021" s="361"/>
      <c r="G2021" s="361"/>
      <c r="H2021" s="361"/>
    </row>
    <row r="2022" spans="2:8" ht="15" customHeight="1">
      <c r="B2022" s="364"/>
      <c r="C2022" s="361"/>
      <c r="D2022" s="361"/>
      <c r="E2022" s="361"/>
      <c r="F2022" s="361"/>
      <c r="G2022" s="361"/>
      <c r="H2022" s="361"/>
    </row>
    <row r="2023" spans="2:8" ht="15" customHeight="1">
      <c r="B2023" s="364"/>
      <c r="C2023" s="361"/>
      <c r="D2023" s="361"/>
      <c r="E2023" s="361"/>
      <c r="F2023" s="361"/>
      <c r="G2023" s="361"/>
      <c r="H2023" s="361"/>
    </row>
    <row r="2024" spans="2:8" ht="15" customHeight="1">
      <c r="B2024" s="364"/>
      <c r="C2024" s="361"/>
      <c r="D2024" s="361"/>
      <c r="E2024" s="361"/>
      <c r="F2024" s="361"/>
      <c r="G2024" s="361"/>
      <c r="H2024" s="361"/>
    </row>
    <row r="2025" spans="2:8" ht="15" customHeight="1">
      <c r="B2025" s="364"/>
      <c r="C2025" s="361"/>
      <c r="D2025" s="361"/>
      <c r="E2025" s="361"/>
      <c r="F2025" s="361"/>
      <c r="G2025" s="361"/>
      <c r="H2025" s="361"/>
    </row>
    <row r="2026" spans="2:8" ht="15" customHeight="1">
      <c r="B2026" s="364"/>
      <c r="C2026" s="361"/>
      <c r="D2026" s="361"/>
      <c r="E2026" s="361"/>
      <c r="F2026" s="361"/>
      <c r="G2026" s="361"/>
      <c r="H2026" s="361"/>
    </row>
    <row r="2027" spans="2:8" ht="15" customHeight="1">
      <c r="B2027" s="364"/>
      <c r="C2027" s="361"/>
      <c r="D2027" s="361"/>
      <c r="E2027" s="361"/>
      <c r="F2027" s="361"/>
      <c r="G2027" s="361"/>
      <c r="H2027" s="361"/>
    </row>
    <row r="2028" spans="2:8" ht="15" customHeight="1">
      <c r="B2028" s="364"/>
      <c r="C2028" s="361"/>
      <c r="D2028" s="361"/>
      <c r="E2028" s="361"/>
      <c r="F2028" s="361"/>
      <c r="G2028" s="361"/>
      <c r="H2028" s="361"/>
    </row>
    <row r="2029" spans="2:8" ht="15" customHeight="1">
      <c r="B2029" s="364"/>
      <c r="C2029" s="361"/>
      <c r="D2029" s="361"/>
      <c r="E2029" s="361"/>
      <c r="F2029" s="361"/>
      <c r="G2029" s="361"/>
      <c r="H2029" s="361"/>
    </row>
    <row r="2030" spans="2:8" ht="15" customHeight="1">
      <c r="B2030" s="364"/>
      <c r="C2030" s="361"/>
      <c r="D2030" s="361"/>
      <c r="E2030" s="361"/>
      <c r="F2030" s="361"/>
      <c r="G2030" s="361"/>
      <c r="H2030" s="361"/>
    </row>
    <row r="2031" spans="2:8" ht="15" customHeight="1">
      <c r="B2031" s="364"/>
      <c r="C2031" s="361"/>
      <c r="D2031" s="361"/>
      <c r="E2031" s="361"/>
      <c r="F2031" s="361"/>
      <c r="G2031" s="361"/>
      <c r="H2031" s="361"/>
    </row>
    <row r="2032" spans="2:8" ht="15" customHeight="1">
      <c r="B2032" s="364"/>
      <c r="C2032" s="361"/>
      <c r="D2032" s="361"/>
      <c r="E2032" s="361"/>
      <c r="F2032" s="361"/>
      <c r="G2032" s="361"/>
      <c r="H2032" s="361"/>
    </row>
    <row r="2033" spans="2:8" ht="15" customHeight="1">
      <c r="B2033" s="364"/>
      <c r="C2033" s="361"/>
      <c r="D2033" s="361"/>
      <c r="E2033" s="361"/>
      <c r="F2033" s="361"/>
      <c r="G2033" s="361"/>
      <c r="H2033" s="361"/>
    </row>
    <row r="2034" spans="2:8" ht="15" customHeight="1">
      <c r="B2034" s="364"/>
      <c r="C2034" s="361"/>
      <c r="D2034" s="361"/>
      <c r="E2034" s="361"/>
      <c r="F2034" s="361"/>
      <c r="G2034" s="361"/>
      <c r="H2034" s="361"/>
    </row>
    <row r="2035" spans="2:8" ht="15" customHeight="1">
      <c r="B2035" s="364"/>
      <c r="C2035" s="361"/>
      <c r="D2035" s="361"/>
      <c r="E2035" s="361"/>
      <c r="F2035" s="361"/>
      <c r="G2035" s="361"/>
      <c r="H2035" s="361"/>
    </row>
    <row r="2036" spans="2:8" ht="15" customHeight="1">
      <c r="B2036" s="364"/>
      <c r="C2036" s="361"/>
      <c r="D2036" s="361"/>
      <c r="E2036" s="361"/>
      <c r="F2036" s="361"/>
      <c r="G2036" s="361"/>
      <c r="H2036" s="361"/>
    </row>
    <row r="2037" spans="2:8" ht="15" customHeight="1">
      <c r="B2037" s="364"/>
      <c r="C2037" s="361"/>
      <c r="D2037" s="361"/>
      <c r="E2037" s="361"/>
      <c r="F2037" s="361"/>
      <c r="G2037" s="361"/>
      <c r="H2037" s="361"/>
    </row>
    <row r="2038" spans="2:8" ht="15" customHeight="1">
      <c r="B2038" s="364"/>
      <c r="C2038" s="361"/>
      <c r="D2038" s="361"/>
      <c r="E2038" s="361"/>
      <c r="F2038" s="361"/>
      <c r="G2038" s="361"/>
      <c r="H2038" s="361"/>
    </row>
    <row r="2039" spans="2:8" ht="15" customHeight="1">
      <c r="B2039" s="364"/>
      <c r="C2039" s="361"/>
      <c r="D2039" s="361"/>
      <c r="E2039" s="361"/>
      <c r="F2039" s="361"/>
      <c r="G2039" s="361"/>
      <c r="H2039" s="361"/>
    </row>
    <row r="2040" spans="2:8" ht="15" customHeight="1">
      <c r="B2040" s="364"/>
      <c r="C2040" s="361"/>
      <c r="D2040" s="361"/>
      <c r="E2040" s="361"/>
      <c r="F2040" s="361"/>
      <c r="G2040" s="361"/>
      <c r="H2040" s="361"/>
    </row>
    <row r="2041" spans="2:8" ht="15" customHeight="1">
      <c r="B2041" s="364"/>
      <c r="C2041" s="361"/>
      <c r="D2041" s="361"/>
      <c r="E2041" s="361"/>
      <c r="F2041" s="361"/>
      <c r="G2041" s="361"/>
      <c r="H2041" s="361"/>
    </row>
    <row r="2042" spans="2:8" ht="15" customHeight="1">
      <c r="B2042" s="364"/>
      <c r="C2042" s="361"/>
      <c r="D2042" s="361"/>
      <c r="E2042" s="361"/>
      <c r="F2042" s="361"/>
      <c r="G2042" s="361"/>
      <c r="H2042" s="361"/>
    </row>
    <row r="2043" spans="2:8" ht="15" customHeight="1">
      <c r="B2043" s="364"/>
      <c r="C2043" s="361"/>
      <c r="D2043" s="361"/>
      <c r="E2043" s="361"/>
      <c r="F2043" s="361"/>
      <c r="G2043" s="361"/>
      <c r="H2043" s="361"/>
    </row>
    <row r="2044" spans="2:8" ht="15" customHeight="1">
      <c r="B2044" s="364"/>
      <c r="C2044" s="361"/>
      <c r="D2044" s="361"/>
      <c r="E2044" s="361"/>
      <c r="F2044" s="361"/>
      <c r="G2044" s="361"/>
      <c r="H2044" s="361"/>
    </row>
    <row r="2045" spans="2:8" ht="15" customHeight="1">
      <c r="B2045" s="364"/>
      <c r="C2045" s="361"/>
      <c r="D2045" s="361"/>
      <c r="E2045" s="361"/>
      <c r="F2045" s="361"/>
      <c r="G2045" s="361"/>
      <c r="H2045" s="361"/>
    </row>
    <row r="2046" spans="2:8" ht="15" customHeight="1">
      <c r="B2046" s="364"/>
      <c r="C2046" s="361"/>
      <c r="D2046" s="361"/>
      <c r="E2046" s="361"/>
      <c r="F2046" s="361"/>
      <c r="G2046" s="361"/>
      <c r="H2046" s="361"/>
    </row>
    <row r="2047" spans="2:8" ht="15" customHeight="1">
      <c r="B2047" s="364"/>
      <c r="C2047" s="361"/>
      <c r="D2047" s="361"/>
      <c r="E2047" s="361"/>
      <c r="F2047" s="361"/>
      <c r="G2047" s="361"/>
      <c r="H2047" s="361"/>
    </row>
    <row r="2048" spans="2:8" ht="15" customHeight="1">
      <c r="B2048" s="364"/>
      <c r="C2048" s="361"/>
      <c r="D2048" s="361"/>
      <c r="E2048" s="361"/>
      <c r="F2048" s="361"/>
      <c r="G2048" s="361"/>
      <c r="H2048" s="361"/>
    </row>
    <row r="2049" spans="2:8" ht="15" customHeight="1">
      <c r="B2049" s="364"/>
      <c r="C2049" s="361"/>
      <c r="D2049" s="361"/>
      <c r="E2049" s="361"/>
      <c r="F2049" s="361"/>
      <c r="G2049" s="361"/>
      <c r="H2049" s="361"/>
    </row>
    <row r="2050" spans="2:8" ht="15" customHeight="1">
      <c r="B2050" s="364"/>
      <c r="C2050" s="361"/>
      <c r="D2050" s="361"/>
      <c r="E2050" s="361"/>
      <c r="F2050" s="361"/>
      <c r="G2050" s="361"/>
      <c r="H2050" s="361"/>
    </row>
    <row r="2051" spans="2:8" ht="15" customHeight="1">
      <c r="B2051" s="364"/>
      <c r="C2051" s="361"/>
      <c r="D2051" s="361"/>
      <c r="E2051" s="361"/>
      <c r="F2051" s="361"/>
      <c r="G2051" s="361"/>
      <c r="H2051" s="361"/>
    </row>
    <row r="2052" spans="2:8" ht="15" customHeight="1">
      <c r="B2052" s="364"/>
      <c r="C2052" s="361"/>
      <c r="D2052" s="361"/>
      <c r="E2052" s="361"/>
      <c r="F2052" s="361"/>
      <c r="G2052" s="361"/>
      <c r="H2052" s="361"/>
    </row>
    <row r="2053" spans="2:8" ht="15" customHeight="1">
      <c r="B2053" s="364"/>
      <c r="C2053" s="361"/>
      <c r="D2053" s="361"/>
      <c r="E2053" s="361"/>
      <c r="F2053" s="361"/>
      <c r="G2053" s="361"/>
      <c r="H2053" s="361"/>
    </row>
    <row r="2054" spans="2:8" ht="15" customHeight="1">
      <c r="B2054" s="364"/>
      <c r="C2054" s="361"/>
      <c r="D2054" s="361"/>
      <c r="E2054" s="361"/>
      <c r="F2054" s="361"/>
      <c r="G2054" s="361"/>
      <c r="H2054" s="361"/>
    </row>
    <row r="2055" spans="2:8" ht="15" customHeight="1">
      <c r="B2055" s="364"/>
      <c r="C2055" s="361"/>
      <c r="D2055" s="361"/>
      <c r="E2055" s="361"/>
      <c r="F2055" s="361"/>
      <c r="G2055" s="361"/>
      <c r="H2055" s="361"/>
    </row>
    <row r="2056" spans="2:8" ht="15" customHeight="1">
      <c r="B2056" s="364"/>
      <c r="C2056" s="361"/>
      <c r="D2056" s="361"/>
      <c r="E2056" s="361"/>
      <c r="F2056" s="361"/>
      <c r="G2056" s="361"/>
      <c r="H2056" s="361"/>
    </row>
    <row r="2057" spans="2:8" ht="15" customHeight="1">
      <c r="B2057" s="364"/>
      <c r="C2057" s="361"/>
      <c r="D2057" s="361"/>
      <c r="E2057" s="361"/>
      <c r="F2057" s="361"/>
      <c r="G2057" s="361"/>
      <c r="H2057" s="361"/>
    </row>
    <row r="2058" spans="2:8" ht="15" customHeight="1">
      <c r="B2058" s="364"/>
      <c r="C2058" s="361"/>
      <c r="D2058" s="361"/>
      <c r="E2058" s="361"/>
      <c r="F2058" s="361"/>
      <c r="G2058" s="361"/>
      <c r="H2058" s="361"/>
    </row>
    <row r="2059" spans="2:8" ht="15" customHeight="1">
      <c r="B2059" s="364"/>
      <c r="C2059" s="361"/>
      <c r="D2059" s="361"/>
      <c r="E2059" s="361"/>
      <c r="F2059" s="361"/>
      <c r="G2059" s="361"/>
      <c r="H2059" s="361"/>
    </row>
    <row r="2060" spans="2:8" ht="15" customHeight="1">
      <c r="B2060" s="364"/>
      <c r="C2060" s="361"/>
      <c r="D2060" s="361"/>
      <c r="E2060" s="361"/>
      <c r="F2060" s="361"/>
      <c r="G2060" s="361"/>
      <c r="H2060" s="361"/>
    </row>
    <row r="2061" spans="2:8" ht="15" customHeight="1">
      <c r="B2061" s="364"/>
      <c r="C2061" s="361"/>
      <c r="D2061" s="361"/>
      <c r="E2061" s="361"/>
      <c r="F2061" s="361"/>
      <c r="G2061" s="361"/>
      <c r="H2061" s="361"/>
    </row>
    <row r="2062" spans="2:8" ht="15" customHeight="1">
      <c r="B2062" s="364"/>
      <c r="C2062" s="361"/>
      <c r="D2062" s="361"/>
      <c r="E2062" s="361"/>
      <c r="F2062" s="361"/>
      <c r="G2062" s="361"/>
      <c r="H2062" s="361"/>
    </row>
    <row r="2063" spans="2:8" ht="15" customHeight="1">
      <c r="B2063" s="364"/>
      <c r="C2063" s="361"/>
      <c r="D2063" s="361"/>
      <c r="E2063" s="361"/>
      <c r="F2063" s="361"/>
      <c r="G2063" s="361"/>
      <c r="H2063" s="361"/>
    </row>
    <row r="2064" spans="2:8" ht="15" customHeight="1">
      <c r="B2064" s="364"/>
      <c r="C2064" s="361"/>
      <c r="D2064" s="361"/>
      <c r="E2064" s="361"/>
      <c r="F2064" s="361"/>
      <c r="G2064" s="361"/>
      <c r="H2064" s="361"/>
    </row>
    <row r="2065" spans="2:8" ht="15" customHeight="1">
      <c r="B2065" s="364"/>
      <c r="C2065" s="361"/>
      <c r="D2065" s="361"/>
      <c r="E2065" s="361"/>
      <c r="F2065" s="361"/>
      <c r="G2065" s="361"/>
      <c r="H2065" s="361"/>
    </row>
    <row r="2066" spans="2:8" ht="15" customHeight="1">
      <c r="B2066" s="364"/>
      <c r="C2066" s="361"/>
      <c r="D2066" s="361"/>
      <c r="E2066" s="361"/>
      <c r="F2066" s="361"/>
      <c r="G2066" s="361"/>
      <c r="H2066" s="361"/>
    </row>
    <row r="2067" spans="2:8" ht="15" customHeight="1">
      <c r="B2067" s="364"/>
      <c r="C2067" s="361"/>
      <c r="D2067" s="361"/>
      <c r="E2067" s="361"/>
      <c r="F2067" s="361"/>
      <c r="G2067" s="361"/>
      <c r="H2067" s="361"/>
    </row>
    <row r="2068" spans="2:8" ht="15" customHeight="1">
      <c r="B2068" s="364"/>
      <c r="C2068" s="361"/>
      <c r="D2068" s="361"/>
      <c r="E2068" s="361"/>
      <c r="F2068" s="361"/>
      <c r="G2068" s="361"/>
      <c r="H2068" s="361"/>
    </row>
    <row r="2069" spans="2:8" ht="15" customHeight="1">
      <c r="B2069" s="364"/>
      <c r="C2069" s="361"/>
      <c r="D2069" s="361"/>
      <c r="E2069" s="361"/>
      <c r="F2069" s="361"/>
      <c r="G2069" s="361"/>
      <c r="H2069" s="361"/>
    </row>
    <row r="2070" spans="2:8" ht="15" customHeight="1">
      <c r="B2070" s="364"/>
      <c r="C2070" s="361"/>
      <c r="D2070" s="361"/>
      <c r="E2070" s="361"/>
      <c r="F2070" s="361"/>
      <c r="G2070" s="361"/>
      <c r="H2070" s="361"/>
    </row>
    <row r="2071" spans="2:8" ht="15" customHeight="1">
      <c r="B2071" s="364"/>
      <c r="C2071" s="361"/>
      <c r="D2071" s="361"/>
      <c r="E2071" s="361"/>
      <c r="F2071" s="361"/>
      <c r="G2071" s="361"/>
      <c r="H2071" s="361"/>
    </row>
    <row r="2072" spans="2:8" ht="15" customHeight="1">
      <c r="B2072" s="364"/>
      <c r="C2072" s="361"/>
      <c r="D2072" s="361"/>
      <c r="E2072" s="361"/>
      <c r="F2072" s="361"/>
      <c r="G2072" s="361"/>
      <c r="H2072" s="361"/>
    </row>
    <row r="2073" spans="2:8" ht="15" customHeight="1">
      <c r="B2073" s="364"/>
      <c r="C2073" s="361"/>
      <c r="D2073" s="361"/>
      <c r="E2073" s="361"/>
      <c r="F2073" s="361"/>
      <c r="G2073" s="361"/>
      <c r="H2073" s="361"/>
    </row>
    <row r="2074" spans="2:8" ht="15" customHeight="1">
      <c r="B2074" s="364"/>
      <c r="C2074" s="361"/>
      <c r="D2074" s="361"/>
      <c r="E2074" s="361"/>
      <c r="F2074" s="361"/>
      <c r="G2074" s="361"/>
      <c r="H2074" s="361"/>
    </row>
    <row r="2075" spans="2:8" ht="15" customHeight="1">
      <c r="B2075" s="364"/>
      <c r="C2075" s="361"/>
      <c r="D2075" s="361"/>
      <c r="E2075" s="361"/>
      <c r="F2075" s="361"/>
      <c r="G2075" s="361"/>
      <c r="H2075" s="361"/>
    </row>
    <row r="2076" spans="2:8" ht="15" customHeight="1">
      <c r="B2076" s="364"/>
      <c r="C2076" s="361"/>
      <c r="D2076" s="361"/>
      <c r="E2076" s="361"/>
      <c r="F2076" s="361"/>
      <c r="G2076" s="361"/>
      <c r="H2076" s="361"/>
    </row>
    <row r="2077" spans="2:8" ht="15" customHeight="1">
      <c r="B2077" s="364"/>
      <c r="C2077" s="361"/>
      <c r="D2077" s="361"/>
      <c r="E2077" s="361"/>
      <c r="F2077" s="361"/>
      <c r="G2077" s="361"/>
      <c r="H2077" s="361"/>
    </row>
    <row r="2078" spans="2:8" ht="15" customHeight="1">
      <c r="B2078" s="364"/>
      <c r="C2078" s="361"/>
      <c r="D2078" s="361"/>
      <c r="E2078" s="361"/>
      <c r="F2078" s="361"/>
      <c r="G2078" s="361"/>
      <c r="H2078" s="361"/>
    </row>
    <row r="2079" spans="2:8" ht="15" customHeight="1">
      <c r="B2079" s="364"/>
      <c r="C2079" s="361"/>
      <c r="D2079" s="361"/>
      <c r="E2079" s="361"/>
      <c r="F2079" s="361"/>
      <c r="G2079" s="361"/>
      <c r="H2079" s="361"/>
    </row>
    <row r="2080" spans="2:8" ht="15" customHeight="1">
      <c r="B2080" s="364"/>
      <c r="C2080" s="361"/>
      <c r="D2080" s="361"/>
      <c r="E2080" s="361"/>
      <c r="F2080" s="361"/>
      <c r="G2080" s="361"/>
      <c r="H2080" s="361"/>
    </row>
    <row r="2081" spans="2:8" ht="15" customHeight="1">
      <c r="B2081" s="364"/>
      <c r="C2081" s="361"/>
      <c r="D2081" s="361"/>
      <c r="E2081" s="361"/>
      <c r="F2081" s="361"/>
      <c r="G2081" s="361"/>
      <c r="H2081" s="361"/>
    </row>
    <row r="2082" spans="2:8" ht="15" customHeight="1">
      <c r="B2082" s="364"/>
      <c r="C2082" s="361"/>
      <c r="D2082" s="361"/>
      <c r="E2082" s="361"/>
      <c r="F2082" s="361"/>
      <c r="G2082" s="361"/>
      <c r="H2082" s="361"/>
    </row>
    <row r="2083" spans="2:8" ht="15" customHeight="1">
      <c r="B2083" s="364"/>
      <c r="C2083" s="361"/>
      <c r="D2083" s="361"/>
      <c r="E2083" s="361"/>
      <c r="F2083" s="361"/>
      <c r="G2083" s="361"/>
      <c r="H2083" s="361"/>
    </row>
    <row r="2084" spans="2:8" ht="15" customHeight="1">
      <c r="B2084" s="364"/>
      <c r="C2084" s="361"/>
      <c r="D2084" s="361"/>
      <c r="E2084" s="361"/>
      <c r="F2084" s="361"/>
      <c r="G2084" s="361"/>
      <c r="H2084" s="361"/>
    </row>
    <row r="2085" spans="2:8" ht="15" customHeight="1">
      <c r="B2085" s="364"/>
      <c r="C2085" s="361"/>
      <c r="D2085" s="361"/>
      <c r="E2085" s="361"/>
      <c r="F2085" s="361"/>
      <c r="G2085" s="361"/>
      <c r="H2085" s="361"/>
    </row>
    <row r="2086" spans="2:8" ht="15" customHeight="1">
      <c r="B2086" s="364"/>
      <c r="C2086" s="361"/>
      <c r="D2086" s="361"/>
      <c r="E2086" s="361"/>
      <c r="F2086" s="361"/>
      <c r="G2086" s="361"/>
      <c r="H2086" s="361"/>
    </row>
    <row r="2087" spans="2:8" ht="15" customHeight="1">
      <c r="B2087" s="364"/>
      <c r="C2087" s="361"/>
      <c r="D2087" s="361"/>
      <c r="E2087" s="361"/>
      <c r="F2087" s="361"/>
      <c r="G2087" s="361"/>
      <c r="H2087" s="361"/>
    </row>
    <row r="2088" spans="2:8" ht="15" customHeight="1">
      <c r="B2088" s="364"/>
      <c r="C2088" s="361"/>
      <c r="D2088" s="361"/>
      <c r="E2088" s="361"/>
      <c r="F2088" s="361"/>
      <c r="G2088" s="361"/>
      <c r="H2088" s="361"/>
    </row>
    <row r="2089" spans="2:8" ht="15" customHeight="1">
      <c r="B2089" s="364"/>
      <c r="C2089" s="361"/>
      <c r="D2089" s="361"/>
      <c r="E2089" s="361"/>
      <c r="F2089" s="361"/>
      <c r="G2089" s="361"/>
      <c r="H2089" s="361"/>
    </row>
    <row r="2090" spans="2:8" ht="15" customHeight="1">
      <c r="B2090" s="364"/>
      <c r="C2090" s="361"/>
      <c r="D2090" s="361"/>
      <c r="E2090" s="361"/>
      <c r="F2090" s="361"/>
      <c r="G2090" s="361"/>
      <c r="H2090" s="361"/>
    </row>
    <row r="2091" spans="2:8" ht="15" customHeight="1">
      <c r="B2091" s="364"/>
      <c r="C2091" s="361"/>
      <c r="D2091" s="361"/>
      <c r="E2091" s="361"/>
      <c r="F2091" s="361"/>
      <c r="G2091" s="361"/>
      <c r="H2091" s="361"/>
    </row>
    <row r="2092" spans="2:8" ht="15" customHeight="1">
      <c r="B2092" s="364"/>
      <c r="C2092" s="361"/>
      <c r="D2092" s="361"/>
      <c r="E2092" s="361"/>
      <c r="F2092" s="361"/>
      <c r="G2092" s="361"/>
      <c r="H2092" s="361"/>
    </row>
    <row r="2093" spans="2:8" ht="15" customHeight="1">
      <c r="B2093" s="364"/>
      <c r="C2093" s="361"/>
      <c r="D2093" s="361"/>
      <c r="E2093" s="361"/>
      <c r="F2093" s="361"/>
      <c r="G2093" s="361"/>
      <c r="H2093" s="361"/>
    </row>
    <row r="2094" spans="2:8" ht="15" customHeight="1">
      <c r="B2094" s="364"/>
      <c r="C2094" s="361"/>
      <c r="D2094" s="361"/>
      <c r="E2094" s="361"/>
      <c r="F2094" s="361"/>
      <c r="G2094" s="361"/>
      <c r="H2094" s="361"/>
    </row>
    <row r="2095" spans="2:8" ht="15" customHeight="1">
      <c r="B2095" s="364"/>
      <c r="C2095" s="361"/>
      <c r="D2095" s="361"/>
      <c r="E2095" s="361"/>
      <c r="F2095" s="361"/>
      <c r="G2095" s="361"/>
      <c r="H2095" s="361"/>
    </row>
    <row r="2096" spans="2:8" ht="15" customHeight="1">
      <c r="B2096" s="364"/>
      <c r="C2096" s="361"/>
      <c r="D2096" s="361"/>
      <c r="E2096" s="361"/>
      <c r="F2096" s="361"/>
      <c r="G2096" s="361"/>
      <c r="H2096" s="361"/>
    </row>
    <row r="2097" spans="2:8" ht="15" customHeight="1">
      <c r="B2097" s="364"/>
      <c r="C2097" s="361"/>
      <c r="D2097" s="361"/>
      <c r="E2097" s="361"/>
      <c r="F2097" s="361"/>
      <c r="G2097" s="361"/>
      <c r="H2097" s="361"/>
    </row>
    <row r="2098" spans="2:8" ht="15" customHeight="1">
      <c r="B2098" s="364"/>
      <c r="C2098" s="361"/>
      <c r="D2098" s="361"/>
      <c r="E2098" s="361"/>
      <c r="F2098" s="361"/>
      <c r="G2098" s="361"/>
      <c r="H2098" s="361"/>
    </row>
    <row r="2099" spans="2:8" ht="15" customHeight="1">
      <c r="B2099" s="364"/>
      <c r="C2099" s="361"/>
      <c r="D2099" s="361"/>
      <c r="E2099" s="361"/>
      <c r="F2099" s="361"/>
      <c r="G2099" s="361"/>
      <c r="H2099" s="361"/>
    </row>
    <row r="2100" spans="2:8" ht="15" customHeight="1">
      <c r="B2100" s="364"/>
      <c r="C2100" s="361"/>
      <c r="D2100" s="361"/>
      <c r="E2100" s="361"/>
      <c r="F2100" s="361"/>
      <c r="G2100" s="361"/>
      <c r="H2100" s="361"/>
    </row>
    <row r="2101" spans="2:8" ht="15" customHeight="1">
      <c r="B2101" s="364"/>
      <c r="C2101" s="361"/>
      <c r="D2101" s="361"/>
      <c r="E2101" s="361"/>
      <c r="F2101" s="361"/>
      <c r="G2101" s="361"/>
      <c r="H2101" s="361"/>
    </row>
    <row r="2102" spans="2:8" ht="15" customHeight="1">
      <c r="B2102" s="364"/>
      <c r="C2102" s="361"/>
      <c r="D2102" s="361"/>
      <c r="E2102" s="361"/>
      <c r="F2102" s="361"/>
      <c r="G2102" s="361"/>
      <c r="H2102" s="361"/>
    </row>
    <row r="2103" spans="2:8" ht="15" customHeight="1">
      <c r="B2103" s="364"/>
      <c r="C2103" s="361"/>
      <c r="D2103" s="361"/>
      <c r="E2103" s="361"/>
      <c r="F2103" s="361"/>
      <c r="G2103" s="361"/>
      <c r="H2103" s="361"/>
    </row>
    <row r="2104" spans="2:8" ht="15" customHeight="1">
      <c r="B2104" s="364"/>
      <c r="C2104" s="361"/>
      <c r="D2104" s="361"/>
      <c r="E2104" s="361"/>
      <c r="F2104" s="361"/>
      <c r="G2104" s="361"/>
      <c r="H2104" s="361"/>
    </row>
    <row r="2105" spans="2:8" ht="15" customHeight="1">
      <c r="B2105" s="364"/>
      <c r="C2105" s="361"/>
      <c r="D2105" s="361"/>
      <c r="E2105" s="361"/>
      <c r="F2105" s="361"/>
      <c r="G2105" s="361"/>
      <c r="H2105" s="361"/>
    </row>
    <row r="2106" spans="2:8" ht="15" customHeight="1">
      <c r="B2106" s="364"/>
      <c r="C2106" s="361"/>
      <c r="D2106" s="361"/>
      <c r="E2106" s="361"/>
      <c r="F2106" s="361"/>
      <c r="G2106" s="361"/>
      <c r="H2106" s="361"/>
    </row>
    <row r="2107" spans="2:8" ht="15" customHeight="1">
      <c r="B2107" s="364"/>
      <c r="C2107" s="361"/>
      <c r="D2107" s="361"/>
      <c r="E2107" s="361"/>
      <c r="F2107" s="361"/>
      <c r="G2107" s="361"/>
      <c r="H2107" s="361"/>
    </row>
    <row r="2108" spans="2:8" ht="15" customHeight="1">
      <c r="B2108" s="364"/>
      <c r="C2108" s="361"/>
      <c r="D2108" s="361"/>
      <c r="E2108" s="361"/>
      <c r="F2108" s="361"/>
      <c r="G2108" s="361"/>
      <c r="H2108" s="361"/>
    </row>
    <row r="2109" spans="2:8" ht="15" customHeight="1">
      <c r="B2109" s="364"/>
      <c r="C2109" s="361"/>
      <c r="D2109" s="361"/>
      <c r="E2109" s="361"/>
      <c r="F2109" s="361"/>
      <c r="G2109" s="361"/>
      <c r="H2109" s="361"/>
    </row>
    <row r="2110" spans="2:8" ht="15" customHeight="1">
      <c r="B2110" s="364"/>
      <c r="C2110" s="361"/>
      <c r="D2110" s="361"/>
      <c r="E2110" s="361"/>
      <c r="F2110" s="361"/>
      <c r="G2110" s="361"/>
      <c r="H2110" s="361"/>
    </row>
    <row r="2111" spans="2:8" ht="15" customHeight="1">
      <c r="B2111" s="364"/>
      <c r="C2111" s="361"/>
      <c r="D2111" s="361"/>
      <c r="E2111" s="361"/>
      <c r="F2111" s="361"/>
      <c r="G2111" s="361"/>
      <c r="H2111" s="361"/>
    </row>
    <row r="2112" spans="2:8" ht="15" customHeight="1">
      <c r="B2112" s="364"/>
      <c r="C2112" s="361"/>
      <c r="D2112" s="361"/>
      <c r="E2112" s="361"/>
      <c r="F2112" s="361"/>
      <c r="G2112" s="361"/>
      <c r="H2112" s="361"/>
    </row>
    <row r="2113" spans="2:8" ht="15" customHeight="1">
      <c r="B2113" s="364"/>
      <c r="C2113" s="361"/>
      <c r="D2113" s="361"/>
      <c r="E2113" s="361"/>
      <c r="F2113" s="361"/>
      <c r="G2113" s="361"/>
      <c r="H2113" s="361"/>
    </row>
    <row r="2114" spans="2:8" ht="15" customHeight="1">
      <c r="B2114" s="364"/>
      <c r="C2114" s="361"/>
      <c r="D2114" s="361"/>
      <c r="E2114" s="361"/>
      <c r="F2114" s="361"/>
      <c r="G2114" s="361"/>
      <c r="H2114" s="361"/>
    </row>
    <row r="2115" spans="2:8" ht="15" customHeight="1">
      <c r="B2115" s="364"/>
      <c r="C2115" s="361"/>
      <c r="D2115" s="361"/>
      <c r="E2115" s="361"/>
      <c r="F2115" s="361"/>
      <c r="G2115" s="361"/>
      <c r="H2115" s="361"/>
    </row>
    <row r="2116" spans="2:8" ht="15" customHeight="1">
      <c r="B2116" s="364"/>
      <c r="C2116" s="361"/>
      <c r="D2116" s="361"/>
      <c r="E2116" s="361"/>
      <c r="F2116" s="361"/>
      <c r="G2116" s="361"/>
      <c r="H2116" s="361"/>
    </row>
    <row r="2117" spans="2:8" ht="15" customHeight="1">
      <c r="B2117" s="364"/>
      <c r="C2117" s="361"/>
      <c r="D2117" s="361"/>
      <c r="E2117" s="361"/>
      <c r="F2117" s="361"/>
      <c r="G2117" s="361"/>
      <c r="H2117" s="361"/>
    </row>
    <row r="2118" spans="2:8" ht="15" customHeight="1">
      <c r="B2118" s="364"/>
      <c r="C2118" s="361"/>
      <c r="D2118" s="361"/>
      <c r="E2118" s="361"/>
      <c r="F2118" s="361"/>
      <c r="G2118" s="361"/>
      <c r="H2118" s="361"/>
    </row>
    <row r="2119" spans="2:8" ht="15" customHeight="1">
      <c r="B2119" s="364"/>
      <c r="C2119" s="361"/>
      <c r="D2119" s="361"/>
      <c r="E2119" s="361"/>
      <c r="F2119" s="361"/>
      <c r="G2119" s="361"/>
      <c r="H2119" s="361"/>
    </row>
    <row r="2120" spans="2:8" ht="15" customHeight="1">
      <c r="B2120" s="364"/>
      <c r="C2120" s="361"/>
      <c r="D2120" s="361"/>
      <c r="E2120" s="361"/>
      <c r="F2120" s="361"/>
      <c r="G2120" s="361"/>
      <c r="H2120" s="361"/>
    </row>
    <row r="2121" spans="2:8" ht="15" customHeight="1">
      <c r="B2121" s="364"/>
      <c r="C2121" s="361"/>
      <c r="D2121" s="361"/>
      <c r="E2121" s="361"/>
      <c r="F2121" s="361"/>
      <c r="G2121" s="361"/>
      <c r="H2121" s="361"/>
    </row>
    <row r="2122" spans="2:8" ht="15" customHeight="1">
      <c r="B2122" s="364"/>
      <c r="C2122" s="361"/>
      <c r="D2122" s="361"/>
      <c r="E2122" s="361"/>
      <c r="F2122" s="361"/>
      <c r="G2122" s="361"/>
      <c r="H2122" s="361"/>
    </row>
    <row r="2123" spans="2:8" ht="15" customHeight="1">
      <c r="B2123" s="364"/>
      <c r="C2123" s="361"/>
      <c r="D2123" s="361"/>
      <c r="E2123" s="361"/>
      <c r="F2123" s="361"/>
      <c r="G2123" s="361"/>
      <c r="H2123" s="361"/>
    </row>
    <row r="2124" spans="2:8" ht="15" customHeight="1">
      <c r="B2124" s="364"/>
      <c r="C2124" s="361"/>
      <c r="D2124" s="361"/>
      <c r="E2124" s="361"/>
      <c r="F2124" s="361"/>
      <c r="G2124" s="361"/>
      <c r="H2124" s="361"/>
    </row>
    <row r="2125" spans="2:8" ht="15" customHeight="1">
      <c r="B2125" s="364"/>
      <c r="C2125" s="361"/>
      <c r="D2125" s="361"/>
      <c r="E2125" s="361"/>
      <c r="F2125" s="361"/>
      <c r="G2125" s="361"/>
      <c r="H2125" s="361"/>
    </row>
    <row r="2126" spans="2:8" ht="15" customHeight="1">
      <c r="B2126" s="364"/>
      <c r="C2126" s="361"/>
      <c r="D2126" s="361"/>
      <c r="E2126" s="361"/>
      <c r="F2126" s="361"/>
      <c r="G2126" s="361"/>
      <c r="H2126" s="361"/>
    </row>
    <row r="2127" spans="2:8" ht="15" customHeight="1">
      <c r="B2127" s="364"/>
      <c r="C2127" s="361"/>
      <c r="D2127" s="361"/>
      <c r="E2127" s="361"/>
      <c r="F2127" s="361"/>
      <c r="G2127" s="361"/>
      <c r="H2127" s="361"/>
    </row>
    <row r="2128" spans="2:8" ht="15" customHeight="1">
      <c r="B2128" s="364"/>
      <c r="C2128" s="361"/>
      <c r="D2128" s="361"/>
      <c r="E2128" s="361"/>
      <c r="F2128" s="361"/>
      <c r="G2128" s="361"/>
      <c r="H2128" s="361"/>
    </row>
    <row r="2129" spans="2:8" ht="15" customHeight="1">
      <c r="B2129" s="364"/>
      <c r="C2129" s="361"/>
      <c r="D2129" s="361"/>
      <c r="E2129" s="361"/>
      <c r="F2129" s="361"/>
      <c r="G2129" s="361"/>
      <c r="H2129" s="361"/>
    </row>
    <row r="2130" spans="2:8" ht="15" customHeight="1">
      <c r="B2130" s="364"/>
      <c r="C2130" s="361"/>
      <c r="D2130" s="361"/>
      <c r="E2130" s="361"/>
      <c r="F2130" s="361"/>
      <c r="G2130" s="361"/>
      <c r="H2130" s="361"/>
    </row>
    <row r="2131" spans="2:8" ht="15" customHeight="1">
      <c r="B2131" s="364"/>
      <c r="C2131" s="361"/>
      <c r="D2131" s="361"/>
      <c r="E2131" s="361"/>
      <c r="F2131" s="361"/>
      <c r="G2131" s="361"/>
      <c r="H2131" s="361"/>
    </row>
    <row r="2132" spans="2:8" ht="15" customHeight="1">
      <c r="B2132" s="364"/>
      <c r="C2132" s="361"/>
      <c r="D2132" s="361"/>
      <c r="E2132" s="361"/>
      <c r="F2132" s="361"/>
      <c r="G2132" s="361"/>
      <c r="H2132" s="361"/>
    </row>
    <row r="2133" spans="2:8" ht="15" customHeight="1">
      <c r="B2133" s="364"/>
      <c r="C2133" s="361"/>
      <c r="D2133" s="361"/>
      <c r="E2133" s="361"/>
      <c r="F2133" s="361"/>
      <c r="G2133" s="361"/>
      <c r="H2133" s="361"/>
    </row>
    <row r="2134" spans="2:8" ht="15" customHeight="1">
      <c r="B2134" s="364"/>
      <c r="C2134" s="361"/>
      <c r="D2134" s="361"/>
      <c r="E2134" s="361"/>
      <c r="F2134" s="361"/>
      <c r="G2134" s="361"/>
      <c r="H2134" s="361"/>
    </row>
    <row r="2135" spans="2:8" ht="15" customHeight="1">
      <c r="B2135" s="364"/>
      <c r="C2135" s="361"/>
      <c r="D2135" s="361"/>
      <c r="E2135" s="361"/>
      <c r="F2135" s="361"/>
      <c r="G2135" s="361"/>
      <c r="H2135" s="361"/>
    </row>
    <row r="2136" spans="2:8" ht="15" customHeight="1">
      <c r="B2136" s="364"/>
      <c r="C2136" s="361"/>
      <c r="D2136" s="361"/>
      <c r="E2136" s="361"/>
      <c r="F2136" s="361"/>
      <c r="G2136" s="361"/>
      <c r="H2136" s="361"/>
    </row>
    <row r="2137" spans="2:8" ht="15" customHeight="1">
      <c r="B2137" s="364"/>
      <c r="C2137" s="361"/>
      <c r="D2137" s="361"/>
      <c r="E2137" s="361"/>
      <c r="F2137" s="361"/>
      <c r="G2137" s="361"/>
      <c r="H2137" s="361"/>
    </row>
    <row r="2138" spans="2:8" ht="15" customHeight="1">
      <c r="B2138" s="364"/>
      <c r="C2138" s="361"/>
      <c r="D2138" s="361"/>
      <c r="E2138" s="361"/>
      <c r="F2138" s="361"/>
      <c r="G2138" s="361"/>
      <c r="H2138" s="361"/>
    </row>
    <row r="2139" spans="2:8" ht="15" customHeight="1">
      <c r="B2139" s="364"/>
      <c r="C2139" s="361"/>
      <c r="D2139" s="361"/>
      <c r="E2139" s="361"/>
      <c r="F2139" s="361"/>
      <c r="G2139" s="361"/>
      <c r="H2139" s="361"/>
    </row>
    <row r="2140" spans="2:8" ht="15" customHeight="1">
      <c r="B2140" s="364"/>
      <c r="C2140" s="361"/>
      <c r="D2140" s="361"/>
      <c r="E2140" s="361"/>
      <c r="F2140" s="361"/>
      <c r="G2140" s="361"/>
      <c r="H2140" s="361"/>
    </row>
    <row r="2141" spans="2:8" ht="15" customHeight="1">
      <c r="B2141" s="364"/>
      <c r="C2141" s="361"/>
      <c r="D2141" s="361"/>
      <c r="E2141" s="361"/>
      <c r="F2141" s="361"/>
      <c r="G2141" s="361"/>
      <c r="H2141" s="361"/>
    </row>
    <row r="2142" spans="2:8" ht="15" customHeight="1">
      <c r="B2142" s="364"/>
      <c r="C2142" s="361"/>
      <c r="D2142" s="361"/>
      <c r="E2142" s="361"/>
      <c r="F2142" s="361"/>
      <c r="G2142" s="361"/>
      <c r="H2142" s="361"/>
    </row>
    <row r="2143" spans="2:8" ht="15" customHeight="1">
      <c r="B2143" s="364"/>
      <c r="C2143" s="361"/>
      <c r="D2143" s="361"/>
      <c r="E2143" s="361"/>
      <c r="F2143" s="361"/>
      <c r="G2143" s="361"/>
      <c r="H2143" s="361"/>
    </row>
    <row r="2144" spans="2:8" ht="15" customHeight="1">
      <c r="B2144" s="364"/>
      <c r="C2144" s="361"/>
      <c r="D2144" s="361"/>
      <c r="E2144" s="361"/>
      <c r="F2144" s="361"/>
      <c r="G2144" s="361"/>
      <c r="H2144" s="361"/>
    </row>
    <row r="2145" spans="2:8" ht="15" customHeight="1">
      <c r="B2145" s="364"/>
      <c r="C2145" s="361"/>
      <c r="D2145" s="361"/>
      <c r="E2145" s="361"/>
      <c r="F2145" s="361"/>
      <c r="G2145" s="361"/>
      <c r="H2145" s="361"/>
    </row>
    <row r="2146" spans="2:8" ht="15" customHeight="1">
      <c r="B2146" s="364"/>
      <c r="C2146" s="361"/>
      <c r="D2146" s="361"/>
      <c r="E2146" s="361"/>
      <c r="F2146" s="361"/>
      <c r="G2146" s="361"/>
      <c r="H2146" s="361"/>
    </row>
    <row r="2147" spans="2:8" ht="15" customHeight="1">
      <c r="B2147" s="364"/>
      <c r="C2147" s="361"/>
      <c r="D2147" s="361"/>
      <c r="E2147" s="361"/>
      <c r="F2147" s="361"/>
      <c r="G2147" s="361"/>
      <c r="H2147" s="361"/>
    </row>
    <row r="2148" spans="2:8" ht="15" customHeight="1">
      <c r="B2148" s="364"/>
      <c r="C2148" s="361"/>
      <c r="D2148" s="361"/>
      <c r="E2148" s="361"/>
      <c r="F2148" s="361"/>
      <c r="G2148" s="361"/>
      <c r="H2148" s="361"/>
    </row>
    <row r="2149" spans="2:8" ht="15" customHeight="1">
      <c r="B2149" s="364"/>
      <c r="C2149" s="361"/>
      <c r="D2149" s="361"/>
      <c r="E2149" s="361"/>
      <c r="F2149" s="361"/>
      <c r="G2149" s="361"/>
      <c r="H2149" s="361"/>
    </row>
    <row r="2150" spans="2:8" ht="15" customHeight="1">
      <c r="B2150" s="364"/>
      <c r="C2150" s="361"/>
      <c r="D2150" s="361"/>
      <c r="E2150" s="361"/>
      <c r="F2150" s="361"/>
      <c r="G2150" s="361"/>
      <c r="H2150" s="361"/>
    </row>
    <row r="2151" spans="2:8" ht="15" customHeight="1">
      <c r="B2151" s="364"/>
      <c r="C2151" s="361"/>
      <c r="D2151" s="361"/>
      <c r="E2151" s="361"/>
      <c r="F2151" s="361"/>
      <c r="G2151" s="361"/>
      <c r="H2151" s="361"/>
    </row>
    <row r="2152" spans="2:8" ht="15" customHeight="1">
      <c r="B2152" s="364"/>
      <c r="C2152" s="361"/>
      <c r="D2152" s="361"/>
      <c r="E2152" s="361"/>
      <c r="F2152" s="361"/>
      <c r="G2152" s="361"/>
      <c r="H2152" s="361"/>
    </row>
    <row r="2153" spans="2:8" ht="15" customHeight="1">
      <c r="B2153" s="364"/>
      <c r="C2153" s="361"/>
      <c r="D2153" s="361"/>
      <c r="E2153" s="361"/>
      <c r="F2153" s="361"/>
      <c r="G2153" s="361"/>
      <c r="H2153" s="361"/>
    </row>
    <row r="2154" spans="2:8" ht="15" customHeight="1">
      <c r="B2154" s="364"/>
      <c r="C2154" s="361"/>
      <c r="D2154" s="361"/>
      <c r="E2154" s="361"/>
      <c r="F2154" s="361"/>
      <c r="G2154" s="361"/>
      <c r="H2154" s="361"/>
    </row>
    <row r="2155" spans="2:8" ht="15" customHeight="1">
      <c r="B2155" s="364"/>
      <c r="C2155" s="361"/>
      <c r="D2155" s="361"/>
      <c r="E2155" s="361"/>
      <c r="F2155" s="361"/>
      <c r="G2155" s="361"/>
      <c r="H2155" s="361"/>
    </row>
    <row r="2156" spans="2:8" ht="15" customHeight="1">
      <c r="B2156" s="364"/>
      <c r="C2156" s="361"/>
      <c r="D2156" s="361"/>
      <c r="E2156" s="361"/>
      <c r="F2156" s="361"/>
      <c r="G2156" s="361"/>
      <c r="H2156" s="361"/>
    </row>
    <row r="2157" spans="2:8" ht="15" customHeight="1">
      <c r="B2157" s="364"/>
      <c r="C2157" s="361"/>
      <c r="D2157" s="361"/>
      <c r="E2157" s="361"/>
      <c r="F2157" s="361"/>
      <c r="G2157" s="361"/>
      <c r="H2157" s="361"/>
    </row>
    <row r="2158" spans="2:8" ht="15" customHeight="1">
      <c r="B2158" s="364"/>
      <c r="C2158" s="361"/>
      <c r="D2158" s="361"/>
      <c r="E2158" s="361"/>
      <c r="F2158" s="361"/>
      <c r="G2158" s="361"/>
      <c r="H2158" s="361"/>
    </row>
    <row r="2159" spans="2:8" ht="15" customHeight="1">
      <c r="B2159" s="364"/>
      <c r="C2159" s="361"/>
      <c r="D2159" s="361"/>
      <c r="E2159" s="361"/>
      <c r="F2159" s="361"/>
      <c r="G2159" s="361"/>
      <c r="H2159" s="361"/>
    </row>
    <row r="2160" spans="2:8" ht="15" customHeight="1">
      <c r="B2160" s="364"/>
      <c r="C2160" s="361"/>
      <c r="D2160" s="361"/>
      <c r="E2160" s="361"/>
      <c r="F2160" s="361"/>
      <c r="G2160" s="361"/>
      <c r="H2160" s="361"/>
    </row>
    <row r="2161" spans="2:8" ht="15" customHeight="1">
      <c r="B2161" s="364"/>
      <c r="C2161" s="361"/>
      <c r="D2161" s="361"/>
      <c r="E2161" s="361"/>
      <c r="F2161" s="361"/>
      <c r="G2161" s="361"/>
      <c r="H2161" s="361"/>
    </row>
    <row r="2162" spans="2:8" ht="15" customHeight="1">
      <c r="B2162" s="364"/>
      <c r="C2162" s="361"/>
      <c r="D2162" s="361"/>
      <c r="E2162" s="361"/>
      <c r="F2162" s="361"/>
      <c r="G2162" s="361"/>
      <c r="H2162" s="361"/>
    </row>
    <row r="2163" spans="2:8" ht="15" customHeight="1">
      <c r="B2163" s="364"/>
      <c r="C2163" s="361"/>
      <c r="D2163" s="361"/>
      <c r="E2163" s="361"/>
      <c r="F2163" s="361"/>
      <c r="G2163" s="361"/>
      <c r="H2163" s="361"/>
    </row>
    <row r="2164" spans="2:8" ht="15" customHeight="1">
      <c r="B2164" s="364"/>
      <c r="C2164" s="361"/>
      <c r="D2164" s="361"/>
      <c r="E2164" s="361"/>
      <c r="F2164" s="361"/>
      <c r="G2164" s="361"/>
      <c r="H2164" s="361"/>
    </row>
    <row r="2165" spans="2:8" ht="15" customHeight="1">
      <c r="B2165" s="364"/>
      <c r="C2165" s="361"/>
      <c r="D2165" s="361"/>
      <c r="E2165" s="361"/>
      <c r="F2165" s="361"/>
      <c r="G2165" s="361"/>
      <c r="H2165" s="361"/>
    </row>
    <row r="2166" spans="2:8" ht="15" customHeight="1">
      <c r="B2166" s="364"/>
      <c r="C2166" s="361"/>
      <c r="D2166" s="361"/>
      <c r="E2166" s="361"/>
      <c r="F2166" s="361"/>
      <c r="G2166" s="361"/>
      <c r="H2166" s="361"/>
    </row>
    <row r="2167" spans="2:8" ht="15" customHeight="1">
      <c r="B2167" s="364"/>
      <c r="C2167" s="361"/>
      <c r="D2167" s="361"/>
      <c r="E2167" s="361"/>
      <c r="F2167" s="361"/>
      <c r="G2167" s="361"/>
      <c r="H2167" s="361"/>
    </row>
    <row r="2168" spans="2:8" ht="15" customHeight="1">
      <c r="B2168" s="364"/>
      <c r="C2168" s="361"/>
      <c r="D2168" s="361"/>
      <c r="E2168" s="361"/>
      <c r="F2168" s="361"/>
      <c r="G2168" s="361"/>
      <c r="H2168" s="361"/>
    </row>
    <row r="2169" spans="2:8" ht="15" customHeight="1">
      <c r="B2169" s="364"/>
      <c r="C2169" s="361"/>
      <c r="D2169" s="361"/>
      <c r="E2169" s="361"/>
      <c r="F2169" s="361"/>
      <c r="G2169" s="361"/>
      <c r="H2169" s="361"/>
    </row>
    <row r="2170" spans="2:8" ht="15" customHeight="1">
      <c r="B2170" s="364"/>
      <c r="C2170" s="361"/>
      <c r="D2170" s="361"/>
      <c r="E2170" s="361"/>
      <c r="F2170" s="361"/>
      <c r="G2170" s="361"/>
      <c r="H2170" s="361"/>
    </row>
    <row r="2171" spans="2:8" ht="15" customHeight="1">
      <c r="B2171" s="364"/>
      <c r="C2171" s="361"/>
      <c r="D2171" s="361"/>
      <c r="E2171" s="361"/>
      <c r="F2171" s="361"/>
      <c r="G2171" s="361"/>
      <c r="H2171" s="361"/>
    </row>
    <row r="2172" spans="2:8" ht="15" customHeight="1">
      <c r="B2172" s="364"/>
      <c r="C2172" s="361"/>
      <c r="D2172" s="361"/>
      <c r="E2172" s="361"/>
      <c r="F2172" s="361"/>
      <c r="G2172" s="361"/>
      <c r="H2172" s="361"/>
    </row>
    <row r="2173" spans="2:8" ht="15" customHeight="1">
      <c r="B2173" s="364"/>
      <c r="C2173" s="361"/>
      <c r="D2173" s="361"/>
      <c r="E2173" s="361"/>
      <c r="F2173" s="361"/>
      <c r="G2173" s="361"/>
      <c r="H2173" s="361"/>
    </row>
    <row r="2174" spans="2:8" ht="15" customHeight="1">
      <c r="B2174" s="364"/>
      <c r="C2174" s="361"/>
      <c r="D2174" s="361"/>
      <c r="E2174" s="361"/>
      <c r="F2174" s="361"/>
      <c r="G2174" s="361"/>
      <c r="H2174" s="361"/>
    </row>
    <row r="2175" spans="2:8" ht="15" customHeight="1">
      <c r="B2175" s="364"/>
      <c r="C2175" s="361"/>
      <c r="D2175" s="361"/>
      <c r="E2175" s="361"/>
      <c r="F2175" s="361"/>
      <c r="G2175" s="361"/>
      <c r="H2175" s="361"/>
    </row>
    <row r="2176" spans="2:8" ht="15" customHeight="1">
      <c r="B2176" s="364"/>
      <c r="C2176" s="361"/>
      <c r="D2176" s="361"/>
      <c r="E2176" s="361"/>
      <c r="F2176" s="361"/>
      <c r="G2176" s="361"/>
      <c r="H2176" s="361"/>
    </row>
    <row r="2177" spans="2:8" ht="15" customHeight="1">
      <c r="B2177" s="364"/>
      <c r="C2177" s="361"/>
      <c r="D2177" s="361"/>
      <c r="E2177" s="361"/>
      <c r="F2177" s="361"/>
      <c r="G2177" s="361"/>
      <c r="H2177" s="361"/>
    </row>
    <row r="2178" spans="2:8" ht="15" customHeight="1">
      <c r="B2178" s="364"/>
      <c r="C2178" s="361"/>
      <c r="D2178" s="361"/>
      <c r="E2178" s="361"/>
      <c r="F2178" s="361"/>
      <c r="G2178" s="361"/>
      <c r="H2178" s="361"/>
    </row>
    <row r="2179" spans="2:8" ht="15" customHeight="1">
      <c r="B2179" s="364"/>
      <c r="C2179" s="361"/>
      <c r="D2179" s="361"/>
      <c r="E2179" s="361"/>
      <c r="F2179" s="361"/>
      <c r="G2179" s="361"/>
      <c r="H2179" s="361"/>
    </row>
    <row r="2180" spans="2:8" ht="15" customHeight="1">
      <c r="B2180" s="364"/>
      <c r="C2180" s="361"/>
      <c r="D2180" s="361"/>
      <c r="E2180" s="361"/>
      <c r="F2180" s="361"/>
      <c r="G2180" s="361"/>
      <c r="H2180" s="361"/>
    </row>
    <row r="2181" spans="2:8" ht="15" customHeight="1">
      <c r="B2181" s="364"/>
      <c r="C2181" s="361"/>
      <c r="D2181" s="361"/>
      <c r="E2181" s="361"/>
      <c r="F2181" s="361"/>
      <c r="G2181" s="361"/>
      <c r="H2181" s="361"/>
    </row>
    <row r="2182" spans="2:8" ht="15" customHeight="1">
      <c r="B2182" s="364"/>
      <c r="C2182" s="361"/>
      <c r="D2182" s="361"/>
      <c r="E2182" s="361"/>
      <c r="F2182" s="361"/>
      <c r="G2182" s="361"/>
      <c r="H2182" s="361"/>
    </row>
    <row r="2183" spans="2:8" ht="15" customHeight="1">
      <c r="B2183" s="364"/>
      <c r="C2183" s="361"/>
      <c r="D2183" s="361"/>
      <c r="E2183" s="361"/>
      <c r="F2183" s="361"/>
      <c r="G2183" s="361"/>
      <c r="H2183" s="361"/>
    </row>
    <row r="2184" spans="2:8" ht="15" customHeight="1">
      <c r="B2184" s="364"/>
      <c r="C2184" s="361"/>
      <c r="D2184" s="361"/>
      <c r="E2184" s="361"/>
      <c r="F2184" s="361"/>
      <c r="G2184" s="361"/>
      <c r="H2184" s="361"/>
    </row>
    <row r="2185" spans="2:8" ht="15" customHeight="1">
      <c r="B2185" s="364"/>
      <c r="C2185" s="361"/>
      <c r="D2185" s="361"/>
      <c r="E2185" s="361"/>
      <c r="F2185" s="361"/>
      <c r="G2185" s="361"/>
      <c r="H2185" s="361"/>
    </row>
    <row r="2186" spans="2:8" ht="15" customHeight="1">
      <c r="B2186" s="364"/>
      <c r="C2186" s="361"/>
      <c r="D2186" s="361"/>
      <c r="E2186" s="361"/>
      <c r="F2186" s="361"/>
      <c r="G2186" s="361"/>
      <c r="H2186" s="361"/>
    </row>
    <row r="2187" spans="2:8" ht="15" customHeight="1">
      <c r="B2187" s="364"/>
      <c r="C2187" s="361"/>
      <c r="D2187" s="361"/>
      <c r="E2187" s="361"/>
      <c r="F2187" s="361"/>
      <c r="G2187" s="361"/>
      <c r="H2187" s="361"/>
    </row>
    <row r="2188" spans="2:8" ht="15" customHeight="1">
      <c r="B2188" s="364"/>
      <c r="C2188" s="361"/>
      <c r="D2188" s="361"/>
      <c r="E2188" s="361"/>
      <c r="F2188" s="361"/>
      <c r="G2188" s="361"/>
      <c r="H2188" s="361"/>
    </row>
    <row r="2189" spans="2:8" ht="15" customHeight="1">
      <c r="B2189" s="364"/>
      <c r="C2189" s="361"/>
      <c r="D2189" s="361"/>
      <c r="E2189" s="361"/>
      <c r="F2189" s="361"/>
      <c r="G2189" s="361"/>
      <c r="H2189" s="361"/>
    </row>
    <row r="2190" spans="2:8" ht="15" customHeight="1">
      <c r="B2190" s="364"/>
      <c r="C2190" s="361"/>
      <c r="D2190" s="361"/>
      <c r="E2190" s="361"/>
      <c r="F2190" s="361"/>
      <c r="G2190" s="361"/>
      <c r="H2190" s="361"/>
    </row>
    <row r="2191" spans="2:8" ht="15" customHeight="1">
      <c r="B2191" s="364"/>
      <c r="C2191" s="361"/>
      <c r="D2191" s="361"/>
      <c r="E2191" s="361"/>
      <c r="F2191" s="361"/>
      <c r="G2191" s="361"/>
      <c r="H2191" s="361"/>
    </row>
    <row r="2192" spans="2:8" ht="15" customHeight="1">
      <c r="B2192" s="364"/>
      <c r="C2192" s="361"/>
      <c r="D2192" s="361"/>
      <c r="E2192" s="361"/>
      <c r="F2192" s="361"/>
      <c r="G2192" s="361"/>
      <c r="H2192" s="361"/>
    </row>
    <row r="2193" spans="2:8" ht="15" customHeight="1">
      <c r="B2193" s="364"/>
      <c r="C2193" s="361"/>
      <c r="D2193" s="361"/>
      <c r="E2193" s="361"/>
      <c r="F2193" s="361"/>
      <c r="G2193" s="361"/>
      <c r="H2193" s="361"/>
    </row>
    <row r="2194" spans="2:8" ht="15" customHeight="1">
      <c r="B2194" s="364"/>
      <c r="C2194" s="361"/>
      <c r="D2194" s="361"/>
      <c r="E2194" s="361"/>
      <c r="F2194" s="361"/>
      <c r="G2194" s="361"/>
      <c r="H2194" s="361"/>
    </row>
    <row r="2195" spans="2:8" ht="15" customHeight="1">
      <c r="B2195" s="364"/>
      <c r="C2195" s="361"/>
      <c r="D2195" s="361"/>
      <c r="E2195" s="361"/>
      <c r="F2195" s="361"/>
      <c r="G2195" s="361"/>
      <c r="H2195" s="361"/>
    </row>
    <row r="2196" spans="2:8" ht="15" customHeight="1">
      <c r="B2196" s="364"/>
      <c r="C2196" s="361"/>
      <c r="D2196" s="361"/>
      <c r="E2196" s="361"/>
      <c r="F2196" s="361"/>
      <c r="G2196" s="361"/>
      <c r="H2196" s="361"/>
    </row>
    <row r="2197" spans="2:8" ht="15" customHeight="1">
      <c r="B2197" s="364"/>
      <c r="C2197" s="361"/>
      <c r="D2197" s="361"/>
      <c r="E2197" s="361"/>
      <c r="F2197" s="361"/>
      <c r="G2197" s="361"/>
      <c r="H2197" s="361"/>
    </row>
    <row r="2198" spans="2:8" ht="15" customHeight="1">
      <c r="B2198" s="364"/>
      <c r="C2198" s="361"/>
      <c r="D2198" s="361"/>
      <c r="E2198" s="361"/>
      <c r="F2198" s="361"/>
      <c r="G2198" s="361"/>
      <c r="H2198" s="361"/>
    </row>
    <row r="2199" spans="2:8" ht="15" customHeight="1">
      <c r="B2199" s="364"/>
      <c r="C2199" s="361"/>
      <c r="D2199" s="361"/>
      <c r="E2199" s="361"/>
      <c r="F2199" s="361"/>
      <c r="G2199" s="361"/>
      <c r="H2199" s="361"/>
    </row>
    <row r="2200" spans="2:8" ht="15" customHeight="1">
      <c r="B2200" s="364"/>
      <c r="C2200" s="361"/>
      <c r="D2200" s="361"/>
      <c r="E2200" s="361"/>
      <c r="F2200" s="361"/>
      <c r="G2200" s="361"/>
      <c r="H2200" s="361"/>
    </row>
    <row r="2201" spans="2:8" ht="15" customHeight="1">
      <c r="B2201" s="364"/>
      <c r="C2201" s="361"/>
      <c r="D2201" s="361"/>
      <c r="E2201" s="361"/>
      <c r="F2201" s="361"/>
      <c r="G2201" s="361"/>
      <c r="H2201" s="361"/>
    </row>
    <row r="2202" spans="2:8" ht="15" customHeight="1">
      <c r="B2202" s="364"/>
      <c r="C2202" s="361"/>
      <c r="D2202" s="361"/>
      <c r="E2202" s="361"/>
      <c r="F2202" s="361"/>
      <c r="G2202" s="361"/>
      <c r="H2202" s="361"/>
    </row>
    <row r="2203" spans="2:8" ht="15" customHeight="1">
      <c r="B2203" s="364"/>
      <c r="C2203" s="361"/>
      <c r="D2203" s="361"/>
      <c r="E2203" s="361"/>
      <c r="F2203" s="361"/>
      <c r="G2203" s="361"/>
      <c r="H2203" s="361"/>
    </row>
    <row r="2204" spans="2:8" ht="15" customHeight="1">
      <c r="B2204" s="364"/>
      <c r="C2204" s="361"/>
      <c r="D2204" s="361"/>
      <c r="E2204" s="361"/>
      <c r="F2204" s="361"/>
      <c r="G2204" s="361"/>
      <c r="H2204" s="361"/>
    </row>
    <row r="2205" spans="2:8" ht="15" customHeight="1">
      <c r="B2205" s="364"/>
      <c r="C2205" s="361"/>
      <c r="D2205" s="361"/>
      <c r="E2205" s="361"/>
      <c r="F2205" s="361"/>
      <c r="G2205" s="361"/>
      <c r="H2205" s="361"/>
    </row>
    <row r="2206" spans="2:8" ht="15" customHeight="1">
      <c r="B2206" s="364"/>
      <c r="C2206" s="361"/>
      <c r="D2206" s="361"/>
      <c r="E2206" s="361"/>
      <c r="F2206" s="361"/>
      <c r="G2206" s="361"/>
      <c r="H2206" s="361"/>
    </row>
    <row r="2207" spans="2:8" ht="15" customHeight="1">
      <c r="B2207" s="364"/>
      <c r="C2207" s="361"/>
      <c r="D2207" s="361"/>
      <c r="E2207" s="361"/>
      <c r="F2207" s="361"/>
      <c r="G2207" s="361"/>
      <c r="H2207" s="361"/>
    </row>
    <row r="2208" spans="2:8" ht="15" customHeight="1">
      <c r="B2208" s="364"/>
      <c r="C2208" s="361"/>
      <c r="D2208" s="361"/>
      <c r="E2208" s="361"/>
      <c r="F2208" s="361"/>
      <c r="G2208" s="361"/>
      <c r="H2208" s="361"/>
    </row>
    <row r="2209" spans="2:8" ht="15" customHeight="1">
      <c r="B2209" s="364"/>
      <c r="C2209" s="361"/>
      <c r="D2209" s="361"/>
      <c r="E2209" s="361"/>
      <c r="F2209" s="361"/>
      <c r="G2209" s="361"/>
      <c r="H2209" s="361"/>
    </row>
    <row r="2210" spans="2:8" ht="15" customHeight="1">
      <c r="B2210" s="364"/>
      <c r="C2210" s="361"/>
      <c r="D2210" s="361"/>
      <c r="E2210" s="361"/>
      <c r="F2210" s="361"/>
      <c r="G2210" s="361"/>
      <c r="H2210" s="361"/>
    </row>
    <row r="2211" spans="2:8" ht="15" customHeight="1">
      <c r="B2211" s="364"/>
      <c r="C2211" s="361"/>
      <c r="D2211" s="361"/>
      <c r="E2211" s="361"/>
      <c r="F2211" s="361"/>
      <c r="G2211" s="361"/>
      <c r="H2211" s="361"/>
    </row>
    <row r="2212" spans="2:8" ht="15" customHeight="1">
      <c r="B2212" s="364"/>
      <c r="C2212" s="361"/>
      <c r="D2212" s="361"/>
      <c r="E2212" s="361"/>
      <c r="F2212" s="361"/>
      <c r="G2212" s="361"/>
      <c r="H2212" s="361"/>
    </row>
    <row r="2213" spans="2:8" ht="15" customHeight="1">
      <c r="B2213" s="364"/>
      <c r="C2213" s="361"/>
      <c r="D2213" s="361"/>
      <c r="E2213" s="361"/>
      <c r="F2213" s="361"/>
      <c r="G2213" s="361"/>
      <c r="H2213" s="361"/>
    </row>
    <row r="2214" spans="2:8" ht="15" customHeight="1">
      <c r="B2214" s="364"/>
      <c r="C2214" s="361"/>
      <c r="D2214" s="361"/>
      <c r="E2214" s="361"/>
      <c r="F2214" s="361"/>
      <c r="G2214" s="361"/>
      <c r="H2214" s="361"/>
    </row>
    <row r="2215" spans="2:8" ht="15" customHeight="1">
      <c r="B2215" s="364"/>
      <c r="C2215" s="361"/>
      <c r="D2215" s="361"/>
      <c r="E2215" s="361"/>
      <c r="F2215" s="361"/>
      <c r="G2215" s="361"/>
      <c r="H2215" s="361"/>
    </row>
    <row r="2216" spans="2:8" ht="15" customHeight="1">
      <c r="B2216" s="364"/>
      <c r="C2216" s="361"/>
      <c r="D2216" s="361"/>
      <c r="E2216" s="361"/>
      <c r="F2216" s="361"/>
      <c r="G2216" s="361"/>
      <c r="H2216" s="361"/>
    </row>
    <row r="2217" spans="2:8" ht="15" customHeight="1">
      <c r="B2217" s="364"/>
      <c r="C2217" s="361"/>
      <c r="D2217" s="361"/>
      <c r="E2217" s="361"/>
      <c r="F2217" s="361"/>
      <c r="G2217" s="361"/>
      <c r="H2217" s="361"/>
    </row>
    <row r="2218" spans="2:8" ht="15" customHeight="1">
      <c r="B2218" s="364"/>
      <c r="C2218" s="361"/>
      <c r="D2218" s="361"/>
      <c r="E2218" s="361"/>
      <c r="F2218" s="361"/>
      <c r="G2218" s="361"/>
      <c r="H2218" s="361"/>
    </row>
    <row r="2219" spans="2:8" ht="15" customHeight="1">
      <c r="B2219" s="364"/>
      <c r="C2219" s="361"/>
      <c r="D2219" s="361"/>
      <c r="E2219" s="361"/>
      <c r="F2219" s="361"/>
      <c r="G2219" s="361"/>
      <c r="H2219" s="361"/>
    </row>
    <row r="2220" spans="2:8" ht="15" customHeight="1">
      <c r="B2220" s="364"/>
      <c r="C2220" s="361"/>
      <c r="D2220" s="361"/>
      <c r="E2220" s="361"/>
      <c r="F2220" s="361"/>
      <c r="G2220" s="361"/>
      <c r="H2220" s="361"/>
    </row>
    <row r="2221" spans="2:8" ht="15" customHeight="1">
      <c r="B2221" s="364"/>
      <c r="C2221" s="361"/>
      <c r="D2221" s="361"/>
      <c r="E2221" s="361"/>
      <c r="F2221" s="361"/>
      <c r="G2221" s="361"/>
      <c r="H2221" s="361"/>
    </row>
    <row r="2222" spans="2:8" ht="15" customHeight="1">
      <c r="B2222" s="364"/>
      <c r="C2222" s="361"/>
      <c r="D2222" s="361"/>
      <c r="E2222" s="361"/>
      <c r="F2222" s="361"/>
      <c r="G2222" s="361"/>
      <c r="H2222" s="361"/>
    </row>
    <row r="2223" spans="2:8" ht="15" customHeight="1">
      <c r="B2223" s="364"/>
      <c r="C2223" s="361"/>
      <c r="D2223" s="361"/>
      <c r="E2223" s="361"/>
      <c r="F2223" s="361"/>
      <c r="G2223" s="361"/>
      <c r="H2223" s="361"/>
    </row>
    <row r="2224" spans="2:8" ht="15" customHeight="1">
      <c r="B2224" s="364"/>
      <c r="C2224" s="361"/>
      <c r="D2224" s="361"/>
      <c r="E2224" s="361"/>
      <c r="F2224" s="361"/>
      <c r="G2224" s="361"/>
      <c r="H2224" s="361"/>
    </row>
    <row r="2225" spans="2:8" ht="15" customHeight="1">
      <c r="B2225" s="364"/>
      <c r="C2225" s="361"/>
      <c r="D2225" s="361"/>
      <c r="E2225" s="361"/>
      <c r="F2225" s="361"/>
      <c r="G2225" s="361"/>
      <c r="H2225" s="361"/>
    </row>
    <row r="2226" spans="2:8" ht="15" customHeight="1">
      <c r="B2226" s="364"/>
      <c r="C2226" s="361"/>
      <c r="D2226" s="361"/>
      <c r="E2226" s="361"/>
      <c r="F2226" s="361"/>
      <c r="G2226" s="361"/>
      <c r="H2226" s="361"/>
    </row>
    <row r="2227" spans="2:8" ht="15" customHeight="1">
      <c r="B2227" s="364"/>
      <c r="C2227" s="361"/>
      <c r="D2227" s="361"/>
      <c r="E2227" s="361"/>
      <c r="F2227" s="361"/>
      <c r="G2227" s="361"/>
      <c r="H2227" s="361"/>
    </row>
    <row r="2228" spans="2:8" ht="15" customHeight="1">
      <c r="B2228" s="364"/>
      <c r="C2228" s="361"/>
      <c r="D2228" s="361"/>
      <c r="E2228" s="361"/>
      <c r="F2228" s="361"/>
      <c r="G2228" s="361"/>
      <c r="H2228" s="361"/>
    </row>
    <row r="2229" spans="2:8" ht="15" customHeight="1">
      <c r="B2229" s="364"/>
      <c r="C2229" s="361"/>
      <c r="D2229" s="361"/>
      <c r="E2229" s="361"/>
      <c r="F2229" s="361"/>
      <c r="G2229" s="361"/>
      <c r="H2229" s="361"/>
    </row>
    <row r="2230" spans="2:8" ht="15" customHeight="1">
      <c r="B2230" s="364"/>
      <c r="C2230" s="361"/>
      <c r="D2230" s="361"/>
      <c r="E2230" s="361"/>
      <c r="F2230" s="361"/>
      <c r="G2230" s="361"/>
      <c r="H2230" s="361"/>
    </row>
    <row r="2231" spans="2:8" ht="15" customHeight="1">
      <c r="B2231" s="364"/>
      <c r="C2231" s="361"/>
      <c r="D2231" s="361"/>
      <c r="E2231" s="361"/>
      <c r="F2231" s="361"/>
      <c r="G2231" s="361"/>
      <c r="H2231" s="361"/>
    </row>
    <row r="2232" spans="2:8" ht="15" customHeight="1">
      <c r="B2232" s="364"/>
      <c r="C2232" s="361"/>
      <c r="D2232" s="361"/>
      <c r="E2232" s="361"/>
      <c r="F2232" s="361"/>
      <c r="G2232" s="361"/>
      <c r="H2232" s="361"/>
    </row>
    <row r="2233" spans="2:8" ht="15" customHeight="1">
      <c r="B2233" s="364"/>
      <c r="C2233" s="361"/>
      <c r="D2233" s="361"/>
      <c r="E2233" s="361"/>
      <c r="F2233" s="361"/>
      <c r="G2233" s="361"/>
      <c r="H2233" s="361"/>
    </row>
    <row r="2234" spans="2:8" ht="15" customHeight="1">
      <c r="B2234" s="364"/>
      <c r="C2234" s="361"/>
      <c r="D2234" s="361"/>
      <c r="E2234" s="361"/>
      <c r="F2234" s="361"/>
      <c r="G2234" s="361"/>
      <c r="H2234" s="361"/>
    </row>
    <row r="2235" spans="2:8" ht="15" customHeight="1">
      <c r="B2235" s="364"/>
      <c r="C2235" s="361"/>
      <c r="D2235" s="361"/>
      <c r="E2235" s="361"/>
      <c r="F2235" s="361"/>
      <c r="G2235" s="361"/>
      <c r="H2235" s="361"/>
    </row>
    <row r="2236" spans="2:8" ht="15" customHeight="1">
      <c r="B2236" s="364"/>
      <c r="C2236" s="361"/>
      <c r="D2236" s="361"/>
      <c r="E2236" s="361"/>
      <c r="F2236" s="361"/>
      <c r="G2236" s="361"/>
      <c r="H2236" s="361"/>
    </row>
    <row r="2237" spans="2:8" ht="15" customHeight="1">
      <c r="B2237" s="364"/>
      <c r="C2237" s="361"/>
      <c r="D2237" s="361"/>
      <c r="E2237" s="361"/>
      <c r="F2237" s="361"/>
      <c r="G2237" s="361"/>
      <c r="H2237" s="361"/>
    </row>
    <row r="2238" spans="2:8" ht="15" customHeight="1">
      <c r="B2238" s="364"/>
      <c r="C2238" s="361"/>
      <c r="D2238" s="361"/>
      <c r="E2238" s="361"/>
      <c r="F2238" s="361"/>
      <c r="G2238" s="361"/>
      <c r="H2238" s="361"/>
    </row>
    <row r="2239" spans="2:8" ht="15" customHeight="1">
      <c r="B2239" s="364"/>
      <c r="C2239" s="361"/>
      <c r="D2239" s="361"/>
      <c r="E2239" s="361"/>
      <c r="F2239" s="361"/>
      <c r="G2239" s="361"/>
      <c r="H2239" s="361"/>
    </row>
    <row r="2240" spans="2:8" ht="15" customHeight="1">
      <c r="B2240" s="364"/>
      <c r="C2240" s="361"/>
      <c r="D2240" s="361"/>
      <c r="E2240" s="361"/>
      <c r="F2240" s="361"/>
      <c r="G2240" s="361"/>
      <c r="H2240" s="361"/>
    </row>
    <row r="2241" spans="2:8" ht="15" customHeight="1">
      <c r="B2241" s="364"/>
      <c r="C2241" s="361"/>
      <c r="D2241" s="361"/>
      <c r="E2241" s="361"/>
      <c r="F2241" s="361"/>
      <c r="G2241" s="361"/>
      <c r="H2241" s="361"/>
    </row>
    <row r="2242" spans="2:8" ht="15" customHeight="1">
      <c r="B2242" s="364"/>
      <c r="C2242" s="361"/>
      <c r="D2242" s="361"/>
      <c r="E2242" s="361"/>
      <c r="F2242" s="361"/>
      <c r="G2242" s="361"/>
      <c r="H2242" s="361"/>
    </row>
    <row r="2243" spans="2:8" ht="15" customHeight="1">
      <c r="B2243" s="364"/>
      <c r="C2243" s="361"/>
      <c r="D2243" s="361"/>
      <c r="E2243" s="361"/>
      <c r="F2243" s="361"/>
      <c r="G2243" s="361"/>
      <c r="H2243" s="361"/>
    </row>
    <row r="2244" spans="2:8" ht="15" customHeight="1">
      <c r="B2244" s="364"/>
      <c r="C2244" s="361"/>
      <c r="D2244" s="361"/>
      <c r="E2244" s="361"/>
      <c r="F2244" s="361"/>
      <c r="G2244" s="361"/>
      <c r="H2244" s="361"/>
    </row>
    <row r="2245" spans="2:8" ht="15" customHeight="1">
      <c r="B2245" s="364"/>
      <c r="C2245" s="361"/>
      <c r="D2245" s="361"/>
      <c r="E2245" s="361"/>
      <c r="F2245" s="361"/>
      <c r="G2245" s="361"/>
      <c r="H2245" s="361"/>
    </row>
    <row r="2246" spans="2:8" ht="15" customHeight="1">
      <c r="B2246" s="364"/>
      <c r="C2246" s="361"/>
      <c r="D2246" s="361"/>
      <c r="E2246" s="361"/>
      <c r="F2246" s="361"/>
      <c r="G2246" s="361"/>
      <c r="H2246" s="361"/>
    </row>
    <row r="2247" spans="2:8" ht="15" customHeight="1">
      <c r="B2247" s="364"/>
      <c r="C2247" s="361"/>
      <c r="D2247" s="361"/>
      <c r="E2247" s="361"/>
      <c r="F2247" s="361"/>
      <c r="G2247" s="361"/>
      <c r="H2247" s="361"/>
    </row>
    <row r="2248" spans="2:8" ht="15" customHeight="1">
      <c r="B2248" s="364"/>
      <c r="C2248" s="361"/>
      <c r="D2248" s="361"/>
      <c r="E2248" s="361"/>
      <c r="F2248" s="361"/>
      <c r="G2248" s="361"/>
      <c r="H2248" s="361"/>
    </row>
    <row r="2249" spans="2:8" ht="15" customHeight="1">
      <c r="B2249" s="364"/>
      <c r="C2249" s="361"/>
      <c r="D2249" s="361"/>
      <c r="E2249" s="361"/>
      <c r="F2249" s="361"/>
      <c r="G2249" s="361"/>
      <c r="H2249" s="361"/>
    </row>
    <row r="2250" spans="2:8" ht="15" customHeight="1">
      <c r="B2250" s="364"/>
      <c r="C2250" s="361"/>
      <c r="D2250" s="361"/>
      <c r="E2250" s="361"/>
      <c r="F2250" s="361"/>
      <c r="G2250" s="361"/>
      <c r="H2250" s="361"/>
    </row>
    <row r="2251" spans="2:8" ht="15" customHeight="1">
      <c r="B2251" s="364"/>
      <c r="C2251" s="361"/>
      <c r="D2251" s="361"/>
      <c r="E2251" s="361"/>
      <c r="F2251" s="361"/>
      <c r="G2251" s="361"/>
      <c r="H2251" s="361"/>
    </row>
    <row r="2252" spans="2:8" ht="15" customHeight="1">
      <c r="B2252" s="364"/>
      <c r="C2252" s="361"/>
      <c r="D2252" s="361"/>
      <c r="E2252" s="361"/>
      <c r="F2252" s="361"/>
      <c r="G2252" s="361"/>
      <c r="H2252" s="361"/>
    </row>
    <row r="2253" spans="2:8" ht="15" customHeight="1">
      <c r="B2253" s="364"/>
      <c r="C2253" s="361"/>
      <c r="D2253" s="361"/>
      <c r="E2253" s="361"/>
      <c r="F2253" s="361"/>
      <c r="G2253" s="361"/>
      <c r="H2253" s="361"/>
    </row>
    <row r="2254" spans="2:8" ht="15" customHeight="1">
      <c r="B2254" s="364"/>
      <c r="C2254" s="361"/>
      <c r="D2254" s="361"/>
      <c r="E2254" s="361"/>
      <c r="F2254" s="361"/>
      <c r="G2254" s="361"/>
      <c r="H2254" s="361"/>
    </row>
    <row r="2255" spans="2:8" ht="15" customHeight="1">
      <c r="B2255" s="364"/>
      <c r="C2255" s="361"/>
      <c r="D2255" s="361"/>
      <c r="E2255" s="361"/>
      <c r="F2255" s="361"/>
      <c r="G2255" s="361"/>
      <c r="H2255" s="361"/>
    </row>
    <row r="2256" spans="2:8" ht="15" customHeight="1">
      <c r="B2256" s="364"/>
      <c r="C2256" s="361"/>
      <c r="D2256" s="361"/>
      <c r="E2256" s="361"/>
      <c r="F2256" s="361"/>
      <c r="G2256" s="361"/>
      <c r="H2256" s="361"/>
    </row>
    <row r="2257" spans="2:8" ht="15" customHeight="1">
      <c r="B2257" s="364"/>
      <c r="C2257" s="361"/>
      <c r="D2257" s="361"/>
      <c r="E2257" s="361"/>
      <c r="F2257" s="361"/>
      <c r="G2257" s="361"/>
      <c r="H2257" s="361"/>
    </row>
    <row r="2258" spans="2:8" ht="15" customHeight="1">
      <c r="B2258" s="364"/>
      <c r="C2258" s="361"/>
      <c r="D2258" s="361"/>
      <c r="E2258" s="361"/>
      <c r="F2258" s="361"/>
      <c r="G2258" s="361"/>
      <c r="H2258" s="361"/>
    </row>
    <row r="2259" spans="2:8" ht="15" customHeight="1">
      <c r="B2259" s="364"/>
      <c r="C2259" s="361"/>
      <c r="D2259" s="361"/>
      <c r="E2259" s="361"/>
      <c r="F2259" s="361"/>
      <c r="G2259" s="361"/>
      <c r="H2259" s="361"/>
    </row>
    <row r="2260" spans="2:8" ht="15" customHeight="1">
      <c r="B2260" s="364"/>
      <c r="C2260" s="361"/>
      <c r="D2260" s="361"/>
      <c r="E2260" s="361"/>
      <c r="F2260" s="361"/>
      <c r="G2260" s="361"/>
      <c r="H2260" s="361"/>
    </row>
    <row r="2261" spans="2:8" ht="15" customHeight="1">
      <c r="B2261" s="364"/>
      <c r="C2261" s="361"/>
      <c r="D2261" s="361"/>
      <c r="E2261" s="361"/>
      <c r="F2261" s="361"/>
      <c r="G2261" s="361"/>
      <c r="H2261" s="361"/>
    </row>
    <row r="2262" spans="2:8" ht="15" customHeight="1">
      <c r="B2262" s="364"/>
      <c r="C2262" s="361"/>
      <c r="D2262" s="361"/>
      <c r="E2262" s="361"/>
      <c r="F2262" s="361"/>
      <c r="G2262" s="361"/>
      <c r="H2262" s="361"/>
    </row>
    <row r="2263" spans="2:8" ht="15" customHeight="1">
      <c r="B2263" s="364"/>
      <c r="C2263" s="361"/>
      <c r="D2263" s="361"/>
      <c r="E2263" s="361"/>
      <c r="F2263" s="361"/>
      <c r="G2263" s="361"/>
      <c r="H2263" s="361"/>
    </row>
    <row r="2264" spans="2:8" ht="15" customHeight="1">
      <c r="B2264" s="364"/>
      <c r="C2264" s="361"/>
      <c r="D2264" s="361"/>
      <c r="E2264" s="361"/>
      <c r="F2264" s="361"/>
      <c r="G2264" s="361"/>
      <c r="H2264" s="361"/>
    </row>
    <row r="2265" spans="2:8" ht="15" customHeight="1">
      <c r="B2265" s="364"/>
      <c r="C2265" s="361"/>
      <c r="D2265" s="361"/>
      <c r="E2265" s="361"/>
      <c r="F2265" s="361"/>
      <c r="G2265" s="361"/>
      <c r="H2265" s="361"/>
    </row>
    <row r="2266" spans="2:8" ht="15" customHeight="1">
      <c r="B2266" s="364"/>
      <c r="C2266" s="361"/>
      <c r="D2266" s="361"/>
      <c r="E2266" s="361"/>
      <c r="F2266" s="361"/>
      <c r="G2266" s="361"/>
      <c r="H2266" s="361"/>
    </row>
    <row r="2267" spans="2:8" ht="15" customHeight="1">
      <c r="B2267" s="364"/>
      <c r="C2267" s="361"/>
      <c r="D2267" s="361"/>
      <c r="E2267" s="361"/>
      <c r="F2267" s="361"/>
      <c r="G2267" s="361"/>
      <c r="H2267" s="361"/>
    </row>
    <row r="2268" spans="2:8" ht="15" customHeight="1">
      <c r="B2268" s="364"/>
      <c r="C2268" s="361"/>
      <c r="D2268" s="361"/>
      <c r="E2268" s="361"/>
      <c r="F2268" s="361"/>
      <c r="G2268" s="361"/>
      <c r="H2268" s="361"/>
    </row>
    <row r="2269" spans="2:8" ht="15" customHeight="1">
      <c r="B2269" s="364"/>
      <c r="C2269" s="361"/>
      <c r="D2269" s="361"/>
      <c r="E2269" s="361"/>
      <c r="F2269" s="361"/>
      <c r="G2269" s="361"/>
      <c r="H2269" s="361"/>
    </row>
    <row r="2270" spans="2:8" ht="15" customHeight="1">
      <c r="B2270" s="364"/>
      <c r="C2270" s="361"/>
      <c r="D2270" s="361"/>
      <c r="E2270" s="361"/>
      <c r="F2270" s="361"/>
      <c r="G2270" s="361"/>
      <c r="H2270" s="361"/>
    </row>
    <row r="2271" spans="2:8" ht="15" customHeight="1">
      <c r="B2271" s="364"/>
      <c r="C2271" s="361"/>
      <c r="D2271" s="361"/>
      <c r="E2271" s="361"/>
      <c r="F2271" s="361"/>
      <c r="G2271" s="361"/>
      <c r="H2271" s="361"/>
    </row>
    <row r="2272" spans="2:8" ht="15" customHeight="1">
      <c r="B2272" s="364"/>
      <c r="C2272" s="361"/>
      <c r="D2272" s="361"/>
      <c r="E2272" s="361"/>
      <c r="F2272" s="361"/>
      <c r="G2272" s="361"/>
      <c r="H2272" s="361"/>
    </row>
    <row r="2273" spans="2:8" ht="15" customHeight="1">
      <c r="B2273" s="364"/>
      <c r="C2273" s="361"/>
      <c r="D2273" s="361"/>
      <c r="E2273" s="361"/>
      <c r="F2273" s="361"/>
      <c r="G2273" s="361"/>
      <c r="H2273" s="361"/>
    </row>
    <row r="2274" spans="2:8" ht="15" customHeight="1">
      <c r="B2274" s="364"/>
      <c r="C2274" s="361"/>
      <c r="D2274" s="361"/>
      <c r="E2274" s="361"/>
      <c r="F2274" s="361"/>
      <c r="G2274" s="361"/>
      <c r="H2274" s="361"/>
    </row>
    <row r="2275" spans="2:8" ht="15" customHeight="1">
      <c r="B2275" s="364"/>
      <c r="C2275" s="361"/>
      <c r="D2275" s="361"/>
      <c r="E2275" s="361"/>
      <c r="F2275" s="361"/>
      <c r="G2275" s="361"/>
      <c r="H2275" s="361"/>
    </row>
    <row r="2276" spans="2:8" ht="15" customHeight="1">
      <c r="B2276" s="364"/>
      <c r="C2276" s="361"/>
      <c r="D2276" s="361"/>
      <c r="E2276" s="361"/>
      <c r="F2276" s="361"/>
      <c r="G2276" s="361"/>
      <c r="H2276" s="361"/>
    </row>
    <row r="2277" spans="2:8" ht="15" customHeight="1">
      <c r="B2277" s="364"/>
      <c r="C2277" s="361"/>
      <c r="D2277" s="361"/>
      <c r="E2277" s="361"/>
      <c r="F2277" s="361"/>
      <c r="G2277" s="361"/>
      <c r="H2277" s="361"/>
    </row>
    <row r="2278" spans="2:8" ht="15" customHeight="1">
      <c r="B2278" s="364"/>
      <c r="C2278" s="361"/>
      <c r="D2278" s="361"/>
      <c r="E2278" s="361"/>
      <c r="F2278" s="361"/>
      <c r="G2278" s="361"/>
      <c r="H2278" s="361"/>
    </row>
    <row r="2279" spans="2:8" ht="15" customHeight="1">
      <c r="B2279" s="364"/>
      <c r="C2279" s="361"/>
      <c r="D2279" s="361"/>
      <c r="E2279" s="361"/>
      <c r="F2279" s="361"/>
      <c r="G2279" s="361"/>
      <c r="H2279" s="361"/>
    </row>
    <row r="2280" spans="2:8" ht="15" customHeight="1">
      <c r="B2280" s="364"/>
      <c r="C2280" s="361"/>
      <c r="D2280" s="361"/>
      <c r="E2280" s="361"/>
      <c r="F2280" s="361"/>
      <c r="G2280" s="361"/>
      <c r="H2280" s="361"/>
    </row>
    <row r="2281" spans="2:8" ht="15" customHeight="1">
      <c r="B2281" s="364"/>
      <c r="C2281" s="361"/>
      <c r="D2281" s="361"/>
      <c r="E2281" s="361"/>
      <c r="F2281" s="361"/>
      <c r="G2281" s="361"/>
      <c r="H2281" s="361"/>
    </row>
    <row r="2282" spans="2:8" ht="15" customHeight="1">
      <c r="B2282" s="364"/>
      <c r="C2282" s="361"/>
      <c r="D2282" s="361"/>
      <c r="E2282" s="361"/>
      <c r="F2282" s="361"/>
      <c r="G2282" s="361"/>
      <c r="H2282" s="361"/>
    </row>
    <row r="2283" spans="2:8" ht="15" customHeight="1">
      <c r="B2283" s="364"/>
      <c r="C2283" s="361"/>
      <c r="D2283" s="361"/>
      <c r="E2283" s="361"/>
      <c r="F2283" s="361"/>
      <c r="G2283" s="361"/>
      <c r="H2283" s="361"/>
    </row>
    <row r="2284" spans="2:8" ht="15" customHeight="1">
      <c r="B2284" s="364"/>
      <c r="C2284" s="361"/>
      <c r="D2284" s="361"/>
      <c r="E2284" s="361"/>
      <c r="F2284" s="361"/>
      <c r="G2284" s="361"/>
      <c r="H2284" s="361"/>
    </row>
    <row r="2285" spans="2:8" ht="15" customHeight="1">
      <c r="B2285" s="364"/>
      <c r="C2285" s="361"/>
      <c r="D2285" s="361"/>
      <c r="E2285" s="361"/>
      <c r="F2285" s="361"/>
      <c r="G2285" s="361"/>
      <c r="H2285" s="361"/>
    </row>
    <row r="2286" spans="2:8" ht="15" customHeight="1">
      <c r="B2286" s="364"/>
      <c r="C2286" s="361"/>
      <c r="D2286" s="361"/>
      <c r="E2286" s="361"/>
      <c r="F2286" s="361"/>
      <c r="G2286" s="361"/>
      <c r="H2286" s="361"/>
    </row>
    <row r="2287" spans="2:8" ht="15" customHeight="1">
      <c r="B2287" s="364"/>
      <c r="C2287" s="361"/>
      <c r="D2287" s="361"/>
      <c r="E2287" s="361"/>
      <c r="F2287" s="361"/>
      <c r="G2287" s="361"/>
      <c r="H2287" s="361"/>
    </row>
    <row r="2288" spans="2:8" ht="15" customHeight="1">
      <c r="B2288" s="364"/>
      <c r="C2288" s="361"/>
      <c r="D2288" s="361"/>
      <c r="E2288" s="361"/>
      <c r="F2288" s="361"/>
      <c r="G2288" s="361"/>
      <c r="H2288" s="361"/>
    </row>
    <row r="2289" spans="2:8" ht="15" customHeight="1">
      <c r="B2289" s="364"/>
      <c r="C2289" s="361"/>
      <c r="D2289" s="361"/>
      <c r="E2289" s="361"/>
      <c r="F2289" s="361"/>
      <c r="G2289" s="361"/>
      <c r="H2289" s="361"/>
    </row>
    <row r="2290" spans="2:8" ht="15" customHeight="1">
      <c r="B2290" s="364"/>
      <c r="C2290" s="361"/>
      <c r="D2290" s="361"/>
      <c r="E2290" s="361"/>
      <c r="F2290" s="361"/>
      <c r="G2290" s="361"/>
      <c r="H2290" s="361"/>
    </row>
    <row r="2291" spans="2:8" ht="15" customHeight="1">
      <c r="B2291" s="364"/>
      <c r="C2291" s="361"/>
      <c r="D2291" s="361"/>
      <c r="E2291" s="361"/>
      <c r="F2291" s="361"/>
      <c r="G2291" s="361"/>
      <c r="H2291" s="361"/>
    </row>
    <row r="2292" spans="2:8" ht="15" customHeight="1">
      <c r="B2292" s="364"/>
      <c r="C2292" s="361"/>
      <c r="D2292" s="361"/>
      <c r="E2292" s="361"/>
      <c r="F2292" s="361"/>
      <c r="G2292" s="361"/>
      <c r="H2292" s="361"/>
    </row>
    <row r="2293" spans="2:8" ht="15" customHeight="1">
      <c r="B2293" s="364"/>
      <c r="C2293" s="361"/>
      <c r="D2293" s="361"/>
      <c r="E2293" s="361"/>
      <c r="F2293" s="361"/>
      <c r="G2293" s="361"/>
      <c r="H2293" s="361"/>
    </row>
    <row r="2294" spans="2:8" ht="15" customHeight="1">
      <c r="B2294" s="364"/>
      <c r="C2294" s="361"/>
      <c r="D2294" s="361"/>
      <c r="E2294" s="361"/>
      <c r="F2294" s="361"/>
      <c r="G2294" s="361"/>
      <c r="H2294" s="361"/>
    </row>
    <row r="2295" spans="2:8" ht="15" customHeight="1">
      <c r="B2295" s="364"/>
      <c r="C2295" s="361"/>
      <c r="D2295" s="361"/>
      <c r="E2295" s="361"/>
      <c r="F2295" s="361"/>
      <c r="G2295" s="361"/>
      <c r="H2295" s="361"/>
    </row>
    <row r="2296" spans="2:8" ht="15" customHeight="1">
      <c r="B2296" s="364"/>
      <c r="C2296" s="361"/>
      <c r="D2296" s="361"/>
      <c r="E2296" s="361"/>
      <c r="F2296" s="361"/>
      <c r="G2296" s="361"/>
      <c r="H2296" s="361"/>
    </row>
    <row r="2297" spans="2:8" ht="15" customHeight="1">
      <c r="B2297" s="364"/>
      <c r="C2297" s="361"/>
      <c r="D2297" s="361"/>
      <c r="E2297" s="361"/>
      <c r="F2297" s="361"/>
      <c r="G2297" s="361"/>
      <c r="H2297" s="361"/>
    </row>
    <row r="2298" spans="2:8" ht="15" customHeight="1">
      <c r="B2298" s="364"/>
      <c r="C2298" s="361"/>
      <c r="D2298" s="361"/>
      <c r="E2298" s="361"/>
      <c r="F2298" s="361"/>
      <c r="G2298" s="361"/>
      <c r="H2298" s="361"/>
    </row>
    <row r="2299" spans="2:8" ht="15" customHeight="1">
      <c r="B2299" s="364"/>
      <c r="C2299" s="361"/>
      <c r="D2299" s="361"/>
      <c r="E2299" s="361"/>
      <c r="F2299" s="361"/>
      <c r="G2299" s="361"/>
      <c r="H2299" s="361"/>
    </row>
    <row r="2300" spans="2:8" ht="15" customHeight="1">
      <c r="B2300" s="364"/>
      <c r="C2300" s="361"/>
      <c r="D2300" s="361"/>
      <c r="E2300" s="361"/>
      <c r="F2300" s="361"/>
      <c r="G2300" s="361"/>
      <c r="H2300" s="361"/>
    </row>
    <row r="2301" spans="2:8" ht="15" customHeight="1">
      <c r="B2301" s="364"/>
      <c r="C2301" s="361"/>
      <c r="D2301" s="361"/>
      <c r="E2301" s="361"/>
      <c r="F2301" s="361"/>
      <c r="G2301" s="361"/>
      <c r="H2301" s="361"/>
    </row>
    <row r="2302" spans="2:8" ht="15" customHeight="1">
      <c r="B2302" s="364"/>
      <c r="C2302" s="361"/>
      <c r="D2302" s="361"/>
      <c r="E2302" s="361"/>
      <c r="F2302" s="361"/>
      <c r="G2302" s="361"/>
      <c r="H2302" s="361"/>
    </row>
    <row r="2303" spans="2:8" ht="15" customHeight="1">
      <c r="B2303" s="364"/>
      <c r="C2303" s="361"/>
      <c r="D2303" s="361"/>
      <c r="E2303" s="361"/>
      <c r="F2303" s="361"/>
      <c r="G2303" s="361"/>
      <c r="H2303" s="361"/>
    </row>
    <row r="2304" spans="2:8" ht="15" customHeight="1">
      <c r="B2304" s="364"/>
      <c r="C2304" s="361"/>
      <c r="D2304" s="361"/>
      <c r="E2304" s="361"/>
      <c r="F2304" s="361"/>
      <c r="G2304" s="361"/>
      <c r="H2304" s="361"/>
    </row>
    <row r="2305" spans="2:8" ht="15" customHeight="1">
      <c r="B2305" s="364"/>
      <c r="C2305" s="361"/>
      <c r="D2305" s="361"/>
      <c r="E2305" s="361"/>
      <c r="F2305" s="361"/>
      <c r="G2305" s="361"/>
      <c r="H2305" s="361"/>
    </row>
    <row r="2306" spans="2:8" ht="15" customHeight="1">
      <c r="B2306" s="364"/>
      <c r="C2306" s="361"/>
      <c r="D2306" s="361"/>
      <c r="E2306" s="361"/>
      <c r="F2306" s="361"/>
      <c r="G2306" s="361"/>
      <c r="H2306" s="361"/>
    </row>
    <row r="2307" spans="2:8" ht="15" customHeight="1">
      <c r="B2307" s="364"/>
      <c r="C2307" s="361"/>
      <c r="D2307" s="361"/>
      <c r="E2307" s="361"/>
      <c r="F2307" s="361"/>
      <c r="G2307" s="361"/>
      <c r="H2307" s="361"/>
    </row>
    <row r="2308" spans="2:8" ht="15" customHeight="1">
      <c r="B2308" s="364"/>
      <c r="C2308" s="361"/>
      <c r="D2308" s="361"/>
      <c r="E2308" s="361"/>
      <c r="F2308" s="361"/>
      <c r="G2308" s="361"/>
      <c r="H2308" s="361"/>
    </row>
    <row r="2309" spans="2:8" ht="15" customHeight="1">
      <c r="B2309" s="364"/>
      <c r="C2309" s="361"/>
      <c r="D2309" s="361"/>
      <c r="E2309" s="361"/>
      <c r="F2309" s="361"/>
      <c r="G2309" s="361"/>
      <c r="H2309" s="361"/>
    </row>
    <row r="2310" spans="2:8" ht="15" customHeight="1">
      <c r="B2310" s="364"/>
      <c r="C2310" s="361"/>
      <c r="D2310" s="361"/>
      <c r="E2310" s="361"/>
      <c r="F2310" s="361"/>
      <c r="G2310" s="361"/>
      <c r="H2310" s="361"/>
    </row>
    <row r="2311" spans="2:8" ht="15" customHeight="1">
      <c r="B2311" s="364"/>
      <c r="C2311" s="361"/>
      <c r="D2311" s="361"/>
      <c r="E2311" s="361"/>
      <c r="F2311" s="361"/>
      <c r="G2311" s="361"/>
      <c r="H2311" s="361"/>
    </row>
    <row r="2312" spans="2:8" ht="15" customHeight="1">
      <c r="B2312" s="364"/>
      <c r="C2312" s="361"/>
      <c r="D2312" s="361"/>
      <c r="E2312" s="361"/>
      <c r="F2312" s="361"/>
      <c r="G2312" s="361"/>
      <c r="H2312" s="361"/>
    </row>
    <row r="2313" spans="2:8" ht="15" customHeight="1">
      <c r="B2313" s="364"/>
      <c r="C2313" s="361"/>
      <c r="D2313" s="361"/>
      <c r="E2313" s="361"/>
      <c r="F2313" s="361"/>
      <c r="G2313" s="361"/>
      <c r="H2313" s="361"/>
    </row>
    <row r="2314" spans="2:8" ht="15" customHeight="1">
      <c r="B2314" s="364"/>
      <c r="C2314" s="361"/>
      <c r="D2314" s="361"/>
      <c r="E2314" s="361"/>
      <c r="F2314" s="361"/>
      <c r="G2314" s="361"/>
      <c r="H2314" s="361"/>
    </row>
    <row r="2315" spans="2:8" ht="15" customHeight="1">
      <c r="B2315" s="364"/>
      <c r="C2315" s="361"/>
      <c r="D2315" s="361"/>
      <c r="E2315" s="361"/>
      <c r="F2315" s="361"/>
      <c r="G2315" s="361"/>
      <c r="H2315" s="361"/>
    </row>
    <row r="2316" spans="2:8" ht="15" customHeight="1">
      <c r="B2316" s="364"/>
      <c r="C2316" s="361"/>
      <c r="D2316" s="361"/>
      <c r="E2316" s="361"/>
      <c r="F2316" s="361"/>
      <c r="G2316" s="361"/>
      <c r="H2316" s="361"/>
    </row>
    <row r="2317" spans="2:8" ht="15" customHeight="1">
      <c r="B2317" s="364"/>
      <c r="C2317" s="361"/>
      <c r="D2317" s="361"/>
      <c r="E2317" s="361"/>
      <c r="F2317" s="361"/>
      <c r="G2317" s="361"/>
      <c r="H2317" s="361"/>
    </row>
    <row r="2318" spans="2:8" ht="15" customHeight="1">
      <c r="B2318" s="364"/>
      <c r="C2318" s="361"/>
      <c r="D2318" s="361"/>
      <c r="E2318" s="361"/>
      <c r="F2318" s="361"/>
      <c r="G2318" s="361"/>
      <c r="H2318" s="361"/>
    </row>
    <row r="2319" spans="2:8" ht="15" customHeight="1">
      <c r="B2319" s="364"/>
      <c r="C2319" s="361"/>
      <c r="D2319" s="361"/>
      <c r="E2319" s="361"/>
      <c r="F2319" s="361"/>
      <c r="G2319" s="361"/>
      <c r="H2319" s="361"/>
    </row>
    <row r="2320" spans="2:8" ht="15" customHeight="1">
      <c r="B2320" s="364"/>
      <c r="C2320" s="361"/>
      <c r="D2320" s="361"/>
      <c r="E2320" s="361"/>
      <c r="F2320" s="361"/>
      <c r="G2320" s="361"/>
      <c r="H2320" s="361"/>
    </row>
    <row r="2321" spans="2:8" ht="15" customHeight="1">
      <c r="B2321" s="364"/>
      <c r="C2321" s="361"/>
      <c r="D2321" s="361"/>
      <c r="E2321" s="361"/>
      <c r="F2321" s="361"/>
      <c r="G2321" s="361"/>
      <c r="H2321" s="361"/>
    </row>
    <row r="2322" spans="2:8" ht="15" customHeight="1">
      <c r="B2322" s="364"/>
      <c r="C2322" s="361"/>
      <c r="D2322" s="361"/>
      <c r="E2322" s="361"/>
      <c r="F2322" s="361"/>
      <c r="G2322" s="361"/>
      <c r="H2322" s="361"/>
    </row>
    <row r="2323" spans="2:8" ht="15" customHeight="1">
      <c r="B2323" s="364"/>
      <c r="C2323" s="361"/>
      <c r="D2323" s="361"/>
      <c r="E2323" s="361"/>
      <c r="F2323" s="361"/>
      <c r="G2323" s="361"/>
      <c r="H2323" s="361"/>
    </row>
    <row r="2324" spans="2:8" ht="15" customHeight="1">
      <c r="B2324" s="364"/>
      <c r="C2324" s="361"/>
      <c r="D2324" s="361"/>
      <c r="E2324" s="361"/>
      <c r="F2324" s="361"/>
      <c r="G2324" s="361"/>
      <c r="H2324" s="361"/>
    </row>
    <row r="2325" spans="2:8" ht="15" customHeight="1">
      <c r="B2325" s="364"/>
      <c r="C2325" s="361"/>
      <c r="D2325" s="361"/>
      <c r="E2325" s="361"/>
      <c r="F2325" s="361"/>
      <c r="G2325" s="361"/>
      <c r="H2325" s="361"/>
    </row>
    <row r="2326" spans="2:8" ht="15" customHeight="1">
      <c r="B2326" s="364"/>
      <c r="C2326" s="361"/>
      <c r="D2326" s="361"/>
      <c r="E2326" s="361"/>
      <c r="F2326" s="361"/>
      <c r="G2326" s="361"/>
      <c r="H2326" s="361"/>
    </row>
    <row r="2327" spans="2:8" ht="15" customHeight="1">
      <c r="B2327" s="364"/>
      <c r="C2327" s="361"/>
      <c r="D2327" s="361"/>
      <c r="E2327" s="361"/>
      <c r="F2327" s="361"/>
      <c r="G2327" s="361"/>
      <c r="H2327" s="361"/>
    </row>
    <row r="2328" spans="2:8" ht="15" customHeight="1">
      <c r="B2328" s="364"/>
      <c r="C2328" s="361"/>
      <c r="D2328" s="361"/>
      <c r="E2328" s="361"/>
      <c r="F2328" s="361"/>
      <c r="G2328" s="361"/>
      <c r="H2328" s="361"/>
    </row>
    <row r="2329" spans="2:8" ht="15" customHeight="1">
      <c r="B2329" s="364"/>
      <c r="C2329" s="361"/>
      <c r="D2329" s="361"/>
      <c r="E2329" s="361"/>
      <c r="F2329" s="361"/>
      <c r="G2329" s="361"/>
      <c r="H2329" s="361"/>
    </row>
    <row r="2330" spans="2:8" ht="15" customHeight="1">
      <c r="B2330" s="364"/>
      <c r="C2330" s="361"/>
      <c r="D2330" s="361"/>
      <c r="E2330" s="361"/>
      <c r="F2330" s="361"/>
      <c r="G2330" s="361"/>
      <c r="H2330" s="361"/>
    </row>
    <row r="2331" spans="2:8" ht="15" customHeight="1">
      <c r="B2331" s="364"/>
      <c r="C2331" s="361"/>
      <c r="D2331" s="361"/>
      <c r="E2331" s="361"/>
      <c r="F2331" s="361"/>
      <c r="G2331" s="361"/>
      <c r="H2331" s="361"/>
    </row>
    <row r="2332" spans="2:8" ht="15" customHeight="1">
      <c r="B2332" s="364"/>
      <c r="C2332" s="361"/>
      <c r="D2332" s="361"/>
      <c r="E2332" s="361"/>
      <c r="F2332" s="361"/>
      <c r="G2332" s="361"/>
      <c r="H2332" s="361"/>
    </row>
    <row r="2333" spans="2:8" ht="15" customHeight="1">
      <c r="B2333" s="364"/>
      <c r="C2333" s="361"/>
      <c r="D2333" s="361"/>
      <c r="E2333" s="361"/>
      <c r="F2333" s="361"/>
      <c r="G2333" s="361"/>
      <c r="H2333" s="361"/>
    </row>
    <row r="2334" spans="2:8" ht="15" customHeight="1">
      <c r="B2334" s="364"/>
      <c r="C2334" s="361"/>
      <c r="D2334" s="361"/>
      <c r="E2334" s="361"/>
      <c r="F2334" s="361"/>
      <c r="G2334" s="361"/>
      <c r="H2334" s="361"/>
    </row>
    <row r="2335" spans="2:8" ht="15" customHeight="1">
      <c r="B2335" s="364"/>
      <c r="C2335" s="361"/>
      <c r="D2335" s="361"/>
      <c r="E2335" s="361"/>
      <c r="F2335" s="361"/>
      <c r="G2335" s="361"/>
      <c r="H2335" s="361"/>
    </row>
    <row r="2336" spans="2:8" ht="15" customHeight="1">
      <c r="B2336" s="364"/>
      <c r="C2336" s="361"/>
      <c r="D2336" s="361"/>
      <c r="E2336" s="361"/>
      <c r="F2336" s="361"/>
      <c r="G2336" s="361"/>
      <c r="H2336" s="361"/>
    </row>
    <row r="2337" spans="2:8" ht="15" customHeight="1">
      <c r="B2337" s="364"/>
      <c r="C2337" s="361"/>
      <c r="D2337" s="361"/>
      <c r="E2337" s="361"/>
      <c r="F2337" s="361"/>
      <c r="G2337" s="361"/>
      <c r="H2337" s="361"/>
    </row>
    <row r="2338" spans="2:8" ht="15" customHeight="1">
      <c r="B2338" s="364"/>
      <c r="C2338" s="361"/>
      <c r="D2338" s="361"/>
      <c r="E2338" s="361"/>
      <c r="F2338" s="361"/>
      <c r="G2338" s="361"/>
      <c r="H2338" s="361"/>
    </row>
    <row r="2339" spans="2:8" ht="15" customHeight="1">
      <c r="B2339" s="364"/>
      <c r="C2339" s="361"/>
      <c r="D2339" s="361"/>
      <c r="E2339" s="361"/>
      <c r="F2339" s="361"/>
      <c r="G2339" s="361"/>
      <c r="H2339" s="361"/>
    </row>
    <row r="2340" spans="2:8" ht="15" customHeight="1">
      <c r="B2340" s="364"/>
      <c r="C2340" s="361"/>
      <c r="D2340" s="361"/>
      <c r="E2340" s="361"/>
      <c r="F2340" s="361"/>
      <c r="G2340" s="361"/>
      <c r="H2340" s="361"/>
    </row>
    <row r="2341" spans="2:8" ht="15" customHeight="1">
      <c r="B2341" s="364"/>
      <c r="C2341" s="361"/>
      <c r="D2341" s="361"/>
      <c r="E2341" s="361"/>
      <c r="F2341" s="361"/>
      <c r="G2341" s="361"/>
      <c r="H2341" s="361"/>
    </row>
    <row r="2342" spans="2:8" ht="15" customHeight="1">
      <c r="B2342" s="364"/>
      <c r="C2342" s="361"/>
      <c r="D2342" s="361"/>
      <c r="E2342" s="361"/>
      <c r="F2342" s="361"/>
      <c r="G2342" s="361"/>
      <c r="H2342" s="361"/>
    </row>
    <row r="2343" spans="2:8" ht="15" customHeight="1">
      <c r="B2343" s="364"/>
      <c r="C2343" s="361"/>
      <c r="D2343" s="361"/>
      <c r="E2343" s="361"/>
      <c r="F2343" s="361"/>
      <c r="G2343" s="361"/>
      <c r="H2343" s="361"/>
    </row>
    <row r="2344" spans="2:8" ht="15" customHeight="1">
      <c r="B2344" s="364"/>
      <c r="C2344" s="361"/>
      <c r="D2344" s="361"/>
      <c r="E2344" s="361"/>
      <c r="F2344" s="361"/>
      <c r="G2344" s="361"/>
      <c r="H2344" s="361"/>
    </row>
    <row r="2345" spans="2:8" ht="15" customHeight="1">
      <c r="B2345" s="364"/>
      <c r="C2345" s="361"/>
      <c r="D2345" s="361"/>
      <c r="E2345" s="361"/>
      <c r="F2345" s="361"/>
      <c r="G2345" s="361"/>
      <c r="H2345" s="361"/>
    </row>
    <row r="2346" spans="2:8" ht="15" customHeight="1">
      <c r="B2346" s="364"/>
      <c r="C2346" s="361"/>
      <c r="D2346" s="361"/>
      <c r="E2346" s="361"/>
      <c r="F2346" s="361"/>
      <c r="G2346" s="361"/>
      <c r="H2346" s="361"/>
    </row>
    <row r="2347" spans="2:8" ht="15" customHeight="1">
      <c r="B2347" s="364"/>
      <c r="C2347" s="361"/>
      <c r="D2347" s="361"/>
      <c r="E2347" s="361"/>
      <c r="F2347" s="361"/>
      <c r="G2347" s="361"/>
      <c r="H2347" s="361"/>
    </row>
    <row r="2348" spans="2:8" ht="15" customHeight="1">
      <c r="B2348" s="364"/>
      <c r="C2348" s="361"/>
      <c r="D2348" s="361"/>
      <c r="E2348" s="361"/>
      <c r="F2348" s="361"/>
      <c r="G2348" s="361"/>
      <c r="H2348" s="361"/>
    </row>
    <row r="2349" spans="2:8" ht="15" customHeight="1">
      <c r="B2349" s="364"/>
      <c r="C2349" s="361"/>
      <c r="D2349" s="361"/>
      <c r="E2349" s="361"/>
      <c r="F2349" s="361"/>
      <c r="G2349" s="361"/>
      <c r="H2349" s="361"/>
    </row>
    <row r="2350" spans="2:8" ht="15" customHeight="1">
      <c r="B2350" s="364"/>
      <c r="C2350" s="361"/>
      <c r="D2350" s="361"/>
      <c r="E2350" s="361"/>
      <c r="F2350" s="361"/>
      <c r="G2350" s="361"/>
      <c r="H2350" s="361"/>
    </row>
    <row r="2351" spans="2:8" ht="15" customHeight="1">
      <c r="B2351" s="364"/>
      <c r="C2351" s="361"/>
      <c r="D2351" s="361"/>
      <c r="E2351" s="361"/>
      <c r="F2351" s="361"/>
      <c r="G2351" s="361"/>
      <c r="H2351" s="361"/>
    </row>
    <row r="2352" spans="2:8" ht="15" customHeight="1">
      <c r="B2352" s="364"/>
      <c r="C2352" s="361"/>
      <c r="D2352" s="361"/>
      <c r="E2352" s="361"/>
      <c r="F2352" s="361"/>
      <c r="G2352" s="361"/>
      <c r="H2352" s="361"/>
    </row>
    <row r="2353" spans="2:8" ht="15" customHeight="1">
      <c r="B2353" s="364"/>
      <c r="C2353" s="361"/>
      <c r="D2353" s="361"/>
      <c r="E2353" s="361"/>
      <c r="F2353" s="361"/>
      <c r="G2353" s="361"/>
      <c r="H2353" s="361"/>
    </row>
    <row r="2354" spans="2:8" ht="15" customHeight="1">
      <c r="B2354" s="364"/>
      <c r="C2354" s="361"/>
      <c r="D2354" s="361"/>
      <c r="E2354" s="361"/>
      <c r="F2354" s="361"/>
      <c r="G2354" s="361"/>
      <c r="H2354" s="361"/>
    </row>
    <row r="2355" spans="2:8" ht="15" customHeight="1">
      <c r="B2355" s="364"/>
      <c r="C2355" s="361"/>
      <c r="D2355" s="361"/>
      <c r="E2355" s="361"/>
      <c r="F2355" s="361"/>
      <c r="G2355" s="361"/>
      <c r="H2355" s="361"/>
    </row>
    <row r="2356" spans="2:8" ht="15" customHeight="1">
      <c r="B2356" s="364"/>
      <c r="C2356" s="361"/>
      <c r="D2356" s="361"/>
      <c r="E2356" s="361"/>
      <c r="F2356" s="361"/>
      <c r="G2356" s="361"/>
      <c r="H2356" s="361"/>
    </row>
    <row r="2357" spans="2:8" ht="15" customHeight="1">
      <c r="B2357" s="364"/>
      <c r="C2357" s="361"/>
      <c r="D2357" s="361"/>
      <c r="E2357" s="361"/>
      <c r="F2357" s="361"/>
      <c r="G2357" s="361"/>
      <c r="H2357" s="361"/>
    </row>
    <row r="2358" spans="2:8" ht="15" customHeight="1">
      <c r="B2358" s="364"/>
      <c r="C2358" s="361"/>
      <c r="D2358" s="361"/>
      <c r="E2358" s="361"/>
      <c r="F2358" s="361"/>
      <c r="G2358" s="361"/>
      <c r="H2358" s="361"/>
    </row>
    <row r="2359" spans="2:8" ht="15" customHeight="1">
      <c r="B2359" s="364"/>
      <c r="C2359" s="361"/>
      <c r="D2359" s="361"/>
      <c r="E2359" s="361"/>
      <c r="F2359" s="361"/>
      <c r="G2359" s="361"/>
      <c r="H2359" s="361"/>
    </row>
    <row r="2360" spans="2:8" ht="15" customHeight="1">
      <c r="B2360" s="364"/>
      <c r="C2360" s="361"/>
      <c r="D2360" s="361"/>
      <c r="E2360" s="361"/>
      <c r="F2360" s="361"/>
      <c r="G2360" s="361"/>
      <c r="H2360" s="361"/>
    </row>
    <row r="2361" spans="2:8" ht="15" customHeight="1">
      <c r="B2361" s="364"/>
      <c r="C2361" s="361"/>
      <c r="D2361" s="361"/>
      <c r="E2361" s="361"/>
      <c r="F2361" s="361"/>
      <c r="G2361" s="361"/>
      <c r="H2361" s="361"/>
    </row>
    <row r="2362" spans="2:8" ht="15" customHeight="1">
      <c r="B2362" s="364"/>
      <c r="C2362" s="361"/>
      <c r="D2362" s="361"/>
      <c r="E2362" s="361"/>
      <c r="F2362" s="361"/>
      <c r="G2362" s="361"/>
      <c r="H2362" s="361"/>
    </row>
    <row r="2363" spans="2:8" ht="15" customHeight="1">
      <c r="B2363" s="364"/>
      <c r="C2363" s="361"/>
      <c r="D2363" s="361"/>
      <c r="E2363" s="361"/>
      <c r="F2363" s="361"/>
      <c r="G2363" s="361"/>
      <c r="H2363" s="361"/>
    </row>
    <row r="2364" spans="2:8" ht="15" customHeight="1">
      <c r="B2364" s="364"/>
      <c r="C2364" s="361"/>
      <c r="D2364" s="361"/>
      <c r="E2364" s="361"/>
      <c r="F2364" s="361"/>
      <c r="G2364" s="361"/>
      <c r="H2364" s="361"/>
    </row>
    <row r="2365" spans="2:8" ht="15" customHeight="1">
      <c r="B2365" s="364"/>
      <c r="C2365" s="361"/>
      <c r="D2365" s="361"/>
      <c r="E2365" s="361"/>
      <c r="F2365" s="361"/>
      <c r="G2365" s="361"/>
      <c r="H2365" s="361"/>
    </row>
    <row r="2366" spans="2:8" ht="15" customHeight="1">
      <c r="B2366" s="364"/>
      <c r="C2366" s="361"/>
      <c r="D2366" s="361"/>
      <c r="E2366" s="361"/>
      <c r="F2366" s="361"/>
      <c r="G2366" s="361"/>
      <c r="H2366" s="361"/>
    </row>
    <row r="2367" spans="2:8" ht="15" customHeight="1">
      <c r="B2367" s="364"/>
      <c r="C2367" s="361"/>
      <c r="D2367" s="361"/>
      <c r="E2367" s="361"/>
      <c r="F2367" s="361"/>
      <c r="G2367" s="361"/>
      <c r="H2367" s="361"/>
    </row>
    <row r="2368" spans="2:8" ht="15" customHeight="1">
      <c r="B2368" s="364"/>
      <c r="C2368" s="361"/>
      <c r="D2368" s="361"/>
      <c r="E2368" s="361"/>
      <c r="F2368" s="361"/>
      <c r="G2368" s="361"/>
      <c r="H2368" s="361"/>
    </row>
    <row r="2369" spans="2:8" ht="15" customHeight="1">
      <c r="B2369" s="364"/>
      <c r="C2369" s="361"/>
      <c r="D2369" s="361"/>
      <c r="E2369" s="361"/>
      <c r="F2369" s="361"/>
      <c r="G2369" s="361"/>
      <c r="H2369" s="361"/>
    </row>
    <row r="2370" spans="2:8" ht="15" customHeight="1">
      <c r="B2370" s="364"/>
      <c r="C2370" s="361"/>
      <c r="D2370" s="361"/>
      <c r="E2370" s="361"/>
      <c r="F2370" s="361"/>
      <c r="G2370" s="361"/>
      <c r="H2370" s="361"/>
    </row>
    <row r="2371" spans="2:8" ht="15" customHeight="1">
      <c r="B2371" s="364"/>
      <c r="C2371" s="361"/>
      <c r="D2371" s="361"/>
      <c r="E2371" s="361"/>
      <c r="F2371" s="361"/>
      <c r="G2371" s="361"/>
      <c r="H2371" s="361"/>
    </row>
    <row r="2372" spans="2:8" ht="15" customHeight="1">
      <c r="B2372" s="364"/>
      <c r="C2372" s="361"/>
      <c r="D2372" s="361"/>
      <c r="E2372" s="361"/>
      <c r="F2372" s="361"/>
      <c r="G2372" s="361"/>
      <c r="H2372" s="361"/>
    </row>
    <row r="2373" spans="2:8" ht="15" customHeight="1">
      <c r="B2373" s="364"/>
      <c r="C2373" s="361"/>
      <c r="D2373" s="361"/>
      <c r="E2373" s="361"/>
      <c r="F2373" s="361"/>
      <c r="G2373" s="361"/>
      <c r="H2373" s="361"/>
    </row>
    <row r="2374" spans="2:8" ht="15" customHeight="1">
      <c r="B2374" s="364"/>
      <c r="C2374" s="361"/>
      <c r="D2374" s="361"/>
      <c r="E2374" s="361"/>
      <c r="F2374" s="361"/>
      <c r="G2374" s="361"/>
      <c r="H2374" s="361"/>
    </row>
    <row r="2375" spans="2:8" ht="15" customHeight="1">
      <c r="B2375" s="364"/>
      <c r="C2375" s="361"/>
      <c r="D2375" s="361"/>
      <c r="E2375" s="361"/>
      <c r="F2375" s="361"/>
      <c r="G2375" s="361"/>
      <c r="H2375" s="361"/>
    </row>
    <row r="2376" spans="2:8" ht="15" customHeight="1">
      <c r="B2376" s="364"/>
      <c r="C2376" s="361"/>
      <c r="D2376" s="361"/>
      <c r="E2376" s="361"/>
      <c r="F2376" s="361"/>
      <c r="G2376" s="361"/>
      <c r="H2376" s="361"/>
    </row>
    <row r="2377" spans="2:8" ht="15" customHeight="1">
      <c r="B2377" s="364"/>
      <c r="C2377" s="361"/>
      <c r="D2377" s="361"/>
      <c r="E2377" s="361"/>
      <c r="F2377" s="361"/>
      <c r="G2377" s="361"/>
      <c r="H2377" s="361"/>
    </row>
    <row r="2378" spans="2:8" ht="15" customHeight="1">
      <c r="B2378" s="364"/>
      <c r="C2378" s="361"/>
      <c r="D2378" s="361"/>
      <c r="E2378" s="361"/>
      <c r="F2378" s="361"/>
      <c r="G2378" s="361"/>
      <c r="H2378" s="361"/>
    </row>
    <row r="2379" spans="2:8" ht="15" customHeight="1">
      <c r="B2379" s="364"/>
      <c r="C2379" s="361"/>
      <c r="D2379" s="361"/>
      <c r="E2379" s="361"/>
      <c r="F2379" s="361"/>
      <c r="G2379" s="361"/>
      <c r="H2379" s="361"/>
    </row>
    <row r="2380" spans="2:8" ht="15" customHeight="1">
      <c r="B2380" s="364"/>
      <c r="C2380" s="361"/>
      <c r="D2380" s="361"/>
      <c r="E2380" s="361"/>
      <c r="F2380" s="361"/>
      <c r="G2380" s="361"/>
      <c r="H2380" s="361"/>
    </row>
    <row r="2381" spans="2:8" ht="15" customHeight="1">
      <c r="B2381" s="364"/>
      <c r="C2381" s="361"/>
      <c r="D2381" s="361"/>
      <c r="E2381" s="361"/>
      <c r="F2381" s="361"/>
      <c r="G2381" s="361"/>
      <c r="H2381" s="361"/>
    </row>
    <row r="2382" spans="2:8" ht="15" customHeight="1">
      <c r="B2382" s="364"/>
      <c r="C2382" s="361"/>
      <c r="D2382" s="361"/>
      <c r="E2382" s="361"/>
      <c r="F2382" s="361"/>
      <c r="G2382" s="361"/>
      <c r="H2382" s="361"/>
    </row>
    <row r="2383" spans="2:8" ht="15" customHeight="1">
      <c r="B2383" s="364"/>
      <c r="C2383" s="361"/>
      <c r="D2383" s="361"/>
      <c r="E2383" s="361"/>
      <c r="F2383" s="361"/>
      <c r="G2383" s="361"/>
      <c r="H2383" s="361"/>
    </row>
    <row r="2384" spans="2:8" ht="15" customHeight="1">
      <c r="B2384" s="364"/>
      <c r="C2384" s="361"/>
      <c r="D2384" s="361"/>
      <c r="E2384" s="361"/>
      <c r="F2384" s="361"/>
      <c r="G2384" s="361"/>
      <c r="H2384" s="361"/>
    </row>
    <row r="2385" spans="2:8" ht="15" customHeight="1">
      <c r="B2385" s="364"/>
      <c r="C2385" s="361"/>
      <c r="D2385" s="361"/>
      <c r="E2385" s="361"/>
      <c r="F2385" s="361"/>
      <c r="G2385" s="361"/>
      <c r="H2385" s="361"/>
    </row>
    <row r="2386" spans="2:8" ht="15" customHeight="1">
      <c r="B2386" s="364"/>
      <c r="C2386" s="361"/>
      <c r="D2386" s="361"/>
      <c r="E2386" s="361"/>
      <c r="F2386" s="361"/>
      <c r="G2386" s="361"/>
      <c r="H2386" s="361"/>
    </row>
    <row r="2387" spans="2:8" ht="15" customHeight="1">
      <c r="B2387" s="364"/>
      <c r="C2387" s="361"/>
      <c r="D2387" s="361"/>
      <c r="E2387" s="361"/>
      <c r="F2387" s="361"/>
      <c r="G2387" s="361"/>
      <c r="H2387" s="361"/>
    </row>
    <row r="2388" spans="2:8" ht="15" customHeight="1">
      <c r="B2388" s="364"/>
      <c r="C2388" s="361"/>
      <c r="D2388" s="361"/>
      <c r="E2388" s="361"/>
      <c r="F2388" s="361"/>
      <c r="G2388" s="361"/>
      <c r="H2388" s="361"/>
    </row>
    <row r="2389" spans="2:8" ht="15" customHeight="1">
      <c r="B2389" s="364"/>
      <c r="C2389" s="361"/>
      <c r="D2389" s="361"/>
      <c r="E2389" s="361"/>
      <c r="F2389" s="361"/>
      <c r="G2389" s="361"/>
      <c r="H2389" s="361"/>
    </row>
    <row r="2390" spans="2:8" ht="15" customHeight="1">
      <c r="B2390" s="364"/>
      <c r="C2390" s="361"/>
      <c r="D2390" s="361"/>
      <c r="E2390" s="361"/>
      <c r="F2390" s="361"/>
      <c r="G2390" s="361"/>
      <c r="H2390" s="361"/>
    </row>
    <row r="2391" spans="2:8" ht="15" customHeight="1">
      <c r="B2391" s="364"/>
      <c r="C2391" s="361"/>
      <c r="D2391" s="361"/>
      <c r="E2391" s="361"/>
      <c r="F2391" s="361"/>
      <c r="G2391" s="361"/>
      <c r="H2391" s="361"/>
    </row>
    <row r="2392" spans="2:8" ht="15" customHeight="1">
      <c r="B2392" s="364"/>
      <c r="C2392" s="361"/>
      <c r="D2392" s="361"/>
      <c r="E2392" s="361"/>
      <c r="F2392" s="361"/>
      <c r="G2392" s="361"/>
      <c r="H2392" s="361"/>
    </row>
    <row r="2393" spans="2:8" ht="15" customHeight="1">
      <c r="B2393" s="364"/>
      <c r="C2393" s="361"/>
      <c r="D2393" s="361"/>
      <c r="E2393" s="361"/>
      <c r="F2393" s="361"/>
      <c r="G2393" s="361"/>
      <c r="H2393" s="361"/>
    </row>
    <row r="2394" spans="2:8" ht="15" customHeight="1">
      <c r="B2394" s="364"/>
      <c r="C2394" s="361"/>
      <c r="D2394" s="361"/>
      <c r="E2394" s="361"/>
      <c r="F2394" s="361"/>
      <c r="G2394" s="361"/>
      <c r="H2394" s="361"/>
    </row>
    <row r="2395" spans="2:8" ht="15" customHeight="1">
      <c r="B2395" s="364"/>
      <c r="C2395" s="361"/>
      <c r="D2395" s="361"/>
      <c r="E2395" s="361"/>
      <c r="F2395" s="361"/>
      <c r="G2395" s="361"/>
      <c r="H2395" s="361"/>
    </row>
    <row r="2396" spans="2:8" ht="15" customHeight="1">
      <c r="B2396" s="364"/>
      <c r="C2396" s="361"/>
      <c r="D2396" s="361"/>
      <c r="E2396" s="361"/>
      <c r="F2396" s="361"/>
      <c r="G2396" s="361"/>
      <c r="H2396" s="361"/>
    </row>
    <row r="2397" spans="2:8" ht="15" customHeight="1">
      <c r="B2397" s="364"/>
      <c r="C2397" s="361"/>
      <c r="D2397" s="361"/>
      <c r="E2397" s="361"/>
      <c r="F2397" s="361"/>
      <c r="G2397" s="361"/>
      <c r="H2397" s="361"/>
    </row>
    <row r="2398" spans="2:8" ht="15" customHeight="1">
      <c r="B2398" s="364"/>
      <c r="C2398" s="361"/>
      <c r="D2398" s="361"/>
      <c r="E2398" s="361"/>
      <c r="F2398" s="361"/>
      <c r="G2398" s="361"/>
      <c r="H2398" s="361"/>
    </row>
    <row r="2399" spans="2:8" ht="15" customHeight="1">
      <c r="B2399" s="364"/>
      <c r="C2399" s="361"/>
      <c r="D2399" s="361"/>
      <c r="E2399" s="361"/>
      <c r="F2399" s="361"/>
      <c r="G2399" s="361"/>
      <c r="H2399" s="361"/>
    </row>
    <row r="2400" spans="2:8" ht="15" customHeight="1">
      <c r="B2400" s="364"/>
      <c r="C2400" s="361"/>
      <c r="D2400" s="361"/>
      <c r="E2400" s="361"/>
      <c r="F2400" s="361"/>
      <c r="G2400" s="361"/>
      <c r="H2400" s="361"/>
    </row>
    <row r="2401" spans="2:8" ht="15" customHeight="1">
      <c r="B2401" s="364"/>
      <c r="C2401" s="361"/>
      <c r="D2401" s="361"/>
      <c r="E2401" s="361"/>
      <c r="F2401" s="361"/>
      <c r="G2401" s="361"/>
      <c r="H2401" s="361"/>
    </row>
    <row r="2402" spans="2:8" ht="15" customHeight="1">
      <c r="B2402" s="364"/>
      <c r="C2402" s="361"/>
      <c r="D2402" s="361"/>
      <c r="E2402" s="361"/>
      <c r="F2402" s="361"/>
      <c r="G2402" s="361"/>
      <c r="H2402" s="361"/>
    </row>
    <row r="2403" spans="2:8" ht="15" customHeight="1">
      <c r="B2403" s="364"/>
      <c r="C2403" s="361"/>
      <c r="D2403" s="361"/>
      <c r="E2403" s="361"/>
      <c r="F2403" s="361"/>
      <c r="G2403" s="361"/>
      <c r="H2403" s="361"/>
    </row>
    <row r="2404" spans="2:8" ht="15" customHeight="1">
      <c r="B2404" s="364"/>
      <c r="C2404" s="361"/>
      <c r="D2404" s="361"/>
      <c r="E2404" s="361"/>
      <c r="F2404" s="361"/>
      <c r="G2404" s="361"/>
      <c r="H2404" s="361"/>
    </row>
    <row r="2405" spans="2:8" ht="15" customHeight="1">
      <c r="B2405" s="364"/>
      <c r="C2405" s="361"/>
      <c r="D2405" s="361"/>
      <c r="E2405" s="361"/>
      <c r="F2405" s="361"/>
      <c r="G2405" s="361"/>
      <c r="H2405" s="361"/>
    </row>
    <row r="2406" spans="2:8" ht="15" customHeight="1">
      <c r="B2406" s="364"/>
      <c r="C2406" s="361"/>
      <c r="D2406" s="361"/>
      <c r="E2406" s="361"/>
      <c r="F2406" s="361"/>
      <c r="G2406" s="361"/>
      <c r="H2406" s="361"/>
    </row>
    <row r="2407" spans="2:8" ht="15" customHeight="1">
      <c r="B2407" s="364"/>
      <c r="C2407" s="361"/>
      <c r="D2407" s="361"/>
      <c r="E2407" s="361"/>
      <c r="F2407" s="361"/>
      <c r="G2407" s="361"/>
      <c r="H2407" s="361"/>
    </row>
    <row r="2408" spans="2:8" ht="15" customHeight="1">
      <c r="B2408" s="364"/>
      <c r="C2408" s="361"/>
      <c r="D2408" s="361"/>
      <c r="E2408" s="361"/>
      <c r="F2408" s="361"/>
      <c r="G2408" s="361"/>
      <c r="H2408" s="361"/>
    </row>
    <row r="2409" spans="2:8" ht="15" customHeight="1">
      <c r="B2409" s="364"/>
      <c r="C2409" s="361"/>
      <c r="D2409" s="361"/>
      <c r="E2409" s="361"/>
      <c r="F2409" s="361"/>
      <c r="G2409" s="361"/>
      <c r="H2409" s="361"/>
    </row>
    <row r="2410" spans="2:8" ht="15" customHeight="1">
      <c r="B2410" s="364"/>
      <c r="C2410" s="361"/>
      <c r="D2410" s="361"/>
      <c r="E2410" s="361"/>
      <c r="F2410" s="361"/>
      <c r="G2410" s="361"/>
      <c r="H2410" s="361"/>
    </row>
    <row r="2411" spans="2:8" ht="15" customHeight="1">
      <c r="B2411" s="364"/>
      <c r="C2411" s="361"/>
      <c r="D2411" s="361"/>
      <c r="E2411" s="361"/>
      <c r="F2411" s="361"/>
      <c r="G2411" s="361"/>
      <c r="H2411" s="361"/>
    </row>
    <row r="2412" spans="2:8" ht="15" customHeight="1">
      <c r="B2412" s="364"/>
      <c r="C2412" s="361"/>
      <c r="D2412" s="361"/>
      <c r="E2412" s="361"/>
      <c r="F2412" s="361"/>
      <c r="G2412" s="361"/>
      <c r="H2412" s="361"/>
    </row>
    <row r="2413" spans="2:8" ht="15" customHeight="1">
      <c r="B2413" s="364"/>
      <c r="C2413" s="361"/>
      <c r="D2413" s="361"/>
      <c r="E2413" s="361"/>
      <c r="F2413" s="361"/>
      <c r="G2413" s="361"/>
      <c r="H2413" s="361"/>
    </row>
    <row r="2414" spans="2:8" ht="15" customHeight="1">
      <c r="B2414" s="364"/>
      <c r="C2414" s="361"/>
      <c r="D2414" s="361"/>
      <c r="E2414" s="361"/>
      <c r="F2414" s="361"/>
      <c r="G2414" s="361"/>
      <c r="H2414" s="361"/>
    </row>
    <row r="2415" spans="2:8" ht="15" customHeight="1">
      <c r="B2415" s="364"/>
      <c r="C2415" s="361"/>
      <c r="D2415" s="361"/>
      <c r="E2415" s="361"/>
      <c r="F2415" s="361"/>
      <c r="G2415" s="361"/>
      <c r="H2415" s="361"/>
    </row>
    <row r="2416" spans="2:8" ht="15" customHeight="1">
      <c r="B2416" s="364"/>
      <c r="C2416" s="361"/>
      <c r="D2416" s="361"/>
      <c r="E2416" s="361"/>
      <c r="F2416" s="361"/>
      <c r="G2416" s="361"/>
      <c r="H2416" s="361"/>
    </row>
    <row r="2417" spans="2:8" ht="15" customHeight="1">
      <c r="B2417" s="364"/>
      <c r="C2417" s="361"/>
      <c r="D2417" s="361"/>
      <c r="E2417" s="361"/>
      <c r="F2417" s="361"/>
      <c r="G2417" s="361"/>
      <c r="H2417" s="361"/>
    </row>
    <row r="2418" spans="2:8" ht="15" customHeight="1">
      <c r="B2418" s="364"/>
      <c r="C2418" s="361"/>
      <c r="D2418" s="361"/>
      <c r="E2418" s="361"/>
      <c r="F2418" s="361"/>
      <c r="G2418" s="361"/>
      <c r="H2418" s="361"/>
    </row>
    <row r="2419" spans="2:8" ht="15" customHeight="1">
      <c r="B2419" s="364"/>
      <c r="C2419" s="361"/>
      <c r="D2419" s="361"/>
      <c r="E2419" s="361"/>
      <c r="F2419" s="361"/>
      <c r="G2419" s="361"/>
      <c r="H2419" s="361"/>
    </row>
    <row r="2420" spans="2:8" ht="15" customHeight="1">
      <c r="B2420" s="364"/>
      <c r="C2420" s="361"/>
      <c r="D2420" s="361"/>
      <c r="E2420" s="361"/>
      <c r="F2420" s="361"/>
      <c r="G2420" s="361"/>
      <c r="H2420" s="361"/>
    </row>
    <row r="2421" spans="2:8" ht="15" customHeight="1">
      <c r="B2421" s="364"/>
      <c r="C2421" s="361"/>
      <c r="D2421" s="361"/>
      <c r="E2421" s="361"/>
      <c r="F2421" s="361"/>
      <c r="G2421" s="361"/>
      <c r="H2421" s="361"/>
    </row>
    <row r="2422" spans="2:8" ht="15" customHeight="1">
      <c r="B2422" s="364"/>
      <c r="C2422" s="361"/>
      <c r="D2422" s="361"/>
      <c r="E2422" s="361"/>
      <c r="F2422" s="361"/>
      <c r="G2422" s="361"/>
      <c r="H2422" s="361"/>
    </row>
    <row r="2423" spans="2:8" ht="15" customHeight="1">
      <c r="B2423" s="364"/>
      <c r="C2423" s="361"/>
      <c r="D2423" s="361"/>
      <c r="E2423" s="361"/>
      <c r="F2423" s="361"/>
      <c r="G2423" s="361"/>
      <c r="H2423" s="361"/>
    </row>
    <row r="2424" spans="2:8" ht="15" customHeight="1">
      <c r="B2424" s="364"/>
      <c r="C2424" s="361"/>
      <c r="D2424" s="361"/>
      <c r="E2424" s="361"/>
      <c r="F2424" s="361"/>
      <c r="G2424" s="361"/>
      <c r="H2424" s="361"/>
    </row>
    <row r="2425" spans="2:8" ht="15" customHeight="1">
      <c r="B2425" s="364"/>
      <c r="C2425" s="361"/>
      <c r="D2425" s="361"/>
      <c r="E2425" s="361"/>
      <c r="F2425" s="361"/>
      <c r="G2425" s="361"/>
      <c r="H2425" s="361"/>
    </row>
    <row r="2426" spans="2:8" ht="15" customHeight="1">
      <c r="B2426" s="364"/>
      <c r="C2426" s="361"/>
      <c r="D2426" s="361"/>
      <c r="E2426" s="361"/>
      <c r="F2426" s="361"/>
      <c r="G2426" s="361"/>
      <c r="H2426" s="361"/>
    </row>
    <row r="2427" spans="2:8" ht="15" customHeight="1">
      <c r="B2427" s="364"/>
      <c r="C2427" s="361"/>
      <c r="D2427" s="361"/>
      <c r="E2427" s="361"/>
      <c r="F2427" s="361"/>
      <c r="G2427" s="361"/>
      <c r="H2427" s="361"/>
    </row>
    <row r="2428" spans="2:8" ht="15" customHeight="1">
      <c r="B2428" s="364"/>
      <c r="C2428" s="361"/>
      <c r="D2428" s="361"/>
      <c r="E2428" s="361"/>
      <c r="F2428" s="361"/>
      <c r="G2428" s="361"/>
      <c r="H2428" s="361"/>
    </row>
    <row r="2429" spans="2:8" ht="15" customHeight="1">
      <c r="B2429" s="364"/>
      <c r="C2429" s="361"/>
      <c r="D2429" s="361"/>
      <c r="E2429" s="361"/>
      <c r="F2429" s="361"/>
      <c r="G2429" s="361"/>
      <c r="H2429" s="361"/>
    </row>
    <row r="2430" spans="2:8" ht="15" customHeight="1">
      <c r="B2430" s="364"/>
      <c r="C2430" s="361"/>
      <c r="D2430" s="361"/>
      <c r="E2430" s="361"/>
      <c r="F2430" s="361"/>
      <c r="G2430" s="361"/>
      <c r="H2430" s="361"/>
    </row>
    <row r="2431" spans="2:8" ht="15" customHeight="1">
      <c r="B2431" s="364"/>
      <c r="C2431" s="361"/>
      <c r="D2431" s="361"/>
      <c r="E2431" s="361"/>
      <c r="F2431" s="361"/>
      <c r="G2431" s="361"/>
      <c r="H2431" s="361"/>
    </row>
    <row r="2432" spans="2:8" ht="15" customHeight="1">
      <c r="B2432" s="364"/>
      <c r="C2432" s="361"/>
      <c r="D2432" s="361"/>
      <c r="E2432" s="361"/>
      <c r="F2432" s="361"/>
      <c r="G2432" s="361"/>
      <c r="H2432" s="361"/>
    </row>
    <row r="2433" spans="2:8" ht="15" customHeight="1">
      <c r="B2433" s="364"/>
      <c r="C2433" s="361"/>
      <c r="D2433" s="361"/>
      <c r="E2433" s="361"/>
      <c r="F2433" s="361"/>
      <c r="G2433" s="361"/>
      <c r="H2433" s="361"/>
    </row>
    <row r="2434" spans="2:8" ht="15" customHeight="1">
      <c r="B2434" s="364"/>
      <c r="C2434" s="361"/>
      <c r="D2434" s="361"/>
      <c r="E2434" s="361"/>
      <c r="F2434" s="361"/>
      <c r="G2434" s="361"/>
      <c r="H2434" s="361"/>
    </row>
    <row r="2435" spans="2:8" ht="15" customHeight="1">
      <c r="B2435" s="364"/>
      <c r="C2435" s="361"/>
      <c r="D2435" s="361"/>
      <c r="E2435" s="361"/>
      <c r="F2435" s="361"/>
      <c r="G2435" s="361"/>
      <c r="H2435" s="361"/>
    </row>
    <row r="2436" spans="2:8" ht="15" customHeight="1">
      <c r="B2436" s="364"/>
      <c r="C2436" s="361"/>
      <c r="D2436" s="361"/>
      <c r="E2436" s="361"/>
      <c r="F2436" s="361"/>
      <c r="G2436" s="361"/>
      <c r="H2436" s="361"/>
    </row>
    <row r="2437" spans="2:8" ht="15" customHeight="1">
      <c r="B2437" s="364"/>
      <c r="C2437" s="361"/>
      <c r="D2437" s="361"/>
      <c r="E2437" s="361"/>
      <c r="F2437" s="361"/>
      <c r="G2437" s="361"/>
      <c r="H2437" s="361"/>
    </row>
    <row r="2438" spans="2:8" ht="15" customHeight="1">
      <c r="B2438" s="364"/>
      <c r="C2438" s="361"/>
      <c r="D2438" s="361"/>
      <c r="E2438" s="361"/>
      <c r="F2438" s="361"/>
      <c r="G2438" s="361"/>
      <c r="H2438" s="361"/>
    </row>
    <row r="2439" spans="2:8" ht="15" customHeight="1">
      <c r="B2439" s="364"/>
      <c r="C2439" s="361"/>
      <c r="D2439" s="361"/>
      <c r="E2439" s="361"/>
      <c r="F2439" s="361"/>
      <c r="G2439" s="361"/>
      <c r="H2439" s="361"/>
    </row>
    <row r="2440" spans="2:8" ht="15" customHeight="1">
      <c r="B2440" s="364"/>
      <c r="C2440" s="361"/>
      <c r="D2440" s="361"/>
      <c r="E2440" s="361"/>
      <c r="F2440" s="361"/>
      <c r="G2440" s="361"/>
      <c r="H2440" s="361"/>
    </row>
    <row r="2441" spans="2:8" ht="15" customHeight="1">
      <c r="B2441" s="364"/>
      <c r="C2441" s="361"/>
      <c r="D2441" s="361"/>
      <c r="E2441" s="361"/>
      <c r="F2441" s="361"/>
      <c r="G2441" s="361"/>
      <c r="H2441" s="361"/>
    </row>
    <row r="2442" spans="2:8" ht="15" customHeight="1">
      <c r="B2442" s="364"/>
      <c r="C2442" s="361"/>
      <c r="D2442" s="361"/>
      <c r="E2442" s="361"/>
      <c r="F2442" s="361"/>
      <c r="G2442" s="361"/>
      <c r="H2442" s="361"/>
    </row>
    <row r="2443" spans="2:8" ht="15" customHeight="1">
      <c r="B2443" s="364"/>
      <c r="C2443" s="361"/>
      <c r="D2443" s="361"/>
      <c r="E2443" s="361"/>
      <c r="F2443" s="361"/>
      <c r="G2443" s="361"/>
      <c r="H2443" s="361"/>
    </row>
    <row r="2444" spans="2:8" ht="15" customHeight="1">
      <c r="B2444" s="364"/>
      <c r="C2444" s="361"/>
      <c r="D2444" s="361"/>
      <c r="E2444" s="361"/>
      <c r="F2444" s="361"/>
      <c r="G2444" s="361"/>
      <c r="H2444" s="361"/>
    </row>
    <row r="2445" spans="2:8" ht="15" customHeight="1">
      <c r="B2445" s="364"/>
      <c r="C2445" s="361"/>
      <c r="D2445" s="361"/>
      <c r="E2445" s="361"/>
      <c r="F2445" s="361"/>
      <c r="G2445" s="361"/>
      <c r="H2445" s="361"/>
    </row>
    <row r="2446" spans="2:8" ht="15" customHeight="1">
      <c r="B2446" s="364"/>
      <c r="C2446" s="361"/>
      <c r="D2446" s="361"/>
      <c r="E2446" s="361"/>
      <c r="F2446" s="361"/>
      <c r="G2446" s="361"/>
      <c r="H2446" s="361"/>
    </row>
    <row r="2447" spans="2:8" ht="15" customHeight="1">
      <c r="B2447" s="364"/>
      <c r="C2447" s="361"/>
      <c r="D2447" s="361"/>
      <c r="E2447" s="361"/>
      <c r="F2447" s="361"/>
      <c r="G2447" s="361"/>
      <c r="H2447" s="361"/>
    </row>
    <row r="2448" spans="2:8" ht="15" customHeight="1">
      <c r="B2448" s="364"/>
      <c r="C2448" s="361"/>
      <c r="D2448" s="361"/>
      <c r="E2448" s="361"/>
      <c r="F2448" s="361"/>
      <c r="G2448" s="361"/>
      <c r="H2448" s="361"/>
    </row>
    <row r="2449" spans="2:8" ht="15" customHeight="1">
      <c r="B2449" s="364"/>
      <c r="C2449" s="361"/>
      <c r="D2449" s="361"/>
      <c r="E2449" s="361"/>
      <c r="F2449" s="361"/>
      <c r="G2449" s="361"/>
      <c r="H2449" s="361"/>
    </row>
    <row r="2450" spans="2:8" ht="15" customHeight="1">
      <c r="B2450" s="364"/>
      <c r="C2450" s="361"/>
      <c r="D2450" s="361"/>
      <c r="E2450" s="361"/>
      <c r="F2450" s="361"/>
      <c r="G2450" s="361"/>
      <c r="H2450" s="361"/>
    </row>
    <row r="2451" spans="2:8" ht="15" customHeight="1">
      <c r="B2451" s="364"/>
      <c r="C2451" s="361"/>
      <c r="D2451" s="361"/>
      <c r="E2451" s="361"/>
      <c r="F2451" s="361"/>
      <c r="G2451" s="361"/>
      <c r="H2451" s="361"/>
    </row>
    <row r="2452" spans="2:8" ht="15" customHeight="1">
      <c r="B2452" s="364"/>
      <c r="C2452" s="361"/>
      <c r="D2452" s="361"/>
      <c r="E2452" s="361"/>
      <c r="F2452" s="361"/>
      <c r="G2452" s="361"/>
      <c r="H2452" s="361"/>
    </row>
    <row r="2453" spans="2:8" ht="15" customHeight="1">
      <c r="B2453" s="364"/>
      <c r="C2453" s="361"/>
      <c r="D2453" s="361"/>
      <c r="E2453" s="361"/>
      <c r="F2453" s="361"/>
      <c r="G2453" s="361"/>
      <c r="H2453" s="361"/>
    </row>
    <row r="2454" spans="2:8" ht="15" customHeight="1">
      <c r="B2454" s="364"/>
      <c r="C2454" s="361"/>
      <c r="D2454" s="361"/>
      <c r="E2454" s="361"/>
      <c r="F2454" s="361"/>
      <c r="G2454" s="361"/>
      <c r="H2454" s="361"/>
    </row>
    <row r="2455" spans="2:8" ht="15" customHeight="1">
      <c r="B2455" s="364"/>
      <c r="C2455" s="361"/>
      <c r="D2455" s="361"/>
      <c r="E2455" s="361"/>
      <c r="F2455" s="361"/>
      <c r="G2455" s="361"/>
      <c r="H2455" s="361"/>
    </row>
    <row r="2456" spans="2:8" ht="15" customHeight="1">
      <c r="B2456" s="364"/>
      <c r="C2456" s="361"/>
      <c r="D2456" s="361"/>
      <c r="E2456" s="361"/>
      <c r="F2456" s="361"/>
      <c r="G2456" s="361"/>
      <c r="H2456" s="361"/>
    </row>
    <row r="2457" spans="2:8" ht="15" customHeight="1">
      <c r="B2457" s="364"/>
      <c r="C2457" s="361"/>
      <c r="D2457" s="361"/>
      <c r="E2457" s="361"/>
      <c r="F2457" s="361"/>
      <c r="G2457" s="361"/>
      <c r="H2457" s="361"/>
    </row>
    <row r="2458" spans="2:8" ht="15" customHeight="1">
      <c r="B2458" s="364"/>
      <c r="C2458" s="361"/>
      <c r="D2458" s="361"/>
      <c r="E2458" s="361"/>
      <c r="F2458" s="361"/>
      <c r="G2458" s="361"/>
      <c r="H2458" s="361"/>
    </row>
    <row r="2459" spans="2:8" ht="15" customHeight="1">
      <c r="B2459" s="364"/>
      <c r="C2459" s="361"/>
      <c r="D2459" s="361"/>
      <c r="E2459" s="361"/>
      <c r="F2459" s="361"/>
      <c r="G2459" s="361"/>
      <c r="H2459" s="361"/>
    </row>
    <row r="2460" spans="2:8" ht="15" customHeight="1">
      <c r="B2460" s="364"/>
      <c r="C2460" s="361"/>
      <c r="D2460" s="361"/>
      <c r="E2460" s="361"/>
      <c r="F2460" s="361"/>
      <c r="G2460" s="361"/>
      <c r="H2460" s="361"/>
    </row>
    <row r="2461" spans="2:8" ht="15" customHeight="1">
      <c r="B2461" s="364"/>
      <c r="C2461" s="361"/>
      <c r="D2461" s="361"/>
      <c r="E2461" s="361"/>
      <c r="F2461" s="361"/>
      <c r="G2461" s="361"/>
      <c r="H2461" s="361"/>
    </row>
    <row r="2462" spans="2:8" ht="15" customHeight="1">
      <c r="B2462" s="364"/>
      <c r="C2462" s="361"/>
      <c r="D2462" s="361"/>
      <c r="E2462" s="361"/>
      <c r="F2462" s="361"/>
      <c r="G2462" s="361"/>
      <c r="H2462" s="361"/>
    </row>
    <row r="2463" spans="2:8" ht="15" customHeight="1">
      <c r="B2463" s="364"/>
      <c r="C2463" s="361"/>
      <c r="D2463" s="361"/>
      <c r="E2463" s="361"/>
      <c r="F2463" s="361"/>
      <c r="G2463" s="361"/>
      <c r="H2463" s="361"/>
    </row>
    <row r="2464" spans="2:8" ht="15" customHeight="1">
      <c r="B2464" s="364"/>
      <c r="C2464" s="361"/>
      <c r="D2464" s="361"/>
      <c r="E2464" s="361"/>
      <c r="F2464" s="361"/>
      <c r="G2464" s="361"/>
      <c r="H2464" s="361"/>
    </row>
    <row r="2465" spans="2:8" ht="15" customHeight="1">
      <c r="B2465" s="364"/>
      <c r="C2465" s="361"/>
      <c r="D2465" s="361"/>
      <c r="E2465" s="361"/>
      <c r="F2465" s="361"/>
      <c r="G2465" s="361"/>
      <c r="H2465" s="361"/>
    </row>
    <row r="2466" spans="2:8" ht="15" customHeight="1">
      <c r="B2466" s="364"/>
      <c r="C2466" s="361"/>
      <c r="D2466" s="361"/>
      <c r="E2466" s="361"/>
      <c r="F2466" s="361"/>
      <c r="G2466" s="361"/>
      <c r="H2466" s="361"/>
    </row>
    <row r="2467" spans="2:8" ht="15" customHeight="1">
      <c r="B2467" s="364"/>
      <c r="C2467" s="361"/>
      <c r="D2467" s="361"/>
      <c r="E2467" s="361"/>
      <c r="F2467" s="361"/>
      <c r="G2467" s="361"/>
      <c r="H2467" s="361"/>
    </row>
    <row r="2468" spans="2:8" ht="15" customHeight="1">
      <c r="B2468" s="364"/>
      <c r="C2468" s="361"/>
      <c r="D2468" s="361"/>
      <c r="E2468" s="361"/>
      <c r="F2468" s="361"/>
      <c r="G2468" s="361"/>
      <c r="H2468" s="361"/>
    </row>
    <row r="2469" spans="2:8" ht="15" customHeight="1">
      <c r="B2469" s="364"/>
      <c r="C2469" s="361"/>
      <c r="D2469" s="361"/>
      <c r="E2469" s="361"/>
      <c r="F2469" s="361"/>
      <c r="G2469" s="361"/>
      <c r="H2469" s="361"/>
    </row>
    <row r="2470" spans="2:8" ht="15" customHeight="1">
      <c r="B2470" s="364"/>
      <c r="C2470" s="361"/>
      <c r="D2470" s="361"/>
      <c r="E2470" s="361"/>
      <c r="F2470" s="361"/>
      <c r="G2470" s="361"/>
      <c r="H2470" s="361"/>
    </row>
    <row r="2471" spans="2:8" ht="15" customHeight="1">
      <c r="B2471" s="364"/>
      <c r="C2471" s="361"/>
      <c r="D2471" s="361"/>
      <c r="E2471" s="361"/>
      <c r="F2471" s="361"/>
      <c r="G2471" s="361"/>
      <c r="H2471" s="361"/>
    </row>
    <row r="2472" spans="2:8" ht="15" customHeight="1">
      <c r="B2472" s="364"/>
      <c r="C2472" s="361"/>
      <c r="D2472" s="361"/>
      <c r="E2472" s="361"/>
      <c r="F2472" s="361"/>
      <c r="G2472" s="361"/>
      <c r="H2472" s="361"/>
    </row>
    <row r="2473" spans="2:8" ht="15" customHeight="1">
      <c r="B2473" s="364"/>
      <c r="C2473" s="361"/>
      <c r="D2473" s="361"/>
      <c r="E2473" s="361"/>
      <c r="F2473" s="361"/>
      <c r="G2473" s="361"/>
      <c r="H2473" s="361"/>
    </row>
    <row r="2474" spans="2:8" ht="15" customHeight="1">
      <c r="B2474" s="364"/>
      <c r="C2474" s="361"/>
      <c r="D2474" s="361"/>
      <c r="E2474" s="361"/>
      <c r="F2474" s="361"/>
      <c r="G2474" s="361"/>
      <c r="H2474" s="361"/>
    </row>
    <row r="2475" spans="2:8" ht="15" customHeight="1">
      <c r="B2475" s="364"/>
      <c r="C2475" s="361"/>
      <c r="D2475" s="361"/>
      <c r="E2475" s="361"/>
      <c r="F2475" s="361"/>
      <c r="G2475" s="361"/>
      <c r="H2475" s="361"/>
    </row>
    <row r="2476" spans="2:8" ht="15" customHeight="1">
      <c r="B2476" s="364"/>
      <c r="C2476" s="361"/>
      <c r="D2476" s="361"/>
      <c r="E2476" s="361"/>
      <c r="F2476" s="361"/>
      <c r="G2476" s="361"/>
      <c r="H2476" s="361"/>
    </row>
    <row r="2477" spans="2:8" ht="15" customHeight="1">
      <c r="B2477" s="364"/>
      <c r="C2477" s="361"/>
      <c r="D2477" s="361"/>
      <c r="E2477" s="361"/>
      <c r="F2477" s="361"/>
      <c r="G2477" s="361"/>
      <c r="H2477" s="361"/>
    </row>
    <row r="2478" spans="2:8" ht="15" customHeight="1">
      <c r="B2478" s="364"/>
      <c r="C2478" s="361"/>
      <c r="D2478" s="361"/>
      <c r="E2478" s="361"/>
      <c r="F2478" s="361"/>
      <c r="G2478" s="361"/>
      <c r="H2478" s="361"/>
    </row>
    <row r="2479" spans="2:8" ht="15" customHeight="1">
      <c r="B2479" s="364"/>
      <c r="C2479" s="361"/>
      <c r="D2479" s="361"/>
      <c r="E2479" s="361"/>
      <c r="F2479" s="361"/>
      <c r="G2479" s="361"/>
      <c r="H2479" s="361"/>
    </row>
    <row r="2480" spans="2:8" ht="15" customHeight="1">
      <c r="B2480" s="364"/>
      <c r="C2480" s="361"/>
      <c r="D2480" s="361"/>
      <c r="E2480" s="361"/>
      <c r="F2480" s="361"/>
      <c r="G2480" s="361"/>
      <c r="H2480" s="361"/>
    </row>
    <row r="2481" spans="2:8" ht="15" customHeight="1">
      <c r="B2481" s="364"/>
      <c r="C2481" s="361"/>
      <c r="D2481" s="361"/>
      <c r="E2481" s="361"/>
      <c r="F2481" s="361"/>
      <c r="G2481" s="361"/>
      <c r="H2481" s="361"/>
    </row>
    <row r="2482" spans="2:8" ht="15" customHeight="1">
      <c r="B2482" s="364"/>
      <c r="C2482" s="361"/>
      <c r="D2482" s="361"/>
      <c r="E2482" s="361"/>
      <c r="F2482" s="361"/>
      <c r="G2482" s="361"/>
      <c r="H2482" s="361"/>
    </row>
    <row r="2483" spans="2:8" ht="15" customHeight="1">
      <c r="B2483" s="364"/>
      <c r="C2483" s="361"/>
      <c r="D2483" s="361"/>
      <c r="E2483" s="361"/>
      <c r="F2483" s="361"/>
      <c r="G2483" s="361"/>
      <c r="H2483" s="361"/>
    </row>
    <row r="2484" spans="2:8" ht="15" customHeight="1">
      <c r="B2484" s="364"/>
      <c r="C2484" s="361"/>
      <c r="D2484" s="361"/>
      <c r="E2484" s="361"/>
      <c r="F2484" s="361"/>
      <c r="G2484" s="361"/>
      <c r="H2484" s="361"/>
    </row>
    <row r="2485" spans="2:8" ht="15" customHeight="1">
      <c r="B2485" s="364"/>
      <c r="C2485" s="361"/>
      <c r="D2485" s="361"/>
      <c r="E2485" s="361"/>
      <c r="F2485" s="361"/>
      <c r="G2485" s="361"/>
      <c r="H2485" s="361"/>
    </row>
    <row r="2486" spans="2:8" ht="15" customHeight="1">
      <c r="B2486" s="364"/>
      <c r="C2486" s="361"/>
      <c r="D2486" s="361"/>
      <c r="E2486" s="361"/>
      <c r="F2486" s="361"/>
      <c r="G2486" s="361"/>
      <c r="H2486" s="361"/>
    </row>
    <row r="2487" spans="2:8" ht="15" customHeight="1">
      <c r="B2487" s="364"/>
      <c r="C2487" s="361"/>
      <c r="D2487" s="361"/>
      <c r="E2487" s="361"/>
      <c r="F2487" s="361"/>
      <c r="G2487" s="361"/>
      <c r="H2487" s="361"/>
    </row>
    <row r="2488" spans="2:8" ht="15" customHeight="1">
      <c r="B2488" s="364"/>
      <c r="C2488" s="361"/>
      <c r="D2488" s="361"/>
      <c r="E2488" s="361"/>
      <c r="F2488" s="361"/>
      <c r="G2488" s="361"/>
      <c r="H2488" s="361"/>
    </row>
    <row r="2489" spans="2:8" ht="15" customHeight="1">
      <c r="B2489" s="364"/>
      <c r="C2489" s="361"/>
      <c r="D2489" s="361"/>
      <c r="E2489" s="361"/>
      <c r="F2489" s="361"/>
      <c r="G2489" s="361"/>
      <c r="H2489" s="361"/>
    </row>
    <row r="2490" spans="2:8" ht="15" customHeight="1">
      <c r="B2490" s="364"/>
      <c r="C2490" s="361"/>
      <c r="D2490" s="361"/>
      <c r="E2490" s="361"/>
      <c r="F2490" s="361"/>
      <c r="G2490" s="361"/>
      <c r="H2490" s="361"/>
    </row>
    <row r="2491" spans="2:8" ht="15" customHeight="1">
      <c r="B2491" s="364"/>
      <c r="C2491" s="361"/>
      <c r="D2491" s="361"/>
      <c r="E2491" s="361"/>
      <c r="F2491" s="361"/>
      <c r="G2491" s="361"/>
      <c r="H2491" s="361"/>
    </row>
    <row r="2492" spans="2:8" ht="15" customHeight="1">
      <c r="B2492" s="364"/>
      <c r="C2492" s="361"/>
      <c r="D2492" s="361"/>
      <c r="E2492" s="361"/>
      <c r="F2492" s="361"/>
      <c r="G2492" s="361"/>
      <c r="H2492" s="361"/>
    </row>
    <row r="2493" spans="2:8" ht="15" customHeight="1">
      <c r="B2493" s="364"/>
      <c r="C2493" s="361"/>
      <c r="D2493" s="361"/>
      <c r="E2493" s="361"/>
      <c r="F2493" s="361"/>
      <c r="G2493" s="361"/>
      <c r="H2493" s="361"/>
    </row>
    <row r="2494" spans="2:8" ht="15" customHeight="1">
      <c r="B2494" s="364"/>
      <c r="C2494" s="361"/>
      <c r="D2494" s="361"/>
      <c r="E2494" s="361"/>
      <c r="F2494" s="361"/>
      <c r="G2494" s="361"/>
      <c r="H2494" s="361"/>
    </row>
    <row r="2495" spans="2:8" ht="15" customHeight="1">
      <c r="B2495" s="364"/>
      <c r="C2495" s="361"/>
      <c r="D2495" s="361"/>
      <c r="E2495" s="361"/>
      <c r="F2495" s="361"/>
      <c r="G2495" s="361"/>
      <c r="H2495" s="361"/>
    </row>
    <row r="2496" spans="2:8" ht="15" customHeight="1">
      <c r="B2496" s="364"/>
      <c r="C2496" s="361"/>
      <c r="D2496" s="361"/>
      <c r="E2496" s="361"/>
      <c r="F2496" s="361"/>
      <c r="G2496" s="361"/>
      <c r="H2496" s="361"/>
    </row>
    <row r="2497" spans="2:8" ht="15" customHeight="1">
      <c r="B2497" s="364"/>
      <c r="C2497" s="361"/>
      <c r="D2497" s="361"/>
      <c r="E2497" s="361"/>
      <c r="F2497" s="361"/>
      <c r="G2497" s="361"/>
      <c r="H2497" s="361"/>
    </row>
    <row r="2498" spans="2:8" ht="15" customHeight="1">
      <c r="B2498" s="364"/>
      <c r="C2498" s="361"/>
      <c r="D2498" s="361"/>
      <c r="E2498" s="361"/>
      <c r="F2498" s="361"/>
      <c r="G2498" s="361"/>
      <c r="H2498" s="361"/>
    </row>
    <row r="2499" spans="2:8" ht="15" customHeight="1">
      <c r="B2499" s="364"/>
      <c r="C2499" s="361"/>
      <c r="D2499" s="361"/>
      <c r="E2499" s="361"/>
      <c r="F2499" s="361"/>
      <c r="G2499" s="361"/>
      <c r="H2499" s="361"/>
    </row>
    <row r="2500" spans="2:8" ht="15" customHeight="1">
      <c r="B2500" s="364"/>
      <c r="C2500" s="361"/>
      <c r="D2500" s="361"/>
      <c r="E2500" s="361"/>
      <c r="F2500" s="361"/>
      <c r="G2500" s="361"/>
      <c r="H2500" s="361"/>
    </row>
    <row r="2501" spans="2:8" ht="15" customHeight="1">
      <c r="B2501" s="364"/>
      <c r="C2501" s="361"/>
      <c r="D2501" s="361"/>
      <c r="E2501" s="361"/>
      <c r="F2501" s="361"/>
      <c r="G2501" s="361"/>
      <c r="H2501" s="361"/>
    </row>
    <row r="2502" spans="2:8" ht="15" customHeight="1">
      <c r="B2502" s="364"/>
      <c r="C2502" s="361"/>
      <c r="D2502" s="361"/>
      <c r="E2502" s="361"/>
      <c r="F2502" s="361"/>
      <c r="G2502" s="361"/>
      <c r="H2502" s="361"/>
    </row>
    <row r="2503" spans="2:8" ht="15" customHeight="1">
      <c r="B2503" s="364"/>
      <c r="C2503" s="361"/>
      <c r="D2503" s="361"/>
      <c r="E2503" s="361"/>
      <c r="F2503" s="361"/>
      <c r="G2503" s="361"/>
      <c r="H2503" s="361"/>
    </row>
    <row r="2504" spans="2:8" ht="15" customHeight="1">
      <c r="B2504" s="364"/>
      <c r="C2504" s="361"/>
      <c r="D2504" s="361"/>
      <c r="E2504" s="361"/>
      <c r="F2504" s="361"/>
      <c r="G2504" s="361"/>
      <c r="H2504" s="361"/>
    </row>
    <row r="2505" spans="2:8" ht="15" customHeight="1">
      <c r="B2505" s="364"/>
      <c r="C2505" s="361"/>
      <c r="D2505" s="361"/>
      <c r="E2505" s="361"/>
      <c r="F2505" s="361"/>
      <c r="G2505" s="361"/>
      <c r="H2505" s="361"/>
    </row>
    <row r="2506" spans="2:8" ht="15" customHeight="1">
      <c r="B2506" s="364"/>
      <c r="C2506" s="361"/>
      <c r="D2506" s="361"/>
      <c r="E2506" s="361"/>
      <c r="F2506" s="361"/>
      <c r="G2506" s="361"/>
      <c r="H2506" s="361"/>
    </row>
    <row r="2507" spans="2:8" ht="15" customHeight="1">
      <c r="B2507" s="364"/>
      <c r="C2507" s="361"/>
      <c r="D2507" s="361"/>
      <c r="E2507" s="361"/>
      <c r="F2507" s="361"/>
      <c r="G2507" s="361"/>
      <c r="H2507" s="361"/>
    </row>
    <row r="2508" spans="2:8" ht="15" customHeight="1">
      <c r="B2508" s="364"/>
      <c r="C2508" s="361"/>
      <c r="D2508" s="361"/>
      <c r="E2508" s="361"/>
      <c r="F2508" s="361"/>
      <c r="G2508" s="361"/>
      <c r="H2508" s="361"/>
    </row>
    <row r="2509" spans="2:8" ht="15" customHeight="1">
      <c r="B2509" s="364"/>
      <c r="C2509" s="361"/>
      <c r="D2509" s="361"/>
      <c r="E2509" s="361"/>
      <c r="F2509" s="361"/>
      <c r="G2509" s="361"/>
      <c r="H2509" s="361"/>
    </row>
    <row r="2510" spans="2:8" ht="15" customHeight="1">
      <c r="B2510" s="364"/>
      <c r="C2510" s="361"/>
      <c r="D2510" s="361"/>
      <c r="E2510" s="361"/>
      <c r="F2510" s="361"/>
      <c r="G2510" s="361"/>
      <c r="H2510" s="361"/>
    </row>
    <row r="2511" spans="2:8" ht="15" customHeight="1">
      <c r="B2511" s="364"/>
      <c r="C2511" s="361"/>
      <c r="D2511" s="361"/>
      <c r="E2511" s="361"/>
      <c r="F2511" s="361"/>
      <c r="G2511" s="361"/>
      <c r="H2511" s="361"/>
    </row>
    <row r="2512" spans="2:8" ht="15" customHeight="1">
      <c r="B2512" s="364"/>
      <c r="C2512" s="361"/>
      <c r="D2512" s="361"/>
      <c r="E2512" s="361"/>
      <c r="F2512" s="361"/>
      <c r="G2512" s="361"/>
      <c r="H2512" s="361"/>
    </row>
    <row r="2513" spans="2:8" ht="15" customHeight="1">
      <c r="B2513" s="364"/>
      <c r="C2513" s="361"/>
      <c r="D2513" s="361"/>
      <c r="E2513" s="361"/>
      <c r="F2513" s="361"/>
      <c r="G2513" s="361"/>
      <c r="H2513" s="361"/>
    </row>
    <row r="2514" spans="2:8" ht="15" customHeight="1">
      <c r="B2514" s="364"/>
      <c r="C2514" s="361"/>
      <c r="D2514" s="361"/>
      <c r="E2514" s="361"/>
      <c r="F2514" s="361"/>
      <c r="G2514" s="361"/>
      <c r="H2514" s="361"/>
    </row>
    <row r="2515" spans="2:8" ht="15" customHeight="1">
      <c r="B2515" s="364"/>
      <c r="C2515" s="361"/>
      <c r="D2515" s="361"/>
      <c r="E2515" s="361"/>
      <c r="F2515" s="361"/>
      <c r="G2515" s="361"/>
      <c r="H2515" s="361"/>
    </row>
    <row r="2516" spans="2:8" ht="15" customHeight="1">
      <c r="B2516" s="364"/>
      <c r="C2516" s="361"/>
      <c r="D2516" s="361"/>
      <c r="E2516" s="361"/>
      <c r="F2516" s="361"/>
      <c r="G2516" s="361"/>
      <c r="H2516" s="361"/>
    </row>
    <row r="2517" spans="2:8" ht="15" customHeight="1">
      <c r="B2517" s="364"/>
      <c r="C2517" s="361"/>
      <c r="D2517" s="361"/>
      <c r="E2517" s="361"/>
      <c r="F2517" s="361"/>
      <c r="G2517" s="361"/>
      <c r="H2517" s="361"/>
    </row>
    <row r="2518" spans="2:8" ht="15" customHeight="1">
      <c r="B2518" s="364"/>
      <c r="C2518" s="361"/>
      <c r="D2518" s="361"/>
      <c r="E2518" s="361"/>
      <c r="F2518" s="361"/>
      <c r="G2518" s="361"/>
      <c r="H2518" s="361"/>
    </row>
    <row r="2519" spans="2:8" ht="15" customHeight="1">
      <c r="B2519" s="364"/>
      <c r="C2519" s="361"/>
      <c r="D2519" s="361"/>
      <c r="E2519" s="361"/>
      <c r="F2519" s="361"/>
      <c r="G2519" s="361"/>
      <c r="H2519" s="361"/>
    </row>
    <row r="2520" spans="2:8" ht="15" customHeight="1">
      <c r="B2520" s="364"/>
      <c r="C2520" s="361"/>
      <c r="D2520" s="361"/>
      <c r="E2520" s="361"/>
      <c r="F2520" s="361"/>
      <c r="G2520" s="361"/>
      <c r="H2520" s="361"/>
    </row>
    <row r="2521" spans="2:8" ht="15" customHeight="1">
      <c r="B2521" s="364"/>
      <c r="C2521" s="361"/>
      <c r="D2521" s="361"/>
      <c r="E2521" s="361"/>
      <c r="F2521" s="361"/>
      <c r="G2521" s="361"/>
      <c r="H2521" s="361"/>
    </row>
    <row r="2522" spans="2:8" ht="15" customHeight="1">
      <c r="B2522" s="364"/>
      <c r="C2522" s="361"/>
      <c r="D2522" s="361"/>
      <c r="E2522" s="361"/>
      <c r="F2522" s="361"/>
      <c r="G2522" s="361"/>
      <c r="H2522" s="361"/>
    </row>
    <row r="2523" spans="2:8" ht="15" customHeight="1">
      <c r="B2523" s="364"/>
      <c r="C2523" s="361"/>
      <c r="D2523" s="361"/>
      <c r="E2523" s="361"/>
      <c r="F2523" s="361"/>
      <c r="G2523" s="361"/>
      <c r="H2523" s="361"/>
    </row>
    <row r="2524" spans="2:8" ht="15" customHeight="1">
      <c r="B2524" s="364"/>
      <c r="C2524" s="361"/>
      <c r="D2524" s="361"/>
      <c r="E2524" s="361"/>
      <c r="F2524" s="361"/>
      <c r="G2524" s="361"/>
      <c r="H2524" s="361"/>
    </row>
    <row r="2525" spans="2:8" ht="15" customHeight="1">
      <c r="B2525" s="364"/>
      <c r="C2525" s="361"/>
      <c r="D2525" s="361"/>
      <c r="E2525" s="361"/>
      <c r="F2525" s="361"/>
      <c r="G2525" s="361"/>
      <c r="H2525" s="361"/>
    </row>
    <row r="2526" spans="2:8" ht="15" customHeight="1">
      <c r="B2526" s="364"/>
      <c r="C2526" s="361"/>
      <c r="D2526" s="361"/>
      <c r="E2526" s="361"/>
      <c r="F2526" s="361"/>
      <c r="G2526" s="361"/>
      <c r="H2526" s="361"/>
    </row>
    <row r="2527" spans="2:8" ht="15" customHeight="1">
      <c r="B2527" s="364"/>
      <c r="C2527" s="361"/>
      <c r="D2527" s="361"/>
      <c r="E2527" s="361"/>
      <c r="F2527" s="361"/>
      <c r="G2527" s="361"/>
      <c r="H2527" s="361"/>
    </row>
    <row r="2528" spans="2:8" ht="15" customHeight="1">
      <c r="B2528" s="364"/>
      <c r="C2528" s="361"/>
      <c r="D2528" s="361"/>
      <c r="E2528" s="361"/>
      <c r="F2528" s="361"/>
      <c r="G2528" s="361"/>
      <c r="H2528" s="361"/>
    </row>
    <row r="2529" spans="2:8" ht="15" customHeight="1">
      <c r="B2529" s="364"/>
      <c r="C2529" s="361"/>
      <c r="D2529" s="361"/>
      <c r="E2529" s="361"/>
      <c r="F2529" s="361"/>
      <c r="G2529" s="361"/>
      <c r="H2529" s="361"/>
    </row>
    <row r="2530" spans="2:8" ht="15" customHeight="1">
      <c r="B2530" s="364"/>
      <c r="C2530" s="361"/>
      <c r="D2530" s="361"/>
      <c r="E2530" s="361"/>
      <c r="F2530" s="361"/>
      <c r="G2530" s="361"/>
      <c r="H2530" s="361"/>
    </row>
    <row r="2531" spans="2:8" ht="15" customHeight="1">
      <c r="B2531" s="364"/>
      <c r="C2531" s="361"/>
      <c r="D2531" s="361"/>
      <c r="E2531" s="361"/>
      <c r="F2531" s="361"/>
      <c r="G2531" s="361"/>
      <c r="H2531" s="361"/>
    </row>
    <row r="2532" spans="2:8" ht="15" customHeight="1">
      <c r="B2532" s="364"/>
      <c r="C2532" s="361"/>
      <c r="D2532" s="361"/>
      <c r="E2532" s="361"/>
      <c r="F2532" s="361"/>
      <c r="G2532" s="361"/>
      <c r="H2532" s="361"/>
    </row>
    <row r="2533" spans="2:8" ht="15" customHeight="1">
      <c r="B2533" s="364"/>
      <c r="C2533" s="361"/>
      <c r="D2533" s="361"/>
      <c r="E2533" s="361"/>
      <c r="F2533" s="361"/>
      <c r="G2533" s="361"/>
      <c r="H2533" s="361"/>
    </row>
    <row r="2534" spans="2:8" ht="15" customHeight="1">
      <c r="B2534" s="364"/>
      <c r="C2534" s="361"/>
      <c r="D2534" s="361"/>
      <c r="E2534" s="361"/>
      <c r="F2534" s="361"/>
      <c r="G2534" s="361"/>
      <c r="H2534" s="361"/>
    </row>
    <row r="2535" spans="2:8" ht="15" customHeight="1">
      <c r="B2535" s="364"/>
      <c r="C2535" s="361"/>
      <c r="D2535" s="361"/>
      <c r="E2535" s="361"/>
      <c r="F2535" s="361"/>
      <c r="G2535" s="361"/>
      <c r="H2535" s="361"/>
    </row>
    <row r="2536" spans="2:8" ht="15" customHeight="1">
      <c r="B2536" s="364"/>
      <c r="C2536" s="361"/>
      <c r="D2536" s="361"/>
      <c r="E2536" s="361"/>
      <c r="F2536" s="361"/>
      <c r="G2536" s="361"/>
      <c r="H2536" s="361"/>
    </row>
    <row r="2537" spans="2:8" ht="15" customHeight="1">
      <c r="B2537" s="364"/>
      <c r="C2537" s="361"/>
      <c r="D2537" s="361"/>
      <c r="E2537" s="361"/>
      <c r="F2537" s="361"/>
      <c r="G2537" s="361"/>
      <c r="H2537" s="361"/>
    </row>
    <row r="2538" spans="2:8" ht="15" customHeight="1">
      <c r="B2538" s="364"/>
      <c r="C2538" s="361"/>
      <c r="D2538" s="361"/>
      <c r="E2538" s="361"/>
      <c r="F2538" s="361"/>
      <c r="G2538" s="361"/>
      <c r="H2538" s="361"/>
    </row>
    <row r="2539" spans="2:8" ht="15" customHeight="1">
      <c r="B2539" s="364"/>
      <c r="C2539" s="361"/>
      <c r="D2539" s="361"/>
      <c r="E2539" s="361"/>
      <c r="F2539" s="361"/>
      <c r="G2539" s="361"/>
      <c r="H2539" s="361"/>
    </row>
    <row r="2540" spans="2:8" ht="15" customHeight="1">
      <c r="B2540" s="364"/>
      <c r="C2540" s="361"/>
      <c r="D2540" s="361"/>
      <c r="E2540" s="361"/>
      <c r="F2540" s="361"/>
      <c r="G2540" s="361"/>
      <c r="H2540" s="361"/>
    </row>
    <row r="2541" spans="2:8" ht="15" customHeight="1">
      <c r="B2541" s="364"/>
      <c r="C2541" s="361"/>
      <c r="D2541" s="361"/>
      <c r="E2541" s="361"/>
      <c r="F2541" s="361"/>
      <c r="G2541" s="361"/>
      <c r="H2541" s="361"/>
    </row>
    <row r="2542" spans="2:8" ht="15" customHeight="1">
      <c r="B2542" s="364"/>
      <c r="C2542" s="361"/>
      <c r="D2542" s="361"/>
      <c r="E2542" s="361"/>
      <c r="F2542" s="361"/>
      <c r="G2542" s="361"/>
      <c r="H2542" s="361"/>
    </row>
    <row r="2543" spans="2:8" ht="15" customHeight="1">
      <c r="B2543" s="364"/>
      <c r="C2543" s="361"/>
      <c r="D2543" s="361"/>
      <c r="E2543" s="361"/>
      <c r="F2543" s="361"/>
      <c r="G2543" s="361"/>
      <c r="H2543" s="361"/>
    </row>
    <row r="2544" spans="2:8" ht="15" customHeight="1">
      <c r="B2544" s="364"/>
      <c r="C2544" s="361"/>
      <c r="D2544" s="361"/>
      <c r="E2544" s="361"/>
      <c r="F2544" s="361"/>
      <c r="G2544" s="361"/>
      <c r="H2544" s="361"/>
    </row>
    <row r="2545" spans="2:8" ht="15" customHeight="1">
      <c r="B2545" s="364"/>
      <c r="C2545" s="361"/>
      <c r="D2545" s="361"/>
      <c r="E2545" s="361"/>
      <c r="F2545" s="361"/>
      <c r="G2545" s="361"/>
      <c r="H2545" s="361"/>
    </row>
    <row r="2546" spans="2:8" ht="15" customHeight="1">
      <c r="B2546" s="364"/>
      <c r="C2546" s="361"/>
      <c r="D2546" s="361"/>
      <c r="E2546" s="361"/>
      <c r="F2546" s="361"/>
      <c r="G2546" s="361"/>
      <c r="H2546" s="361"/>
    </row>
    <row r="2547" spans="2:8" ht="15" customHeight="1">
      <c r="B2547" s="364"/>
      <c r="C2547" s="361"/>
      <c r="D2547" s="361"/>
      <c r="E2547" s="361"/>
      <c r="F2547" s="361"/>
      <c r="G2547" s="361"/>
      <c r="H2547" s="361"/>
    </row>
    <row r="2548" spans="2:8" ht="15" customHeight="1">
      <c r="B2548" s="364"/>
      <c r="C2548" s="361"/>
      <c r="D2548" s="361"/>
      <c r="E2548" s="361"/>
      <c r="F2548" s="361"/>
      <c r="G2548" s="361"/>
      <c r="H2548" s="361"/>
    </row>
    <row r="2549" spans="2:8" ht="15" customHeight="1">
      <c r="B2549" s="364"/>
      <c r="C2549" s="361"/>
      <c r="D2549" s="361"/>
      <c r="E2549" s="361"/>
      <c r="F2549" s="361"/>
      <c r="G2549" s="361"/>
      <c r="H2549" s="361"/>
    </row>
    <row r="2550" spans="2:8" ht="15" customHeight="1">
      <c r="B2550" s="364"/>
      <c r="C2550" s="361"/>
      <c r="D2550" s="361"/>
      <c r="E2550" s="361"/>
      <c r="F2550" s="361"/>
      <c r="G2550" s="361"/>
      <c r="H2550" s="361"/>
    </row>
    <row r="2551" spans="2:8" ht="15" customHeight="1">
      <c r="B2551" s="364"/>
      <c r="C2551" s="361"/>
      <c r="D2551" s="361"/>
      <c r="E2551" s="361"/>
      <c r="F2551" s="361"/>
      <c r="G2551" s="361"/>
      <c r="H2551" s="361"/>
    </row>
    <row r="2552" spans="2:8" ht="15" customHeight="1">
      <c r="B2552" s="364"/>
      <c r="C2552" s="361"/>
      <c r="D2552" s="361"/>
      <c r="E2552" s="361"/>
      <c r="F2552" s="361"/>
      <c r="G2552" s="361"/>
      <c r="H2552" s="361"/>
    </row>
    <row r="2553" spans="2:8" ht="15" customHeight="1">
      <c r="B2553" s="364"/>
      <c r="C2553" s="361"/>
      <c r="D2553" s="361"/>
      <c r="E2553" s="361"/>
      <c r="F2553" s="361"/>
      <c r="G2553" s="361"/>
      <c r="H2553" s="361"/>
    </row>
    <row r="2554" spans="2:8" ht="15" customHeight="1">
      <c r="B2554" s="364"/>
      <c r="C2554" s="361"/>
      <c r="D2554" s="361"/>
      <c r="E2554" s="361"/>
      <c r="F2554" s="361"/>
      <c r="G2554" s="361"/>
      <c r="H2554" s="361"/>
    </row>
    <row r="2555" spans="2:8" ht="15" customHeight="1">
      <c r="B2555" s="364"/>
      <c r="C2555" s="361"/>
      <c r="D2555" s="361"/>
      <c r="E2555" s="361"/>
      <c r="F2555" s="361"/>
      <c r="G2555" s="361"/>
      <c r="H2555" s="361"/>
    </row>
    <row r="2556" spans="2:8" ht="15" customHeight="1">
      <c r="B2556" s="364"/>
      <c r="C2556" s="361"/>
      <c r="D2556" s="361"/>
      <c r="E2556" s="361"/>
      <c r="F2556" s="361"/>
      <c r="G2556" s="361"/>
      <c r="H2556" s="361"/>
    </row>
    <row r="2557" spans="2:8" ht="15" customHeight="1">
      <c r="B2557" s="364"/>
      <c r="C2557" s="361"/>
      <c r="D2557" s="361"/>
      <c r="E2557" s="361"/>
      <c r="F2557" s="361"/>
      <c r="G2557" s="361"/>
      <c r="H2557" s="361"/>
    </row>
    <row r="2558" spans="2:8" ht="15" customHeight="1">
      <c r="B2558" s="364"/>
      <c r="C2558" s="361"/>
      <c r="D2558" s="361"/>
      <c r="E2558" s="361"/>
      <c r="F2558" s="361"/>
      <c r="G2558" s="361"/>
      <c r="H2558" s="361"/>
    </row>
    <row r="2559" spans="2:8" ht="15" customHeight="1">
      <c r="B2559" s="364"/>
      <c r="C2559" s="361"/>
      <c r="D2559" s="361"/>
      <c r="E2559" s="361"/>
      <c r="F2559" s="361"/>
      <c r="G2559" s="361"/>
      <c r="H2559" s="361"/>
    </row>
    <row r="2560" spans="2:8" ht="15" customHeight="1">
      <c r="B2560" s="364"/>
      <c r="C2560" s="361"/>
      <c r="D2560" s="361"/>
      <c r="E2560" s="361"/>
      <c r="F2560" s="361"/>
      <c r="G2560" s="361"/>
      <c r="H2560" s="361"/>
    </row>
    <row r="2561" spans="2:8" ht="15" customHeight="1">
      <c r="B2561" s="364"/>
      <c r="C2561" s="361"/>
      <c r="D2561" s="361"/>
      <c r="E2561" s="361"/>
      <c r="F2561" s="361"/>
      <c r="G2561" s="361"/>
      <c r="H2561" s="361"/>
    </row>
    <row r="2562" spans="2:8" ht="15" customHeight="1">
      <c r="B2562" s="364"/>
      <c r="C2562" s="361"/>
      <c r="D2562" s="361"/>
      <c r="E2562" s="361"/>
      <c r="F2562" s="361"/>
      <c r="G2562" s="361"/>
      <c r="H2562" s="361"/>
    </row>
    <row r="2563" spans="2:8" ht="15" customHeight="1">
      <c r="B2563" s="364"/>
      <c r="C2563" s="361"/>
      <c r="D2563" s="361"/>
      <c r="E2563" s="361"/>
      <c r="F2563" s="361"/>
      <c r="G2563" s="361"/>
      <c r="H2563" s="361"/>
    </row>
    <row r="2564" spans="2:8" ht="15" customHeight="1">
      <c r="B2564" s="364"/>
      <c r="C2564" s="361"/>
      <c r="D2564" s="361"/>
      <c r="E2564" s="361"/>
      <c r="F2564" s="361"/>
      <c r="G2564" s="361"/>
      <c r="H2564" s="361"/>
    </row>
    <row r="2565" spans="2:8" ht="15" customHeight="1">
      <c r="B2565" s="364"/>
      <c r="C2565" s="361"/>
      <c r="D2565" s="361"/>
      <c r="E2565" s="361"/>
      <c r="F2565" s="361"/>
      <c r="G2565" s="361"/>
      <c r="H2565" s="361"/>
    </row>
    <row r="2566" spans="2:8" ht="15" customHeight="1">
      <c r="B2566" s="364"/>
      <c r="C2566" s="361"/>
      <c r="D2566" s="361"/>
      <c r="E2566" s="361"/>
      <c r="F2566" s="361"/>
      <c r="G2566" s="361"/>
      <c r="H2566" s="361"/>
    </row>
    <row r="2567" spans="2:8" ht="15" customHeight="1">
      <c r="B2567" s="364"/>
      <c r="C2567" s="361"/>
      <c r="D2567" s="361"/>
      <c r="E2567" s="361"/>
      <c r="F2567" s="361"/>
      <c r="G2567" s="361"/>
      <c r="H2567" s="361"/>
    </row>
    <row r="2568" spans="2:8" ht="15" customHeight="1">
      <c r="B2568" s="364"/>
      <c r="C2568" s="361"/>
      <c r="D2568" s="361"/>
      <c r="E2568" s="361"/>
      <c r="F2568" s="361"/>
      <c r="G2568" s="361"/>
      <c r="H2568" s="361"/>
    </row>
    <row r="2569" spans="2:8" ht="15" customHeight="1">
      <c r="B2569" s="364"/>
      <c r="C2569" s="361"/>
      <c r="D2569" s="361"/>
      <c r="E2569" s="361"/>
      <c r="F2569" s="361"/>
      <c r="G2569" s="361"/>
      <c r="H2569" s="361"/>
    </row>
    <row r="2570" spans="2:8" ht="15" customHeight="1">
      <c r="B2570" s="364"/>
      <c r="C2570" s="361"/>
      <c r="D2570" s="361"/>
      <c r="E2570" s="361"/>
      <c r="F2570" s="361"/>
      <c r="G2570" s="361"/>
      <c r="H2570" s="361"/>
    </row>
    <row r="2571" spans="2:8" ht="15" customHeight="1">
      <c r="B2571" s="364"/>
      <c r="C2571" s="361"/>
      <c r="D2571" s="361"/>
      <c r="E2571" s="361"/>
      <c r="F2571" s="361"/>
      <c r="G2571" s="361"/>
      <c r="H2571" s="361"/>
    </row>
    <row r="2572" spans="2:8" ht="15" customHeight="1">
      <c r="B2572" s="364"/>
      <c r="C2572" s="361"/>
      <c r="D2572" s="361"/>
      <c r="E2572" s="361"/>
      <c r="F2572" s="361"/>
      <c r="G2572" s="361"/>
      <c r="H2572" s="361"/>
    </row>
    <row r="2573" spans="2:8" ht="15" customHeight="1">
      <c r="B2573" s="364"/>
      <c r="C2573" s="361"/>
      <c r="D2573" s="361"/>
      <c r="E2573" s="361"/>
      <c r="F2573" s="361"/>
      <c r="G2573" s="361"/>
      <c r="H2573" s="361"/>
    </row>
    <row r="2574" spans="2:8" ht="15" customHeight="1">
      <c r="B2574" s="364"/>
      <c r="C2574" s="361"/>
      <c r="D2574" s="361"/>
      <c r="E2574" s="361"/>
      <c r="F2574" s="361"/>
      <c r="G2574" s="361"/>
      <c r="H2574" s="361"/>
    </row>
    <row r="2575" spans="2:8" ht="15" customHeight="1">
      <c r="B2575" s="364"/>
      <c r="C2575" s="361"/>
      <c r="D2575" s="361"/>
      <c r="E2575" s="361"/>
      <c r="F2575" s="361"/>
      <c r="G2575" s="361"/>
      <c r="H2575" s="361"/>
    </row>
    <row r="2576" spans="2:8" ht="15" customHeight="1">
      <c r="B2576" s="364"/>
      <c r="C2576" s="361"/>
      <c r="D2576" s="361"/>
      <c r="E2576" s="361"/>
      <c r="F2576" s="361"/>
      <c r="G2576" s="361"/>
      <c r="H2576" s="361"/>
    </row>
    <row r="2577" spans="2:8" ht="15" customHeight="1">
      <c r="B2577" s="364"/>
      <c r="C2577" s="361"/>
      <c r="D2577" s="361"/>
      <c r="E2577" s="361"/>
      <c r="F2577" s="361"/>
      <c r="G2577" s="361"/>
      <c r="H2577" s="361"/>
    </row>
    <row r="2578" spans="2:8" ht="15" customHeight="1">
      <c r="B2578" s="364"/>
      <c r="C2578" s="361"/>
      <c r="D2578" s="361"/>
      <c r="E2578" s="361"/>
      <c r="F2578" s="361"/>
      <c r="G2578" s="361"/>
      <c r="H2578" s="361"/>
    </row>
    <row r="2579" spans="2:8" ht="15" customHeight="1">
      <c r="B2579" s="364"/>
      <c r="C2579" s="361"/>
      <c r="D2579" s="361"/>
      <c r="E2579" s="361"/>
      <c r="F2579" s="361"/>
      <c r="G2579" s="361"/>
      <c r="H2579" s="361"/>
    </row>
    <row r="2580" spans="2:8" ht="15" customHeight="1">
      <c r="B2580" s="364"/>
      <c r="C2580" s="361"/>
      <c r="D2580" s="361"/>
      <c r="E2580" s="361"/>
      <c r="F2580" s="361"/>
      <c r="G2580" s="361"/>
      <c r="H2580" s="361"/>
    </row>
    <row r="2581" spans="2:8" ht="15" customHeight="1">
      <c r="B2581" s="364"/>
      <c r="C2581" s="361"/>
      <c r="D2581" s="361"/>
      <c r="E2581" s="361"/>
      <c r="F2581" s="361"/>
      <c r="G2581" s="361"/>
      <c r="H2581" s="361"/>
    </row>
    <row r="2582" spans="2:8" ht="15" customHeight="1">
      <c r="B2582" s="364"/>
      <c r="C2582" s="361"/>
      <c r="D2582" s="361"/>
      <c r="E2582" s="361"/>
      <c r="F2582" s="361"/>
      <c r="G2582" s="361"/>
      <c r="H2582" s="361"/>
    </row>
    <row r="2583" spans="2:8" ht="15" customHeight="1">
      <c r="B2583" s="364"/>
      <c r="C2583" s="361"/>
      <c r="D2583" s="361"/>
      <c r="E2583" s="361"/>
      <c r="F2583" s="361"/>
      <c r="G2583" s="361"/>
      <c r="H2583" s="361"/>
    </row>
    <row r="2584" spans="2:8" ht="15" customHeight="1">
      <c r="B2584" s="364"/>
      <c r="C2584" s="361"/>
      <c r="D2584" s="361"/>
      <c r="E2584" s="361"/>
      <c r="F2584" s="361"/>
      <c r="G2584" s="361"/>
      <c r="H2584" s="361"/>
    </row>
    <row r="2585" spans="2:8" ht="15" customHeight="1">
      <c r="B2585" s="364"/>
      <c r="C2585" s="361"/>
      <c r="D2585" s="361"/>
      <c r="E2585" s="361"/>
      <c r="F2585" s="361"/>
      <c r="G2585" s="361"/>
      <c r="H2585" s="361"/>
    </row>
    <row r="2586" spans="2:8" ht="15" customHeight="1">
      <c r="B2586" s="364"/>
      <c r="C2586" s="361"/>
      <c r="D2586" s="361"/>
      <c r="E2586" s="361"/>
      <c r="F2586" s="361"/>
      <c r="G2586" s="361"/>
      <c r="H2586" s="361"/>
    </row>
    <row r="2587" spans="2:8" ht="15" customHeight="1">
      <c r="B2587" s="364"/>
      <c r="C2587" s="361"/>
      <c r="D2587" s="361"/>
      <c r="E2587" s="361"/>
      <c r="F2587" s="361"/>
      <c r="G2587" s="361"/>
      <c r="H2587" s="361"/>
    </row>
    <row r="2588" spans="2:8" ht="15" customHeight="1">
      <c r="B2588" s="364"/>
      <c r="C2588" s="361"/>
      <c r="D2588" s="361"/>
      <c r="E2588" s="361"/>
      <c r="F2588" s="361"/>
      <c r="G2588" s="361"/>
      <c r="H2588" s="361"/>
    </row>
    <row r="2589" spans="2:8" ht="15" customHeight="1">
      <c r="B2589" s="364"/>
      <c r="C2589" s="361"/>
      <c r="D2589" s="361"/>
      <c r="E2589" s="361"/>
      <c r="F2589" s="361"/>
      <c r="G2589" s="361"/>
      <c r="H2589" s="361"/>
    </row>
    <row r="2590" spans="2:8" ht="15" customHeight="1">
      <c r="B2590" s="364"/>
      <c r="C2590" s="361"/>
      <c r="D2590" s="361"/>
      <c r="E2590" s="361"/>
      <c r="F2590" s="361"/>
      <c r="G2590" s="361"/>
      <c r="H2590" s="361"/>
    </row>
    <row r="2591" spans="2:8" ht="15" customHeight="1">
      <c r="B2591" s="364"/>
      <c r="C2591" s="361"/>
      <c r="D2591" s="361"/>
      <c r="E2591" s="361"/>
      <c r="F2591" s="361"/>
      <c r="G2591" s="361"/>
      <c r="H2591" s="361"/>
    </row>
    <row r="2592" spans="2:8" ht="15" customHeight="1">
      <c r="B2592" s="364"/>
      <c r="C2592" s="361"/>
      <c r="D2592" s="361"/>
      <c r="E2592" s="361"/>
      <c r="F2592" s="361"/>
      <c r="G2592" s="361"/>
      <c r="H2592" s="361"/>
    </row>
    <row r="2593" spans="2:8" ht="15" customHeight="1">
      <c r="B2593" s="364"/>
      <c r="C2593" s="361"/>
      <c r="D2593" s="361"/>
      <c r="E2593" s="361"/>
      <c r="F2593" s="361"/>
      <c r="G2593" s="361"/>
      <c r="H2593" s="361"/>
    </row>
    <row r="2594" spans="2:8" ht="15" customHeight="1">
      <c r="B2594" s="364"/>
      <c r="C2594" s="361"/>
      <c r="D2594" s="361"/>
      <c r="E2594" s="361"/>
      <c r="F2594" s="361"/>
      <c r="G2594" s="361"/>
      <c r="H2594" s="361"/>
    </row>
    <row r="2595" spans="2:8" ht="15" customHeight="1">
      <c r="B2595" s="364"/>
      <c r="C2595" s="361"/>
      <c r="D2595" s="361"/>
      <c r="E2595" s="361"/>
      <c r="F2595" s="361"/>
      <c r="G2595" s="361"/>
      <c r="H2595" s="361"/>
    </row>
    <row r="2596" spans="2:8" ht="15" customHeight="1">
      <c r="B2596" s="364"/>
      <c r="C2596" s="361"/>
      <c r="D2596" s="361"/>
      <c r="E2596" s="361"/>
      <c r="F2596" s="361"/>
      <c r="G2596" s="361"/>
      <c r="H2596" s="361"/>
    </row>
    <row r="2597" spans="2:8" ht="15" customHeight="1">
      <c r="B2597" s="364"/>
      <c r="C2597" s="361"/>
      <c r="D2597" s="361"/>
      <c r="E2597" s="361"/>
      <c r="F2597" s="361"/>
      <c r="G2597" s="361"/>
      <c r="H2597" s="361"/>
    </row>
    <row r="2598" spans="2:8" ht="15" customHeight="1">
      <c r="B2598" s="364"/>
      <c r="C2598" s="361"/>
      <c r="D2598" s="361"/>
      <c r="E2598" s="361"/>
      <c r="F2598" s="361"/>
      <c r="G2598" s="361"/>
      <c r="H2598" s="361"/>
    </row>
    <row r="2599" spans="2:8" ht="15" customHeight="1">
      <c r="B2599" s="364"/>
      <c r="C2599" s="361"/>
      <c r="D2599" s="361"/>
      <c r="E2599" s="361"/>
      <c r="F2599" s="361"/>
      <c r="G2599" s="361"/>
      <c r="H2599" s="361"/>
    </row>
    <row r="2600" spans="2:8" ht="15" customHeight="1">
      <c r="B2600" s="364"/>
      <c r="C2600" s="361"/>
      <c r="D2600" s="361"/>
      <c r="E2600" s="361"/>
      <c r="F2600" s="361"/>
      <c r="G2600" s="361"/>
      <c r="H2600" s="361"/>
    </row>
    <row r="2601" spans="2:8" ht="15" customHeight="1">
      <c r="B2601" s="364"/>
      <c r="C2601" s="361"/>
      <c r="D2601" s="361"/>
      <c r="E2601" s="361"/>
      <c r="F2601" s="361"/>
      <c r="G2601" s="361"/>
      <c r="H2601" s="361"/>
    </row>
    <row r="2602" spans="2:8" ht="15" customHeight="1">
      <c r="B2602" s="364"/>
      <c r="C2602" s="361"/>
      <c r="D2602" s="361"/>
      <c r="E2602" s="361"/>
      <c r="F2602" s="361"/>
      <c r="G2602" s="361"/>
      <c r="H2602" s="361"/>
    </row>
    <row r="2603" spans="2:8" ht="15" customHeight="1">
      <c r="B2603" s="364"/>
      <c r="C2603" s="361"/>
      <c r="D2603" s="361"/>
      <c r="E2603" s="361"/>
      <c r="F2603" s="361"/>
      <c r="G2603" s="361"/>
      <c r="H2603" s="361"/>
    </row>
    <row r="2604" spans="2:8" ht="15" customHeight="1">
      <c r="B2604" s="364"/>
      <c r="C2604" s="361"/>
      <c r="D2604" s="361"/>
      <c r="E2604" s="361"/>
      <c r="F2604" s="361"/>
      <c r="G2604" s="361"/>
      <c r="H2604" s="361"/>
    </row>
    <row r="2605" spans="2:8" ht="15" customHeight="1">
      <c r="B2605" s="364"/>
      <c r="C2605" s="361"/>
      <c r="D2605" s="361"/>
      <c r="E2605" s="361"/>
      <c r="F2605" s="361"/>
      <c r="G2605" s="361"/>
      <c r="H2605" s="361"/>
    </row>
    <row r="2606" spans="2:8" ht="15" customHeight="1">
      <c r="B2606" s="364"/>
      <c r="C2606" s="361"/>
      <c r="D2606" s="361"/>
      <c r="E2606" s="361"/>
      <c r="F2606" s="361"/>
      <c r="G2606" s="361"/>
      <c r="H2606" s="361"/>
    </row>
    <row r="2607" spans="2:8" ht="15" customHeight="1">
      <c r="B2607" s="364"/>
      <c r="C2607" s="361"/>
      <c r="D2607" s="361"/>
      <c r="E2607" s="361"/>
      <c r="F2607" s="361"/>
      <c r="G2607" s="361"/>
      <c r="H2607" s="361"/>
    </row>
    <row r="2608" spans="2:8" ht="15" customHeight="1">
      <c r="B2608" s="364"/>
      <c r="C2608" s="361"/>
      <c r="D2608" s="361"/>
      <c r="E2608" s="361"/>
      <c r="F2608" s="361"/>
      <c r="G2608" s="361"/>
      <c r="H2608" s="361"/>
    </row>
    <row r="2609" spans="2:8" ht="15" customHeight="1">
      <c r="B2609" s="364"/>
      <c r="C2609" s="361"/>
      <c r="D2609" s="361"/>
      <c r="E2609" s="361"/>
      <c r="F2609" s="361"/>
      <c r="G2609" s="361"/>
      <c r="H2609" s="361"/>
    </row>
    <row r="2610" spans="2:8" ht="15" customHeight="1">
      <c r="B2610" s="364"/>
      <c r="C2610" s="361"/>
      <c r="D2610" s="361"/>
      <c r="E2610" s="361"/>
      <c r="F2610" s="361"/>
      <c r="G2610" s="361"/>
      <c r="H2610" s="361"/>
    </row>
    <row r="2611" spans="2:8" ht="15" customHeight="1">
      <c r="B2611" s="364"/>
      <c r="C2611" s="361"/>
      <c r="D2611" s="361"/>
      <c r="E2611" s="361"/>
      <c r="F2611" s="361"/>
      <c r="G2611" s="361"/>
      <c r="H2611" s="361"/>
    </row>
    <row r="2612" spans="2:8" ht="15" customHeight="1">
      <c r="B2612" s="364"/>
      <c r="C2612" s="361"/>
      <c r="D2612" s="361"/>
      <c r="E2612" s="361"/>
      <c r="F2612" s="361"/>
      <c r="G2612" s="361"/>
      <c r="H2612" s="361"/>
    </row>
    <row r="2613" spans="2:8" ht="15" customHeight="1">
      <c r="B2613" s="364"/>
      <c r="C2613" s="361"/>
      <c r="D2613" s="361"/>
      <c r="E2613" s="361"/>
      <c r="F2613" s="361"/>
      <c r="G2613" s="361"/>
      <c r="H2613" s="361"/>
    </row>
    <row r="2614" spans="2:8" ht="15" customHeight="1">
      <c r="B2614" s="364"/>
      <c r="C2614" s="361"/>
      <c r="D2614" s="361"/>
      <c r="E2614" s="361"/>
      <c r="F2614" s="361"/>
      <c r="G2614" s="361"/>
      <c r="H2614" s="361"/>
    </row>
    <row r="2615" spans="2:8" ht="15" customHeight="1">
      <c r="B2615" s="364"/>
      <c r="C2615" s="361"/>
      <c r="D2615" s="361"/>
      <c r="E2615" s="361"/>
      <c r="F2615" s="361"/>
      <c r="G2615" s="361"/>
      <c r="H2615" s="361"/>
    </row>
    <row r="2616" spans="2:8" ht="15" customHeight="1">
      <c r="B2616" s="364"/>
      <c r="C2616" s="361"/>
      <c r="D2616" s="361"/>
      <c r="E2616" s="361"/>
      <c r="F2616" s="361"/>
      <c r="G2616" s="361"/>
      <c r="H2616" s="361"/>
    </row>
    <row r="2617" spans="2:8" ht="15" customHeight="1">
      <c r="B2617" s="364"/>
      <c r="C2617" s="361"/>
      <c r="D2617" s="361"/>
      <c r="E2617" s="361"/>
      <c r="F2617" s="361"/>
      <c r="G2617" s="361"/>
      <c r="H2617" s="361"/>
    </row>
    <row r="2618" spans="2:8" ht="15" customHeight="1">
      <c r="B2618" s="364"/>
      <c r="C2618" s="361"/>
      <c r="D2618" s="361"/>
      <c r="E2618" s="361"/>
      <c r="F2618" s="361"/>
      <c r="G2618" s="361"/>
      <c r="H2618" s="361"/>
    </row>
    <row r="2619" spans="2:8" ht="15" customHeight="1">
      <c r="B2619" s="364"/>
      <c r="C2619" s="361"/>
      <c r="D2619" s="361"/>
      <c r="E2619" s="361"/>
      <c r="F2619" s="361"/>
      <c r="G2619" s="361"/>
      <c r="H2619" s="361"/>
    </row>
    <row r="2620" spans="2:8" ht="15" customHeight="1">
      <c r="B2620" s="364"/>
      <c r="C2620" s="361"/>
      <c r="D2620" s="361"/>
      <c r="E2620" s="361"/>
      <c r="F2620" s="361"/>
      <c r="G2620" s="361"/>
      <c r="H2620" s="361"/>
    </row>
    <row r="2621" spans="2:8" ht="15" customHeight="1">
      <c r="B2621" s="364"/>
      <c r="C2621" s="361"/>
      <c r="D2621" s="361"/>
      <c r="E2621" s="361"/>
      <c r="F2621" s="361"/>
      <c r="G2621" s="361"/>
      <c r="H2621" s="361"/>
    </row>
    <row r="2622" spans="2:8" ht="15" customHeight="1">
      <c r="B2622" s="364"/>
      <c r="C2622" s="361"/>
      <c r="D2622" s="361"/>
      <c r="E2622" s="361"/>
      <c r="F2622" s="361"/>
      <c r="G2622" s="361"/>
      <c r="H2622" s="361"/>
    </row>
    <row r="2623" spans="2:8" ht="15" customHeight="1">
      <c r="B2623" s="364"/>
      <c r="C2623" s="361"/>
      <c r="D2623" s="361"/>
      <c r="E2623" s="361"/>
      <c r="F2623" s="361"/>
      <c r="G2623" s="361"/>
      <c r="H2623" s="361"/>
    </row>
    <row r="2624" spans="2:8" ht="15" customHeight="1">
      <c r="B2624" s="364"/>
      <c r="C2624" s="361"/>
      <c r="D2624" s="361"/>
      <c r="E2624" s="361"/>
      <c r="F2624" s="361"/>
      <c r="G2624" s="361"/>
      <c r="H2624" s="361"/>
    </row>
    <row r="2625" spans="2:8" ht="15" customHeight="1">
      <c r="B2625" s="364"/>
      <c r="C2625" s="361"/>
      <c r="D2625" s="361"/>
      <c r="E2625" s="361"/>
      <c r="F2625" s="361"/>
      <c r="G2625" s="361"/>
      <c r="H2625" s="361"/>
    </row>
    <row r="2626" spans="2:8" ht="15" customHeight="1">
      <c r="B2626" s="364"/>
      <c r="C2626" s="361"/>
      <c r="D2626" s="361"/>
      <c r="E2626" s="361"/>
      <c r="F2626" s="361"/>
      <c r="G2626" s="361"/>
      <c r="H2626" s="361"/>
    </row>
    <row r="2627" spans="2:8" ht="15" customHeight="1">
      <c r="B2627" s="364"/>
      <c r="C2627" s="361"/>
      <c r="D2627" s="361"/>
      <c r="E2627" s="361"/>
      <c r="F2627" s="361"/>
      <c r="G2627" s="361"/>
      <c r="H2627" s="361"/>
    </row>
    <row r="2628" spans="2:8" ht="15" customHeight="1">
      <c r="B2628" s="364"/>
      <c r="C2628" s="361"/>
      <c r="D2628" s="361"/>
      <c r="E2628" s="361"/>
      <c r="F2628" s="361"/>
      <c r="G2628" s="361"/>
      <c r="H2628" s="361"/>
    </row>
    <row r="2629" spans="2:8" ht="15" customHeight="1">
      <c r="B2629" s="364"/>
      <c r="C2629" s="361"/>
      <c r="D2629" s="361"/>
      <c r="E2629" s="361"/>
      <c r="F2629" s="361"/>
      <c r="G2629" s="361"/>
      <c r="H2629" s="361"/>
    </row>
    <row r="2630" spans="2:8" ht="15" customHeight="1">
      <c r="B2630" s="364"/>
      <c r="C2630" s="361"/>
      <c r="D2630" s="361"/>
      <c r="E2630" s="361"/>
      <c r="F2630" s="361"/>
      <c r="G2630" s="361"/>
      <c r="H2630" s="361"/>
    </row>
    <row r="2631" spans="2:8" ht="15" customHeight="1">
      <c r="B2631" s="364"/>
      <c r="C2631" s="361"/>
      <c r="D2631" s="361"/>
      <c r="E2631" s="361"/>
      <c r="F2631" s="361"/>
      <c r="G2631" s="361"/>
      <c r="H2631" s="361"/>
    </row>
    <row r="2632" spans="2:8" ht="15" customHeight="1">
      <c r="B2632" s="364"/>
      <c r="C2632" s="361"/>
      <c r="D2632" s="361"/>
      <c r="E2632" s="361"/>
      <c r="F2632" s="361"/>
      <c r="G2632" s="361"/>
      <c r="H2632" s="361"/>
    </row>
    <row r="2633" spans="2:8" ht="15" customHeight="1">
      <c r="B2633" s="364"/>
      <c r="C2633" s="361"/>
      <c r="D2633" s="361"/>
      <c r="E2633" s="361"/>
      <c r="F2633" s="361"/>
      <c r="G2633" s="361"/>
      <c r="H2633" s="361"/>
    </row>
    <row r="2634" spans="2:8" ht="15" customHeight="1">
      <c r="B2634" s="364"/>
      <c r="C2634" s="361"/>
      <c r="D2634" s="361"/>
      <c r="E2634" s="361"/>
      <c r="F2634" s="361"/>
      <c r="G2634" s="361"/>
      <c r="H2634" s="361"/>
    </row>
    <row r="2635" spans="2:8" ht="15" customHeight="1">
      <c r="B2635" s="364"/>
      <c r="C2635" s="361"/>
      <c r="D2635" s="361"/>
      <c r="E2635" s="361"/>
      <c r="F2635" s="361"/>
      <c r="G2635" s="361"/>
      <c r="H2635" s="361"/>
    </row>
    <row r="2636" spans="2:8" ht="15" customHeight="1">
      <c r="B2636" s="364"/>
      <c r="C2636" s="361"/>
      <c r="D2636" s="361"/>
      <c r="E2636" s="361"/>
      <c r="F2636" s="361"/>
      <c r="G2636" s="361"/>
      <c r="H2636" s="361"/>
    </row>
    <row r="2637" spans="2:8" ht="15" customHeight="1">
      <c r="B2637" s="364"/>
      <c r="C2637" s="361"/>
      <c r="D2637" s="361"/>
      <c r="E2637" s="361"/>
      <c r="F2637" s="361"/>
      <c r="G2637" s="361"/>
      <c r="H2637" s="361"/>
    </row>
    <row r="2638" spans="2:8" ht="15" customHeight="1">
      <c r="B2638" s="364"/>
      <c r="C2638" s="361"/>
      <c r="D2638" s="361"/>
      <c r="E2638" s="361"/>
      <c r="F2638" s="361"/>
      <c r="G2638" s="361"/>
      <c r="H2638" s="361"/>
    </row>
    <row r="2639" spans="2:8" ht="15" customHeight="1">
      <c r="B2639" s="364"/>
      <c r="C2639" s="361"/>
      <c r="D2639" s="361"/>
      <c r="E2639" s="361"/>
      <c r="F2639" s="361"/>
      <c r="G2639" s="361"/>
      <c r="H2639" s="361"/>
    </row>
    <row r="2640" spans="2:8" ht="15" customHeight="1">
      <c r="B2640" s="364"/>
      <c r="C2640" s="361"/>
      <c r="D2640" s="361"/>
      <c r="E2640" s="361"/>
      <c r="F2640" s="361"/>
      <c r="G2640" s="361"/>
      <c r="H2640" s="361"/>
    </row>
    <row r="2641" spans="2:8" ht="15" customHeight="1">
      <c r="B2641" s="364"/>
      <c r="C2641" s="361"/>
      <c r="D2641" s="361"/>
      <c r="E2641" s="361"/>
      <c r="F2641" s="361"/>
      <c r="G2641" s="361"/>
      <c r="H2641" s="361"/>
    </row>
    <row r="2642" spans="2:8" ht="15" customHeight="1">
      <c r="B2642" s="364"/>
      <c r="C2642" s="361"/>
      <c r="D2642" s="361"/>
      <c r="E2642" s="361"/>
      <c r="F2642" s="361"/>
      <c r="G2642" s="361"/>
      <c r="H2642" s="361"/>
    </row>
    <row r="2643" spans="2:8" ht="15" customHeight="1">
      <c r="B2643" s="364"/>
      <c r="C2643" s="361"/>
      <c r="D2643" s="361"/>
      <c r="E2643" s="361"/>
      <c r="F2643" s="361"/>
      <c r="G2643" s="361"/>
      <c r="H2643" s="361"/>
    </row>
    <row r="2644" spans="2:8" ht="15" customHeight="1">
      <c r="B2644" s="364"/>
      <c r="C2644" s="361"/>
      <c r="D2644" s="361"/>
      <c r="E2644" s="361"/>
      <c r="F2644" s="361"/>
      <c r="G2644" s="361"/>
      <c r="H2644" s="361"/>
    </row>
    <row r="2645" spans="2:8" ht="15" customHeight="1">
      <c r="B2645" s="364"/>
      <c r="C2645" s="361"/>
      <c r="D2645" s="361"/>
      <c r="E2645" s="361"/>
      <c r="F2645" s="361"/>
      <c r="G2645" s="361"/>
      <c r="H2645" s="361"/>
    </row>
    <row r="2646" spans="2:8" ht="15" customHeight="1">
      <c r="B2646" s="364"/>
      <c r="C2646" s="361"/>
      <c r="D2646" s="361"/>
      <c r="E2646" s="361"/>
      <c r="F2646" s="361"/>
      <c r="G2646" s="361"/>
      <c r="H2646" s="361"/>
    </row>
    <row r="2647" spans="2:8" ht="15" customHeight="1">
      <c r="B2647" s="364"/>
      <c r="C2647" s="361"/>
      <c r="D2647" s="361"/>
      <c r="E2647" s="361"/>
      <c r="F2647" s="361"/>
      <c r="G2647" s="361"/>
      <c r="H2647" s="361"/>
    </row>
    <row r="2648" spans="2:8" ht="15" customHeight="1">
      <c r="B2648" s="364"/>
      <c r="C2648" s="361"/>
      <c r="D2648" s="361"/>
      <c r="E2648" s="361"/>
      <c r="F2648" s="361"/>
      <c r="G2648" s="361"/>
      <c r="H2648" s="361"/>
    </row>
    <row r="2649" spans="2:8" ht="15" customHeight="1">
      <c r="B2649" s="364"/>
      <c r="C2649" s="361"/>
      <c r="D2649" s="361"/>
      <c r="E2649" s="361"/>
      <c r="F2649" s="361"/>
      <c r="G2649" s="361"/>
      <c r="H2649" s="361"/>
    </row>
    <row r="2650" spans="2:8" ht="15" customHeight="1">
      <c r="B2650" s="364"/>
      <c r="C2650" s="361"/>
      <c r="D2650" s="361"/>
      <c r="E2650" s="361"/>
      <c r="F2650" s="361"/>
      <c r="G2650" s="361"/>
      <c r="H2650" s="361"/>
    </row>
    <row r="2651" spans="2:8" ht="15" customHeight="1">
      <c r="B2651" s="364"/>
      <c r="C2651" s="361"/>
      <c r="D2651" s="361"/>
      <c r="E2651" s="361"/>
      <c r="F2651" s="361"/>
      <c r="G2651" s="361"/>
      <c r="H2651" s="361"/>
    </row>
    <row r="2652" spans="2:8" ht="15" customHeight="1">
      <c r="B2652" s="364"/>
      <c r="C2652" s="361"/>
      <c r="D2652" s="361"/>
      <c r="E2652" s="361"/>
      <c r="F2652" s="361"/>
      <c r="G2652" s="361"/>
      <c r="H2652" s="361"/>
    </row>
    <row r="2653" spans="2:8" ht="15" customHeight="1">
      <c r="B2653" s="364"/>
      <c r="C2653" s="361"/>
      <c r="D2653" s="361"/>
      <c r="E2653" s="361"/>
      <c r="F2653" s="361"/>
      <c r="G2653" s="361"/>
      <c r="H2653" s="361"/>
    </row>
    <row r="2654" spans="2:8" ht="15" customHeight="1">
      <c r="B2654" s="364"/>
      <c r="C2654" s="361"/>
      <c r="D2654" s="361"/>
      <c r="E2654" s="361"/>
      <c r="F2654" s="361"/>
      <c r="G2654" s="361"/>
      <c r="H2654" s="361"/>
    </row>
    <row r="2655" spans="2:8" ht="15" customHeight="1">
      <c r="B2655" s="364"/>
      <c r="C2655" s="361"/>
      <c r="D2655" s="361"/>
      <c r="E2655" s="361"/>
      <c r="F2655" s="361"/>
      <c r="G2655" s="361"/>
      <c r="H2655" s="361"/>
    </row>
    <row r="2656" spans="2:8" ht="15" customHeight="1">
      <c r="B2656" s="364"/>
      <c r="C2656" s="361"/>
      <c r="D2656" s="361"/>
      <c r="E2656" s="361"/>
      <c r="F2656" s="361"/>
      <c r="G2656" s="361"/>
      <c r="H2656" s="361"/>
    </row>
    <row r="2657" spans="2:8" ht="15" customHeight="1">
      <c r="B2657" s="364"/>
      <c r="C2657" s="361"/>
      <c r="D2657" s="361"/>
      <c r="E2657" s="361"/>
      <c r="F2657" s="361"/>
      <c r="G2657" s="361"/>
      <c r="H2657" s="361"/>
    </row>
    <row r="2658" spans="2:8" ht="15" customHeight="1">
      <c r="B2658" s="364"/>
      <c r="C2658" s="361"/>
      <c r="D2658" s="361"/>
      <c r="E2658" s="361"/>
      <c r="F2658" s="361"/>
      <c r="G2658" s="361"/>
      <c r="H2658" s="361"/>
    </row>
    <row r="2659" spans="2:8" ht="15" customHeight="1">
      <c r="B2659" s="364"/>
      <c r="C2659" s="361"/>
      <c r="D2659" s="361"/>
      <c r="E2659" s="361"/>
      <c r="F2659" s="361"/>
      <c r="G2659" s="361"/>
      <c r="H2659" s="361"/>
    </row>
    <row r="2660" spans="2:8" ht="15" customHeight="1">
      <c r="B2660" s="364"/>
      <c r="C2660" s="361"/>
      <c r="D2660" s="361"/>
      <c r="E2660" s="361"/>
      <c r="F2660" s="361"/>
      <c r="G2660" s="361"/>
      <c r="H2660" s="361"/>
    </row>
    <row r="2661" spans="2:8" ht="15" customHeight="1">
      <c r="B2661" s="364"/>
      <c r="C2661" s="361"/>
      <c r="D2661" s="361"/>
      <c r="E2661" s="361"/>
      <c r="F2661" s="361"/>
      <c r="G2661" s="361"/>
      <c r="H2661" s="361"/>
    </row>
    <row r="2662" spans="2:8" ht="15" customHeight="1">
      <c r="B2662" s="364"/>
      <c r="C2662" s="361"/>
      <c r="D2662" s="361"/>
      <c r="E2662" s="361"/>
      <c r="F2662" s="361"/>
      <c r="G2662" s="361"/>
      <c r="H2662" s="361"/>
    </row>
    <row r="2663" spans="2:8" ht="15" customHeight="1">
      <c r="B2663" s="364"/>
      <c r="C2663" s="361"/>
      <c r="D2663" s="361"/>
      <c r="E2663" s="361"/>
      <c r="F2663" s="361"/>
      <c r="G2663" s="361"/>
      <c r="H2663" s="361"/>
    </row>
    <row r="2664" spans="2:8" ht="15" customHeight="1">
      <c r="B2664" s="364"/>
      <c r="C2664" s="361"/>
      <c r="D2664" s="361"/>
      <c r="E2664" s="361"/>
      <c r="F2664" s="361"/>
      <c r="G2664" s="361"/>
      <c r="H2664" s="361"/>
    </row>
    <row r="2665" spans="2:8" ht="15" customHeight="1">
      <c r="B2665" s="364"/>
      <c r="C2665" s="361"/>
      <c r="D2665" s="361"/>
      <c r="E2665" s="361"/>
      <c r="F2665" s="361"/>
      <c r="G2665" s="361"/>
      <c r="H2665" s="361"/>
    </row>
    <row r="2666" spans="2:8" ht="15" customHeight="1">
      <c r="B2666" s="364"/>
      <c r="C2666" s="361"/>
      <c r="D2666" s="361"/>
      <c r="E2666" s="361"/>
      <c r="F2666" s="361"/>
      <c r="G2666" s="361"/>
      <c r="H2666" s="361"/>
    </row>
    <row r="2667" spans="2:8" ht="15" customHeight="1">
      <c r="B2667" s="364"/>
      <c r="C2667" s="361"/>
      <c r="D2667" s="361"/>
      <c r="E2667" s="361"/>
      <c r="F2667" s="361"/>
      <c r="G2667" s="361"/>
      <c r="H2667" s="361"/>
    </row>
    <row r="2668" spans="2:8" ht="15" customHeight="1">
      <c r="B2668" s="364"/>
      <c r="C2668" s="361"/>
      <c r="D2668" s="361"/>
      <c r="E2668" s="361"/>
      <c r="F2668" s="361"/>
      <c r="G2668" s="361"/>
      <c r="H2668" s="361"/>
    </row>
    <row r="2669" spans="2:8" ht="15" customHeight="1">
      <c r="B2669" s="364"/>
      <c r="C2669" s="361"/>
      <c r="D2669" s="361"/>
      <c r="E2669" s="361"/>
      <c r="F2669" s="361"/>
      <c r="G2669" s="361"/>
      <c r="H2669" s="361"/>
    </row>
    <row r="2670" spans="2:8" ht="15" customHeight="1">
      <c r="B2670" s="364"/>
      <c r="C2670" s="361"/>
      <c r="D2670" s="361"/>
      <c r="E2670" s="361"/>
      <c r="F2670" s="361"/>
      <c r="G2670" s="361"/>
      <c r="H2670" s="361"/>
    </row>
    <row r="2671" spans="2:8" ht="15" customHeight="1">
      <c r="B2671" s="364"/>
      <c r="C2671" s="361"/>
      <c r="D2671" s="361"/>
      <c r="E2671" s="361"/>
      <c r="F2671" s="361"/>
      <c r="G2671" s="361"/>
      <c r="H2671" s="361"/>
    </row>
    <row r="2672" spans="2:8" ht="15" customHeight="1">
      <c r="B2672" s="364"/>
      <c r="C2672" s="361"/>
      <c r="D2672" s="361"/>
      <c r="E2672" s="361"/>
      <c r="F2672" s="361"/>
      <c r="G2672" s="361"/>
      <c r="H2672" s="361"/>
    </row>
    <row r="2673" spans="2:8" ht="15" customHeight="1">
      <c r="B2673" s="364"/>
      <c r="C2673" s="361"/>
      <c r="D2673" s="361"/>
      <c r="E2673" s="361"/>
      <c r="F2673" s="361"/>
      <c r="G2673" s="361"/>
      <c r="H2673" s="361"/>
    </row>
    <row r="2674" spans="2:8" ht="15" customHeight="1">
      <c r="B2674" s="364"/>
      <c r="C2674" s="361"/>
      <c r="D2674" s="361"/>
      <c r="E2674" s="361"/>
      <c r="F2674" s="361"/>
      <c r="G2674" s="361"/>
      <c r="H2674" s="361"/>
    </row>
    <row r="2675" spans="2:8" ht="15" customHeight="1">
      <c r="B2675" s="364"/>
      <c r="C2675" s="361"/>
      <c r="D2675" s="361"/>
      <c r="E2675" s="361"/>
      <c r="F2675" s="361"/>
      <c r="G2675" s="361"/>
      <c r="H2675" s="361"/>
    </row>
    <row r="2676" spans="2:8" ht="15" customHeight="1">
      <c r="B2676" s="364"/>
      <c r="C2676" s="361"/>
      <c r="D2676" s="361"/>
      <c r="E2676" s="361"/>
      <c r="F2676" s="361"/>
      <c r="G2676" s="361"/>
      <c r="H2676" s="361"/>
    </row>
    <row r="2677" spans="2:8" ht="15" customHeight="1">
      <c r="B2677" s="364"/>
      <c r="C2677" s="361"/>
      <c r="D2677" s="361"/>
      <c r="E2677" s="361"/>
      <c r="F2677" s="361"/>
      <c r="G2677" s="361"/>
      <c r="H2677" s="361"/>
    </row>
    <row r="2678" spans="2:8" ht="15" customHeight="1">
      <c r="B2678" s="364"/>
      <c r="C2678" s="361"/>
      <c r="D2678" s="361"/>
      <c r="E2678" s="361"/>
      <c r="F2678" s="361"/>
      <c r="G2678" s="361"/>
      <c r="H2678" s="361"/>
    </row>
    <row r="2679" spans="2:8" ht="15" customHeight="1">
      <c r="B2679" s="364"/>
      <c r="C2679" s="361"/>
      <c r="D2679" s="361"/>
      <c r="E2679" s="361"/>
      <c r="F2679" s="361"/>
      <c r="G2679" s="361"/>
      <c r="H2679" s="361"/>
    </row>
    <row r="2680" spans="2:8" ht="15" customHeight="1">
      <c r="B2680" s="364"/>
      <c r="C2680" s="361"/>
      <c r="D2680" s="361"/>
      <c r="E2680" s="361"/>
      <c r="F2680" s="361"/>
      <c r="G2680" s="361"/>
      <c r="H2680" s="361"/>
    </row>
    <row r="2681" spans="2:8" ht="15" customHeight="1">
      <c r="B2681" s="364"/>
      <c r="C2681" s="361"/>
      <c r="D2681" s="361"/>
      <c r="E2681" s="361"/>
      <c r="F2681" s="361"/>
      <c r="G2681" s="361"/>
      <c r="H2681" s="361"/>
    </row>
    <row r="2682" spans="2:8" ht="15" customHeight="1">
      <c r="B2682" s="364"/>
      <c r="C2682" s="361"/>
      <c r="D2682" s="361"/>
      <c r="E2682" s="361"/>
      <c r="F2682" s="361"/>
      <c r="G2682" s="361"/>
      <c r="H2682" s="361"/>
    </row>
    <row r="2683" spans="2:8" ht="15" customHeight="1">
      <c r="B2683" s="364"/>
      <c r="C2683" s="361"/>
      <c r="D2683" s="361"/>
      <c r="E2683" s="361"/>
      <c r="F2683" s="361"/>
      <c r="G2683" s="361"/>
      <c r="H2683" s="361"/>
    </row>
    <row r="2684" spans="2:8" ht="15" customHeight="1">
      <c r="B2684" s="364"/>
      <c r="C2684" s="361"/>
      <c r="D2684" s="361"/>
      <c r="E2684" s="361"/>
      <c r="F2684" s="361"/>
      <c r="G2684" s="361"/>
      <c r="H2684" s="361"/>
    </row>
    <row r="2685" spans="2:8" ht="15" customHeight="1">
      <c r="B2685" s="364"/>
      <c r="C2685" s="361"/>
      <c r="D2685" s="361"/>
      <c r="E2685" s="361"/>
      <c r="F2685" s="361"/>
      <c r="G2685" s="361"/>
      <c r="H2685" s="361"/>
    </row>
    <row r="2686" spans="2:8" ht="15" customHeight="1">
      <c r="B2686" s="364"/>
      <c r="C2686" s="361"/>
      <c r="D2686" s="361"/>
      <c r="E2686" s="361"/>
      <c r="F2686" s="361"/>
      <c r="G2686" s="361"/>
      <c r="H2686" s="361"/>
    </row>
    <row r="2687" spans="2:8" ht="15" customHeight="1">
      <c r="B2687" s="364"/>
      <c r="C2687" s="361"/>
      <c r="D2687" s="361"/>
      <c r="E2687" s="361"/>
      <c r="F2687" s="361"/>
      <c r="G2687" s="361"/>
      <c r="H2687" s="361"/>
    </row>
    <row r="2688" spans="2:8" ht="15" customHeight="1">
      <c r="B2688" s="364"/>
      <c r="C2688" s="361"/>
      <c r="D2688" s="361"/>
      <c r="E2688" s="361"/>
      <c r="F2688" s="361"/>
      <c r="G2688" s="361"/>
      <c r="H2688" s="361"/>
    </row>
    <row r="2689" spans="2:8" ht="15" customHeight="1">
      <c r="B2689" s="364"/>
      <c r="C2689" s="361"/>
      <c r="D2689" s="361"/>
      <c r="E2689" s="361"/>
      <c r="F2689" s="361"/>
      <c r="G2689" s="361"/>
      <c r="H2689" s="361"/>
    </row>
    <row r="2690" spans="2:8" ht="15" customHeight="1">
      <c r="B2690" s="364"/>
      <c r="C2690" s="361"/>
      <c r="D2690" s="361"/>
      <c r="E2690" s="361"/>
      <c r="F2690" s="361"/>
      <c r="G2690" s="361"/>
      <c r="H2690" s="361"/>
    </row>
    <row r="2691" spans="2:8" ht="15" customHeight="1">
      <c r="B2691" s="364"/>
      <c r="C2691" s="361"/>
      <c r="D2691" s="361"/>
      <c r="E2691" s="361"/>
      <c r="F2691" s="361"/>
      <c r="G2691" s="361"/>
      <c r="H2691" s="361"/>
    </row>
    <row r="2692" spans="2:8" ht="15" customHeight="1">
      <c r="B2692" s="364"/>
      <c r="C2692" s="361"/>
      <c r="D2692" s="361"/>
      <c r="E2692" s="361"/>
      <c r="F2692" s="361"/>
      <c r="G2692" s="361"/>
      <c r="H2692" s="361"/>
    </row>
    <row r="2693" spans="2:8" ht="15" customHeight="1">
      <c r="B2693" s="364"/>
      <c r="C2693" s="361"/>
      <c r="D2693" s="361"/>
      <c r="E2693" s="361"/>
      <c r="F2693" s="361"/>
      <c r="G2693" s="361"/>
      <c r="H2693" s="361"/>
    </row>
    <row r="2694" spans="2:8" ht="15" customHeight="1">
      <c r="B2694" s="364"/>
      <c r="C2694" s="361"/>
      <c r="D2694" s="361"/>
      <c r="E2694" s="361"/>
      <c r="F2694" s="361"/>
      <c r="G2694" s="361"/>
      <c r="H2694" s="361"/>
    </row>
    <row r="2695" spans="2:8" ht="15" customHeight="1">
      <c r="B2695" s="364"/>
      <c r="C2695" s="361"/>
      <c r="D2695" s="361"/>
      <c r="E2695" s="361"/>
      <c r="F2695" s="361"/>
      <c r="G2695" s="361"/>
      <c r="H2695" s="361"/>
    </row>
    <row r="2696" spans="2:8" ht="15" customHeight="1">
      <c r="B2696" s="364"/>
      <c r="C2696" s="361"/>
      <c r="D2696" s="361"/>
      <c r="E2696" s="361"/>
      <c r="F2696" s="361"/>
      <c r="G2696" s="361"/>
      <c r="H2696" s="361"/>
    </row>
    <row r="2697" spans="2:8" ht="15" customHeight="1">
      <c r="B2697" s="364"/>
      <c r="C2697" s="361"/>
      <c r="D2697" s="361"/>
      <c r="E2697" s="361"/>
      <c r="F2697" s="361"/>
      <c r="G2697" s="361"/>
      <c r="H2697" s="361"/>
    </row>
    <row r="2698" spans="2:8" ht="15" customHeight="1">
      <c r="B2698" s="364"/>
      <c r="C2698" s="361"/>
      <c r="D2698" s="361"/>
      <c r="E2698" s="361"/>
      <c r="F2698" s="361"/>
      <c r="G2698" s="361"/>
      <c r="H2698" s="361"/>
    </row>
    <row r="2699" spans="2:8" ht="15" customHeight="1">
      <c r="B2699" s="364"/>
      <c r="C2699" s="361"/>
      <c r="D2699" s="361"/>
      <c r="E2699" s="361"/>
      <c r="F2699" s="361"/>
      <c r="G2699" s="361"/>
      <c r="H2699" s="361"/>
    </row>
    <row r="2700" spans="2:8" ht="15" customHeight="1">
      <c r="B2700" s="364"/>
      <c r="C2700" s="361"/>
      <c r="D2700" s="361"/>
      <c r="E2700" s="361"/>
      <c r="F2700" s="361"/>
      <c r="G2700" s="361"/>
      <c r="H2700" s="361"/>
    </row>
    <row r="2701" spans="2:8" ht="15" customHeight="1">
      <c r="B2701" s="364"/>
      <c r="C2701" s="361"/>
      <c r="D2701" s="361"/>
      <c r="E2701" s="361"/>
      <c r="F2701" s="361"/>
      <c r="G2701" s="361"/>
      <c r="H2701" s="361"/>
    </row>
    <row r="2702" spans="2:8" ht="15" customHeight="1">
      <c r="B2702" s="364"/>
      <c r="C2702" s="361"/>
      <c r="D2702" s="361"/>
      <c r="E2702" s="361"/>
      <c r="F2702" s="361"/>
      <c r="G2702" s="361"/>
      <c r="H2702" s="361"/>
    </row>
    <row r="2703" spans="2:8" ht="15" customHeight="1">
      <c r="B2703" s="364"/>
      <c r="C2703" s="361"/>
      <c r="D2703" s="361"/>
      <c r="E2703" s="361"/>
      <c r="F2703" s="361"/>
      <c r="G2703" s="361"/>
      <c r="H2703" s="361"/>
    </row>
    <row r="2704" spans="2:8" ht="15" customHeight="1">
      <c r="B2704" s="364"/>
      <c r="C2704" s="361"/>
      <c r="D2704" s="361"/>
      <c r="E2704" s="361"/>
      <c r="F2704" s="361"/>
      <c r="G2704" s="361"/>
      <c r="H2704" s="361"/>
    </row>
    <row r="2705" spans="2:8" ht="15" customHeight="1">
      <c r="B2705" s="364"/>
      <c r="C2705" s="361"/>
      <c r="D2705" s="361"/>
      <c r="E2705" s="361"/>
      <c r="F2705" s="361"/>
      <c r="G2705" s="361"/>
      <c r="H2705" s="361"/>
    </row>
    <row r="2706" spans="2:8" ht="15" customHeight="1">
      <c r="B2706" s="364"/>
      <c r="C2706" s="361"/>
      <c r="D2706" s="361"/>
      <c r="E2706" s="361"/>
      <c r="F2706" s="361"/>
      <c r="G2706" s="361"/>
      <c r="H2706" s="361"/>
    </row>
    <row r="2707" spans="2:8" ht="15" customHeight="1">
      <c r="B2707" s="364"/>
      <c r="C2707" s="361"/>
      <c r="D2707" s="361"/>
      <c r="E2707" s="361"/>
      <c r="F2707" s="361"/>
      <c r="G2707" s="361"/>
      <c r="H2707" s="361"/>
    </row>
    <row r="2708" spans="2:8" ht="15" customHeight="1">
      <c r="B2708" s="364"/>
      <c r="C2708" s="361"/>
      <c r="D2708" s="361"/>
      <c r="E2708" s="361"/>
      <c r="F2708" s="361"/>
      <c r="G2708" s="361"/>
      <c r="H2708" s="361"/>
    </row>
    <row r="2709" spans="2:8" ht="15" customHeight="1">
      <c r="B2709" s="364"/>
      <c r="C2709" s="361"/>
      <c r="D2709" s="361"/>
      <c r="E2709" s="361"/>
      <c r="F2709" s="361"/>
      <c r="G2709" s="361"/>
      <c r="H2709" s="361"/>
    </row>
    <row r="2710" spans="2:8" ht="15" customHeight="1">
      <c r="B2710" s="364"/>
      <c r="C2710" s="361"/>
      <c r="D2710" s="361"/>
      <c r="E2710" s="361"/>
      <c r="F2710" s="361"/>
      <c r="G2710" s="361"/>
      <c r="H2710" s="361"/>
    </row>
    <row r="2711" spans="2:8" ht="15" customHeight="1">
      <c r="B2711" s="364"/>
      <c r="C2711" s="361"/>
      <c r="D2711" s="361"/>
      <c r="E2711" s="361"/>
      <c r="F2711" s="361"/>
      <c r="G2711" s="361"/>
      <c r="H2711" s="361"/>
    </row>
    <row r="2712" spans="2:8" ht="15" customHeight="1">
      <c r="B2712" s="364"/>
      <c r="C2712" s="361"/>
      <c r="D2712" s="361"/>
      <c r="E2712" s="361"/>
      <c r="F2712" s="361"/>
      <c r="G2712" s="361"/>
      <c r="H2712" s="361"/>
    </row>
    <row r="2713" spans="2:8" ht="15" customHeight="1">
      <c r="B2713" s="364"/>
      <c r="C2713" s="361"/>
      <c r="D2713" s="361"/>
      <c r="E2713" s="361"/>
      <c r="F2713" s="361"/>
      <c r="G2713" s="361"/>
      <c r="H2713" s="361"/>
    </row>
    <row r="2714" spans="2:8" ht="15" customHeight="1">
      <c r="B2714" s="364"/>
      <c r="C2714" s="361"/>
      <c r="D2714" s="361"/>
      <c r="E2714" s="361"/>
      <c r="F2714" s="361"/>
      <c r="G2714" s="361"/>
      <c r="H2714" s="361"/>
    </row>
    <row r="2715" spans="2:8" ht="15" customHeight="1">
      <c r="B2715" s="364"/>
      <c r="C2715" s="361"/>
      <c r="D2715" s="361"/>
      <c r="E2715" s="361"/>
      <c r="F2715" s="361"/>
      <c r="G2715" s="361"/>
      <c r="H2715" s="361"/>
    </row>
    <row r="2716" spans="2:8" ht="15" customHeight="1">
      <c r="B2716" s="364"/>
      <c r="C2716" s="361"/>
      <c r="D2716" s="361"/>
      <c r="E2716" s="361"/>
      <c r="F2716" s="361"/>
      <c r="G2716" s="361"/>
      <c r="H2716" s="361"/>
    </row>
    <row r="2717" spans="2:8" ht="15" customHeight="1">
      <c r="B2717" s="364"/>
      <c r="C2717" s="361"/>
      <c r="D2717" s="361"/>
      <c r="E2717" s="361"/>
      <c r="F2717" s="361"/>
      <c r="G2717" s="361"/>
      <c r="H2717" s="361"/>
    </row>
    <row r="2718" spans="2:8" ht="15" customHeight="1">
      <c r="B2718" s="364"/>
      <c r="C2718" s="361"/>
      <c r="D2718" s="361"/>
      <c r="E2718" s="361"/>
      <c r="F2718" s="361"/>
      <c r="G2718" s="361"/>
      <c r="H2718" s="361"/>
    </row>
    <row r="2719" spans="2:8" ht="15" customHeight="1">
      <c r="B2719" s="364"/>
      <c r="C2719" s="361"/>
      <c r="D2719" s="361"/>
      <c r="E2719" s="361"/>
      <c r="F2719" s="361"/>
      <c r="G2719" s="361"/>
      <c r="H2719" s="361"/>
    </row>
    <row r="2720" spans="2:8" ht="15" customHeight="1">
      <c r="B2720" s="364"/>
      <c r="C2720" s="361"/>
      <c r="D2720" s="361"/>
      <c r="E2720" s="361"/>
      <c r="F2720" s="361"/>
      <c r="G2720" s="361"/>
      <c r="H2720" s="361"/>
    </row>
    <row r="2721" spans="2:8" ht="15" customHeight="1">
      <c r="B2721" s="364"/>
      <c r="C2721" s="361"/>
      <c r="D2721" s="361"/>
      <c r="E2721" s="361"/>
      <c r="F2721" s="361"/>
      <c r="G2721" s="361"/>
      <c r="H2721" s="361"/>
    </row>
    <row r="2722" spans="2:8" ht="15" customHeight="1">
      <c r="B2722" s="364"/>
      <c r="C2722" s="361"/>
      <c r="D2722" s="361"/>
      <c r="E2722" s="361"/>
      <c r="F2722" s="361"/>
      <c r="G2722" s="361"/>
      <c r="H2722" s="361"/>
    </row>
    <row r="2723" spans="2:8" ht="15" customHeight="1">
      <c r="B2723" s="364"/>
      <c r="C2723" s="361"/>
      <c r="D2723" s="361"/>
      <c r="E2723" s="361"/>
      <c r="F2723" s="361"/>
      <c r="G2723" s="361"/>
      <c r="H2723" s="361"/>
    </row>
    <row r="2724" spans="2:8" ht="15" customHeight="1">
      <c r="B2724" s="364"/>
      <c r="C2724" s="361"/>
      <c r="D2724" s="361"/>
      <c r="E2724" s="361"/>
      <c r="F2724" s="361"/>
      <c r="G2724" s="361"/>
      <c r="H2724" s="361"/>
    </row>
    <row r="2725" spans="2:8" ht="15" customHeight="1">
      <c r="B2725" s="364"/>
      <c r="C2725" s="361"/>
      <c r="D2725" s="361"/>
      <c r="E2725" s="361"/>
      <c r="F2725" s="361"/>
      <c r="G2725" s="361"/>
      <c r="H2725" s="361"/>
    </row>
    <row r="2726" spans="2:8" ht="15" customHeight="1">
      <c r="B2726" s="364"/>
      <c r="C2726" s="361"/>
      <c r="D2726" s="361"/>
      <c r="E2726" s="361"/>
      <c r="F2726" s="361"/>
      <c r="G2726" s="361"/>
      <c r="H2726" s="361"/>
    </row>
    <row r="2727" spans="2:8" ht="15" customHeight="1">
      <c r="B2727" s="364"/>
      <c r="C2727" s="361"/>
      <c r="D2727" s="361"/>
      <c r="E2727" s="361"/>
      <c r="F2727" s="361"/>
      <c r="G2727" s="361"/>
      <c r="H2727" s="361"/>
    </row>
    <row r="2728" spans="2:8" ht="15" customHeight="1">
      <c r="B2728" s="364"/>
      <c r="C2728" s="361"/>
      <c r="D2728" s="361"/>
      <c r="E2728" s="361"/>
      <c r="F2728" s="361"/>
      <c r="G2728" s="361"/>
      <c r="H2728" s="361"/>
    </row>
    <row r="2729" spans="2:8" ht="15" customHeight="1">
      <c r="B2729" s="364"/>
      <c r="C2729" s="361"/>
      <c r="D2729" s="361"/>
      <c r="E2729" s="361"/>
      <c r="F2729" s="361"/>
      <c r="G2729" s="361"/>
      <c r="H2729" s="361"/>
    </row>
    <row r="2730" spans="2:8" ht="15" customHeight="1">
      <c r="B2730" s="364"/>
      <c r="C2730" s="361"/>
      <c r="D2730" s="361"/>
      <c r="E2730" s="361"/>
      <c r="F2730" s="361"/>
      <c r="G2730" s="361"/>
      <c r="H2730" s="361"/>
    </row>
    <row r="2731" spans="2:8" ht="15" customHeight="1">
      <c r="B2731" s="364"/>
      <c r="C2731" s="361"/>
      <c r="D2731" s="361"/>
      <c r="E2731" s="361"/>
      <c r="F2731" s="361"/>
      <c r="G2731" s="361"/>
      <c r="H2731" s="361"/>
    </row>
    <row r="2732" spans="2:8" ht="15" customHeight="1">
      <c r="B2732" s="364"/>
      <c r="C2732" s="361"/>
      <c r="D2732" s="361"/>
      <c r="E2732" s="361"/>
      <c r="F2732" s="361"/>
      <c r="G2732" s="361"/>
      <c r="H2732" s="361"/>
    </row>
    <row r="2733" spans="2:8" ht="15" customHeight="1">
      <c r="B2733" s="364"/>
      <c r="C2733" s="361"/>
      <c r="D2733" s="361"/>
      <c r="E2733" s="361"/>
      <c r="F2733" s="361"/>
      <c r="G2733" s="361"/>
      <c r="H2733" s="361"/>
    </row>
    <row r="2734" spans="2:8" ht="15" customHeight="1">
      <c r="B2734" s="364"/>
      <c r="C2734" s="361"/>
      <c r="D2734" s="361"/>
      <c r="E2734" s="361"/>
      <c r="F2734" s="361"/>
      <c r="G2734" s="361"/>
      <c r="H2734" s="361"/>
    </row>
    <row r="2735" spans="2:8" ht="15" customHeight="1">
      <c r="B2735" s="364"/>
      <c r="C2735" s="361"/>
      <c r="D2735" s="361"/>
      <c r="E2735" s="361"/>
      <c r="F2735" s="361"/>
      <c r="G2735" s="361"/>
      <c r="H2735" s="361"/>
    </row>
    <row r="2736" spans="2:8" ht="15" customHeight="1">
      <c r="B2736" s="364"/>
      <c r="C2736" s="361"/>
      <c r="D2736" s="361"/>
      <c r="E2736" s="361"/>
      <c r="F2736" s="361"/>
      <c r="G2736" s="361"/>
      <c r="H2736" s="361"/>
    </row>
    <row r="2737" spans="2:8" ht="15" customHeight="1">
      <c r="B2737" s="364"/>
      <c r="C2737" s="361"/>
      <c r="D2737" s="361"/>
      <c r="E2737" s="361"/>
      <c r="F2737" s="361"/>
      <c r="G2737" s="361"/>
      <c r="H2737" s="361"/>
    </row>
    <row r="2738" spans="2:8" ht="15" customHeight="1">
      <c r="B2738" s="364"/>
      <c r="C2738" s="361"/>
      <c r="D2738" s="361"/>
      <c r="E2738" s="361"/>
      <c r="F2738" s="361"/>
      <c r="G2738" s="361"/>
      <c r="H2738" s="361"/>
    </row>
    <row r="2739" spans="2:8" ht="15" customHeight="1">
      <c r="B2739" s="364"/>
      <c r="C2739" s="361"/>
      <c r="D2739" s="361"/>
      <c r="E2739" s="361"/>
      <c r="F2739" s="361"/>
      <c r="G2739" s="361"/>
      <c r="H2739" s="361"/>
    </row>
    <row r="2740" spans="2:8" ht="15" customHeight="1">
      <c r="B2740" s="364"/>
      <c r="C2740" s="361"/>
      <c r="D2740" s="361"/>
      <c r="E2740" s="361"/>
      <c r="F2740" s="361"/>
      <c r="G2740" s="361"/>
      <c r="H2740" s="361"/>
    </row>
    <row r="2741" spans="2:8" ht="15" customHeight="1">
      <c r="B2741" s="364"/>
      <c r="C2741" s="361"/>
      <c r="D2741" s="361"/>
      <c r="E2741" s="361"/>
      <c r="F2741" s="361"/>
      <c r="G2741" s="361"/>
      <c r="H2741" s="361"/>
    </row>
    <row r="2742" spans="2:8" ht="15" customHeight="1">
      <c r="B2742" s="364"/>
      <c r="C2742" s="361"/>
      <c r="D2742" s="361"/>
      <c r="E2742" s="361"/>
      <c r="F2742" s="361"/>
      <c r="G2742" s="361"/>
      <c r="H2742" s="361"/>
    </row>
    <row r="2743" spans="2:8" ht="15" customHeight="1">
      <c r="B2743" s="364"/>
      <c r="C2743" s="361"/>
      <c r="D2743" s="361"/>
      <c r="E2743" s="361"/>
      <c r="F2743" s="361"/>
      <c r="G2743" s="361"/>
      <c r="H2743" s="361"/>
    </row>
    <row r="2744" spans="2:8" ht="15" customHeight="1">
      <c r="B2744" s="364"/>
      <c r="C2744" s="361"/>
      <c r="D2744" s="361"/>
      <c r="E2744" s="361"/>
      <c r="F2744" s="361"/>
      <c r="G2744" s="361"/>
      <c r="H2744" s="361"/>
    </row>
    <row r="2745" spans="2:8" ht="15" customHeight="1">
      <c r="B2745" s="364"/>
      <c r="C2745" s="361"/>
      <c r="D2745" s="361"/>
      <c r="E2745" s="361"/>
      <c r="F2745" s="361"/>
      <c r="G2745" s="361"/>
      <c r="H2745" s="361"/>
    </row>
    <row r="2746" spans="2:8" ht="15" customHeight="1">
      <c r="B2746" s="364"/>
      <c r="C2746" s="361"/>
      <c r="D2746" s="361"/>
      <c r="E2746" s="361"/>
      <c r="F2746" s="361"/>
      <c r="G2746" s="361"/>
      <c r="H2746" s="361"/>
    </row>
    <row r="2747" spans="2:8" ht="15" customHeight="1">
      <c r="B2747" s="364"/>
      <c r="C2747" s="361"/>
      <c r="D2747" s="361"/>
      <c r="E2747" s="361"/>
      <c r="F2747" s="361"/>
      <c r="G2747" s="361"/>
      <c r="H2747" s="361"/>
    </row>
    <row r="2748" spans="2:8" ht="15" customHeight="1">
      <c r="B2748" s="364"/>
      <c r="C2748" s="361"/>
      <c r="D2748" s="361"/>
      <c r="E2748" s="361"/>
      <c r="F2748" s="361"/>
      <c r="G2748" s="361"/>
      <c r="H2748" s="361"/>
    </row>
    <row r="2749" spans="2:8" ht="15" customHeight="1">
      <c r="B2749" s="364"/>
      <c r="C2749" s="361"/>
      <c r="D2749" s="361"/>
      <c r="E2749" s="361"/>
      <c r="F2749" s="361"/>
      <c r="G2749" s="361"/>
      <c r="H2749" s="361"/>
    </row>
    <row r="2750" spans="2:8" ht="15" customHeight="1">
      <c r="B2750" s="364"/>
      <c r="C2750" s="361"/>
      <c r="D2750" s="361"/>
      <c r="E2750" s="361"/>
      <c r="F2750" s="361"/>
      <c r="G2750" s="361"/>
      <c r="H2750" s="361"/>
    </row>
    <row r="2751" spans="2:8" ht="15" customHeight="1">
      <c r="B2751" s="364"/>
      <c r="C2751" s="361"/>
      <c r="D2751" s="361"/>
      <c r="E2751" s="361"/>
      <c r="F2751" s="361"/>
      <c r="G2751" s="361"/>
      <c r="H2751" s="361"/>
    </row>
    <row r="2752" spans="2:8" ht="15" customHeight="1">
      <c r="B2752" s="364"/>
      <c r="C2752" s="361"/>
      <c r="D2752" s="361"/>
      <c r="E2752" s="361"/>
      <c r="F2752" s="361"/>
      <c r="G2752" s="361"/>
      <c r="H2752" s="361"/>
    </row>
    <row r="2753" spans="2:8" ht="15" customHeight="1">
      <c r="B2753" s="364"/>
      <c r="C2753" s="361"/>
      <c r="D2753" s="361"/>
      <c r="E2753" s="361"/>
      <c r="F2753" s="361"/>
      <c r="G2753" s="361"/>
      <c r="H2753" s="361"/>
    </row>
    <row r="2754" spans="2:8" ht="15" customHeight="1">
      <c r="B2754" s="364"/>
      <c r="C2754" s="361"/>
      <c r="D2754" s="361"/>
      <c r="E2754" s="361"/>
      <c r="F2754" s="361"/>
      <c r="G2754" s="361"/>
      <c r="H2754" s="361"/>
    </row>
    <row r="2755" spans="2:8" ht="15" customHeight="1">
      <c r="B2755" s="364"/>
      <c r="C2755" s="361"/>
      <c r="D2755" s="361"/>
      <c r="E2755" s="361"/>
      <c r="F2755" s="361"/>
      <c r="G2755" s="361"/>
      <c r="H2755" s="361"/>
    </row>
    <row r="2756" spans="2:8" ht="15" customHeight="1">
      <c r="B2756" s="364"/>
      <c r="C2756" s="361"/>
      <c r="D2756" s="361"/>
      <c r="E2756" s="361"/>
      <c r="F2756" s="361"/>
      <c r="G2756" s="361"/>
      <c r="H2756" s="361"/>
    </row>
    <row r="2757" spans="2:8" ht="15" customHeight="1">
      <c r="B2757" s="364"/>
      <c r="C2757" s="361"/>
      <c r="D2757" s="361"/>
      <c r="E2757" s="361"/>
      <c r="F2757" s="361"/>
      <c r="G2757" s="361"/>
      <c r="H2757" s="361"/>
    </row>
    <row r="2758" spans="2:8" ht="15" customHeight="1">
      <c r="B2758" s="364"/>
      <c r="C2758" s="361"/>
      <c r="D2758" s="361"/>
      <c r="E2758" s="361"/>
      <c r="F2758" s="361"/>
      <c r="G2758" s="361"/>
      <c r="H2758" s="361"/>
    </row>
    <row r="2759" spans="2:8" ht="15" customHeight="1">
      <c r="B2759" s="364"/>
      <c r="C2759" s="361"/>
      <c r="D2759" s="361"/>
      <c r="E2759" s="361"/>
      <c r="F2759" s="361"/>
      <c r="G2759" s="361"/>
      <c r="H2759" s="361"/>
    </row>
    <row r="2760" spans="2:8" ht="15" customHeight="1">
      <c r="B2760" s="364"/>
      <c r="C2760" s="361"/>
      <c r="D2760" s="361"/>
      <c r="E2760" s="361"/>
      <c r="F2760" s="361"/>
      <c r="G2760" s="361"/>
      <c r="H2760" s="361"/>
    </row>
    <row r="2761" spans="2:8" ht="15" customHeight="1">
      <c r="B2761" s="364"/>
      <c r="C2761" s="361"/>
      <c r="D2761" s="361"/>
      <c r="E2761" s="361"/>
      <c r="F2761" s="361"/>
      <c r="G2761" s="361"/>
      <c r="H2761" s="361"/>
    </row>
    <row r="2762" spans="2:8" ht="15" customHeight="1">
      <c r="B2762" s="364"/>
      <c r="C2762" s="361"/>
      <c r="D2762" s="361"/>
      <c r="E2762" s="361"/>
      <c r="F2762" s="361"/>
      <c r="G2762" s="361"/>
      <c r="H2762" s="361"/>
    </row>
    <row r="2763" spans="2:8" ht="15" customHeight="1">
      <c r="B2763" s="364"/>
      <c r="C2763" s="361"/>
      <c r="D2763" s="361"/>
      <c r="E2763" s="361"/>
      <c r="F2763" s="361"/>
      <c r="G2763" s="361"/>
      <c r="H2763" s="361"/>
    </row>
    <row r="2764" spans="2:8" ht="15" customHeight="1">
      <c r="B2764" s="364"/>
      <c r="C2764" s="361"/>
      <c r="D2764" s="361"/>
      <c r="E2764" s="361"/>
      <c r="F2764" s="361"/>
      <c r="G2764" s="361"/>
      <c r="H2764" s="361"/>
    </row>
    <row r="2765" spans="2:8" ht="15" customHeight="1">
      <c r="B2765" s="364"/>
      <c r="C2765" s="361"/>
      <c r="D2765" s="361"/>
      <c r="E2765" s="361"/>
      <c r="F2765" s="361"/>
      <c r="G2765" s="361"/>
      <c r="H2765" s="361"/>
    </row>
    <row r="2766" spans="2:8" ht="15" customHeight="1">
      <c r="B2766" s="364"/>
      <c r="C2766" s="361"/>
      <c r="D2766" s="361"/>
      <c r="E2766" s="361"/>
      <c r="F2766" s="361"/>
      <c r="G2766" s="361"/>
      <c r="H2766" s="361"/>
    </row>
    <row r="2767" spans="2:8" ht="15" customHeight="1">
      <c r="B2767" s="364"/>
      <c r="C2767" s="361"/>
      <c r="D2767" s="361"/>
      <c r="E2767" s="361"/>
      <c r="F2767" s="361"/>
      <c r="G2767" s="361"/>
      <c r="H2767" s="361"/>
    </row>
    <row r="2768" spans="2:8" ht="15" customHeight="1">
      <c r="B2768" s="364"/>
      <c r="C2768" s="361"/>
      <c r="D2768" s="361"/>
      <c r="E2768" s="361"/>
      <c r="F2768" s="361"/>
      <c r="G2768" s="361"/>
      <c r="H2768" s="361"/>
    </row>
    <row r="2769" spans="2:8" ht="15" customHeight="1">
      <c r="B2769" s="364"/>
      <c r="C2769" s="361"/>
      <c r="D2769" s="361"/>
      <c r="E2769" s="361"/>
      <c r="F2769" s="361"/>
      <c r="G2769" s="361"/>
      <c r="H2769" s="361"/>
    </row>
    <row r="2770" spans="2:8" ht="15" customHeight="1">
      <c r="B2770" s="364"/>
      <c r="C2770" s="361"/>
      <c r="D2770" s="361"/>
      <c r="E2770" s="361"/>
      <c r="F2770" s="361"/>
      <c r="G2770" s="361"/>
      <c r="H2770" s="361"/>
    </row>
    <row r="2771" spans="2:8" ht="15" customHeight="1">
      <c r="B2771" s="364"/>
      <c r="C2771" s="361"/>
      <c r="D2771" s="361"/>
      <c r="E2771" s="361"/>
      <c r="F2771" s="361"/>
      <c r="G2771" s="361"/>
      <c r="H2771" s="361"/>
    </row>
    <row r="2772" spans="2:8" ht="15" customHeight="1">
      <c r="B2772" s="364"/>
      <c r="C2772" s="361"/>
      <c r="D2772" s="361"/>
      <c r="E2772" s="361"/>
      <c r="F2772" s="361"/>
      <c r="G2772" s="361"/>
      <c r="H2772" s="361"/>
    </row>
    <row r="2773" spans="2:8" ht="15" customHeight="1">
      <c r="B2773" s="364"/>
      <c r="C2773" s="361"/>
      <c r="D2773" s="361"/>
      <c r="E2773" s="361"/>
      <c r="F2773" s="361"/>
      <c r="G2773" s="361"/>
      <c r="H2773" s="361"/>
    </row>
    <row r="2774" spans="2:8" ht="15" customHeight="1">
      <c r="B2774" s="364"/>
      <c r="C2774" s="361"/>
      <c r="D2774" s="361"/>
      <c r="E2774" s="361"/>
      <c r="F2774" s="361"/>
      <c r="G2774" s="361"/>
      <c r="H2774" s="361"/>
    </row>
    <row r="2775" spans="2:8" ht="15" customHeight="1">
      <c r="B2775" s="364"/>
      <c r="C2775" s="361"/>
      <c r="D2775" s="361"/>
      <c r="E2775" s="361"/>
      <c r="F2775" s="361"/>
      <c r="G2775" s="361"/>
      <c r="H2775" s="361"/>
    </row>
    <row r="2776" spans="2:8" ht="15" customHeight="1">
      <c r="B2776" s="364"/>
      <c r="C2776" s="361"/>
      <c r="D2776" s="361"/>
      <c r="E2776" s="361"/>
      <c r="F2776" s="361"/>
      <c r="G2776" s="361"/>
      <c r="H2776" s="361"/>
    </row>
    <row r="2777" spans="2:8" ht="15" customHeight="1">
      <c r="B2777" s="364"/>
      <c r="C2777" s="361"/>
      <c r="D2777" s="361"/>
      <c r="E2777" s="361"/>
      <c r="F2777" s="361"/>
      <c r="G2777" s="361"/>
      <c r="H2777" s="361"/>
    </row>
    <row r="2778" spans="2:8" ht="15" customHeight="1">
      <c r="B2778" s="364"/>
      <c r="C2778" s="361"/>
      <c r="D2778" s="361"/>
      <c r="E2778" s="361"/>
      <c r="F2778" s="361"/>
      <c r="G2778" s="361"/>
      <c r="H2778" s="361"/>
    </row>
    <row r="2779" spans="2:8" ht="15" customHeight="1">
      <c r="B2779" s="364"/>
      <c r="C2779" s="361"/>
      <c r="D2779" s="361"/>
      <c r="E2779" s="361"/>
      <c r="F2779" s="361"/>
      <c r="G2779" s="361"/>
      <c r="H2779" s="361"/>
    </row>
    <row r="2780" spans="2:8" ht="15" customHeight="1">
      <c r="B2780" s="364"/>
      <c r="C2780" s="361"/>
      <c r="D2780" s="361"/>
      <c r="E2780" s="361"/>
      <c r="F2780" s="361"/>
      <c r="G2780" s="361"/>
      <c r="H2780" s="361"/>
    </row>
    <row r="2781" spans="2:8" ht="15" customHeight="1">
      <c r="B2781" s="364"/>
      <c r="C2781" s="361"/>
      <c r="D2781" s="361"/>
      <c r="E2781" s="361"/>
      <c r="F2781" s="361"/>
      <c r="G2781" s="361"/>
      <c r="H2781" s="361"/>
    </row>
    <row r="2782" spans="2:8" ht="15" customHeight="1">
      <c r="B2782" s="364"/>
      <c r="C2782" s="361"/>
      <c r="D2782" s="361"/>
      <c r="E2782" s="361"/>
      <c r="F2782" s="361"/>
      <c r="G2782" s="361"/>
      <c r="H2782" s="361"/>
    </row>
    <row r="2783" spans="2:8" ht="15" customHeight="1">
      <c r="B2783" s="364"/>
      <c r="C2783" s="361"/>
      <c r="D2783" s="361"/>
      <c r="E2783" s="361"/>
      <c r="F2783" s="361"/>
      <c r="G2783" s="361"/>
      <c r="H2783" s="361"/>
    </row>
    <row r="2784" spans="2:8" ht="15" customHeight="1">
      <c r="B2784" s="364"/>
      <c r="C2784" s="361"/>
      <c r="D2784" s="361"/>
      <c r="E2784" s="361"/>
      <c r="F2784" s="361"/>
      <c r="G2784" s="361"/>
      <c r="H2784" s="361"/>
    </row>
    <row r="2785" spans="2:8" ht="15" customHeight="1">
      <c r="B2785" s="364"/>
      <c r="C2785" s="361"/>
      <c r="D2785" s="361"/>
      <c r="E2785" s="361"/>
      <c r="F2785" s="361"/>
      <c r="G2785" s="361"/>
      <c r="H2785" s="361"/>
    </row>
    <row r="2786" spans="2:8" ht="15" customHeight="1">
      <c r="B2786" s="364"/>
      <c r="C2786" s="361"/>
      <c r="D2786" s="361"/>
      <c r="E2786" s="361"/>
      <c r="F2786" s="361"/>
      <c r="G2786" s="361"/>
      <c r="H2786" s="361"/>
    </row>
    <row r="2787" spans="2:8" ht="15" customHeight="1">
      <c r="B2787" s="364"/>
      <c r="C2787" s="361"/>
      <c r="D2787" s="361"/>
      <c r="E2787" s="361"/>
      <c r="F2787" s="361"/>
      <c r="G2787" s="361"/>
      <c r="H2787" s="361"/>
    </row>
    <row r="2788" spans="2:8" ht="15" customHeight="1">
      <c r="B2788" s="364"/>
      <c r="C2788" s="361"/>
      <c r="D2788" s="361"/>
      <c r="E2788" s="361"/>
      <c r="F2788" s="361"/>
      <c r="G2788" s="361"/>
      <c r="H2788" s="361"/>
    </row>
    <row r="2789" spans="2:8" ht="15" customHeight="1">
      <c r="B2789" s="364"/>
      <c r="C2789" s="361"/>
      <c r="D2789" s="361"/>
      <c r="E2789" s="361"/>
      <c r="F2789" s="361"/>
      <c r="G2789" s="361"/>
      <c r="H2789" s="361"/>
    </row>
    <row r="2790" spans="2:8" ht="15" customHeight="1">
      <c r="B2790" s="364"/>
      <c r="C2790" s="361"/>
      <c r="D2790" s="361"/>
      <c r="E2790" s="361"/>
      <c r="F2790" s="361"/>
      <c r="G2790" s="361"/>
      <c r="H2790" s="361"/>
    </row>
    <row r="2791" spans="2:8" ht="15" customHeight="1">
      <c r="B2791" s="364"/>
      <c r="C2791" s="361"/>
      <c r="D2791" s="361"/>
      <c r="E2791" s="361"/>
      <c r="F2791" s="361"/>
      <c r="G2791" s="361"/>
      <c r="H2791" s="361"/>
    </row>
    <row r="2792" spans="2:8" ht="15" customHeight="1">
      <c r="B2792" s="364"/>
      <c r="C2792" s="361"/>
      <c r="D2792" s="361"/>
      <c r="E2792" s="361"/>
      <c r="F2792" s="361"/>
      <c r="G2792" s="361"/>
      <c r="H2792" s="361"/>
    </row>
    <row r="2793" spans="2:8" ht="15" customHeight="1">
      <c r="B2793" s="364"/>
      <c r="C2793" s="361"/>
      <c r="D2793" s="361"/>
      <c r="E2793" s="361"/>
      <c r="F2793" s="361"/>
      <c r="G2793" s="361"/>
      <c r="H2793" s="361"/>
    </row>
    <row r="2794" spans="2:8" ht="15" customHeight="1">
      <c r="B2794" s="364"/>
      <c r="C2794" s="361"/>
      <c r="D2794" s="361"/>
      <c r="E2794" s="361"/>
      <c r="F2794" s="361"/>
      <c r="G2794" s="361"/>
      <c r="H2794" s="361"/>
    </row>
    <row r="2795" spans="2:8" ht="15" customHeight="1">
      <c r="B2795" s="364"/>
      <c r="C2795" s="361"/>
      <c r="D2795" s="361"/>
      <c r="E2795" s="361"/>
      <c r="F2795" s="361"/>
      <c r="G2795" s="361"/>
      <c r="H2795" s="361"/>
    </row>
    <row r="2796" spans="2:8" ht="15" customHeight="1">
      <c r="B2796" s="364"/>
      <c r="C2796" s="361"/>
      <c r="D2796" s="361"/>
      <c r="E2796" s="361"/>
      <c r="F2796" s="361"/>
      <c r="G2796" s="361"/>
      <c r="H2796" s="361"/>
    </row>
    <row r="2797" spans="2:8" ht="15" customHeight="1">
      <c r="B2797" s="364"/>
      <c r="C2797" s="361"/>
      <c r="D2797" s="361"/>
      <c r="E2797" s="361"/>
      <c r="F2797" s="361"/>
      <c r="G2797" s="361"/>
      <c r="H2797" s="361"/>
    </row>
    <row r="2798" spans="2:8" ht="15" customHeight="1">
      <c r="B2798" s="364"/>
      <c r="C2798" s="361"/>
      <c r="D2798" s="361"/>
      <c r="E2798" s="361"/>
      <c r="F2798" s="361"/>
      <c r="G2798" s="361"/>
      <c r="H2798" s="361"/>
    </row>
    <row r="2799" spans="2:8" ht="15" customHeight="1">
      <c r="B2799" s="364"/>
      <c r="C2799" s="361"/>
      <c r="D2799" s="361"/>
      <c r="E2799" s="361"/>
      <c r="F2799" s="361"/>
      <c r="G2799" s="361"/>
      <c r="H2799" s="361"/>
    </row>
    <row r="2800" spans="2:8" ht="15" customHeight="1">
      <c r="B2800" s="364"/>
      <c r="C2800" s="361"/>
      <c r="D2800" s="361"/>
      <c r="E2800" s="361"/>
      <c r="F2800" s="361"/>
      <c r="G2800" s="361"/>
      <c r="H2800" s="361"/>
    </row>
    <row r="2801" spans="2:8" ht="15" customHeight="1">
      <c r="B2801" s="364"/>
      <c r="C2801" s="361"/>
      <c r="D2801" s="361"/>
      <c r="E2801" s="361"/>
      <c r="F2801" s="361"/>
      <c r="G2801" s="361"/>
      <c r="H2801" s="361"/>
    </row>
    <row r="2802" spans="2:8" ht="15" customHeight="1">
      <c r="B2802" s="364"/>
      <c r="C2802" s="361"/>
      <c r="D2802" s="361"/>
      <c r="E2802" s="361"/>
      <c r="F2802" s="361"/>
      <c r="G2802" s="361"/>
      <c r="H2802" s="361"/>
    </row>
    <row r="2803" spans="2:8" ht="15" customHeight="1">
      <c r="B2803" s="364"/>
      <c r="C2803" s="361"/>
      <c r="D2803" s="361"/>
      <c r="E2803" s="361"/>
      <c r="F2803" s="361"/>
      <c r="G2803" s="361"/>
      <c r="H2803" s="361"/>
    </row>
    <row r="2804" spans="2:8" ht="15" customHeight="1">
      <c r="B2804" s="364"/>
      <c r="C2804" s="361"/>
      <c r="D2804" s="361"/>
      <c r="E2804" s="361"/>
      <c r="F2804" s="361"/>
      <c r="G2804" s="361"/>
      <c r="H2804" s="361"/>
    </row>
    <row r="2805" spans="2:8" ht="15" customHeight="1">
      <c r="B2805" s="364"/>
      <c r="C2805" s="361"/>
      <c r="D2805" s="361"/>
      <c r="E2805" s="361"/>
      <c r="F2805" s="361"/>
      <c r="G2805" s="361"/>
      <c r="H2805" s="361"/>
    </row>
    <row r="2806" spans="2:8" ht="15" customHeight="1">
      <c r="B2806" s="364"/>
      <c r="C2806" s="361"/>
      <c r="D2806" s="361"/>
      <c r="E2806" s="361"/>
      <c r="F2806" s="361"/>
      <c r="G2806" s="361"/>
      <c r="H2806" s="361"/>
    </row>
    <row r="2807" spans="2:8" ht="15" customHeight="1">
      <c r="B2807" s="364"/>
      <c r="C2807" s="361"/>
      <c r="D2807" s="361"/>
      <c r="E2807" s="361"/>
      <c r="F2807" s="361"/>
      <c r="G2807" s="361"/>
      <c r="H2807" s="361"/>
    </row>
    <row r="2808" spans="2:8" ht="15" customHeight="1">
      <c r="B2808" s="364"/>
      <c r="C2808" s="361"/>
      <c r="D2808" s="361"/>
      <c r="E2808" s="361"/>
      <c r="F2808" s="361"/>
      <c r="G2808" s="361"/>
      <c r="H2808" s="361"/>
    </row>
    <row r="2809" spans="2:8" ht="15" customHeight="1">
      <c r="B2809" s="364"/>
      <c r="C2809" s="361"/>
      <c r="D2809" s="361"/>
      <c r="E2809" s="361"/>
      <c r="F2809" s="361"/>
      <c r="G2809" s="361"/>
      <c r="H2809" s="361"/>
    </row>
    <row r="2810" spans="2:8" ht="15" customHeight="1">
      <c r="B2810" s="364"/>
      <c r="C2810" s="361"/>
      <c r="D2810" s="361"/>
      <c r="E2810" s="361"/>
      <c r="F2810" s="361"/>
      <c r="G2810" s="361"/>
      <c r="H2810" s="361"/>
    </row>
    <row r="2811" spans="2:8" ht="15" customHeight="1">
      <c r="B2811" s="364"/>
      <c r="C2811" s="361"/>
      <c r="D2811" s="361"/>
      <c r="E2811" s="361"/>
      <c r="F2811" s="361"/>
      <c r="G2811" s="361"/>
      <c r="H2811" s="361"/>
    </row>
    <row r="2812" spans="2:8" ht="15" customHeight="1">
      <c r="B2812" s="364"/>
      <c r="C2812" s="361"/>
      <c r="D2812" s="361"/>
      <c r="E2812" s="361"/>
      <c r="F2812" s="361"/>
      <c r="G2812" s="361"/>
      <c r="H2812" s="361"/>
    </row>
    <row r="2813" spans="2:8" ht="15" customHeight="1">
      <c r="B2813" s="364"/>
      <c r="C2813" s="361"/>
      <c r="D2813" s="361"/>
      <c r="E2813" s="361"/>
      <c r="F2813" s="361"/>
      <c r="G2813" s="361"/>
      <c r="H2813" s="361"/>
    </row>
    <row r="2814" spans="2:8" ht="15" customHeight="1">
      <c r="B2814" s="364"/>
      <c r="C2814" s="361"/>
      <c r="D2814" s="361"/>
      <c r="E2814" s="361"/>
      <c r="F2814" s="361"/>
      <c r="G2814" s="361"/>
      <c r="H2814" s="361"/>
    </row>
    <row r="2815" spans="2:8" ht="15" customHeight="1">
      <c r="B2815" s="364"/>
      <c r="C2815" s="361"/>
      <c r="D2815" s="361"/>
      <c r="E2815" s="361"/>
      <c r="F2815" s="361"/>
      <c r="G2815" s="361"/>
      <c r="H2815" s="361"/>
    </row>
    <row r="2816" spans="2:8" ht="15" customHeight="1">
      <c r="B2816" s="364"/>
      <c r="C2816" s="361"/>
      <c r="D2816" s="361"/>
      <c r="E2816" s="361"/>
      <c r="F2816" s="361"/>
      <c r="G2816" s="361"/>
      <c r="H2816" s="361"/>
    </row>
    <row r="2817" spans="2:8" ht="15" customHeight="1">
      <c r="B2817" s="364"/>
      <c r="C2817" s="361"/>
      <c r="D2817" s="361"/>
      <c r="E2817" s="361"/>
      <c r="F2817" s="361"/>
      <c r="G2817" s="361"/>
      <c r="H2817" s="361"/>
    </row>
    <row r="2818" spans="2:8" ht="15" customHeight="1">
      <c r="B2818" s="364"/>
      <c r="C2818" s="361"/>
      <c r="D2818" s="361"/>
      <c r="E2818" s="361"/>
      <c r="F2818" s="361"/>
      <c r="G2818" s="361"/>
      <c r="H2818" s="361"/>
    </row>
    <row r="2819" spans="2:8" ht="15" customHeight="1">
      <c r="B2819" s="364"/>
      <c r="C2819" s="361"/>
      <c r="D2819" s="361"/>
      <c r="E2819" s="361"/>
      <c r="F2819" s="361"/>
      <c r="G2819" s="361"/>
      <c r="H2819" s="361"/>
    </row>
    <row r="2820" spans="2:8" ht="15" customHeight="1">
      <c r="B2820" s="364"/>
      <c r="C2820" s="361"/>
      <c r="D2820" s="361"/>
      <c r="E2820" s="361"/>
      <c r="F2820" s="361"/>
      <c r="G2820" s="361"/>
      <c r="H2820" s="361"/>
    </row>
    <row r="2821" spans="2:8" ht="15" customHeight="1">
      <c r="B2821" s="364"/>
      <c r="C2821" s="361"/>
      <c r="D2821" s="361"/>
      <c r="E2821" s="361"/>
      <c r="F2821" s="361"/>
      <c r="G2821" s="361"/>
      <c r="H2821" s="361"/>
    </row>
    <row r="2822" spans="2:8" ht="15" customHeight="1">
      <c r="B2822" s="364"/>
      <c r="C2822" s="361"/>
      <c r="D2822" s="361"/>
      <c r="E2822" s="361"/>
      <c r="F2822" s="361"/>
      <c r="G2822" s="361"/>
      <c r="H2822" s="361"/>
    </row>
    <row r="2823" spans="2:8" ht="15" customHeight="1">
      <c r="B2823" s="364"/>
      <c r="C2823" s="361"/>
      <c r="D2823" s="361"/>
      <c r="E2823" s="361"/>
      <c r="F2823" s="361"/>
      <c r="G2823" s="361"/>
      <c r="H2823" s="361"/>
    </row>
    <row r="2824" spans="2:8" ht="15" customHeight="1">
      <c r="B2824" s="364"/>
      <c r="C2824" s="361"/>
      <c r="D2824" s="361"/>
      <c r="E2824" s="361"/>
      <c r="F2824" s="361"/>
      <c r="G2824" s="361"/>
      <c r="H2824" s="361"/>
    </row>
    <row r="2825" spans="2:8" ht="15" customHeight="1">
      <c r="B2825" s="364"/>
      <c r="C2825" s="361"/>
      <c r="D2825" s="361"/>
      <c r="E2825" s="361"/>
      <c r="F2825" s="361"/>
      <c r="G2825" s="361"/>
      <c r="H2825" s="361"/>
    </row>
    <row r="2826" spans="2:8" ht="15" customHeight="1">
      <c r="B2826" s="364"/>
      <c r="C2826" s="361"/>
      <c r="D2826" s="361"/>
      <c r="E2826" s="361"/>
      <c r="F2826" s="361"/>
      <c r="G2826" s="361"/>
      <c r="H2826" s="361"/>
    </row>
    <row r="2827" spans="2:8" ht="15" customHeight="1">
      <c r="B2827" s="364"/>
      <c r="C2827" s="361"/>
      <c r="D2827" s="361"/>
      <c r="E2827" s="361"/>
      <c r="F2827" s="361"/>
      <c r="G2827" s="361"/>
      <c r="H2827" s="361"/>
    </row>
    <row r="2828" spans="2:8" ht="15" customHeight="1">
      <c r="B2828" s="364"/>
      <c r="C2828" s="361"/>
      <c r="D2828" s="361"/>
      <c r="E2828" s="361"/>
      <c r="F2828" s="361"/>
      <c r="G2828" s="361"/>
      <c r="H2828" s="361"/>
    </row>
    <row r="2829" spans="2:8" ht="15" customHeight="1">
      <c r="B2829" s="364"/>
      <c r="C2829" s="361"/>
      <c r="D2829" s="361"/>
      <c r="E2829" s="361"/>
      <c r="F2829" s="361"/>
      <c r="G2829" s="361"/>
      <c r="H2829" s="361"/>
    </row>
    <row r="2830" spans="2:8" ht="15" customHeight="1">
      <c r="B2830" s="364"/>
      <c r="C2830" s="361"/>
      <c r="D2830" s="361"/>
      <c r="E2830" s="361"/>
      <c r="F2830" s="361"/>
      <c r="G2830" s="361"/>
      <c r="H2830" s="361"/>
    </row>
    <row r="2831" spans="2:8" ht="15" customHeight="1">
      <c r="B2831" s="364"/>
      <c r="C2831" s="361"/>
      <c r="D2831" s="361"/>
      <c r="E2831" s="361"/>
      <c r="F2831" s="361"/>
      <c r="G2831" s="361"/>
      <c r="H2831" s="361"/>
    </row>
    <row r="2832" spans="2:8" ht="15" customHeight="1">
      <c r="B2832" s="364"/>
      <c r="C2832" s="361"/>
      <c r="D2832" s="361"/>
      <c r="E2832" s="361"/>
      <c r="F2832" s="361"/>
      <c r="G2832" s="361"/>
      <c r="H2832" s="361"/>
    </row>
    <row r="2833" spans="2:8" ht="15" customHeight="1">
      <c r="B2833" s="364"/>
      <c r="C2833" s="361"/>
      <c r="D2833" s="361"/>
      <c r="E2833" s="361"/>
      <c r="F2833" s="361"/>
      <c r="G2833" s="361"/>
      <c r="H2833" s="361"/>
    </row>
    <row r="2834" spans="2:8" ht="15" customHeight="1">
      <c r="B2834" s="364"/>
      <c r="C2834" s="361"/>
      <c r="D2834" s="361"/>
      <c r="E2834" s="361"/>
      <c r="F2834" s="361"/>
      <c r="G2834" s="361"/>
      <c r="H2834" s="361"/>
    </row>
    <row r="2835" spans="2:8" ht="15" customHeight="1">
      <c r="B2835" s="364"/>
      <c r="C2835" s="361"/>
      <c r="D2835" s="361"/>
      <c r="E2835" s="361"/>
      <c r="F2835" s="361"/>
      <c r="G2835" s="361"/>
      <c r="H2835" s="361"/>
    </row>
    <row r="2836" spans="2:8" ht="15" customHeight="1">
      <c r="B2836" s="364"/>
      <c r="C2836" s="361"/>
      <c r="D2836" s="361"/>
      <c r="E2836" s="361"/>
      <c r="F2836" s="361"/>
      <c r="G2836" s="361"/>
      <c r="H2836" s="361"/>
    </row>
    <row r="2837" spans="2:8" ht="15" customHeight="1">
      <c r="B2837" s="364"/>
      <c r="C2837" s="361"/>
      <c r="D2837" s="361"/>
      <c r="E2837" s="361"/>
      <c r="F2837" s="361"/>
      <c r="G2837" s="361"/>
      <c r="H2837" s="361"/>
    </row>
    <row r="2838" spans="2:8" ht="15" customHeight="1">
      <c r="B2838" s="364"/>
      <c r="C2838" s="361"/>
      <c r="D2838" s="361"/>
      <c r="E2838" s="361"/>
      <c r="F2838" s="361"/>
      <c r="G2838" s="361"/>
      <c r="H2838" s="361"/>
    </row>
    <row r="2839" spans="2:8" ht="15" customHeight="1">
      <c r="B2839" s="364"/>
      <c r="C2839" s="361"/>
      <c r="D2839" s="361"/>
      <c r="E2839" s="361"/>
      <c r="F2839" s="361"/>
      <c r="G2839" s="361"/>
      <c r="H2839" s="361"/>
    </row>
    <row r="2840" spans="2:8" ht="15" customHeight="1">
      <c r="B2840" s="364"/>
      <c r="C2840" s="361"/>
      <c r="D2840" s="361"/>
      <c r="E2840" s="361"/>
      <c r="F2840" s="361"/>
      <c r="G2840" s="361"/>
      <c r="H2840" s="361"/>
    </row>
    <row r="2841" spans="2:8" ht="15" customHeight="1">
      <c r="B2841" s="364"/>
      <c r="C2841" s="361"/>
      <c r="D2841" s="361"/>
      <c r="E2841" s="361"/>
      <c r="F2841" s="361"/>
      <c r="G2841" s="361"/>
      <c r="H2841" s="361"/>
    </row>
    <row r="2842" spans="2:8" ht="15" customHeight="1">
      <c r="B2842" s="364"/>
      <c r="C2842" s="361"/>
      <c r="D2842" s="361"/>
      <c r="E2842" s="361"/>
      <c r="F2842" s="361"/>
      <c r="G2842" s="361"/>
      <c r="H2842" s="361"/>
    </row>
    <row r="2843" spans="2:8" ht="15" customHeight="1">
      <c r="B2843" s="364"/>
      <c r="C2843" s="361"/>
      <c r="D2843" s="361"/>
      <c r="E2843" s="361"/>
      <c r="F2843" s="361"/>
      <c r="G2843" s="361"/>
      <c r="H2843" s="361"/>
    </row>
    <row r="2844" spans="2:8" ht="15" customHeight="1">
      <c r="B2844" s="364"/>
      <c r="C2844" s="361"/>
      <c r="D2844" s="361"/>
      <c r="E2844" s="361"/>
      <c r="F2844" s="361"/>
      <c r="G2844" s="361"/>
      <c r="H2844" s="361"/>
    </row>
    <row r="2845" spans="2:8" ht="15" customHeight="1">
      <c r="B2845" s="364"/>
      <c r="C2845" s="361"/>
      <c r="D2845" s="361"/>
      <c r="E2845" s="361"/>
      <c r="F2845" s="361"/>
      <c r="G2845" s="361"/>
      <c r="H2845" s="361"/>
    </row>
    <row r="2846" spans="2:8" ht="15" customHeight="1">
      <c r="B2846" s="364"/>
      <c r="C2846" s="361"/>
      <c r="D2846" s="361"/>
      <c r="E2846" s="361"/>
      <c r="F2846" s="361"/>
      <c r="G2846" s="361"/>
      <c r="H2846" s="361"/>
    </row>
    <row r="2847" spans="2:8" ht="15" customHeight="1">
      <c r="B2847" s="364"/>
      <c r="C2847" s="361"/>
      <c r="D2847" s="361"/>
      <c r="E2847" s="361"/>
      <c r="F2847" s="361"/>
      <c r="G2847" s="361"/>
      <c r="H2847" s="361"/>
    </row>
    <row r="2848" spans="2:8" ht="15" customHeight="1">
      <c r="B2848" s="364"/>
      <c r="C2848" s="361"/>
      <c r="D2848" s="361"/>
      <c r="E2848" s="361"/>
      <c r="F2848" s="361"/>
      <c r="G2848" s="361"/>
      <c r="H2848" s="361"/>
    </row>
    <row r="2849" spans="2:8" ht="15" customHeight="1">
      <c r="B2849" s="364"/>
      <c r="C2849" s="361"/>
      <c r="D2849" s="361"/>
      <c r="E2849" s="361"/>
      <c r="F2849" s="361"/>
      <c r="G2849" s="361"/>
      <c r="H2849" s="361"/>
    </row>
    <row r="2850" spans="2:8" ht="15" customHeight="1">
      <c r="B2850" s="364"/>
      <c r="C2850" s="361"/>
      <c r="D2850" s="361"/>
      <c r="E2850" s="361"/>
      <c r="F2850" s="361"/>
      <c r="G2850" s="361"/>
      <c r="H2850" s="361"/>
    </row>
    <row r="2851" spans="2:8" ht="15" customHeight="1">
      <c r="B2851" s="364"/>
      <c r="C2851" s="361"/>
      <c r="D2851" s="361"/>
      <c r="E2851" s="361"/>
      <c r="F2851" s="361"/>
      <c r="G2851" s="361"/>
      <c r="H2851" s="361"/>
    </row>
    <row r="2852" spans="2:8" ht="15" customHeight="1">
      <c r="B2852" s="364"/>
      <c r="C2852" s="361"/>
      <c r="D2852" s="361"/>
      <c r="E2852" s="361"/>
      <c r="F2852" s="361"/>
      <c r="G2852" s="361"/>
      <c r="H2852" s="361"/>
    </row>
    <row r="2853" spans="2:8" ht="15" customHeight="1">
      <c r="B2853" s="364"/>
      <c r="C2853" s="361"/>
      <c r="D2853" s="361"/>
      <c r="E2853" s="361"/>
      <c r="F2853" s="361"/>
      <c r="G2853" s="361"/>
      <c r="H2853" s="361"/>
    </row>
    <row r="2854" spans="2:8" ht="15" customHeight="1">
      <c r="B2854" s="364"/>
      <c r="C2854" s="361"/>
      <c r="D2854" s="361"/>
      <c r="E2854" s="361"/>
      <c r="F2854" s="361"/>
      <c r="G2854" s="361"/>
      <c r="H2854" s="361"/>
    </row>
    <row r="2855" spans="2:8" ht="15" customHeight="1">
      <c r="B2855" s="364"/>
      <c r="C2855" s="361"/>
      <c r="D2855" s="361"/>
      <c r="E2855" s="361"/>
      <c r="F2855" s="361"/>
      <c r="G2855" s="361"/>
      <c r="H2855" s="361"/>
    </row>
    <row r="2856" spans="2:8" ht="15" customHeight="1">
      <c r="B2856" s="364"/>
      <c r="C2856" s="361"/>
      <c r="D2856" s="361"/>
      <c r="E2856" s="361"/>
      <c r="F2856" s="361"/>
      <c r="G2856" s="361"/>
      <c r="H2856" s="361"/>
    </row>
    <row r="2857" spans="2:8" ht="15" customHeight="1">
      <c r="B2857" s="364"/>
      <c r="C2857" s="361"/>
      <c r="D2857" s="361"/>
      <c r="E2857" s="361"/>
      <c r="F2857" s="361"/>
      <c r="G2857" s="361"/>
      <c r="H2857" s="361"/>
    </row>
    <row r="2858" spans="2:8" ht="15" customHeight="1">
      <c r="B2858" s="364"/>
      <c r="C2858" s="361"/>
      <c r="D2858" s="361"/>
      <c r="E2858" s="361"/>
      <c r="F2858" s="361"/>
      <c r="G2858" s="361"/>
      <c r="H2858" s="361"/>
    </row>
    <row r="2859" spans="2:8" ht="15" customHeight="1">
      <c r="B2859" s="364"/>
      <c r="C2859" s="361"/>
      <c r="D2859" s="361"/>
      <c r="E2859" s="361"/>
      <c r="F2859" s="361"/>
      <c r="G2859" s="361"/>
      <c r="H2859" s="361"/>
    </row>
    <row r="2860" spans="2:8" ht="15" customHeight="1">
      <c r="B2860" s="364"/>
      <c r="C2860" s="361"/>
      <c r="D2860" s="361"/>
      <c r="E2860" s="361"/>
      <c r="F2860" s="361"/>
      <c r="G2860" s="361"/>
      <c r="H2860" s="361"/>
    </row>
    <row r="2861" spans="2:8" ht="15" customHeight="1">
      <c r="B2861" s="364"/>
      <c r="C2861" s="361"/>
      <c r="D2861" s="361"/>
      <c r="E2861" s="361"/>
      <c r="F2861" s="361"/>
      <c r="G2861" s="361"/>
      <c r="H2861" s="361"/>
    </row>
    <row r="2862" spans="2:8" ht="15" customHeight="1">
      <c r="B2862" s="364"/>
      <c r="C2862" s="361"/>
      <c r="D2862" s="361"/>
      <c r="E2862" s="361"/>
      <c r="F2862" s="361"/>
      <c r="G2862" s="361"/>
      <c r="H2862" s="361"/>
    </row>
    <row r="2863" spans="2:8" ht="15" customHeight="1">
      <c r="B2863" s="364"/>
      <c r="C2863" s="361"/>
      <c r="D2863" s="361"/>
      <c r="E2863" s="361"/>
      <c r="F2863" s="361"/>
      <c r="G2863" s="361"/>
      <c r="H2863" s="361"/>
    </row>
    <row r="2864" spans="2:8" ht="15" customHeight="1">
      <c r="B2864" s="364"/>
      <c r="C2864" s="361"/>
      <c r="D2864" s="361"/>
      <c r="E2864" s="361"/>
      <c r="F2864" s="361"/>
      <c r="G2864" s="361"/>
      <c r="H2864" s="361"/>
    </row>
    <row r="2865" spans="2:8" ht="15" customHeight="1">
      <c r="B2865" s="364"/>
      <c r="C2865" s="361"/>
      <c r="D2865" s="361"/>
      <c r="E2865" s="361"/>
      <c r="F2865" s="361"/>
      <c r="G2865" s="361"/>
      <c r="H2865" s="361"/>
    </row>
    <row r="2866" spans="2:8" ht="15" customHeight="1">
      <c r="B2866" s="364"/>
      <c r="C2866" s="361"/>
      <c r="D2866" s="361"/>
      <c r="E2866" s="361"/>
      <c r="F2866" s="361"/>
      <c r="G2866" s="361"/>
      <c r="H2866" s="361"/>
    </row>
    <row r="2867" spans="2:8" ht="15" customHeight="1">
      <c r="B2867" s="364"/>
      <c r="C2867" s="361"/>
      <c r="D2867" s="361"/>
      <c r="E2867" s="361"/>
      <c r="F2867" s="361"/>
      <c r="G2867" s="361"/>
      <c r="H2867" s="361"/>
    </row>
    <row r="2868" spans="2:8" ht="15" customHeight="1">
      <c r="B2868" s="364"/>
      <c r="C2868" s="361"/>
      <c r="D2868" s="361"/>
      <c r="E2868" s="361"/>
      <c r="F2868" s="361"/>
      <c r="G2868" s="361"/>
      <c r="H2868" s="361"/>
    </row>
    <row r="2869" spans="2:8" ht="15" customHeight="1">
      <c r="B2869" s="364"/>
      <c r="C2869" s="361"/>
      <c r="D2869" s="361"/>
      <c r="E2869" s="361"/>
      <c r="F2869" s="361"/>
      <c r="G2869" s="361"/>
      <c r="H2869" s="361"/>
    </row>
    <row r="2870" spans="2:8" ht="15" customHeight="1">
      <c r="B2870" s="364"/>
      <c r="C2870" s="361"/>
      <c r="D2870" s="361"/>
      <c r="E2870" s="361"/>
      <c r="F2870" s="361"/>
      <c r="G2870" s="361"/>
      <c r="H2870" s="361"/>
    </row>
    <row r="2871" spans="2:8" ht="15" customHeight="1">
      <c r="B2871" s="364"/>
      <c r="C2871" s="361"/>
      <c r="D2871" s="361"/>
      <c r="E2871" s="361"/>
      <c r="F2871" s="361"/>
      <c r="G2871" s="361"/>
      <c r="H2871" s="361"/>
    </row>
    <row r="2872" spans="2:8" ht="15" customHeight="1">
      <c r="B2872" s="364"/>
      <c r="C2872" s="361"/>
      <c r="D2872" s="361"/>
      <c r="E2872" s="361"/>
      <c r="F2872" s="361"/>
      <c r="G2872" s="361"/>
      <c r="H2872" s="361"/>
    </row>
    <row r="2873" spans="2:8" ht="15" customHeight="1">
      <c r="B2873" s="364"/>
      <c r="C2873" s="361"/>
      <c r="D2873" s="361"/>
      <c r="E2873" s="361"/>
      <c r="F2873" s="361"/>
      <c r="G2873" s="361"/>
      <c r="H2873" s="361"/>
    </row>
    <row r="2874" spans="2:8" ht="15" customHeight="1">
      <c r="B2874" s="364"/>
      <c r="C2874" s="361"/>
      <c r="D2874" s="361"/>
      <c r="E2874" s="361"/>
      <c r="F2874" s="361"/>
      <c r="G2874" s="361"/>
      <c r="H2874" s="361"/>
    </row>
    <row r="2875" spans="2:8" ht="15" customHeight="1">
      <c r="B2875" s="364"/>
      <c r="C2875" s="361"/>
      <c r="D2875" s="361"/>
      <c r="E2875" s="361"/>
      <c r="F2875" s="361"/>
      <c r="G2875" s="361"/>
      <c r="H2875" s="361"/>
    </row>
    <row r="2876" spans="2:8" ht="15" customHeight="1">
      <c r="B2876" s="364"/>
      <c r="C2876" s="361"/>
      <c r="D2876" s="361"/>
      <c r="E2876" s="361"/>
      <c r="F2876" s="361"/>
      <c r="G2876" s="361"/>
      <c r="H2876" s="361"/>
    </row>
    <row r="2877" spans="2:8" ht="15" customHeight="1">
      <c r="B2877" s="364"/>
      <c r="C2877" s="361"/>
      <c r="D2877" s="361"/>
      <c r="E2877" s="361"/>
      <c r="F2877" s="361"/>
      <c r="G2877" s="361"/>
      <c r="H2877" s="361"/>
    </row>
    <row r="2878" spans="2:8" ht="15" customHeight="1">
      <c r="B2878" s="364"/>
      <c r="C2878" s="361"/>
      <c r="D2878" s="361"/>
      <c r="E2878" s="361"/>
      <c r="F2878" s="361"/>
      <c r="G2878" s="361"/>
      <c r="H2878" s="361"/>
    </row>
    <row r="2879" spans="2:8" ht="15" customHeight="1">
      <c r="B2879" s="364"/>
      <c r="C2879" s="361"/>
      <c r="D2879" s="361"/>
      <c r="E2879" s="361"/>
      <c r="F2879" s="361"/>
      <c r="G2879" s="361"/>
      <c r="H2879" s="361"/>
    </row>
    <row r="2880" spans="2:8" ht="15" customHeight="1">
      <c r="B2880" s="364"/>
      <c r="C2880" s="361"/>
      <c r="D2880" s="361"/>
      <c r="E2880" s="361"/>
      <c r="F2880" s="361"/>
      <c r="G2880" s="361"/>
      <c r="H2880" s="361"/>
    </row>
    <row r="2881" spans="2:8" ht="15" customHeight="1">
      <c r="B2881" s="364"/>
      <c r="C2881" s="361"/>
      <c r="D2881" s="361"/>
      <c r="E2881" s="361"/>
      <c r="F2881" s="361"/>
      <c r="G2881" s="361"/>
      <c r="H2881" s="361"/>
    </row>
    <row r="2882" spans="2:8" ht="15" customHeight="1">
      <c r="B2882" s="364"/>
      <c r="C2882" s="361"/>
      <c r="D2882" s="361"/>
      <c r="E2882" s="361"/>
      <c r="F2882" s="361"/>
      <c r="G2882" s="361"/>
      <c r="H2882" s="361"/>
    </row>
    <row r="2883" spans="2:8" ht="15" customHeight="1">
      <c r="B2883" s="364"/>
      <c r="C2883" s="361"/>
      <c r="D2883" s="361"/>
      <c r="E2883" s="361"/>
      <c r="F2883" s="361"/>
      <c r="G2883" s="361"/>
      <c r="H2883" s="361"/>
    </row>
    <row r="2884" spans="2:8" ht="15" customHeight="1">
      <c r="B2884" s="364"/>
      <c r="C2884" s="361"/>
      <c r="D2884" s="361"/>
      <c r="E2884" s="361"/>
      <c r="F2884" s="361"/>
      <c r="G2884" s="361"/>
      <c r="H2884" s="361"/>
    </row>
    <row r="2885" spans="2:8" ht="15" customHeight="1">
      <c r="B2885" s="364"/>
      <c r="C2885" s="361"/>
      <c r="D2885" s="361"/>
      <c r="E2885" s="361"/>
      <c r="F2885" s="361"/>
      <c r="G2885" s="361"/>
      <c r="H2885" s="361"/>
    </row>
    <row r="2886" spans="2:8" ht="15" customHeight="1">
      <c r="B2886" s="364"/>
      <c r="C2886" s="361"/>
      <c r="D2886" s="361"/>
      <c r="E2886" s="361"/>
      <c r="F2886" s="361"/>
      <c r="G2886" s="361"/>
      <c r="H2886" s="361"/>
    </row>
    <row r="2887" spans="2:8" ht="15" customHeight="1">
      <c r="B2887" s="364"/>
      <c r="C2887" s="361"/>
      <c r="D2887" s="361"/>
      <c r="E2887" s="361"/>
      <c r="F2887" s="361"/>
      <c r="G2887" s="361"/>
      <c r="H2887" s="361"/>
    </row>
    <row r="2888" spans="2:8" ht="15" customHeight="1">
      <c r="B2888" s="364"/>
      <c r="C2888" s="361"/>
      <c r="D2888" s="361"/>
      <c r="E2888" s="361"/>
      <c r="F2888" s="361"/>
      <c r="G2888" s="361"/>
      <c r="H2888" s="361"/>
    </row>
    <row r="2889" spans="2:8" ht="15" customHeight="1">
      <c r="B2889" s="364"/>
      <c r="C2889" s="361"/>
      <c r="D2889" s="361"/>
      <c r="E2889" s="361"/>
      <c r="F2889" s="361"/>
      <c r="G2889" s="361"/>
      <c r="H2889" s="361"/>
    </row>
    <row r="2890" spans="2:8" ht="15" customHeight="1">
      <c r="B2890" s="364"/>
      <c r="C2890" s="361"/>
      <c r="D2890" s="361"/>
      <c r="E2890" s="361"/>
      <c r="F2890" s="361"/>
      <c r="G2890" s="361"/>
      <c r="H2890" s="361"/>
    </row>
    <row r="2891" spans="2:8" ht="15" customHeight="1">
      <c r="B2891" s="364"/>
      <c r="C2891" s="361"/>
      <c r="D2891" s="361"/>
      <c r="E2891" s="361"/>
      <c r="F2891" s="361"/>
      <c r="G2891" s="361"/>
      <c r="H2891" s="361"/>
    </row>
    <row r="2892" spans="2:8" ht="15" customHeight="1">
      <c r="B2892" s="364"/>
      <c r="C2892" s="361"/>
      <c r="D2892" s="361"/>
      <c r="E2892" s="361"/>
      <c r="F2892" s="361"/>
      <c r="G2892" s="361"/>
      <c r="H2892" s="361"/>
    </row>
    <row r="2893" spans="2:8" ht="15" customHeight="1">
      <c r="B2893" s="364"/>
      <c r="C2893" s="361"/>
      <c r="D2893" s="361"/>
      <c r="E2893" s="361"/>
      <c r="F2893" s="361"/>
      <c r="G2893" s="361"/>
      <c r="H2893" s="361"/>
    </row>
    <row r="2894" spans="2:8" ht="15" customHeight="1">
      <c r="B2894" s="364"/>
      <c r="C2894" s="361"/>
      <c r="D2894" s="361"/>
      <c r="E2894" s="361"/>
      <c r="F2894" s="361"/>
      <c r="G2894" s="361"/>
      <c r="H2894" s="361"/>
    </row>
    <row r="2895" spans="2:8" ht="15" customHeight="1">
      <c r="B2895" s="364"/>
      <c r="C2895" s="361"/>
      <c r="D2895" s="361"/>
      <c r="E2895" s="361"/>
      <c r="F2895" s="361"/>
      <c r="G2895" s="361"/>
      <c r="H2895" s="361"/>
    </row>
    <row r="2896" spans="2:8" ht="15" customHeight="1">
      <c r="B2896" s="364"/>
      <c r="C2896" s="361"/>
      <c r="D2896" s="361"/>
      <c r="E2896" s="361"/>
      <c r="F2896" s="361"/>
      <c r="G2896" s="361"/>
      <c r="H2896" s="361"/>
    </row>
    <row r="2897" spans="2:8" ht="15" customHeight="1">
      <c r="B2897" s="364"/>
      <c r="C2897" s="361"/>
      <c r="D2897" s="361"/>
      <c r="E2897" s="361"/>
      <c r="F2897" s="361"/>
      <c r="G2897" s="361"/>
      <c r="H2897" s="361"/>
    </row>
    <row r="2898" spans="2:8" ht="15" customHeight="1">
      <c r="B2898" s="364"/>
      <c r="C2898" s="361"/>
      <c r="D2898" s="361"/>
      <c r="E2898" s="361"/>
      <c r="F2898" s="361"/>
      <c r="G2898" s="361"/>
      <c r="H2898" s="361"/>
    </row>
    <row r="2899" spans="2:8" ht="15" customHeight="1">
      <c r="B2899" s="364"/>
      <c r="C2899" s="361"/>
      <c r="D2899" s="361"/>
      <c r="E2899" s="361"/>
      <c r="F2899" s="361"/>
      <c r="G2899" s="361"/>
      <c r="H2899" s="361"/>
    </row>
    <row r="2900" spans="2:8" ht="15" customHeight="1">
      <c r="B2900" s="364"/>
      <c r="C2900" s="361"/>
      <c r="D2900" s="361"/>
      <c r="E2900" s="361"/>
      <c r="F2900" s="361"/>
      <c r="G2900" s="361"/>
      <c r="H2900" s="361"/>
    </row>
    <row r="2901" spans="2:8" ht="15" customHeight="1">
      <c r="B2901" s="364"/>
      <c r="C2901" s="361"/>
      <c r="D2901" s="361"/>
      <c r="E2901" s="361"/>
      <c r="F2901" s="361"/>
      <c r="G2901" s="361"/>
      <c r="H2901" s="361"/>
    </row>
    <row r="2902" spans="2:8" ht="15" customHeight="1">
      <c r="B2902" s="364"/>
      <c r="C2902" s="361"/>
      <c r="D2902" s="361"/>
      <c r="E2902" s="361"/>
      <c r="F2902" s="361"/>
      <c r="G2902" s="361"/>
      <c r="H2902" s="361"/>
    </row>
    <row r="2903" spans="2:8" ht="15" customHeight="1">
      <c r="B2903" s="364"/>
      <c r="C2903" s="361"/>
      <c r="D2903" s="361"/>
      <c r="E2903" s="361"/>
      <c r="F2903" s="361"/>
      <c r="G2903" s="361"/>
      <c r="H2903" s="361"/>
    </row>
    <row r="2904" spans="2:8" ht="15" customHeight="1">
      <c r="B2904" s="364"/>
      <c r="C2904" s="361"/>
      <c r="D2904" s="361"/>
      <c r="E2904" s="361"/>
      <c r="F2904" s="361"/>
      <c r="G2904" s="361"/>
      <c r="H2904" s="361"/>
    </row>
    <row r="2905" spans="2:8" ht="15" customHeight="1">
      <c r="B2905" s="364"/>
      <c r="C2905" s="361"/>
      <c r="D2905" s="361"/>
      <c r="E2905" s="361"/>
      <c r="F2905" s="361"/>
      <c r="G2905" s="361"/>
      <c r="H2905" s="361"/>
    </row>
    <row r="2906" spans="2:8" ht="15" customHeight="1">
      <c r="B2906" s="364"/>
      <c r="C2906" s="361"/>
      <c r="D2906" s="361"/>
      <c r="E2906" s="361"/>
      <c r="F2906" s="361"/>
      <c r="G2906" s="361"/>
      <c r="H2906" s="361"/>
    </row>
    <row r="2907" spans="2:8" ht="15" customHeight="1">
      <c r="B2907" s="364"/>
      <c r="C2907" s="361"/>
      <c r="D2907" s="361"/>
      <c r="E2907" s="361"/>
      <c r="F2907" s="361"/>
      <c r="G2907" s="361"/>
      <c r="H2907" s="361"/>
    </row>
    <row r="2908" spans="2:8" ht="15" customHeight="1">
      <c r="B2908" s="364"/>
      <c r="C2908" s="361"/>
      <c r="D2908" s="361"/>
      <c r="E2908" s="361"/>
      <c r="F2908" s="361"/>
      <c r="G2908" s="361"/>
      <c r="H2908" s="361"/>
    </row>
    <row r="2909" spans="2:8" ht="15" customHeight="1">
      <c r="B2909" s="364"/>
      <c r="C2909" s="361"/>
      <c r="D2909" s="361"/>
      <c r="E2909" s="361"/>
      <c r="F2909" s="361"/>
      <c r="G2909" s="361"/>
      <c r="H2909" s="361"/>
    </row>
    <row r="2910" spans="2:8" ht="15" customHeight="1">
      <c r="B2910" s="364"/>
      <c r="C2910" s="361"/>
      <c r="D2910" s="361"/>
      <c r="E2910" s="361"/>
      <c r="F2910" s="361"/>
      <c r="G2910" s="361"/>
      <c r="H2910" s="361"/>
    </row>
    <row r="2911" spans="2:8" ht="15" customHeight="1">
      <c r="B2911" s="364"/>
      <c r="C2911" s="361"/>
      <c r="D2911" s="361"/>
      <c r="E2911" s="361"/>
      <c r="F2911" s="361"/>
      <c r="G2911" s="361"/>
      <c r="H2911" s="361"/>
    </row>
    <row r="2912" spans="2:8" ht="15" customHeight="1">
      <c r="B2912" s="364"/>
      <c r="C2912" s="361"/>
      <c r="D2912" s="361"/>
      <c r="E2912" s="361"/>
      <c r="F2912" s="361"/>
      <c r="G2912" s="361"/>
      <c r="H2912" s="361"/>
    </row>
    <row r="2913" spans="2:8" ht="15" customHeight="1">
      <c r="B2913" s="364"/>
      <c r="C2913" s="361"/>
      <c r="D2913" s="361"/>
      <c r="E2913" s="361"/>
      <c r="F2913" s="361"/>
      <c r="G2913" s="361"/>
      <c r="H2913" s="361"/>
    </row>
    <row r="2914" spans="2:8" ht="15" customHeight="1">
      <c r="B2914" s="364"/>
      <c r="C2914" s="361"/>
      <c r="D2914" s="361"/>
      <c r="E2914" s="361"/>
      <c r="F2914" s="361"/>
      <c r="G2914" s="361"/>
      <c r="H2914" s="361"/>
    </row>
    <row r="2915" spans="2:8" ht="15" customHeight="1">
      <c r="B2915" s="364"/>
      <c r="C2915" s="361"/>
      <c r="D2915" s="361"/>
      <c r="E2915" s="361"/>
      <c r="F2915" s="361"/>
      <c r="G2915" s="361"/>
      <c r="H2915" s="361"/>
    </row>
    <row r="2916" spans="2:8" ht="15" customHeight="1">
      <c r="B2916" s="364"/>
      <c r="C2916" s="361"/>
      <c r="D2916" s="361"/>
      <c r="E2916" s="361"/>
      <c r="F2916" s="361"/>
      <c r="G2916" s="361"/>
      <c r="H2916" s="361"/>
    </row>
    <row r="2917" spans="2:8" ht="15" customHeight="1">
      <c r="B2917" s="364"/>
      <c r="C2917" s="361"/>
      <c r="D2917" s="361"/>
      <c r="E2917" s="361"/>
      <c r="F2917" s="361"/>
      <c r="G2917" s="361"/>
      <c r="H2917" s="361"/>
    </row>
    <row r="2918" spans="2:8" ht="15" customHeight="1">
      <c r="B2918" s="364"/>
      <c r="C2918" s="361"/>
      <c r="D2918" s="361"/>
      <c r="E2918" s="361"/>
      <c r="F2918" s="361"/>
      <c r="G2918" s="361"/>
      <c r="H2918" s="361"/>
    </row>
    <row r="2919" spans="2:8" ht="15" customHeight="1">
      <c r="B2919" s="364"/>
      <c r="C2919" s="361"/>
      <c r="D2919" s="361"/>
      <c r="E2919" s="361"/>
      <c r="F2919" s="361"/>
      <c r="G2919" s="361"/>
      <c r="H2919" s="361"/>
    </row>
    <row r="2920" spans="2:8" ht="15" customHeight="1">
      <c r="B2920" s="364"/>
      <c r="C2920" s="361"/>
      <c r="D2920" s="361"/>
      <c r="E2920" s="361"/>
      <c r="F2920" s="361"/>
      <c r="G2920" s="361"/>
      <c r="H2920" s="361"/>
    </row>
    <row r="2921" spans="2:8" ht="15" customHeight="1">
      <c r="B2921" s="364"/>
      <c r="C2921" s="361"/>
      <c r="D2921" s="361"/>
      <c r="E2921" s="361"/>
      <c r="F2921" s="361"/>
      <c r="G2921" s="361"/>
      <c r="H2921" s="361"/>
    </row>
    <row r="2922" spans="2:8" ht="15" customHeight="1">
      <c r="B2922" s="364"/>
      <c r="C2922" s="361"/>
      <c r="D2922" s="361"/>
      <c r="E2922" s="361"/>
      <c r="F2922" s="361"/>
      <c r="G2922" s="361"/>
      <c r="H2922" s="361"/>
    </row>
    <row r="2923" spans="2:8" ht="15" customHeight="1">
      <c r="B2923" s="364"/>
      <c r="C2923" s="361"/>
      <c r="D2923" s="361"/>
      <c r="E2923" s="361"/>
      <c r="F2923" s="361"/>
      <c r="G2923" s="361"/>
      <c r="H2923" s="361"/>
    </row>
    <row r="2924" spans="2:8" ht="15" customHeight="1">
      <c r="B2924" s="364"/>
      <c r="C2924" s="361"/>
      <c r="D2924" s="361"/>
      <c r="E2924" s="361"/>
      <c r="F2924" s="361"/>
      <c r="G2924" s="361"/>
      <c r="H2924" s="361"/>
    </row>
    <row r="2925" spans="2:8" ht="15" customHeight="1">
      <c r="B2925" s="364"/>
      <c r="C2925" s="361"/>
      <c r="D2925" s="361"/>
      <c r="E2925" s="361"/>
      <c r="F2925" s="361"/>
      <c r="G2925" s="361"/>
      <c r="H2925" s="361"/>
    </row>
    <row r="2926" spans="2:8" ht="15" customHeight="1">
      <c r="B2926" s="364"/>
      <c r="C2926" s="361"/>
      <c r="D2926" s="361"/>
      <c r="E2926" s="361"/>
      <c r="F2926" s="361"/>
      <c r="G2926" s="361"/>
      <c r="H2926" s="361"/>
    </row>
    <row r="2927" spans="2:8" ht="15" customHeight="1">
      <c r="B2927" s="364"/>
      <c r="C2927" s="361"/>
      <c r="D2927" s="361"/>
      <c r="E2927" s="361"/>
      <c r="F2927" s="361"/>
      <c r="G2927" s="361"/>
      <c r="H2927" s="361"/>
    </row>
    <row r="2928" spans="2:8" ht="15" customHeight="1">
      <c r="B2928" s="364"/>
      <c r="C2928" s="361"/>
      <c r="D2928" s="361"/>
      <c r="E2928" s="361"/>
      <c r="F2928" s="361"/>
      <c r="G2928" s="361"/>
      <c r="H2928" s="361"/>
    </row>
    <row r="2929" spans="2:8" ht="15" customHeight="1">
      <c r="B2929" s="364"/>
      <c r="C2929" s="361"/>
      <c r="D2929" s="361"/>
      <c r="E2929" s="361"/>
      <c r="F2929" s="361"/>
      <c r="G2929" s="361"/>
      <c r="H2929" s="361"/>
    </row>
    <row r="2930" spans="2:8" ht="15" customHeight="1">
      <c r="B2930" s="364"/>
      <c r="C2930" s="361"/>
      <c r="D2930" s="361"/>
      <c r="E2930" s="361"/>
      <c r="F2930" s="361"/>
      <c r="G2930" s="361"/>
      <c r="H2930" s="361"/>
    </row>
    <row r="2931" spans="2:8" ht="15" customHeight="1">
      <c r="B2931" s="364"/>
      <c r="C2931" s="361"/>
      <c r="D2931" s="361"/>
      <c r="E2931" s="361"/>
      <c r="F2931" s="361"/>
      <c r="G2931" s="361"/>
      <c r="H2931" s="361"/>
    </row>
    <row r="2932" spans="2:8" ht="15" customHeight="1">
      <c r="B2932" s="364"/>
      <c r="C2932" s="361"/>
      <c r="D2932" s="361"/>
      <c r="E2932" s="361"/>
      <c r="F2932" s="361"/>
      <c r="G2932" s="361"/>
      <c r="H2932" s="361"/>
    </row>
    <row r="2933" spans="2:8" ht="15" customHeight="1">
      <c r="B2933" s="364"/>
      <c r="C2933" s="361"/>
      <c r="D2933" s="361"/>
      <c r="E2933" s="361"/>
      <c r="F2933" s="361"/>
      <c r="G2933" s="361"/>
      <c r="H2933" s="361"/>
    </row>
    <row r="2934" spans="2:8" ht="15" customHeight="1">
      <c r="B2934" s="364"/>
      <c r="C2934" s="361"/>
      <c r="D2934" s="361"/>
      <c r="E2934" s="361"/>
      <c r="F2934" s="361"/>
      <c r="G2934" s="361"/>
      <c r="H2934" s="361"/>
    </row>
    <row r="2935" spans="2:8" ht="15" customHeight="1">
      <c r="B2935" s="364"/>
      <c r="C2935" s="361"/>
      <c r="D2935" s="361"/>
      <c r="E2935" s="361"/>
      <c r="F2935" s="361"/>
      <c r="G2935" s="361"/>
      <c r="H2935" s="361"/>
    </row>
    <row r="2936" spans="2:8" ht="15" customHeight="1">
      <c r="B2936" s="364"/>
      <c r="C2936" s="361"/>
      <c r="D2936" s="361"/>
      <c r="E2936" s="361"/>
      <c r="F2936" s="361"/>
      <c r="G2936" s="361"/>
      <c r="H2936" s="361"/>
    </row>
    <row r="2937" spans="2:8" ht="15" customHeight="1">
      <c r="B2937" s="364"/>
      <c r="C2937" s="361"/>
      <c r="D2937" s="361"/>
      <c r="E2937" s="361"/>
      <c r="F2937" s="361"/>
      <c r="G2937" s="361"/>
      <c r="H2937" s="361"/>
    </row>
    <row r="2938" spans="2:8" ht="15" customHeight="1">
      <c r="B2938" s="364"/>
      <c r="C2938" s="361"/>
      <c r="D2938" s="361"/>
      <c r="E2938" s="361"/>
      <c r="F2938" s="361"/>
      <c r="G2938" s="361"/>
      <c r="H2938" s="361"/>
    </row>
    <row r="2939" spans="2:8" ht="15" customHeight="1">
      <c r="B2939" s="364"/>
      <c r="C2939" s="361"/>
      <c r="D2939" s="361"/>
      <c r="E2939" s="361"/>
      <c r="F2939" s="361"/>
      <c r="G2939" s="361"/>
      <c r="H2939" s="361"/>
    </row>
    <row r="2940" spans="2:8" ht="15" customHeight="1">
      <c r="B2940" s="364"/>
      <c r="C2940" s="361"/>
      <c r="D2940" s="361"/>
      <c r="E2940" s="361"/>
      <c r="F2940" s="361"/>
      <c r="G2940" s="361"/>
      <c r="H2940" s="361"/>
    </row>
    <row r="2941" spans="2:8" ht="15" customHeight="1">
      <c r="B2941" s="364"/>
      <c r="C2941" s="361"/>
      <c r="D2941" s="361"/>
      <c r="E2941" s="361"/>
      <c r="F2941" s="361"/>
      <c r="G2941" s="361"/>
      <c r="H2941" s="361"/>
    </row>
    <row r="2942" spans="2:8" ht="15" customHeight="1">
      <c r="B2942" s="364"/>
      <c r="C2942" s="361"/>
      <c r="D2942" s="361"/>
      <c r="E2942" s="361"/>
      <c r="F2942" s="361"/>
      <c r="G2942" s="361"/>
      <c r="H2942" s="361"/>
    </row>
    <row r="2943" spans="2:8" ht="15" customHeight="1">
      <c r="B2943" s="364"/>
      <c r="C2943" s="361"/>
      <c r="D2943" s="361"/>
      <c r="E2943" s="361"/>
      <c r="F2943" s="361"/>
      <c r="G2943" s="361"/>
      <c r="H2943" s="361"/>
    </row>
    <row r="2944" spans="2:8" ht="15" customHeight="1">
      <c r="B2944" s="364"/>
      <c r="C2944" s="361"/>
      <c r="D2944" s="361"/>
      <c r="E2944" s="361"/>
      <c r="F2944" s="361"/>
      <c r="G2944" s="361"/>
      <c r="H2944" s="361"/>
    </row>
    <row r="2945" spans="2:8" ht="15" customHeight="1">
      <c r="B2945" s="364"/>
      <c r="C2945" s="361"/>
      <c r="D2945" s="361"/>
      <c r="E2945" s="361"/>
      <c r="F2945" s="361"/>
      <c r="G2945" s="361"/>
      <c r="H2945" s="361"/>
    </row>
    <row r="2946" spans="2:8" ht="15" customHeight="1">
      <c r="B2946" s="364"/>
      <c r="C2946" s="361"/>
      <c r="D2946" s="361"/>
      <c r="E2946" s="361"/>
      <c r="F2946" s="361"/>
      <c r="G2946" s="361"/>
      <c r="H2946" s="361"/>
    </row>
    <row r="2947" spans="2:8" ht="15" customHeight="1">
      <c r="B2947" s="364"/>
      <c r="C2947" s="361"/>
      <c r="D2947" s="361"/>
      <c r="E2947" s="361"/>
      <c r="F2947" s="361"/>
      <c r="G2947" s="361"/>
      <c r="H2947" s="361"/>
    </row>
    <row r="2948" spans="2:8" ht="15" customHeight="1">
      <c r="B2948" s="364"/>
      <c r="C2948" s="361"/>
      <c r="D2948" s="361"/>
      <c r="E2948" s="361"/>
      <c r="F2948" s="361"/>
      <c r="G2948" s="361"/>
      <c r="H2948" s="361"/>
    </row>
    <row r="2949" spans="2:8" ht="15" customHeight="1">
      <c r="B2949" s="364"/>
      <c r="C2949" s="361"/>
      <c r="D2949" s="361"/>
      <c r="E2949" s="361"/>
      <c r="F2949" s="361"/>
      <c r="G2949" s="361"/>
      <c r="H2949" s="361"/>
    </row>
    <row r="2950" spans="2:8" ht="15" customHeight="1">
      <c r="B2950" s="364"/>
      <c r="C2950" s="361"/>
      <c r="D2950" s="361"/>
      <c r="E2950" s="361"/>
      <c r="F2950" s="361"/>
      <c r="G2950" s="361"/>
      <c r="H2950" s="361"/>
    </row>
    <row r="2951" spans="2:8" ht="15" customHeight="1">
      <c r="B2951" s="364"/>
      <c r="C2951" s="361"/>
      <c r="D2951" s="361"/>
      <c r="E2951" s="361"/>
      <c r="F2951" s="361"/>
      <c r="G2951" s="361"/>
      <c r="H2951" s="361"/>
    </row>
    <row r="2952" spans="2:8" ht="15" customHeight="1">
      <c r="B2952" s="364"/>
      <c r="C2952" s="361"/>
      <c r="D2952" s="361"/>
      <c r="E2952" s="361"/>
      <c r="F2952" s="361"/>
      <c r="G2952" s="361"/>
      <c r="H2952" s="361"/>
    </row>
    <row r="2953" spans="2:8" ht="15" customHeight="1">
      <c r="B2953" s="364"/>
      <c r="C2953" s="361"/>
      <c r="D2953" s="361"/>
      <c r="E2953" s="361"/>
      <c r="F2953" s="361"/>
      <c r="G2953" s="361"/>
      <c r="H2953" s="361"/>
    </row>
    <row r="2954" spans="2:8" ht="15" customHeight="1">
      <c r="B2954" s="364"/>
      <c r="C2954" s="361"/>
      <c r="D2954" s="361"/>
      <c r="E2954" s="361"/>
      <c r="F2954" s="361"/>
      <c r="G2954" s="361"/>
      <c r="H2954" s="361"/>
    </row>
    <row r="2955" spans="2:8" ht="15" customHeight="1">
      <c r="B2955" s="364"/>
      <c r="C2955" s="361"/>
      <c r="D2955" s="361"/>
      <c r="E2955" s="361"/>
      <c r="F2955" s="361"/>
      <c r="G2955" s="361"/>
      <c r="H2955" s="361"/>
    </row>
    <row r="2956" spans="2:8" ht="15" customHeight="1">
      <c r="B2956" s="364"/>
      <c r="C2956" s="361"/>
      <c r="D2956" s="361"/>
      <c r="E2956" s="361"/>
      <c r="F2956" s="361"/>
      <c r="G2956" s="361"/>
      <c r="H2956" s="361"/>
    </row>
    <row r="2957" spans="2:8" ht="15" customHeight="1">
      <c r="B2957" s="364"/>
      <c r="C2957" s="361"/>
      <c r="D2957" s="361"/>
      <c r="E2957" s="361"/>
      <c r="F2957" s="361"/>
      <c r="G2957" s="361"/>
      <c r="H2957" s="361"/>
    </row>
    <row r="2958" spans="2:8" ht="15" customHeight="1">
      <c r="B2958" s="364"/>
      <c r="C2958" s="361"/>
      <c r="D2958" s="361"/>
      <c r="E2958" s="361"/>
      <c r="F2958" s="361"/>
      <c r="G2958" s="361"/>
      <c r="H2958" s="361"/>
    </row>
    <row r="2959" spans="2:8" ht="15" customHeight="1">
      <c r="B2959" s="364"/>
      <c r="C2959" s="361"/>
      <c r="D2959" s="361"/>
      <c r="E2959" s="361"/>
      <c r="F2959" s="361"/>
      <c r="G2959" s="361"/>
      <c r="H2959" s="361"/>
    </row>
    <row r="2960" spans="2:8" ht="15" customHeight="1">
      <c r="B2960" s="364"/>
      <c r="C2960" s="361"/>
      <c r="D2960" s="361"/>
      <c r="E2960" s="361"/>
      <c r="F2960" s="361"/>
      <c r="G2960" s="361"/>
      <c r="H2960" s="361"/>
    </row>
    <row r="2961" spans="2:8" ht="15" customHeight="1">
      <c r="B2961" s="364"/>
      <c r="C2961" s="361"/>
      <c r="D2961" s="361"/>
      <c r="E2961" s="361"/>
      <c r="F2961" s="361"/>
      <c r="G2961" s="361"/>
      <c r="H2961" s="361"/>
    </row>
    <row r="2962" spans="2:8" ht="15" customHeight="1">
      <c r="B2962" s="364"/>
      <c r="C2962" s="361"/>
      <c r="D2962" s="361"/>
      <c r="E2962" s="361"/>
      <c r="F2962" s="361"/>
      <c r="G2962" s="361"/>
      <c r="H2962" s="361"/>
    </row>
    <row r="2963" spans="2:8" ht="15" customHeight="1">
      <c r="B2963" s="364"/>
      <c r="C2963" s="361"/>
      <c r="D2963" s="361"/>
      <c r="E2963" s="361"/>
      <c r="F2963" s="361"/>
      <c r="G2963" s="361"/>
      <c r="H2963" s="361"/>
    </row>
    <row r="2964" spans="2:8" ht="15" customHeight="1">
      <c r="B2964" s="364"/>
      <c r="C2964" s="361"/>
      <c r="D2964" s="361"/>
      <c r="E2964" s="361"/>
      <c r="F2964" s="361"/>
      <c r="G2964" s="361"/>
      <c r="H2964" s="361"/>
    </row>
    <row r="2965" spans="2:8" ht="15" customHeight="1">
      <c r="B2965" s="364"/>
      <c r="C2965" s="361"/>
      <c r="D2965" s="361"/>
      <c r="E2965" s="361"/>
      <c r="F2965" s="361"/>
      <c r="G2965" s="361"/>
      <c r="H2965" s="361"/>
    </row>
    <row r="2966" spans="2:8" ht="15" customHeight="1">
      <c r="B2966" s="364"/>
      <c r="C2966" s="361"/>
      <c r="D2966" s="361"/>
      <c r="E2966" s="361"/>
      <c r="F2966" s="361"/>
      <c r="G2966" s="361"/>
      <c r="H2966" s="361"/>
    </row>
    <row r="2967" spans="2:8" ht="15" customHeight="1">
      <c r="B2967" s="364"/>
      <c r="C2967" s="361"/>
      <c r="D2967" s="361"/>
      <c r="E2967" s="361"/>
      <c r="F2967" s="361"/>
      <c r="G2967" s="361"/>
      <c r="H2967" s="361"/>
    </row>
    <row r="2968" spans="2:8" ht="15" customHeight="1">
      <c r="B2968" s="364"/>
      <c r="C2968" s="361"/>
      <c r="D2968" s="361"/>
      <c r="E2968" s="361"/>
      <c r="F2968" s="361"/>
      <c r="G2968" s="361"/>
      <c r="H2968" s="361"/>
    </row>
    <row r="2969" spans="2:8" ht="15" customHeight="1">
      <c r="B2969" s="364"/>
      <c r="C2969" s="361"/>
      <c r="D2969" s="361"/>
      <c r="E2969" s="361"/>
      <c r="F2969" s="361"/>
      <c r="G2969" s="361"/>
      <c r="H2969" s="361"/>
    </row>
    <row r="2970" spans="2:8" ht="15" customHeight="1">
      <c r="B2970" s="364"/>
      <c r="C2970" s="361"/>
      <c r="D2970" s="361"/>
      <c r="E2970" s="361"/>
      <c r="F2970" s="361"/>
      <c r="G2970" s="361"/>
      <c r="H2970" s="361"/>
    </row>
    <row r="2971" spans="2:8" ht="15" customHeight="1">
      <c r="B2971" s="364"/>
      <c r="C2971" s="361"/>
      <c r="D2971" s="361"/>
      <c r="E2971" s="361"/>
      <c r="F2971" s="361"/>
      <c r="G2971" s="361"/>
      <c r="H2971" s="361"/>
    </row>
    <row r="2972" spans="2:8" ht="15" customHeight="1">
      <c r="B2972" s="364"/>
      <c r="C2972" s="361"/>
      <c r="D2972" s="361"/>
      <c r="E2972" s="361"/>
      <c r="F2972" s="361"/>
      <c r="G2972" s="361"/>
      <c r="H2972" s="361"/>
    </row>
    <row r="2973" spans="2:8" ht="15" customHeight="1">
      <c r="B2973" s="364"/>
      <c r="C2973" s="361"/>
      <c r="D2973" s="361"/>
      <c r="E2973" s="361"/>
      <c r="F2973" s="361"/>
      <c r="G2973" s="361"/>
      <c r="H2973" s="361"/>
    </row>
    <row r="2974" spans="2:8" ht="15" customHeight="1">
      <c r="B2974" s="364"/>
      <c r="C2974" s="361"/>
      <c r="D2974" s="361"/>
      <c r="E2974" s="361"/>
      <c r="F2974" s="361"/>
      <c r="G2974" s="361"/>
      <c r="H2974" s="361"/>
    </row>
    <row r="2975" spans="2:8" ht="15" customHeight="1">
      <c r="B2975" s="364"/>
      <c r="C2975" s="361"/>
      <c r="D2975" s="361"/>
      <c r="E2975" s="361"/>
      <c r="F2975" s="361"/>
      <c r="G2975" s="361"/>
      <c r="H2975" s="361"/>
    </row>
    <row r="2976" spans="2:8" ht="15" customHeight="1">
      <c r="B2976" s="364"/>
      <c r="C2976" s="361"/>
      <c r="D2976" s="361"/>
      <c r="E2976" s="361"/>
      <c r="F2976" s="361"/>
      <c r="G2976" s="361"/>
      <c r="H2976" s="361"/>
    </row>
    <row r="2977" spans="2:8" ht="15" customHeight="1">
      <c r="B2977" s="364"/>
      <c r="C2977" s="361"/>
      <c r="D2977" s="361"/>
      <c r="E2977" s="361"/>
      <c r="F2977" s="361"/>
      <c r="G2977" s="361"/>
      <c r="H2977" s="361"/>
    </row>
    <row r="2978" spans="2:8" ht="15" customHeight="1">
      <c r="B2978" s="364"/>
      <c r="C2978" s="361"/>
      <c r="D2978" s="361"/>
      <c r="E2978" s="361"/>
      <c r="F2978" s="361"/>
      <c r="G2978" s="361"/>
      <c r="H2978" s="361"/>
    </row>
    <row r="2979" spans="2:8" ht="15" customHeight="1">
      <c r="B2979" s="364"/>
      <c r="C2979" s="361"/>
      <c r="D2979" s="361"/>
      <c r="E2979" s="361"/>
      <c r="F2979" s="361"/>
      <c r="G2979" s="361"/>
      <c r="H2979" s="361"/>
    </row>
    <row r="2980" spans="2:8" ht="15" customHeight="1">
      <c r="B2980" s="364"/>
      <c r="C2980" s="361"/>
      <c r="D2980" s="361"/>
      <c r="E2980" s="361"/>
      <c r="F2980" s="361"/>
      <c r="G2980" s="361"/>
      <c r="H2980" s="361"/>
    </row>
    <row r="2981" spans="2:8" ht="15" customHeight="1">
      <c r="B2981" s="364"/>
      <c r="C2981" s="361"/>
      <c r="D2981" s="361"/>
      <c r="E2981" s="361"/>
      <c r="F2981" s="361"/>
      <c r="G2981" s="361"/>
      <c r="H2981" s="361"/>
    </row>
    <row r="2982" spans="2:8" ht="15" customHeight="1">
      <c r="B2982" s="364"/>
      <c r="C2982" s="361"/>
      <c r="D2982" s="361"/>
      <c r="E2982" s="361"/>
      <c r="F2982" s="361"/>
      <c r="G2982" s="361"/>
      <c r="H2982" s="361"/>
    </row>
    <row r="2983" spans="2:8" ht="15" customHeight="1">
      <c r="B2983" s="364"/>
      <c r="C2983" s="361"/>
      <c r="D2983" s="361"/>
      <c r="E2983" s="361"/>
      <c r="F2983" s="361"/>
      <c r="G2983" s="361"/>
      <c r="H2983" s="361"/>
    </row>
    <row r="2984" spans="2:8" ht="15" customHeight="1">
      <c r="B2984" s="364"/>
      <c r="C2984" s="361"/>
      <c r="D2984" s="361"/>
      <c r="E2984" s="361"/>
      <c r="F2984" s="361"/>
      <c r="G2984" s="361"/>
      <c r="H2984" s="361"/>
    </row>
    <row r="2985" spans="2:8" ht="15" customHeight="1">
      <c r="B2985" s="364"/>
      <c r="C2985" s="361"/>
      <c r="D2985" s="361"/>
      <c r="E2985" s="361"/>
      <c r="F2985" s="361"/>
      <c r="G2985" s="361"/>
      <c r="H2985" s="361"/>
    </row>
    <row r="2986" spans="2:8" ht="15" customHeight="1">
      <c r="B2986" s="364"/>
      <c r="C2986" s="361"/>
      <c r="D2986" s="361"/>
      <c r="E2986" s="361"/>
      <c r="F2986" s="361"/>
      <c r="G2986" s="361"/>
      <c r="H2986" s="361"/>
    </row>
    <row r="2987" spans="2:8" ht="15" customHeight="1">
      <c r="B2987" s="364"/>
      <c r="C2987" s="361"/>
      <c r="D2987" s="361"/>
      <c r="E2987" s="361"/>
      <c r="F2987" s="361"/>
      <c r="G2987" s="361"/>
      <c r="H2987" s="361"/>
    </row>
    <row r="2988" spans="2:8" ht="15" customHeight="1">
      <c r="B2988" s="364"/>
      <c r="C2988" s="361"/>
      <c r="D2988" s="361"/>
      <c r="E2988" s="361"/>
      <c r="F2988" s="361"/>
      <c r="G2988" s="361"/>
      <c r="H2988" s="361"/>
    </row>
    <row r="2989" spans="2:8" ht="15" customHeight="1">
      <c r="B2989" s="364"/>
      <c r="C2989" s="361"/>
      <c r="D2989" s="361"/>
      <c r="E2989" s="361"/>
      <c r="F2989" s="361"/>
      <c r="G2989" s="361"/>
      <c r="H2989" s="361"/>
    </row>
    <row r="2990" spans="2:8" ht="15" customHeight="1">
      <c r="B2990" s="364"/>
      <c r="C2990" s="361"/>
      <c r="D2990" s="361"/>
      <c r="E2990" s="361"/>
      <c r="F2990" s="361"/>
      <c r="G2990" s="361"/>
      <c r="H2990" s="361"/>
    </row>
    <row r="2991" spans="2:8" ht="15" customHeight="1">
      <c r="B2991" s="364"/>
      <c r="C2991" s="361"/>
      <c r="D2991" s="361"/>
      <c r="E2991" s="361"/>
      <c r="F2991" s="361"/>
      <c r="G2991" s="361"/>
      <c r="H2991" s="361"/>
    </row>
    <row r="2992" spans="2:8" ht="15" customHeight="1">
      <c r="B2992" s="364"/>
      <c r="C2992" s="361"/>
      <c r="D2992" s="361"/>
      <c r="E2992" s="361"/>
      <c r="F2992" s="361"/>
      <c r="G2992" s="361"/>
      <c r="H2992" s="361"/>
    </row>
    <row r="2993" spans="2:8" ht="15" customHeight="1">
      <c r="B2993" s="364"/>
      <c r="C2993" s="361"/>
      <c r="D2993" s="361"/>
      <c r="E2993" s="361"/>
      <c r="F2993" s="361"/>
      <c r="G2993" s="361"/>
      <c r="H2993" s="361"/>
    </row>
    <row r="2994" spans="2:8" ht="15" customHeight="1">
      <c r="B2994" s="364"/>
      <c r="C2994" s="361"/>
      <c r="D2994" s="361"/>
      <c r="E2994" s="361"/>
      <c r="F2994" s="361"/>
      <c r="G2994" s="361"/>
      <c r="H2994" s="361"/>
    </row>
    <row r="2995" spans="2:8" ht="15" customHeight="1">
      <c r="B2995" s="364"/>
      <c r="C2995" s="361"/>
      <c r="D2995" s="361"/>
      <c r="E2995" s="361"/>
      <c r="F2995" s="361"/>
      <c r="G2995" s="361"/>
      <c r="H2995" s="361"/>
    </row>
    <row r="2996" spans="2:8" ht="15" customHeight="1">
      <c r="B2996" s="364"/>
      <c r="C2996" s="361"/>
      <c r="D2996" s="361"/>
      <c r="E2996" s="361"/>
      <c r="F2996" s="361"/>
      <c r="G2996" s="361"/>
      <c r="H2996" s="361"/>
    </row>
    <row r="2997" spans="2:8" ht="15" customHeight="1">
      <c r="B2997" s="364"/>
      <c r="C2997" s="361"/>
      <c r="D2997" s="361"/>
      <c r="E2997" s="361"/>
      <c r="F2997" s="361"/>
      <c r="G2997" s="361"/>
      <c r="H2997" s="361"/>
    </row>
    <row r="2998" spans="2:8" ht="15" customHeight="1">
      <c r="B2998" s="364"/>
      <c r="C2998" s="361"/>
      <c r="D2998" s="361"/>
      <c r="E2998" s="361"/>
      <c r="F2998" s="361"/>
      <c r="G2998" s="361"/>
      <c r="H2998" s="361"/>
    </row>
    <row r="2999" spans="2:8" ht="15" customHeight="1">
      <c r="B2999" s="364"/>
      <c r="C2999" s="361"/>
      <c r="D2999" s="361"/>
      <c r="E2999" s="361"/>
      <c r="F2999" s="361"/>
      <c r="G2999" s="361"/>
      <c r="H2999" s="361"/>
    </row>
    <row r="3000" spans="2:8" ht="15" customHeight="1">
      <c r="B3000" s="364"/>
      <c r="C3000" s="361"/>
      <c r="D3000" s="361"/>
      <c r="E3000" s="361"/>
      <c r="F3000" s="361"/>
      <c r="G3000" s="361"/>
      <c r="H3000" s="361"/>
    </row>
    <row r="3001" spans="2:8" ht="15" customHeight="1">
      <c r="B3001" s="364"/>
      <c r="C3001" s="361"/>
      <c r="D3001" s="361"/>
      <c r="E3001" s="361"/>
      <c r="F3001" s="361"/>
      <c r="G3001" s="361"/>
      <c r="H3001" s="361"/>
    </row>
    <row r="3002" spans="2:8" ht="15" customHeight="1">
      <c r="B3002" s="364"/>
      <c r="C3002" s="361"/>
      <c r="D3002" s="361"/>
      <c r="E3002" s="361"/>
      <c r="F3002" s="361"/>
      <c r="G3002" s="361"/>
      <c r="H3002" s="361"/>
    </row>
    <row r="3003" spans="2:8" ht="15" customHeight="1">
      <c r="B3003" s="364"/>
      <c r="C3003" s="361"/>
      <c r="D3003" s="361"/>
      <c r="E3003" s="361"/>
      <c r="F3003" s="361"/>
      <c r="G3003" s="361"/>
      <c r="H3003" s="361"/>
    </row>
    <row r="3004" spans="2:8" ht="15" customHeight="1">
      <c r="B3004" s="364"/>
      <c r="C3004" s="361"/>
      <c r="D3004" s="361"/>
      <c r="E3004" s="361"/>
      <c r="F3004" s="361"/>
      <c r="G3004" s="361"/>
      <c r="H3004" s="361"/>
    </row>
    <row r="3005" spans="2:8" ht="15" customHeight="1">
      <c r="B3005" s="364"/>
      <c r="C3005" s="361"/>
      <c r="D3005" s="361"/>
      <c r="E3005" s="361"/>
      <c r="F3005" s="361"/>
      <c r="G3005" s="361"/>
      <c r="H3005" s="361"/>
    </row>
    <row r="3006" spans="2:8" ht="15" customHeight="1">
      <c r="B3006" s="364"/>
      <c r="C3006" s="361"/>
      <c r="D3006" s="361"/>
      <c r="E3006" s="361"/>
      <c r="F3006" s="361"/>
      <c r="G3006" s="361"/>
      <c r="H3006" s="361"/>
    </row>
    <row r="3007" spans="2:8" ht="15" customHeight="1"/>
    <row r="3008" spans="2: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sheetData>
  <phoneticPr fontId="66" type="noConversion"/>
  <pageMargins left="0.7" right="0.7"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464646"/>
    <pageSetUpPr fitToPage="1"/>
  </sheetPr>
  <dimension ref="A1:B9"/>
  <sheetViews>
    <sheetView showGridLines="0" zoomScale="90" zoomScaleNormal="90" workbookViewId="0">
      <selection activeCell="E30" sqref="E30"/>
    </sheetView>
  </sheetViews>
  <sheetFormatPr defaultColWidth="9" defaultRowHeight="12" customHeight="1"/>
  <cols>
    <col min="1" max="1" width="1.921875" style="4" customWidth="1"/>
    <col min="2" max="2" width="107.69140625" style="4" customWidth="1"/>
  </cols>
  <sheetData>
    <row r="1" spans="1:2" ht="17.649999999999999">
      <c r="A1" s="5"/>
      <c r="B1" s="6"/>
    </row>
    <row r="8" spans="1:2" ht="39.75" customHeight="1">
      <c r="B8" s="7" t="s">
        <v>4807</v>
      </c>
    </row>
    <row r="9" spans="1:2" ht="39.75" customHeight="1">
      <c r="B9" s="7" t="s">
        <v>4808</v>
      </c>
    </row>
  </sheetData>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J17"/>
  <sheetViews>
    <sheetView showGridLines="0" zoomScale="90" zoomScaleNormal="90" workbookViewId="0">
      <selection activeCell="E30" sqref="E30"/>
    </sheetView>
  </sheetViews>
  <sheetFormatPr defaultColWidth="9" defaultRowHeight="12.75" customHeight="1"/>
  <cols>
    <col min="1" max="1" width="1.921875" style="8" customWidth="1"/>
    <col min="2" max="2" width="38.765625" style="8" customWidth="1"/>
    <col min="3" max="3" width="1.765625" style="8" customWidth="1"/>
    <col min="4" max="6" width="16.765625" style="8" customWidth="1"/>
    <col min="7" max="7" width="4.3046875" style="8" customWidth="1"/>
    <col min="8" max="10" width="16.765625" style="8" customWidth="1"/>
    <col min="11" max="16384" width="9" style="8"/>
  </cols>
  <sheetData>
    <row r="1" spans="1:10" ht="12.75" customHeight="1">
      <c r="A1" s="5"/>
      <c r="B1" s="206" t="s">
        <v>15</v>
      </c>
      <c r="C1" s="5"/>
      <c r="D1" s="5"/>
      <c r="E1" s="5"/>
      <c r="F1" s="5"/>
      <c r="G1" s="5"/>
      <c r="H1" s="5"/>
      <c r="I1" s="5"/>
      <c r="J1" s="5"/>
    </row>
    <row r="2" spans="1:10" ht="12.75" customHeight="1">
      <c r="A2" s="5"/>
      <c r="B2" s="14" t="s">
        <v>854</v>
      </c>
      <c r="C2" s="5"/>
      <c r="D2" s="5"/>
      <c r="E2" s="5"/>
      <c r="F2" s="5"/>
      <c r="G2" s="5"/>
      <c r="H2" s="5"/>
      <c r="I2" s="5"/>
      <c r="J2" s="5"/>
    </row>
    <row r="3" spans="1:10" ht="12.75" customHeight="1">
      <c r="A3" s="5"/>
      <c r="B3" s="14" t="s">
        <v>21</v>
      </c>
      <c r="C3" s="14"/>
      <c r="D3" s="5"/>
      <c r="E3" s="207"/>
      <c r="F3" s="14"/>
      <c r="G3" s="207"/>
      <c r="H3" s="207"/>
      <c r="I3" s="5"/>
      <c r="J3" s="5"/>
    </row>
    <row r="4" spans="1:10" ht="12.75" customHeight="1">
      <c r="B4" s="9"/>
      <c r="C4" s="366"/>
    </row>
    <row r="5" spans="1:10" ht="12.75" customHeight="1">
      <c r="C5" s="366"/>
    </row>
    <row r="6" spans="1:10" ht="15.75" customHeight="1">
      <c r="B6" s="367"/>
      <c r="C6" s="367"/>
      <c r="D6" s="90"/>
      <c r="E6" s="368" t="s">
        <v>16</v>
      </c>
      <c r="F6" s="369"/>
      <c r="G6" s="79"/>
      <c r="H6" s="90"/>
      <c r="I6" s="368" t="s">
        <v>18</v>
      </c>
      <c r="J6" s="369"/>
    </row>
    <row r="7" spans="1:10" ht="13.5" customHeight="1">
      <c r="B7" s="31" t="s">
        <v>21</v>
      </c>
      <c r="C7" s="370"/>
      <c r="D7" s="371" t="s">
        <v>920</v>
      </c>
      <c r="E7" s="371" t="s">
        <v>921</v>
      </c>
      <c r="F7" s="371" t="s">
        <v>922</v>
      </c>
      <c r="G7" s="79"/>
      <c r="H7" s="371" t="s">
        <v>920</v>
      </c>
      <c r="I7" s="371" t="s">
        <v>921</v>
      </c>
      <c r="J7" s="371" t="s">
        <v>922</v>
      </c>
    </row>
    <row r="8" spans="1:10" ht="12.75" customHeight="1">
      <c r="B8" s="24" t="s">
        <v>4809</v>
      </c>
      <c r="C8" s="372"/>
      <c r="D8" s="24">
        <f>Model!Q11</f>
        <v>32371.852058871766</v>
      </c>
      <c r="E8" s="24">
        <f>D8</f>
        <v>32371.852058871766</v>
      </c>
      <c r="F8" s="24">
        <f>E8</f>
        <v>32371.852058871766</v>
      </c>
      <c r="H8" s="24">
        <f>$D$8</f>
        <v>32371.852058871766</v>
      </c>
      <c r="I8" s="24">
        <f>H8</f>
        <v>32371.852058871766</v>
      </c>
      <c r="J8" s="24">
        <f>I8</f>
        <v>32371.852058871766</v>
      </c>
    </row>
    <row r="9" spans="1:10" ht="12.75" customHeight="1">
      <c r="B9" s="34" t="s">
        <v>4810</v>
      </c>
      <c r="C9" s="366"/>
      <c r="D9" s="373">
        <f>GPCM!G18</f>
        <v>11.521567211643566</v>
      </c>
      <c r="E9" s="373">
        <f>GPCM!G17</f>
        <v>19.971629717551451</v>
      </c>
      <c r="F9" s="373">
        <f>GPCM!G15</f>
        <v>21.481553655291144</v>
      </c>
      <c r="H9" s="373">
        <f>GTM!F15</f>
        <v>16.02</v>
      </c>
      <c r="I9" s="373">
        <f>GTM!F14</f>
        <v>18.964999999999996</v>
      </c>
      <c r="J9" s="373">
        <f>GTM!F12</f>
        <v>18.240000000000002</v>
      </c>
    </row>
    <row r="10" spans="1:10" ht="12.75" customHeight="1">
      <c r="B10" s="366"/>
      <c r="C10" s="374"/>
      <c r="D10" s="374"/>
      <c r="E10" s="374"/>
      <c r="H10" s="374"/>
      <c r="I10" s="374"/>
    </row>
    <row r="11" spans="1:10" ht="12.75" customHeight="1">
      <c r="B11" s="24" t="s">
        <v>36</v>
      </c>
      <c r="C11" s="375"/>
      <c r="D11" s="24">
        <f>D8*D9</f>
        <v>372974.46926167322</v>
      </c>
      <c r="E11" s="24">
        <f>E8*E9</f>
        <v>646518.64259114244</v>
      </c>
      <c r="F11" s="24">
        <f>F8*F9</f>
        <v>695397.67692380096</v>
      </c>
      <c r="H11" s="24">
        <f>H8*H9</f>
        <v>518597.06998312566</v>
      </c>
      <c r="I11" s="24">
        <f>I8*I9</f>
        <v>613932.17429650296</v>
      </c>
      <c r="J11" s="24">
        <f>J8*J9</f>
        <v>590462.5815538211</v>
      </c>
    </row>
    <row r="12" spans="1:10" ht="12.75" customHeight="1">
      <c r="B12" s="24" t="s">
        <v>4811</v>
      </c>
      <c r="C12" s="366"/>
      <c r="D12" s="26">
        <v>0</v>
      </c>
      <c r="E12" s="26">
        <v>0</v>
      </c>
      <c r="F12" s="26">
        <v>0</v>
      </c>
      <c r="H12" s="24">
        <f>D12</f>
        <v>0</v>
      </c>
      <c r="I12" s="24">
        <f t="shared" ref="I12:J15" si="0">H12</f>
        <v>0</v>
      </c>
      <c r="J12" s="24">
        <f t="shared" si="0"/>
        <v>0</v>
      </c>
    </row>
    <row r="13" spans="1:10" ht="12.75" customHeight="1">
      <c r="B13" s="24" t="s">
        <v>4812</v>
      </c>
      <c r="C13" s="366"/>
      <c r="D13" s="26">
        <v>0</v>
      </c>
      <c r="E13" s="26">
        <v>0</v>
      </c>
      <c r="F13" s="26">
        <v>0</v>
      </c>
      <c r="H13" s="24">
        <f>D13</f>
        <v>0</v>
      </c>
      <c r="I13" s="24">
        <f t="shared" si="0"/>
        <v>0</v>
      </c>
      <c r="J13" s="24">
        <f t="shared" si="0"/>
        <v>0</v>
      </c>
    </row>
    <row r="14" spans="1:10" ht="12.75" customHeight="1">
      <c r="B14" s="24" t="s">
        <v>4813</v>
      </c>
      <c r="C14" s="366"/>
      <c r="D14" s="26">
        <v>0</v>
      </c>
      <c r="E14" s="26">
        <v>0</v>
      </c>
      <c r="F14" s="26">
        <v>0</v>
      </c>
      <c r="H14" s="24">
        <f>D14</f>
        <v>0</v>
      </c>
      <c r="I14" s="24">
        <f t="shared" si="0"/>
        <v>0</v>
      </c>
      <c r="J14" s="24">
        <f t="shared" si="0"/>
        <v>0</v>
      </c>
    </row>
    <row r="15" spans="1:10" ht="12.75" customHeight="1">
      <c r="B15" s="34" t="s">
        <v>4814</v>
      </c>
      <c r="C15" s="366"/>
      <c r="D15" s="35">
        <v>0</v>
      </c>
      <c r="E15" s="26">
        <v>0</v>
      </c>
      <c r="F15" s="26">
        <v>0</v>
      </c>
      <c r="H15" s="24">
        <f>D15</f>
        <v>0</v>
      </c>
      <c r="I15" s="24">
        <f t="shared" si="0"/>
        <v>0</v>
      </c>
      <c r="J15" s="24">
        <f t="shared" si="0"/>
        <v>0</v>
      </c>
    </row>
    <row r="16" spans="1:10" ht="12.75" customHeight="1">
      <c r="B16" s="121"/>
      <c r="C16" s="366"/>
      <c r="D16" s="121"/>
      <c r="E16" s="121"/>
      <c r="F16" s="121"/>
      <c r="H16" s="121"/>
      <c r="I16" s="121"/>
      <c r="J16" s="121"/>
    </row>
    <row r="17" spans="2:10" ht="12.75" customHeight="1">
      <c r="B17" s="376" t="s">
        <v>37</v>
      </c>
      <c r="C17" s="377"/>
      <c r="D17" s="376">
        <f>D11+D12-D13-D14+D15</f>
        <v>372974.46926167322</v>
      </c>
      <c r="E17" s="376">
        <f>E11+E12-E13-E14+E15</f>
        <v>646518.64259114244</v>
      </c>
      <c r="F17" s="376">
        <f>F11+F12-F13-F14+F15</f>
        <v>695397.67692380096</v>
      </c>
      <c r="H17" s="376">
        <f>H11+H12-H13-H14+H15</f>
        <v>518597.06998312566</v>
      </c>
      <c r="I17" s="376">
        <f>I11+I12-I13-I14+I15</f>
        <v>613932.17429650296</v>
      </c>
      <c r="J17" s="376">
        <f>J11+J12-J13-J14+J15</f>
        <v>590462.5815538211</v>
      </c>
    </row>
  </sheetData>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G20"/>
  <sheetViews>
    <sheetView showGridLines="0" zoomScale="90" zoomScaleNormal="90" workbookViewId="0">
      <selection activeCell="E30" sqref="E30"/>
    </sheetView>
  </sheetViews>
  <sheetFormatPr defaultColWidth="9" defaultRowHeight="12.75" customHeight="1" outlineLevelRow="2" outlineLevelCol="1"/>
  <cols>
    <col min="1" max="1" width="1.921875" style="8" customWidth="1"/>
    <col min="2" max="2" width="56.15234375" style="8" customWidth="1"/>
    <col min="3" max="6" width="18.84375" style="8" customWidth="1" outlineLevel="1"/>
    <col min="7" max="7" width="18.84375" style="8" customWidth="1"/>
    <col min="8" max="16384" width="9" style="8"/>
  </cols>
  <sheetData>
    <row r="1" spans="1:7" ht="12.75" customHeight="1">
      <c r="A1" s="5"/>
      <c r="B1" s="13" t="s">
        <v>17</v>
      </c>
      <c r="C1" s="5"/>
      <c r="D1" s="5"/>
      <c r="E1" s="5"/>
      <c r="F1" s="5"/>
      <c r="G1" s="5"/>
    </row>
    <row r="2" spans="1:7" ht="12.75" customHeight="1">
      <c r="A2" s="5"/>
      <c r="B2" s="14" t="s">
        <v>4815</v>
      </c>
      <c r="C2" s="5"/>
      <c r="D2" s="5"/>
      <c r="E2" s="5"/>
      <c r="F2" s="5"/>
      <c r="G2" s="5"/>
    </row>
    <row r="3" spans="1:7" ht="12.75" customHeight="1">
      <c r="A3" s="5"/>
      <c r="B3" s="14" t="s">
        <v>21</v>
      </c>
      <c r="C3" s="5"/>
      <c r="D3" s="5"/>
      <c r="E3" s="5"/>
      <c r="F3" s="5"/>
      <c r="G3" s="5"/>
    </row>
    <row r="4" spans="1:7" ht="12.75" customHeight="1">
      <c r="C4" s="79"/>
      <c r="D4" s="79"/>
      <c r="E4" s="79"/>
      <c r="F4" s="79"/>
      <c r="G4" s="79"/>
    </row>
    <row r="5" spans="1:7" s="79" customFormat="1" ht="13.5" customHeight="1">
      <c r="B5" s="378" t="s">
        <v>4816</v>
      </c>
      <c r="C5" s="379">
        <v>44196</v>
      </c>
      <c r="D5" s="379">
        <v>44561</v>
      </c>
      <c r="E5" s="379">
        <v>44926</v>
      </c>
      <c r="F5" s="379">
        <v>45291</v>
      </c>
      <c r="G5" s="379">
        <v>45565</v>
      </c>
    </row>
    <row r="6" spans="1:7" ht="12.75" customHeight="1">
      <c r="B6" s="380" t="s">
        <v>905</v>
      </c>
      <c r="C6" s="381">
        <f>IFERROR(CIQ!BH7/CIQ!BC7,"na")</f>
        <v>30.717669405222328</v>
      </c>
      <c r="D6" s="381">
        <f>IFERROR(CIQ!BI7/CIQ!BD7,"na")</f>
        <v>63.148087145317056</v>
      </c>
      <c r="E6" s="381">
        <f>IFERROR(CIQ!BJ7/CIQ!BE7,"na")</f>
        <v>18.962669652855546</v>
      </c>
      <c r="F6" s="381">
        <f>IFERROR(CIQ!BK7/CIQ!BF7,"na")</f>
        <v>10.810816816972016</v>
      </c>
      <c r="G6" s="381">
        <f>IFERROR(CIQ!BL7/CIQ!BG7,"na")</f>
        <v>4.9690024146003653</v>
      </c>
    </row>
    <row r="7" spans="1:7" ht="12.75" customHeight="1">
      <c r="B7" s="382" t="s">
        <v>907</v>
      </c>
      <c r="C7" s="383" t="str">
        <f>IF(CIQ!BH8/CIQ!BC8&lt;0,"na",IFERROR(CIQ!BH8/CIQ!BC8,"na"))</f>
        <v>na</v>
      </c>
      <c r="D7" s="383">
        <f>IFERROR(CIQ!BI8/CIQ!BD8,"na")</f>
        <v>25.439676666934773</v>
      </c>
      <c r="E7" s="383" t="str">
        <f>IFERROR(CIQ!BJ8/CIQ!BE8,"na")</f>
        <v>na</v>
      </c>
      <c r="F7" s="383" t="str">
        <f>IF(CIQ!BK8/CIQ!BF8&lt;0,"na",IFERROR(CIQ!BK8/CIQ!BF8,"na"))</f>
        <v>na</v>
      </c>
      <c r="G7" s="383">
        <f>IFERROR(CIQ!BL8/CIQ!BG8,"na")</f>
        <v>18.972944023485542</v>
      </c>
    </row>
    <row r="8" spans="1:7" ht="12.75" customHeight="1">
      <c r="B8" s="382" t="s">
        <v>911</v>
      </c>
      <c r="C8" s="383">
        <f>IFERROR(CIQ!BH10/CIQ!BC10,"na")</f>
        <v>33.425412966520234</v>
      </c>
      <c r="D8" s="383">
        <f>IFERROR(CIQ!BI10/CIQ!BD10,"na")</f>
        <v>53.843256855002842</v>
      </c>
      <c r="E8" s="383">
        <f>IFERROR(CIQ!BJ10/CIQ!BE10,"na")</f>
        <v>21.550902201761623</v>
      </c>
      <c r="F8" s="383">
        <f>IFERROR(CIQ!BK10/CIQ!BF10,"na")</f>
        <v>24.745758434705898</v>
      </c>
      <c r="G8" s="383">
        <f>IFERROR(CIQ!BL10/CIQ!BG10,"na")</f>
        <v>22.317756865893013</v>
      </c>
    </row>
    <row r="9" spans="1:7" ht="12.75" customHeight="1">
      <c r="B9" s="382" t="s">
        <v>913</v>
      </c>
      <c r="C9" s="383">
        <f>IFERROR(CIQ!BH11/CIQ!BC11,"na")</f>
        <v>26.152001244619616</v>
      </c>
      <c r="D9" s="383">
        <f>IFERROR(CIQ!BI11/CIQ!BD11,"na")</f>
        <v>25.644887080847365</v>
      </c>
      <c r="E9" s="383">
        <f>IFERROR(CIQ!BJ11/CIQ!BE11,"na")</f>
        <v>20.958406135014737</v>
      </c>
      <c r="F9" s="383">
        <f>IFERROR(CIQ!BK11/CIQ!BF11,"na")</f>
        <v>18.345614136173808</v>
      </c>
      <c r="G9" s="383">
        <f>IFERROR(CIQ!BL11/CIQ!BG11,"na")</f>
        <v>11.156970422872998</v>
      </c>
    </row>
    <row r="10" spans="1:7" ht="12.75" customHeight="1">
      <c r="B10" s="382" t="s">
        <v>917</v>
      </c>
      <c r="C10" s="383">
        <f>IFERROR(CIQ!BH13/CIQ!BC13,"na")</f>
        <v>11.401459375127116</v>
      </c>
      <c r="D10" s="383">
        <f>IFERROR(CIQ!BI13/CIQ!BD13,"na")</f>
        <v>14.377126369273219</v>
      </c>
      <c r="E10" s="383">
        <f>IFERROR(CIQ!BJ13/CIQ!BE13,"na")</f>
        <v>12.434027041165237</v>
      </c>
      <c r="F10" s="383">
        <f>IFERROR(CIQ!BK13/CIQ!BF13,"na")</f>
        <v>13.373588000718687</v>
      </c>
      <c r="G10" s="383">
        <f>IFERROR(CIQ!BL13/CIQ!BG13,"na")</f>
        <v>12.615357577955269</v>
      </c>
    </row>
    <row r="11" spans="1:7" ht="13.5" customHeight="1">
      <c r="B11" s="382" t="s">
        <v>919</v>
      </c>
      <c r="C11" s="383">
        <f>IFERROR(CIQ!BH14/CIQ!BC14,"na")</f>
        <v>39.46330829146887</v>
      </c>
      <c r="D11" s="383">
        <f>IFERROR(CIQ!BI14/CIQ!BD14,"na")</f>
        <v>36.055334178590833</v>
      </c>
      <c r="E11" s="383">
        <f>IFERROR(CIQ!BJ14/CIQ!BE14,"na")</f>
        <v>14.700503388814937</v>
      </c>
      <c r="F11" s="383">
        <f>IFERROR(CIQ!BK14/CIQ!BF14,"na")</f>
        <v>9.5705161874209601</v>
      </c>
      <c r="G11" s="383">
        <f>IFERROR(CIQ!BL14/CIQ!BG14,"na")</f>
        <v>49.797747000501523</v>
      </c>
    </row>
    <row r="12" spans="1:7" ht="13.5" hidden="1" customHeight="1" outlineLevel="2">
      <c r="B12" s="384" t="s">
        <v>909</v>
      </c>
      <c r="C12" s="385">
        <f>IFERROR(CIQ!BH9/CIQ!BC9,"na")</f>
        <v>-66.038358369098717</v>
      </c>
      <c r="D12" s="385">
        <f>IFERROR(CIQ!BI9/CIQ!BD9,"na")</f>
        <v>40.162751415433704</v>
      </c>
      <c r="E12" s="385">
        <f>IFERROR(CIQ!BJ9/CIQ!BE9,"na")</f>
        <v>-9.0821472520838658</v>
      </c>
      <c r="F12" s="385">
        <f>IFERROR(CIQ!BK9/CIQ!BF9,"na")</f>
        <v>-20.075472226108857</v>
      </c>
      <c r="G12" s="385">
        <f>IFERROR(CIQ!BL9/CIQ!BG9,"na")</f>
        <v>-159.83689386232621</v>
      </c>
    </row>
    <row r="13" spans="1:7" ht="13.5" hidden="1" customHeight="1" outlineLevel="2">
      <c r="B13" s="386" t="s">
        <v>915</v>
      </c>
      <c r="C13" s="387" t="str">
        <f>IFERROR(CIQ!BH12/CIQ!BC12,"na")</f>
        <v>na</v>
      </c>
      <c r="D13" s="387">
        <f>IFERROR(CIQ!BI12/CIQ!BD12,"na")</f>
        <v>17.360170972765122</v>
      </c>
      <c r="E13" s="387">
        <f>IFERROR(CIQ!BJ12/CIQ!BE12,"na")</f>
        <v>17.562320423313441</v>
      </c>
      <c r="F13" s="387">
        <f>IFERROR(CIQ!BK12/CIQ!BF12,"na")</f>
        <v>35.30284865386119</v>
      </c>
      <c r="G13" s="387">
        <f>IFERROR(CIQ!BL12/CIQ!BG12,"na")</f>
        <v>-12.376822492375823</v>
      </c>
    </row>
    <row r="14" spans="1:7" ht="12.75" customHeight="1" collapsed="1">
      <c r="B14" s="380" t="s">
        <v>922</v>
      </c>
      <c r="C14" s="381">
        <f>MAX(C6:C11)</f>
        <v>39.46330829146887</v>
      </c>
      <c r="D14" s="381">
        <f>MAX(D6:D11)</f>
        <v>63.148087145317056</v>
      </c>
      <c r="E14" s="381">
        <f>MAX(E6:E11)</f>
        <v>21.550902201761623</v>
      </c>
      <c r="F14" s="381">
        <f>MAX(F6:F11)</f>
        <v>24.745758434705898</v>
      </c>
      <c r="G14" s="381">
        <f>MAX(G6:G11)</f>
        <v>49.797747000501523</v>
      </c>
    </row>
    <row r="15" spans="1:7" ht="12.75" customHeight="1">
      <c r="B15" s="382" t="s">
        <v>4817</v>
      </c>
      <c r="C15" s="383">
        <f>_xlfn.QUARTILE.INC(C6:C11,3)</f>
        <v>33.425412966520234</v>
      </c>
      <c r="D15" s="383">
        <f>_xlfn.QUARTILE.INC(D6:D11,3)</f>
        <v>49.396276185899836</v>
      </c>
      <c r="E15" s="383">
        <f>_xlfn.QUARTILE.INC(E6:E11,3)</f>
        <v>20.958406135014737</v>
      </c>
      <c r="F15" s="383">
        <f>_xlfn.QUARTILE.INC(F6:F11,3)</f>
        <v>18.345614136173808</v>
      </c>
      <c r="G15" s="383">
        <f>_xlfn.QUARTILE.INC(G6:G11,3)</f>
        <v>21.481553655291144</v>
      </c>
    </row>
    <row r="16" spans="1:7" ht="12.75" customHeight="1">
      <c r="B16" s="388" t="s">
        <v>921</v>
      </c>
      <c r="C16" s="389">
        <f>MEDIAN(C6:C11)</f>
        <v>30.717669405222328</v>
      </c>
      <c r="D16" s="389">
        <f>MEDIAN(D6:D11)</f>
        <v>30.850110629719097</v>
      </c>
      <c r="E16" s="389">
        <f>MEDIAN(E6:E11)</f>
        <v>18.962669652855546</v>
      </c>
      <c r="F16" s="389">
        <f>MEDIAN(F6:F11)</f>
        <v>13.373588000718687</v>
      </c>
      <c r="G16" s="389">
        <f>MEDIAN(G6:G11)</f>
        <v>15.794150800720406</v>
      </c>
    </row>
    <row r="17" spans="2:7" ht="12.75" customHeight="1">
      <c r="B17" s="390" t="s">
        <v>596</v>
      </c>
      <c r="C17" s="391">
        <f>AVERAGE(C6:C11)</f>
        <v>28.23197025659163</v>
      </c>
      <c r="D17" s="391">
        <f>AVERAGE(D6:D11)</f>
        <v>36.418061382661016</v>
      </c>
      <c r="E17" s="391">
        <f>AVERAGE(E6:E11)</f>
        <v>17.721301683922416</v>
      </c>
      <c r="F17" s="391">
        <f>AVERAGE(F6:F11)</f>
        <v>15.369258715198274</v>
      </c>
      <c r="G17" s="391">
        <f>AVERAGE(G6:G11)</f>
        <v>19.971629717551451</v>
      </c>
    </row>
    <row r="18" spans="2:7" ht="12.75" customHeight="1">
      <c r="B18" s="382" t="s">
        <v>4818</v>
      </c>
      <c r="C18" s="383">
        <f>_xlfn.QUARTILE.INC(C6:C11,1)</f>
        <v>26.152001244619616</v>
      </c>
      <c r="D18" s="383">
        <f>_xlfn.QUARTILE.INC(D6:D11,1)</f>
        <v>25.490979270412922</v>
      </c>
      <c r="E18" s="383">
        <f>_xlfn.QUARTILE.INC(E6:E11,1)</f>
        <v>14.700503388814937</v>
      </c>
      <c r="F18" s="383">
        <f>_xlfn.QUARTILE.INC(F6:F11,1)</f>
        <v>10.810816816972016</v>
      </c>
      <c r="G18" s="383">
        <f>_xlfn.QUARTILE.INC(G6:G11,1)</f>
        <v>11.521567211643566</v>
      </c>
    </row>
    <row r="19" spans="2:7" ht="12.75" customHeight="1">
      <c r="B19" s="382" t="s">
        <v>920</v>
      </c>
      <c r="C19" s="383">
        <f>MIN(C6:C11)</f>
        <v>11.401459375127116</v>
      </c>
      <c r="D19" s="383">
        <f>MIN(D6:D11)</f>
        <v>14.377126369273219</v>
      </c>
      <c r="E19" s="383">
        <f>MIN(E6:E11)</f>
        <v>12.434027041165237</v>
      </c>
      <c r="F19" s="383">
        <f>MIN(F6:F11)</f>
        <v>9.5705161874209601</v>
      </c>
      <c r="G19" s="383">
        <f>MIN(G6:G11)</f>
        <v>4.9690024146003653</v>
      </c>
    </row>
    <row r="20" spans="2:7" ht="13.5" customHeight="1">
      <c r="B20" s="30" t="s">
        <v>923</v>
      </c>
      <c r="C20" s="392">
        <f>C17</f>
        <v>28.23197025659163</v>
      </c>
      <c r="D20" s="392">
        <f>D17</f>
        <v>36.418061382661016</v>
      </c>
      <c r="E20" s="392">
        <f>E17</f>
        <v>17.721301683922416</v>
      </c>
      <c r="F20" s="392">
        <f>F17</f>
        <v>15.369258715198274</v>
      </c>
      <c r="G20" s="392">
        <f>G17</f>
        <v>19.971629717551451</v>
      </c>
    </row>
  </sheetData>
  <phoneticPr fontId="66" type="noConversion"/>
  <pageMargins left="0.6" right="0.6" top="1" bottom="1" header="0.5" footer="0.5"/>
  <pageSetup paperSize="9" orientation="landscape" horizontalDpi="300" verticalDpi="300"/>
  <headerFooter>
    <oddHeader>&amp;R&amp;"맑은 고딕,Regular"&amp;7 Draft - Work in Progress</oddHeader>
    <oddFooter>&amp;L&amp;"맑은 고딕,Regular"&amp;7 &amp;F_x005F_x000a_PwC&amp;C&amp;"맑은 고딕,Regular"&amp;7 &amp;A&amp;R&amp;"맑은 고딕,Regular"&amp;7 &amp;D_x005F_x000a_Page &amp;P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F17"/>
  <sheetViews>
    <sheetView showGridLines="0" zoomScale="90" zoomScaleNormal="90" workbookViewId="0">
      <selection activeCell="E30" sqref="E30"/>
    </sheetView>
  </sheetViews>
  <sheetFormatPr defaultColWidth="9.15234375" defaultRowHeight="12.75" customHeight="1"/>
  <cols>
    <col min="1" max="1" width="1.921875" style="8" customWidth="1"/>
    <col min="2" max="2" width="18.4609375" style="8" customWidth="1"/>
    <col min="3" max="3" width="49.765625" style="8" customWidth="1"/>
    <col min="4" max="6" width="20.84375" style="8" customWidth="1"/>
    <col min="7" max="16384" width="9.15234375" style="8"/>
  </cols>
  <sheetData>
    <row r="1" spans="1:6" ht="12.75" customHeight="1">
      <c r="A1" s="5"/>
      <c r="B1" s="13" t="s">
        <v>19</v>
      </c>
      <c r="C1" s="5"/>
      <c r="D1" s="5"/>
      <c r="E1" s="5"/>
      <c r="F1" s="5"/>
    </row>
    <row r="2" spans="1:6" ht="12.75" customHeight="1">
      <c r="A2" s="5"/>
      <c r="B2" s="14" t="s">
        <v>4819</v>
      </c>
      <c r="C2" s="5"/>
      <c r="D2" s="5"/>
      <c r="E2" s="5"/>
      <c r="F2" s="5"/>
    </row>
    <row r="3" spans="1:6" ht="12.75" customHeight="1">
      <c r="A3" s="5"/>
      <c r="B3" s="14" t="s">
        <v>21</v>
      </c>
      <c r="C3" s="5"/>
      <c r="D3" s="5"/>
      <c r="E3" s="5"/>
      <c r="F3" s="5"/>
    </row>
    <row r="4" spans="1:6" ht="12.75" customHeight="1">
      <c r="D4" s="24">
        <v>4</v>
      </c>
      <c r="E4" s="24">
        <v>5</v>
      </c>
    </row>
    <row r="5" spans="1:6" ht="12.75" customHeight="1">
      <c r="B5" s="367"/>
      <c r="C5" s="393"/>
      <c r="D5" s="394"/>
      <c r="E5" s="394"/>
      <c r="F5" s="394"/>
    </row>
    <row r="6" spans="1:6" ht="13.5" customHeight="1">
      <c r="B6" s="23" t="s">
        <v>4820</v>
      </c>
      <c r="C6" s="23" t="s">
        <v>4821</v>
      </c>
      <c r="D6" s="395" t="s">
        <v>4822</v>
      </c>
      <c r="E6" s="395" t="s">
        <v>4823</v>
      </c>
      <c r="F6" s="395" t="s">
        <v>4824</v>
      </c>
    </row>
    <row r="7" spans="1:6" s="133" customFormat="1" ht="14.25" customHeight="1">
      <c r="B7" s="396">
        <v>43882</v>
      </c>
      <c r="C7" s="397" t="s">
        <v>905</v>
      </c>
      <c r="D7" s="398">
        <v>90263.63</v>
      </c>
      <c r="E7" s="398">
        <f>D7/F7</f>
        <v>3849.1953091684436</v>
      </c>
      <c r="F7" s="399">
        <v>23.45</v>
      </c>
    </row>
    <row r="8" spans="1:6" s="133" customFormat="1" ht="14.25" customHeight="1">
      <c r="B8" s="400">
        <v>44992</v>
      </c>
      <c r="C8" s="401" t="s">
        <v>917</v>
      </c>
      <c r="D8" s="402">
        <v>3333828.68</v>
      </c>
      <c r="E8" s="402">
        <f>D8/F8</f>
        <v>163182.99951052375</v>
      </c>
      <c r="F8" s="403">
        <v>20.43</v>
      </c>
    </row>
    <row r="9" spans="1:6" s="133" customFormat="1" ht="14.25" customHeight="1">
      <c r="B9" s="400">
        <v>44966</v>
      </c>
      <c r="C9" s="401" t="s">
        <v>917</v>
      </c>
      <c r="D9" s="402">
        <v>2619096.0699999998</v>
      </c>
      <c r="E9" s="402">
        <f>D9/F9</f>
        <v>163183.55576323986</v>
      </c>
      <c r="F9" s="403">
        <v>16.05</v>
      </c>
    </row>
    <row r="10" spans="1:6" s="133" customFormat="1" ht="14.25" customHeight="1">
      <c r="B10" s="404">
        <v>44967</v>
      </c>
      <c r="C10" s="405" t="s">
        <v>917</v>
      </c>
      <c r="D10" s="406">
        <v>2599192.7799999998</v>
      </c>
      <c r="E10" s="406">
        <f>D10/F10</f>
        <v>163163.38857501568</v>
      </c>
      <c r="F10" s="407">
        <v>15.93</v>
      </c>
    </row>
    <row r="11" spans="1:6" s="133" customFormat="1" ht="14.25" customHeight="1">
      <c r="B11" s="401" t="s">
        <v>922</v>
      </c>
      <c r="F11" s="403">
        <f>MAX(F7:F10)</f>
        <v>23.45</v>
      </c>
    </row>
    <row r="12" spans="1:6" s="133" customFormat="1" ht="14.25" customHeight="1">
      <c r="B12" s="401" t="s">
        <v>921</v>
      </c>
      <c r="C12" s="114"/>
      <c r="D12" s="114"/>
      <c r="E12" s="114"/>
      <c r="F12" s="403">
        <f>MEDIAN(F7:F10)</f>
        <v>18.240000000000002</v>
      </c>
    </row>
    <row r="13" spans="1:6" s="133" customFormat="1" ht="14.25" customHeight="1">
      <c r="B13" s="401" t="s">
        <v>4817</v>
      </c>
      <c r="C13" s="114"/>
      <c r="D13" s="114"/>
      <c r="E13" s="114"/>
      <c r="F13" s="403">
        <f>_xlfn.QUARTILE.INC(F7:F10,3)</f>
        <v>21.184999999999999</v>
      </c>
    </row>
    <row r="14" spans="1:6" s="133" customFormat="1" ht="14.25" customHeight="1">
      <c r="B14" s="408" t="s">
        <v>596</v>
      </c>
      <c r="C14" s="409"/>
      <c r="D14" s="409"/>
      <c r="E14" s="409"/>
      <c r="F14" s="410">
        <f>AVERAGE(F7:F10)</f>
        <v>18.964999999999996</v>
      </c>
    </row>
    <row r="15" spans="1:6" s="133" customFormat="1" ht="14.25" customHeight="1">
      <c r="B15" s="401" t="s">
        <v>4818</v>
      </c>
      <c r="C15" s="411"/>
      <c r="D15" s="411"/>
      <c r="E15" s="411"/>
      <c r="F15" s="403">
        <f>_xlfn.QUARTILE.INC(F7:F10,1)</f>
        <v>16.02</v>
      </c>
    </row>
    <row r="16" spans="1:6" s="133" customFormat="1" ht="14.25" customHeight="1">
      <c r="B16" s="401" t="s">
        <v>920</v>
      </c>
      <c r="F16" s="403">
        <f>MIN(F7:F10)</f>
        <v>15.93</v>
      </c>
    </row>
    <row r="17" spans="2:6" s="133" customFormat="1" ht="14.25" customHeight="1">
      <c r="B17" s="412" t="s">
        <v>923</v>
      </c>
      <c r="C17" s="413"/>
      <c r="D17" s="413"/>
      <c r="E17" s="413"/>
      <c r="F17" s="414">
        <f>F14</f>
        <v>18.964999999999996</v>
      </c>
    </row>
  </sheetData>
  <phoneticPr fontId="66" type="noConversion"/>
  <pageMargins left="0.6" right="0.6" top="1" bottom="1" header="0.5" footer="0.5"/>
  <pageSetup paperSize="9" orientation="landscape" horizontalDpi="300" verticalDpi="300"/>
  <headerFooter>
    <oddHeader>&amp;R&amp;"맑은 고딕,Regular"&amp;11 Draft - Work in Progress</oddHeader>
    <oddFooter>&amp;L&amp;"맑은 고딕,Regular"&amp;11 &amp;F_x005F_x000a_&amp;D, &amp;T&amp;C&amp;"맑은 고딕,Regular"&amp;11 Page &amp;P of &amp;N&amp;R&amp;"맑은 고딕,Regular"&amp;11 &amp;A</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워크시트</vt:lpstr>
      </vt:variant>
      <vt:variant>
        <vt:i4>32</vt:i4>
      </vt:variant>
      <vt:variant>
        <vt:lpstr>이름 지정된 범위</vt:lpstr>
      </vt:variant>
      <vt:variant>
        <vt:i4>1</vt:i4>
      </vt:variant>
    </vt:vector>
  </HeadingPairs>
  <TitlesOfParts>
    <vt:vector size="33" baseType="lpstr">
      <vt:lpstr>1. Results▶</vt:lpstr>
      <vt:lpstr>Control</vt:lpstr>
      <vt:lpstr>Model</vt:lpstr>
      <vt:lpstr>IS</vt:lpstr>
      <vt:lpstr>BS</vt:lpstr>
      <vt:lpstr>CF</vt:lpstr>
      <vt:lpstr>Investment Flow</vt:lpstr>
      <vt:lpstr>KPI</vt:lpstr>
      <vt:lpstr>2. Reference▶</vt:lpstr>
      <vt:lpstr>음반원</vt:lpstr>
      <vt:lpstr>콘서트</vt:lpstr>
      <vt:lpstr>유튜브</vt:lpstr>
      <vt:lpstr>MD,팬클럽</vt:lpstr>
      <vt:lpstr>걸그룹</vt:lpstr>
      <vt:lpstr>제작비</vt:lpstr>
      <vt:lpstr>엔터사</vt:lpstr>
      <vt:lpstr>글로벌</vt:lpstr>
      <vt:lpstr>5. WACC▶</vt:lpstr>
      <vt:lpstr>WACC</vt:lpstr>
      <vt:lpstr>Unlevered Beta</vt:lpstr>
      <vt:lpstr>Credit Ratiing</vt:lpstr>
      <vt:lpstr>CIQ</vt:lpstr>
      <vt:lpstr>Size Premium</vt:lpstr>
      <vt:lpstr>Bond Yield</vt:lpstr>
      <vt:lpstr>Beta</vt:lpstr>
      <vt:lpstr>Tax</vt:lpstr>
      <vt:lpstr>EIU</vt:lpstr>
      <vt:lpstr>MRP</vt:lpstr>
      <vt:lpstr>6.Multiple▶</vt:lpstr>
      <vt:lpstr>Valuation</vt:lpstr>
      <vt:lpstr>GPCM</vt:lpstr>
      <vt:lpstr>GTM</vt:lpstr>
      <vt:lpstr>Control!Print_Area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Wonyoung W Kim</dc:creator>
  <dc:description/>
  <cp:lastModifiedBy>양태 김</cp:lastModifiedBy>
  <cp:revision>28</cp:revision>
  <cp:lastPrinted>2025-02-17T05:48:06Z</cp:lastPrinted>
  <dcterms:created xsi:type="dcterms:W3CDTF">2009-01-23T10:19:39Z</dcterms:created>
  <dcterms:modified xsi:type="dcterms:W3CDTF">2026-02-25T01:50:20Z</dcterms:modified>
  <dc:language>en-US</dc:language>
  <cp:version>1200.0100.01</cp:version>
</cp:coreProperties>
</file>