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95" windowWidth="20115" windowHeight="7575"/>
  </bookViews>
  <sheets>
    <sheet name="a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0" i="1"/>
  <c r="G14" i="2" l="1"/>
  <c r="G15" i="2"/>
  <c r="G16" i="2"/>
  <c r="G17" i="2"/>
  <c r="G18" i="2"/>
  <c r="G19" i="2"/>
  <c r="E14" i="2"/>
  <c r="E15" i="2"/>
  <c r="E16" i="2"/>
  <c r="E17" i="2"/>
  <c r="E18" i="2"/>
  <c r="E19" i="2"/>
  <c r="D8" i="2"/>
  <c r="F8" i="2"/>
  <c r="H8" i="2"/>
  <c r="J8" i="2"/>
  <c r="L8" i="2"/>
  <c r="N8" i="2"/>
  <c r="P8" i="2"/>
  <c r="R8" i="2"/>
  <c r="T8" i="2"/>
  <c r="V8" i="2"/>
  <c r="W8" i="2"/>
  <c r="F7" i="2"/>
  <c r="H7" i="2"/>
  <c r="J7" i="2"/>
  <c r="L7" i="2"/>
  <c r="N7" i="2"/>
  <c r="P7" i="2"/>
  <c r="R7" i="2"/>
  <c r="T7" i="2"/>
  <c r="V7" i="2"/>
  <c r="W7" i="2"/>
  <c r="F6" i="2"/>
  <c r="H6" i="2"/>
  <c r="J6" i="2"/>
  <c r="L6" i="2"/>
  <c r="N6" i="2"/>
  <c r="P6" i="2"/>
  <c r="R6" i="2"/>
  <c r="T6" i="2"/>
  <c r="V6" i="2"/>
  <c r="W6" i="2"/>
  <c r="F5" i="2"/>
  <c r="H5" i="2"/>
  <c r="J5" i="2"/>
  <c r="L5" i="2"/>
  <c r="N5" i="2"/>
  <c r="P5" i="2"/>
  <c r="R5" i="2"/>
  <c r="T5" i="2"/>
  <c r="V5" i="2"/>
  <c r="W5" i="2"/>
  <c r="F4" i="2"/>
  <c r="H4" i="2"/>
  <c r="J4" i="2"/>
  <c r="L4" i="2"/>
  <c r="N4" i="2"/>
  <c r="P4" i="2"/>
  <c r="R4" i="2"/>
  <c r="T4" i="2"/>
  <c r="V4" i="2"/>
  <c r="W4" i="2"/>
  <c r="D7" i="2"/>
  <c r="D6" i="2"/>
  <c r="D5" i="2"/>
  <c r="D4" i="2"/>
  <c r="W3" i="2"/>
  <c r="V3" i="2"/>
  <c r="T3" i="2"/>
  <c r="R3" i="2"/>
  <c r="P3" i="2"/>
  <c r="N3" i="2"/>
  <c r="L3" i="2"/>
  <c r="J3" i="2"/>
  <c r="H3" i="2"/>
  <c r="F3" i="2"/>
  <c r="E3" i="2"/>
  <c r="D3" i="2"/>
  <c r="W9" i="2"/>
  <c r="D9" i="2"/>
  <c r="G3" i="2"/>
  <c r="I3" i="2"/>
  <c r="K3" i="2"/>
  <c r="M3" i="2"/>
  <c r="O3" i="2"/>
  <c r="Q3" i="2"/>
  <c r="S3" i="2"/>
  <c r="U3" i="2"/>
  <c r="G4" i="2"/>
  <c r="I4" i="2"/>
  <c r="K4" i="2"/>
  <c r="M4" i="2"/>
  <c r="O4" i="2"/>
  <c r="Q4" i="2"/>
  <c r="S4" i="2"/>
  <c r="U4" i="2"/>
  <c r="G5" i="2"/>
  <c r="I5" i="2"/>
  <c r="K5" i="2"/>
  <c r="M5" i="2"/>
  <c r="O5" i="2"/>
  <c r="Q5" i="2"/>
  <c r="S5" i="2"/>
  <c r="U5" i="2"/>
  <c r="G6" i="2"/>
  <c r="I6" i="2"/>
  <c r="K6" i="2"/>
  <c r="M6" i="2"/>
  <c r="O6" i="2"/>
  <c r="Q6" i="2"/>
  <c r="S6" i="2"/>
  <c r="U6" i="2"/>
  <c r="G7" i="2"/>
  <c r="I7" i="2"/>
  <c r="K7" i="2"/>
  <c r="M7" i="2"/>
  <c r="O7" i="2"/>
  <c r="Q7" i="2"/>
  <c r="S7" i="2"/>
  <c r="U7" i="2"/>
  <c r="G8" i="2"/>
  <c r="I8" i="2"/>
  <c r="K8" i="2"/>
  <c r="M8" i="2"/>
  <c r="O8" i="2"/>
  <c r="Q8" i="2"/>
  <c r="S8" i="2"/>
  <c r="U8" i="2"/>
  <c r="E4" i="2"/>
  <c r="E5" i="2"/>
  <c r="E6" i="2"/>
  <c r="E7" i="2"/>
  <c r="E8" i="2"/>
  <c r="H19" i="2" l="1"/>
  <c r="H15" i="2"/>
  <c r="H14" i="2"/>
  <c r="H18" i="2"/>
  <c r="H16" i="2"/>
  <c r="H10" i="2"/>
  <c r="H17" i="2"/>
  <c r="G10" i="2"/>
  <c r="F10" i="2"/>
  <c r="L10" i="2"/>
  <c r="K10" i="2"/>
  <c r="I10" i="2"/>
  <c r="E10" i="2"/>
  <c r="J10" i="2"/>
  <c r="D10" i="2"/>
  <c r="M10" i="2"/>
  <c r="X3" i="2"/>
  <c r="X4" i="2"/>
  <c r="X8" i="2"/>
  <c r="X5" i="2"/>
  <c r="X6" i="2"/>
  <c r="X7" i="2"/>
  <c r="E9" i="2"/>
  <c r="I9" i="2"/>
  <c r="M9" i="2"/>
  <c r="Q9" i="2"/>
  <c r="U9" i="2"/>
  <c r="F9" i="2"/>
  <c r="J9" i="2"/>
  <c r="N9" i="2"/>
  <c r="R9" i="2"/>
  <c r="V9" i="2"/>
  <c r="G9" i="2"/>
  <c r="K9" i="2"/>
  <c r="O9" i="2"/>
  <c r="S9" i="2"/>
  <c r="H9" i="2"/>
  <c r="L9" i="2"/>
  <c r="P9" i="2"/>
  <c r="T9" i="2"/>
  <c r="X9" i="2" l="1"/>
</calcChain>
</file>

<file path=xl/comments1.xml><?xml version="1.0" encoding="utf-8"?>
<comments xmlns="http://schemas.openxmlformats.org/spreadsheetml/2006/main">
  <authors>
    <author>ASUS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falta Dato autonomia con gasolina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Autonomia en Km de gasolina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 xml:space="preserve">autonomia en Km de bateria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Vehiculos que ingresan en el Año 1 (lo que está en azul son los años de la simulación, hasta el año 20)</t>
        </r>
      </text>
    </comment>
    <comment ref="AB5" authorId="0">
      <text>
        <r>
          <rPr>
            <b/>
            <sz val="9"/>
            <color indexed="81"/>
            <rFont val="Tahoma"/>
            <family val="2"/>
          </rPr>
          <t>Estos son el numero de vehiculos dependiendo el modelo de masificación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falta Dato de autonomia con bateria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Las columnas en Naranja no se pueden Borrar, las otras dos si el script las llena.</t>
        </r>
      </text>
    </comment>
  </commentList>
</comments>
</file>

<file path=xl/sharedStrings.xml><?xml version="1.0" encoding="utf-8"?>
<sst xmlns="http://schemas.openxmlformats.org/spreadsheetml/2006/main" count="65" uniqueCount="56">
  <si>
    <t>Ford Fusion Hybrid Titanium</t>
  </si>
  <si>
    <t>HEV</t>
  </si>
  <si>
    <t>Honda Civic 1.3 Hybrid 4p 115cv</t>
  </si>
  <si>
    <t>PHEV</t>
  </si>
  <si>
    <t>TOYOTA PRIUS PLUG-IN HYBRID</t>
  </si>
  <si>
    <t>Renault Fluence</t>
  </si>
  <si>
    <t>BEV</t>
  </si>
  <si>
    <t>Nissan Leaf SV</t>
  </si>
  <si>
    <t>Chevrolet Volta</t>
  </si>
  <si>
    <t>Spark 1.2</t>
  </si>
  <si>
    <t>Comb</t>
  </si>
  <si>
    <t>Numero de Vehiculos híbridos</t>
  </si>
  <si>
    <t>Vehiculos híbridos</t>
  </si>
  <si>
    <t>Emisiones CO2 (Ton/2014)</t>
  </si>
  <si>
    <t>Numero de Spark requeridos</t>
  </si>
  <si>
    <t>VP1</t>
  </si>
  <si>
    <t>VP2</t>
  </si>
  <si>
    <t>VP3</t>
  </si>
  <si>
    <t>VP4</t>
  </si>
  <si>
    <t>VP5</t>
  </si>
  <si>
    <t>CC1</t>
  </si>
  <si>
    <t>CC2</t>
  </si>
  <si>
    <t>CC3</t>
  </si>
  <si>
    <t>CC4</t>
  </si>
  <si>
    <t>CC5</t>
  </si>
  <si>
    <t>CC6</t>
  </si>
  <si>
    <t>B1</t>
  </si>
  <si>
    <t>B2</t>
  </si>
  <si>
    <t>B3</t>
  </si>
  <si>
    <t>B4</t>
  </si>
  <si>
    <t>TM</t>
  </si>
  <si>
    <t>ET1</t>
  </si>
  <si>
    <t>ET2</t>
  </si>
  <si>
    <t>MB</t>
  </si>
  <si>
    <t>MBG</t>
  </si>
  <si>
    <t>MC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</si>
  <si>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</si>
  <si>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</si>
  <si>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</si>
  <si>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</si>
  <si>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</si>
  <si>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</si>
  <si>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</si>
  <si>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</si>
  <si>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</si>
  <si>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M1</t>
  </si>
  <si>
    <t>M2</t>
  </si>
  <si>
    <t>No. De Vehiculos</t>
  </si>
  <si>
    <t>FA (Km/Año)</t>
  </si>
  <si>
    <t>Factor de Emisiones</t>
  </si>
  <si>
    <t>CO2</t>
  </si>
  <si>
    <t>CO</t>
  </si>
  <si>
    <t>NOX</t>
  </si>
  <si>
    <t>THC</t>
  </si>
  <si>
    <t>PM</t>
  </si>
  <si>
    <t>Tipo de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</si>
</sst>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€&quot;_-;\-* #,##0.00\ &quot;€&quot;_-;_-* &quot;-&quot;??\ &quot;€&quot;_-;_-@_-"/>
    <numFmt numFmtId="165" formatCode="0.0"/>
    <numFmt numFmtId="166" formatCode="0.00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/>
    <xf numFmtId="2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0"/>
  <sheetViews>
    <sheetView tabSelected="1" zoomScaleNormal="100" workbookViewId="0">
      <selection activeCell="D10" sqref="D10:D15"/>
    </sheetView>
  </sheetViews>
  <sheetFormatPr baseColWidth="10" defaultRowHeight="15" x14ac:dyDescent="0.25"/>
  <cols>
    <col min="1" max="2" width="28.85546875" bestFit="1" customWidth="1"/>
    <col min="3" max="3" width="24.28515625" style="1" bestFit="1" customWidth="1"/>
    <col min="4" max="4" width="26.85546875" bestFit="1" customWidth="1"/>
    <col min="5" max="6" width="5.5703125" bestFit="1" customWidth="1"/>
    <col min="7" max="7" width="12" style="13" bestFit="1" customWidth="1"/>
    <col min="8" max="8" width="10" style="13" bestFit="1" customWidth="1"/>
    <col min="9" max="9" width="6.5703125" style="13" bestFit="1" customWidth="1"/>
    <col min="10" max="10" width="6" style="13" customWidth="1"/>
    <col min="11" max="11" width="6.5703125" style="13" bestFit="1" customWidth="1"/>
    <col min="12" max="12" width="6" style="13" customWidth="1"/>
    <col min="13" max="13" width="6.5703125" style="13" bestFit="1" customWidth="1"/>
    <col min="14" max="14" width="6" style="13" customWidth="1"/>
    <col min="15" max="15" width="6.5703125" style="13" bestFit="1" customWidth="1"/>
    <col min="16" max="16" width="6" style="13" customWidth="1"/>
    <col min="17" max="17" width="6.5703125" style="13" bestFit="1" customWidth="1"/>
    <col min="18" max="18" width="6" style="13" customWidth="1"/>
    <col min="19" max="19" width="6.5703125" style="13" bestFit="1" customWidth="1"/>
    <col min="20" max="20" width="6" style="13" customWidth="1"/>
    <col min="21" max="21" width="7.5703125" style="13" bestFit="1" customWidth="1"/>
    <col min="22" max="22" width="6" style="13" customWidth="1"/>
    <col min="23" max="23" width="7.5703125" style="13" bestFit="1" customWidth="1"/>
    <col min="24" max="24" width="5.5703125" style="13" customWidth="1"/>
    <col min="25" max="25" width="7.5703125" bestFit="1" customWidth="1"/>
    <col min="26" max="26" width="5" style="13" customWidth="1"/>
    <col min="27" max="27" width="7.5703125" bestFit="1" customWidth="1"/>
    <col min="28" max="28" width="7" bestFit="1" customWidth="1"/>
  </cols>
  <sheetData>
    <row r="1" spans="1:29" x14ac:dyDescent="0.25">
      <c r="A1" s="5" t="s">
        <v>4</v>
      </c>
      <c r="B1" s="3" t="s">
        <v>3</v>
      </c>
      <c r="C1" s="2">
        <v>3</v>
      </c>
      <c r="D1" s="20">
        <v>3.3000000000000002E-2</v>
      </c>
      <c r="E1" s="8">
        <v>49</v>
      </c>
      <c r="F1" s="5">
        <v>16</v>
      </c>
      <c r="G1" s="11">
        <v>1000</v>
      </c>
      <c r="H1" s="3">
        <v>22</v>
      </c>
      <c r="I1" s="15">
        <v>109</v>
      </c>
      <c r="J1" s="15">
        <v>216</v>
      </c>
      <c r="K1" s="15">
        <v>312</v>
      </c>
      <c r="L1" s="15" t="e">
        <v>#N/A</v>
      </c>
      <c r="M1" s="15" t="e">
        <v>#N/A</v>
      </c>
      <c r="N1" s="15" t="e">
        <v>#N/A</v>
      </c>
      <c r="O1" s="15" t="e">
        <v>#N/A</v>
      </c>
      <c r="P1" s="15" t="e">
        <v>#N/A</v>
      </c>
      <c r="Q1" s="15" t="e">
        <v>#N/A</v>
      </c>
      <c r="R1" s="15" t="e">
        <v>#N/A</v>
      </c>
      <c r="S1" s="15" t="e">
        <v>#N/A</v>
      </c>
      <c r="T1" s="15" t="e">
        <v>#N/A</v>
      </c>
      <c r="U1" s="15" t="e">
        <v>#N/A</v>
      </c>
      <c r="V1" s="15" t="e">
        <v>#N/A</v>
      </c>
      <c r="W1" s="15" t="e">
        <v>#N/A</v>
      </c>
      <c r="X1" s="15" t="e">
        <v>#N/A</v>
      </c>
      <c r="Y1" s="15" t="e">
        <v>#N/A</v>
      </c>
      <c r="Z1" s="15" t="e">
        <v>#N/A</v>
      </c>
      <c r="AA1" s="15" t="e">
        <v>#N/A</v>
      </c>
      <c r="AB1" s="19" t="e">
        <v>#N/A</v>
      </c>
      <c r="AC1" t="e">
        <v>#N/A</v>
      </c>
    </row>
    <row r="2" spans="1:29" x14ac:dyDescent="0.25">
      <c r="A2" s="3" t="s">
        <v>8</v>
      </c>
      <c r="B2" s="3" t="s">
        <v>3</v>
      </c>
      <c r="C2" s="2">
        <v>4</v>
      </c>
      <c r="D2" s="20">
        <v>0.104</v>
      </c>
      <c r="E2" s="4">
        <v>52.5</v>
      </c>
      <c r="F2" s="9">
        <v>8</v>
      </c>
      <c r="G2" s="11">
        <v>611.55072000000007</v>
      </c>
      <c r="H2" s="14">
        <v>61.155072000000004</v>
      </c>
      <c r="I2" s="17">
        <v>109</v>
      </c>
      <c r="J2" s="15">
        <v>216</v>
      </c>
      <c r="K2" s="17">
        <v>312</v>
      </c>
      <c r="L2" s="15" t="e">
        <v>#N/A</v>
      </c>
      <c r="M2" s="17" t="e">
        <v>#N/A</v>
      </c>
      <c r="N2" s="15" t="e">
        <v>#N/A</v>
      </c>
      <c r="O2" s="17" t="e">
        <v>#N/A</v>
      </c>
      <c r="P2" s="15" t="e">
        <v>#N/A</v>
      </c>
      <c r="Q2" s="17" t="e">
        <v>#N/A</v>
      </c>
      <c r="R2" s="15" t="e">
        <v>#N/A</v>
      </c>
      <c r="S2" s="17" t="e">
        <v>#N/A</v>
      </c>
      <c r="T2" s="15" t="e">
        <v>#N/A</v>
      </c>
      <c r="U2" s="17" t="e">
        <v>#N/A</v>
      </c>
      <c r="V2" s="15" t="e">
        <v>#N/A</v>
      </c>
      <c r="W2" s="17" t="e">
        <v>#N/A</v>
      </c>
      <c r="X2" s="15" t="e">
        <v>#N/A</v>
      </c>
      <c r="Y2" s="17" t="e">
        <v>#N/A</v>
      </c>
      <c r="Z2" s="15" t="e">
        <v>#N/A</v>
      </c>
      <c r="AA2" s="17" t="e">
        <v>#N/A</v>
      </c>
      <c r="AB2" s="19" t="e">
        <v>#N/A</v>
      </c>
      <c r="AC2" t="e">
        <v>#N/A</v>
      </c>
    </row>
    <row r="3" spans="1:29" x14ac:dyDescent="0.25">
      <c r="A3" s="3" t="s">
        <v>5</v>
      </c>
      <c r="B3" s="3" t="s">
        <v>6</v>
      </c>
      <c r="C3" s="2">
        <v>5</v>
      </c>
      <c r="D3" s="20">
        <v>0.28000000000000003</v>
      </c>
      <c r="E3" s="8">
        <v>0</v>
      </c>
      <c r="F3" s="9">
        <v>8</v>
      </c>
      <c r="G3" s="11">
        <v>0</v>
      </c>
      <c r="H3" s="11">
        <v>185</v>
      </c>
      <c r="I3" s="18">
        <v>159</v>
      </c>
      <c r="J3" s="15">
        <v>304</v>
      </c>
      <c r="K3" s="18">
        <v>439.5</v>
      </c>
      <c r="L3" s="15" t="e">
        <v>#N/A</v>
      </c>
      <c r="M3" s="18" t="e">
        <v>#N/A</v>
      </c>
      <c r="N3" s="15" t="e">
        <v>#N/A</v>
      </c>
      <c r="O3" s="18" t="e">
        <v>#N/A</v>
      </c>
      <c r="P3" s="15" t="e">
        <v>#N/A</v>
      </c>
      <c r="Q3" s="18" t="e">
        <v>#N/A</v>
      </c>
      <c r="R3" s="15" t="e">
        <v>#N/A</v>
      </c>
      <c r="S3" s="18" t="e">
        <v>#N/A</v>
      </c>
      <c r="T3" s="15" t="e">
        <v>#N/A</v>
      </c>
      <c r="U3" s="18" t="e">
        <v>#N/A</v>
      </c>
      <c r="V3" s="15" t="e">
        <v>#N/A</v>
      </c>
      <c r="W3" s="18" t="e">
        <v>#N/A</v>
      </c>
      <c r="X3" s="15" t="e">
        <v>#N/A</v>
      </c>
      <c r="Y3" s="18" t="e">
        <v>#N/A</v>
      </c>
      <c r="Z3" s="15" t="e">
        <v>#N/A</v>
      </c>
      <c r="AA3" s="18" t="e">
        <v>#N/A</v>
      </c>
      <c r="AB3" s="19" t="e">
        <v>#N/A</v>
      </c>
      <c r="AC3" t="e">
        <v>#N/A</v>
      </c>
    </row>
    <row r="4" spans="1:29" x14ac:dyDescent="0.25">
      <c r="A4" s="3" t="s">
        <v>7</v>
      </c>
      <c r="B4" s="3" t="s">
        <v>6</v>
      </c>
      <c r="C4" s="2">
        <v>6</v>
      </c>
      <c r="D4" s="20">
        <v>0.20899999999999999</v>
      </c>
      <c r="E4" s="8">
        <v>0</v>
      </c>
      <c r="F4" s="9">
        <v>8</v>
      </c>
      <c r="G4" s="11">
        <v>0</v>
      </c>
      <c r="H4" s="14">
        <v>141.62227200000001</v>
      </c>
      <c r="I4" s="17">
        <v>159</v>
      </c>
      <c r="J4" s="15">
        <v>304</v>
      </c>
      <c r="K4" s="17">
        <v>439.5</v>
      </c>
      <c r="L4" s="15" t="e">
        <v>#N/A</v>
      </c>
      <c r="M4" s="17" t="e">
        <v>#N/A</v>
      </c>
      <c r="N4" s="15" t="e">
        <v>#N/A</v>
      </c>
      <c r="O4" s="17" t="e">
        <v>#N/A</v>
      </c>
      <c r="P4" s="15" t="e">
        <v>#N/A</v>
      </c>
      <c r="Q4" s="17" t="e">
        <v>#N/A</v>
      </c>
      <c r="R4" s="15" t="e">
        <v>#N/A</v>
      </c>
      <c r="S4" s="17" t="e">
        <v>#N/A</v>
      </c>
      <c r="T4" s="15" t="e">
        <v>#N/A</v>
      </c>
      <c r="U4" s="17" t="e">
        <v>#N/A</v>
      </c>
      <c r="V4" s="15" t="e">
        <v>#N/A</v>
      </c>
      <c r="W4" s="17" t="e">
        <v>#N/A</v>
      </c>
      <c r="X4" s="15" t="e">
        <v>#N/A</v>
      </c>
      <c r="Y4" s="17" t="e">
        <v>#N/A</v>
      </c>
      <c r="Z4" s="15" t="e">
        <v>#N/A</v>
      </c>
      <c r="AA4" s="17" t="e">
        <v>#N/A</v>
      </c>
      <c r="AB4" s="19" t="e">
        <v>#N/A</v>
      </c>
      <c r="AC4" t="e">
        <v>#N/A</v>
      </c>
    </row>
    <row r="5" spans="1:29" x14ac:dyDescent="0.25">
      <c r="A5" s="3" t="s">
        <v>0</v>
      </c>
      <c r="B5" s="3" t="s">
        <v>1</v>
      </c>
      <c r="C5" s="2">
        <v>1</v>
      </c>
      <c r="D5" s="20">
        <v>8.9999999999999993E-3</v>
      </c>
      <c r="E5" s="4">
        <v>119</v>
      </c>
      <c r="F5" s="5">
        <v>8</v>
      </c>
      <c r="G5" s="11">
        <v>963.99705600000004</v>
      </c>
      <c r="H5" s="3">
        <v>33.796224000000002</v>
      </c>
      <c r="I5" s="15">
        <v>99.5</v>
      </c>
      <c r="J5" s="15">
        <v>207</v>
      </c>
      <c r="K5" s="15">
        <v>311.5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9" t="e">
        <v>#N/A</v>
      </c>
      <c r="AC5" t="e">
        <v>#N/A</v>
      </c>
    </row>
    <row r="6" spans="1:29" x14ac:dyDescent="0.25">
      <c r="A6" s="3" t="s">
        <v>2</v>
      </c>
      <c r="B6" s="6" t="s">
        <v>1</v>
      </c>
      <c r="C6" s="2">
        <v>2</v>
      </c>
      <c r="D6" s="21">
        <v>0.126</v>
      </c>
      <c r="E6" s="7">
        <v>109</v>
      </c>
      <c r="F6" s="6">
        <v>8</v>
      </c>
      <c r="G6" s="12">
        <v>1000</v>
      </c>
      <c r="H6" s="6">
        <v>50</v>
      </c>
      <c r="I6" s="16">
        <v>99.5</v>
      </c>
      <c r="J6" s="15">
        <v>207</v>
      </c>
      <c r="K6" s="16">
        <v>311.5</v>
      </c>
      <c r="L6" s="15" t="e">
        <v>#N/A</v>
      </c>
      <c r="M6" s="16" t="e">
        <v>#N/A</v>
      </c>
      <c r="N6" s="15" t="e">
        <v>#N/A</v>
      </c>
      <c r="O6" s="16" t="e">
        <v>#N/A</v>
      </c>
      <c r="P6" s="15" t="e">
        <v>#N/A</v>
      </c>
      <c r="Q6" s="16" t="e">
        <v>#N/A</v>
      </c>
      <c r="R6" s="15" t="e">
        <v>#N/A</v>
      </c>
      <c r="S6" s="16" t="e">
        <v>#N/A</v>
      </c>
      <c r="T6" s="15" t="e">
        <v>#N/A</v>
      </c>
      <c r="U6" s="16" t="e">
        <v>#N/A</v>
      </c>
      <c r="V6" s="15" t="e">
        <v>#N/A</v>
      </c>
      <c r="W6" s="16" t="e">
        <v>#N/A</v>
      </c>
      <c r="X6" s="15" t="e">
        <v>#N/A</v>
      </c>
      <c r="Y6" s="16" t="e">
        <v>#N/A</v>
      </c>
      <c r="Z6" s="15" t="e">
        <v>#N/A</v>
      </c>
      <c r="AA6" s="16" t="e">
        <v>#N/A</v>
      </c>
      <c r="AB6" s="16" t="e">
        <v>#N/A</v>
      </c>
      <c r="AC6" t="e">
        <v>#N/A</v>
      </c>
    </row>
    <row r="7" spans="1:29" x14ac:dyDescent="0.25">
      <c r="A7" s="3" t="s">
        <v>9</v>
      </c>
      <c r="B7" s="3" t="s">
        <v>10</v>
      </c>
      <c r="C7" s="2">
        <v>7</v>
      </c>
      <c r="D7" s="10">
        <v>0</v>
      </c>
      <c r="E7" s="8">
        <v>119</v>
      </c>
      <c r="F7" s="10">
        <v>0</v>
      </c>
      <c r="G7" s="11">
        <v>621</v>
      </c>
      <c r="H7" s="11">
        <v>0</v>
      </c>
      <c r="I7" s="18">
        <v>503</v>
      </c>
      <c r="J7" s="18">
        <v>975</v>
      </c>
      <c r="K7" s="18">
        <v>1447</v>
      </c>
      <c r="L7" s="18" t="e">
        <v>#N/A</v>
      </c>
      <c r="M7" s="18" t="e">
        <v>#N/A</v>
      </c>
      <c r="N7" s="18" t="e">
        <v>#N/A</v>
      </c>
      <c r="O7" s="18" t="e">
        <v>#N/A</v>
      </c>
      <c r="P7" s="18" t="e">
        <v>#N/A</v>
      </c>
      <c r="Q7" s="18" t="e">
        <v>#N/A</v>
      </c>
      <c r="R7" s="18" t="e">
        <v>#N/A</v>
      </c>
      <c r="S7" s="18" t="e">
        <v>#N/A</v>
      </c>
      <c r="T7" s="18" t="e">
        <v>#N/A</v>
      </c>
      <c r="U7" s="18" t="e">
        <v>#N/A</v>
      </c>
      <c r="V7" s="18" t="e">
        <v>#N/A</v>
      </c>
      <c r="W7" s="18" t="e">
        <v>#N/A</v>
      </c>
      <c r="X7" s="18" t="e">
        <v>#N/A</v>
      </c>
      <c r="Y7" s="18" t="e">
        <v>#N/A</v>
      </c>
      <c r="Z7" s="18" t="e">
        <v>#N/A</v>
      </c>
      <c r="AA7" s="18" t="e">
        <v>#N/A</v>
      </c>
      <c r="AB7" s="18" t="e">
        <v>#N/A</v>
      </c>
      <c r="AC7" t="e">
        <v>#N/A</v>
      </c>
    </row>
    <row r="8" spans="1:29" ht="15.75" thickBot="1" x14ac:dyDescent="0.3"/>
    <row r="9" spans="1:29" x14ac:dyDescent="0.25">
      <c r="A9" s="28" t="s">
        <v>12</v>
      </c>
      <c r="B9" s="29" t="s">
        <v>11</v>
      </c>
      <c r="C9" s="23" t="s">
        <v>13</v>
      </c>
      <c r="D9" s="24" t="s">
        <v>14</v>
      </c>
    </row>
    <row r="10" spans="1:29" x14ac:dyDescent="0.25">
      <c r="A10" s="30" t="s">
        <v>4</v>
      </c>
      <c r="B10" s="31">
        <f>+I1</f>
        <v>109</v>
      </c>
      <c r="C10" s="22">
        <v>5341</v>
      </c>
      <c r="D10" s="25">
        <v>43</v>
      </c>
      <c r="H10" s="13">
        <v>40.49153908138598</v>
      </c>
    </row>
    <row r="11" spans="1:29" x14ac:dyDescent="0.25">
      <c r="A11" s="32" t="s">
        <v>8</v>
      </c>
      <c r="B11" s="31">
        <f t="shared" ref="B11:B15" si="0">+I2</f>
        <v>109</v>
      </c>
      <c r="C11" s="22">
        <v>3499.5989952000004</v>
      </c>
      <c r="D11" s="25">
        <v>43</v>
      </c>
      <c r="H11" s="13">
        <v>40.30748663101604</v>
      </c>
    </row>
    <row r="12" spans="1:29" x14ac:dyDescent="0.25">
      <c r="A12" s="32" t="s">
        <v>5</v>
      </c>
      <c r="B12" s="31">
        <f t="shared" si="0"/>
        <v>159</v>
      </c>
      <c r="C12" s="22">
        <v>0</v>
      </c>
      <c r="D12" s="25">
        <v>0</v>
      </c>
      <c r="H12" s="13">
        <v>0</v>
      </c>
    </row>
    <row r="13" spans="1:29" x14ac:dyDescent="0.25">
      <c r="A13" s="32" t="s">
        <v>7</v>
      </c>
      <c r="B13" s="31">
        <f t="shared" si="0"/>
        <v>159</v>
      </c>
      <c r="C13" s="22">
        <v>0</v>
      </c>
      <c r="D13" s="25">
        <v>0</v>
      </c>
      <c r="H13" s="13">
        <v>0</v>
      </c>
    </row>
    <row r="14" spans="1:29" x14ac:dyDescent="0.25">
      <c r="A14" s="32" t="s">
        <v>0</v>
      </c>
      <c r="B14" s="31">
        <f t="shared" si="0"/>
        <v>99.5</v>
      </c>
      <c r="C14" s="22">
        <v>11414.207141568002</v>
      </c>
      <c r="D14" s="25">
        <v>96</v>
      </c>
      <c r="H14" s="13">
        <v>128.49516129032256</v>
      </c>
    </row>
    <row r="15" spans="1:29" ht="15.75" thickBot="1" x14ac:dyDescent="0.3">
      <c r="A15" s="33" t="s">
        <v>2</v>
      </c>
      <c r="B15" s="34">
        <f t="shared" si="0"/>
        <v>99.5</v>
      </c>
      <c r="C15" s="26">
        <v>10845.5</v>
      </c>
      <c r="D15" s="27">
        <v>86</v>
      </c>
      <c r="H15" s="13">
        <v>116.02240896358543</v>
      </c>
    </row>
    <row r="16" spans="1:29" ht="15.75" thickBot="1" x14ac:dyDescent="0.3">
      <c r="Y16" s="13"/>
      <c r="AA16" s="13"/>
      <c r="AB16" s="13"/>
    </row>
    <row r="17" spans="1:9" s="13" customFormat="1" x14ac:dyDescent="0.25">
      <c r="A17" s="50" t="s">
        <v>55</v>
      </c>
      <c r="B17" s="43" t="s">
        <v>47</v>
      </c>
      <c r="C17" s="48" t="s">
        <v>48</v>
      </c>
      <c r="D17" s="45" t="s">
        <v>49</v>
      </c>
      <c r="E17" s="46"/>
      <c r="F17" s="46"/>
      <c r="G17" s="46"/>
      <c r="H17" s="47"/>
    </row>
    <row r="18" spans="1:9" x14ac:dyDescent="0.25">
      <c r="A18" s="50"/>
      <c r="B18" s="44"/>
      <c r="C18" s="49"/>
      <c r="D18" s="35" t="s">
        <v>50</v>
      </c>
      <c r="E18" s="35" t="s">
        <v>51</v>
      </c>
      <c r="F18" s="35" t="s">
        <v>52</v>
      </c>
      <c r="G18" s="35" t="s">
        <v>53</v>
      </c>
      <c r="H18" s="40" t="s">
        <v>54</v>
      </c>
    </row>
    <row r="19" spans="1:9" x14ac:dyDescent="0.25">
      <c r="A19" s="35" t="s">
        <v>15</v>
      </c>
      <c r="B19" s="42">
        <v>0.19019918803001115</v>
      </c>
      <c r="C19" s="36">
        <v>13140</v>
      </c>
      <c r="D19" s="36">
        <v>232</v>
      </c>
      <c r="E19" s="36">
        <v>7.2</v>
      </c>
      <c r="F19" s="36">
        <v>0.73</v>
      </c>
      <c r="G19" s="36">
        <v>0.9</v>
      </c>
      <c r="H19" s="37">
        <v>3.0000000000000001E-3</v>
      </c>
      <c r="I19" s="41"/>
    </row>
    <row r="20" spans="1:9" x14ac:dyDescent="0.25">
      <c r="A20" s="35" t="s">
        <v>16</v>
      </c>
      <c r="B20" s="42">
        <v>0.12592471148581261</v>
      </c>
      <c r="C20" s="36">
        <v>18250</v>
      </c>
      <c r="D20" s="36">
        <v>312</v>
      </c>
      <c r="E20" s="36">
        <v>8.5</v>
      </c>
      <c r="F20" s="36">
        <v>0.9</v>
      </c>
      <c r="G20" s="36">
        <v>0.9</v>
      </c>
      <c r="H20" s="37">
        <v>3.0000000000000001E-3</v>
      </c>
      <c r="I20" s="41"/>
    </row>
    <row r="21" spans="1:9" x14ac:dyDescent="0.25">
      <c r="A21" s="35" t="s">
        <v>17</v>
      </c>
      <c r="B21" s="42">
        <v>0.13007809667340331</v>
      </c>
      <c r="C21" s="36">
        <v>9490</v>
      </c>
      <c r="D21" s="36">
        <v>218</v>
      </c>
      <c r="E21" s="36">
        <v>58</v>
      </c>
      <c r="F21" s="36">
        <v>1.2</v>
      </c>
      <c r="G21" s="36">
        <v>7.2</v>
      </c>
      <c r="H21" s="37">
        <v>3.0000000000000001E-3</v>
      </c>
    </row>
    <row r="22" spans="1:9" x14ac:dyDescent="0.25">
      <c r="A22" s="35" t="s">
        <v>18</v>
      </c>
      <c r="B22" s="42">
        <v>0.10829909838331163</v>
      </c>
      <c r="C22" s="36">
        <v>9490</v>
      </c>
      <c r="D22" s="36">
        <v>312</v>
      </c>
      <c r="E22" s="36">
        <v>69</v>
      </c>
      <c r="F22" s="36">
        <v>2.2000000000000002</v>
      </c>
      <c r="G22" s="36">
        <v>9</v>
      </c>
      <c r="H22" s="37">
        <v>3.0000000000000001E-3</v>
      </c>
    </row>
    <row r="23" spans="1:9" x14ac:dyDescent="0.25">
      <c r="A23" s="35" t="s">
        <v>19</v>
      </c>
      <c r="B23" s="42">
        <v>1.0054513180587128E-2</v>
      </c>
      <c r="C23" s="36">
        <v>12993</v>
      </c>
      <c r="D23" s="36">
        <v>241</v>
      </c>
      <c r="E23" s="36">
        <v>13</v>
      </c>
      <c r="F23" s="36">
        <v>3.7</v>
      </c>
      <c r="G23" s="36">
        <v>5</v>
      </c>
      <c r="H23" s="37">
        <v>3.0000000000000001E-3</v>
      </c>
    </row>
    <row r="24" spans="1:9" x14ac:dyDescent="0.25">
      <c r="A24" s="35" t="s">
        <v>20</v>
      </c>
      <c r="B24" s="42">
        <v>0.10486246640876162</v>
      </c>
      <c r="C24" s="36">
        <v>21900</v>
      </c>
      <c r="D24" s="36">
        <v>379</v>
      </c>
      <c r="E24" s="36">
        <v>11</v>
      </c>
      <c r="F24" s="36">
        <v>1</v>
      </c>
      <c r="G24" s="36">
        <v>0.7</v>
      </c>
      <c r="H24" s="37">
        <v>3.0000000000000001E-3</v>
      </c>
    </row>
    <row r="25" spans="1:9" x14ac:dyDescent="0.25">
      <c r="A25" s="35" t="s">
        <v>21</v>
      </c>
      <c r="B25" s="42">
        <v>5.0473298840898656E-2</v>
      </c>
      <c r="C25" s="36">
        <v>12331</v>
      </c>
      <c r="D25" s="36">
        <v>385</v>
      </c>
      <c r="E25" s="36">
        <v>73</v>
      </c>
      <c r="F25" s="36">
        <v>3</v>
      </c>
      <c r="G25" s="36">
        <v>10</v>
      </c>
      <c r="H25" s="37">
        <v>3.0000000000000001E-3</v>
      </c>
    </row>
    <row r="26" spans="1:9" x14ac:dyDescent="0.25">
      <c r="A26" s="35" t="s">
        <v>22</v>
      </c>
      <c r="B26" s="42">
        <v>4.4451310702008272E-2</v>
      </c>
      <c r="C26" s="36">
        <v>12540</v>
      </c>
      <c r="D26" s="36">
        <v>460</v>
      </c>
      <c r="E26" s="36">
        <v>85</v>
      </c>
      <c r="F26" s="36">
        <v>4</v>
      </c>
      <c r="G26" s="36">
        <v>7.5</v>
      </c>
      <c r="H26" s="37">
        <v>3.0000000000000001E-3</v>
      </c>
    </row>
    <row r="27" spans="1:9" x14ac:dyDescent="0.25">
      <c r="A27" s="35" t="s">
        <v>23</v>
      </c>
      <c r="B27" s="42">
        <v>2.7921846574876012E-2</v>
      </c>
      <c r="C27" s="36">
        <v>13140</v>
      </c>
      <c r="D27" s="36">
        <v>442</v>
      </c>
      <c r="E27" s="36">
        <v>34</v>
      </c>
      <c r="F27" s="36">
        <v>3.5</v>
      </c>
      <c r="G27" s="36">
        <v>4</v>
      </c>
      <c r="H27" s="37">
        <v>2.3E-2</v>
      </c>
    </row>
    <row r="28" spans="1:9" x14ac:dyDescent="0.25">
      <c r="A28" s="35" t="s">
        <v>24</v>
      </c>
      <c r="B28" s="42">
        <v>4.7745012417066291E-3</v>
      </c>
      <c r="C28" s="36">
        <v>21900</v>
      </c>
      <c r="D28" s="36">
        <v>236.92</v>
      </c>
      <c r="E28" s="36">
        <v>1.39</v>
      </c>
      <c r="F28" s="36">
        <v>1.01</v>
      </c>
      <c r="G28" s="36">
        <v>0.79</v>
      </c>
      <c r="H28" s="37">
        <v>9.7000000000000003E-2</v>
      </c>
    </row>
    <row r="29" spans="1:9" x14ac:dyDescent="0.25">
      <c r="A29" s="35" t="s">
        <v>25</v>
      </c>
      <c r="B29" s="42">
        <v>8.2289994986931344E-3</v>
      </c>
      <c r="C29" s="36">
        <v>12436</v>
      </c>
      <c r="D29" s="36">
        <v>310</v>
      </c>
      <c r="E29" s="36">
        <v>1.39</v>
      </c>
      <c r="F29" s="36">
        <v>1.01</v>
      </c>
      <c r="G29" s="36">
        <v>0.79</v>
      </c>
      <c r="H29" s="37">
        <v>9.7000000000000003E-2</v>
      </c>
    </row>
    <row r="30" spans="1:9" x14ac:dyDescent="0.25">
      <c r="A30" s="35" t="s">
        <v>26</v>
      </c>
      <c r="B30" s="42">
        <v>0</v>
      </c>
      <c r="C30" s="36">
        <v>65700</v>
      </c>
      <c r="D30" s="36">
        <v>561.16</v>
      </c>
      <c r="E30" s="36">
        <v>5.87</v>
      </c>
      <c r="F30" s="36">
        <v>9.7799999999999994</v>
      </c>
      <c r="G30" s="36">
        <v>1.22</v>
      </c>
      <c r="H30" s="37">
        <v>0.25600000000000001</v>
      </c>
    </row>
    <row r="31" spans="1:9" x14ac:dyDescent="0.25">
      <c r="A31" s="35" t="s">
        <v>27</v>
      </c>
      <c r="B31" s="42">
        <v>0</v>
      </c>
      <c r="C31" s="36">
        <v>65700</v>
      </c>
      <c r="D31" s="36">
        <v>787.03</v>
      </c>
      <c r="E31" s="36">
        <v>9.08</v>
      </c>
      <c r="F31" s="36">
        <v>15.2</v>
      </c>
      <c r="G31" s="36">
        <v>1.88</v>
      </c>
      <c r="H31" s="37">
        <v>1.21</v>
      </c>
    </row>
    <row r="32" spans="1:9" x14ac:dyDescent="0.25">
      <c r="A32" s="35" t="s">
        <v>28</v>
      </c>
      <c r="B32" s="42">
        <v>0</v>
      </c>
      <c r="C32" s="36">
        <v>65700</v>
      </c>
      <c r="D32" s="36">
        <v>487.7</v>
      </c>
      <c r="E32" s="36">
        <v>88.08</v>
      </c>
      <c r="F32" s="36">
        <v>5.24</v>
      </c>
      <c r="G32" s="36">
        <v>5.33</v>
      </c>
      <c r="H32" s="37">
        <v>4.1000000000000002E-2</v>
      </c>
    </row>
    <row r="33" spans="1:8" x14ac:dyDescent="0.25">
      <c r="A33" s="35" t="s">
        <v>29</v>
      </c>
      <c r="B33" s="42">
        <v>0</v>
      </c>
      <c r="C33" s="36">
        <v>65700</v>
      </c>
      <c r="D33" s="36">
        <v>494.4</v>
      </c>
      <c r="E33" s="36">
        <v>105.94</v>
      </c>
      <c r="F33" s="36">
        <v>6.23</v>
      </c>
      <c r="G33" s="36">
        <v>12</v>
      </c>
      <c r="H33" s="37">
        <v>4.1000000000000002E-2</v>
      </c>
    </row>
    <row r="34" spans="1:8" x14ac:dyDescent="0.25">
      <c r="A34" s="35" t="s">
        <v>30</v>
      </c>
      <c r="B34" s="42">
        <v>0</v>
      </c>
      <c r="C34" s="36">
        <v>69300</v>
      </c>
      <c r="D34" s="36">
        <v>685.16</v>
      </c>
      <c r="E34" s="36">
        <v>1.84</v>
      </c>
      <c r="F34" s="36">
        <v>7.33</v>
      </c>
      <c r="G34" s="36">
        <v>0.73</v>
      </c>
      <c r="H34" s="37">
        <v>0.29399999999999998</v>
      </c>
    </row>
    <row r="35" spans="1:8" x14ac:dyDescent="0.25">
      <c r="A35" s="35" t="s">
        <v>31</v>
      </c>
      <c r="B35" s="42">
        <v>0</v>
      </c>
      <c r="C35" s="36">
        <v>63000</v>
      </c>
      <c r="D35" s="36">
        <v>561.16</v>
      </c>
      <c r="E35" s="36">
        <v>5.87</v>
      </c>
      <c r="F35" s="36">
        <v>9.7799999999999994</v>
      </c>
      <c r="G35" s="36">
        <v>1.22</v>
      </c>
      <c r="H35" s="37">
        <v>0.61199999999999999</v>
      </c>
    </row>
    <row r="36" spans="1:8" x14ac:dyDescent="0.25">
      <c r="A36" s="35" t="s">
        <v>32</v>
      </c>
      <c r="B36" s="42">
        <v>0</v>
      </c>
      <c r="C36" s="36">
        <v>63000</v>
      </c>
      <c r="D36" s="36">
        <v>787.03</v>
      </c>
      <c r="E36" s="36">
        <v>9.08</v>
      </c>
      <c r="F36" s="36">
        <v>15.21</v>
      </c>
      <c r="G36" s="36">
        <v>1.88</v>
      </c>
      <c r="H36" s="37">
        <v>0.61199999999999999</v>
      </c>
    </row>
    <row r="37" spans="1:8" x14ac:dyDescent="0.25">
      <c r="A37" s="35" t="s">
        <v>33</v>
      </c>
      <c r="B37" s="42">
        <v>5.5742801201875327E-3</v>
      </c>
      <c r="C37" s="36">
        <v>65700</v>
      </c>
      <c r="D37" s="36">
        <v>376.19</v>
      </c>
      <c r="E37" s="36">
        <v>3.32</v>
      </c>
      <c r="F37" s="36">
        <v>5.99</v>
      </c>
      <c r="G37" s="36">
        <v>0.7</v>
      </c>
      <c r="H37" s="37">
        <v>2.9000000000000001E-2</v>
      </c>
    </row>
    <row r="38" spans="1:8" x14ac:dyDescent="0.25">
      <c r="A38" s="35" t="s">
        <v>34</v>
      </c>
      <c r="B38" s="42">
        <v>4.9184824589889996E-3</v>
      </c>
      <c r="C38" s="36">
        <v>65700</v>
      </c>
      <c r="D38" s="36">
        <v>415.99</v>
      </c>
      <c r="E38" s="36">
        <v>65.2</v>
      </c>
      <c r="F38" s="36">
        <v>3.9</v>
      </c>
      <c r="G38" s="36">
        <v>3.7</v>
      </c>
      <c r="H38" s="37">
        <v>4.2000000000000003E-2</v>
      </c>
    </row>
    <row r="39" spans="1:8" x14ac:dyDescent="0.25">
      <c r="A39" s="35" t="s">
        <v>35</v>
      </c>
      <c r="B39" s="42">
        <v>8.227948540902752E-3</v>
      </c>
      <c r="C39" s="36">
        <v>65700</v>
      </c>
      <c r="D39" s="36">
        <v>272.83</v>
      </c>
      <c r="E39" s="36">
        <v>20.12</v>
      </c>
      <c r="F39" s="36">
        <v>2.27</v>
      </c>
      <c r="G39" s="36">
        <v>0.11</v>
      </c>
      <c r="H39" s="37">
        <v>1.2999999999999999E-2</v>
      </c>
    </row>
    <row r="40" spans="1:8" x14ac:dyDescent="0.25">
      <c r="A40" s="35" t="s">
        <v>36</v>
      </c>
      <c r="B40" s="42">
        <v>3.2159308385697305E-2</v>
      </c>
      <c r="C40" s="36">
        <v>73000</v>
      </c>
      <c r="D40" s="36">
        <v>258</v>
      </c>
      <c r="E40" s="36">
        <v>8.4</v>
      </c>
      <c r="F40" s="36">
        <v>2</v>
      </c>
      <c r="G40" s="36">
        <v>0.86</v>
      </c>
      <c r="H40" s="37">
        <v>3.0000000000000001E-3</v>
      </c>
    </row>
    <row r="41" spans="1:8" x14ac:dyDescent="0.25">
      <c r="A41" s="35" t="s">
        <v>37</v>
      </c>
      <c r="B41" s="42">
        <v>2.1439538923798202E-2</v>
      </c>
      <c r="C41" s="36">
        <v>73000</v>
      </c>
      <c r="D41" s="36">
        <v>241</v>
      </c>
      <c r="E41" s="36">
        <v>13</v>
      </c>
      <c r="F41" s="36">
        <v>3.7</v>
      </c>
      <c r="G41" s="36">
        <v>5</v>
      </c>
      <c r="H41" s="37">
        <v>3.0000000000000001E-3</v>
      </c>
    </row>
    <row r="42" spans="1:8" x14ac:dyDescent="0.25">
      <c r="A42" s="35" t="s">
        <v>38</v>
      </c>
      <c r="B42" s="42">
        <v>0</v>
      </c>
      <c r="C42" s="36">
        <v>31025</v>
      </c>
      <c r="D42" s="36">
        <v>490.87</v>
      </c>
      <c r="E42" s="36">
        <v>6.26</v>
      </c>
      <c r="F42" s="36">
        <v>9.66</v>
      </c>
      <c r="G42" s="36">
        <v>1.24</v>
      </c>
      <c r="H42" s="37">
        <v>0.86899999999999999</v>
      </c>
    </row>
    <row r="43" spans="1:8" x14ac:dyDescent="0.25">
      <c r="A43" s="35" t="s">
        <v>39</v>
      </c>
      <c r="B43" s="42">
        <v>0</v>
      </c>
      <c r="C43" s="36">
        <v>31025</v>
      </c>
      <c r="D43" s="36">
        <v>702.57</v>
      </c>
      <c r="E43" s="36">
        <v>9.49</v>
      </c>
      <c r="F43" s="36">
        <v>14.69</v>
      </c>
      <c r="G43" s="36">
        <v>1.87</v>
      </c>
      <c r="H43" s="37">
        <v>0.84499999999999997</v>
      </c>
    </row>
    <row r="44" spans="1:8" x14ac:dyDescent="0.25">
      <c r="A44" s="35" t="s">
        <v>40</v>
      </c>
      <c r="B44" s="42">
        <v>0</v>
      </c>
      <c r="C44" s="36">
        <v>31025</v>
      </c>
      <c r="D44" s="36">
        <v>503.2</v>
      </c>
      <c r="E44" s="36">
        <v>1.21</v>
      </c>
      <c r="F44" s="36">
        <v>5</v>
      </c>
      <c r="G44" s="36">
        <v>0.49</v>
      </c>
      <c r="H44" s="37">
        <v>0.311</v>
      </c>
    </row>
    <row r="45" spans="1:8" x14ac:dyDescent="0.25">
      <c r="A45" s="35" t="s">
        <v>41</v>
      </c>
      <c r="B45" s="42">
        <v>0</v>
      </c>
      <c r="C45" s="36">
        <v>31025</v>
      </c>
      <c r="D45" s="36">
        <v>438.92</v>
      </c>
      <c r="E45" s="36">
        <v>85.74</v>
      </c>
      <c r="F45" s="36">
        <v>4.79</v>
      </c>
      <c r="G45" s="36">
        <v>4.6399999999999997</v>
      </c>
      <c r="H45" s="37">
        <v>5.0999999999999997E-2</v>
      </c>
    </row>
    <row r="46" spans="1:8" x14ac:dyDescent="0.25">
      <c r="A46" s="35" t="s">
        <v>42</v>
      </c>
      <c r="B46" s="42">
        <v>0</v>
      </c>
      <c r="C46" s="36">
        <v>31025</v>
      </c>
      <c r="D46" s="36">
        <v>474.77</v>
      </c>
      <c r="E46" s="36">
        <v>108.49</v>
      </c>
      <c r="F46" s="36">
        <v>6</v>
      </c>
      <c r="G46" s="36">
        <v>5.87</v>
      </c>
      <c r="H46" s="37">
        <v>5.0999999999999997E-2</v>
      </c>
    </row>
    <row r="47" spans="1:8" x14ac:dyDescent="0.25">
      <c r="A47" s="35" t="s">
        <v>43</v>
      </c>
      <c r="B47" s="42">
        <v>0</v>
      </c>
      <c r="C47" s="36">
        <v>31025</v>
      </c>
      <c r="D47" s="36">
        <v>377.61</v>
      </c>
      <c r="E47" s="36">
        <v>32.46</v>
      </c>
      <c r="F47" s="36">
        <v>2.0099999999999998</v>
      </c>
      <c r="G47" s="36">
        <v>0.15</v>
      </c>
      <c r="H47" s="37">
        <v>3.0000000000000001E-3</v>
      </c>
    </row>
    <row r="48" spans="1:8" x14ac:dyDescent="0.25">
      <c r="A48" s="35" t="s">
        <v>44</v>
      </c>
      <c r="B48" s="42">
        <v>0</v>
      </c>
      <c r="C48" s="36">
        <v>31025</v>
      </c>
      <c r="D48" s="36">
        <v>430.37</v>
      </c>
      <c r="E48" s="36">
        <v>40.840000000000003</v>
      </c>
      <c r="F48" s="36">
        <v>2.5099999999999998</v>
      </c>
      <c r="G48" s="36">
        <v>0.19</v>
      </c>
      <c r="H48" s="37">
        <v>3.0000000000000001E-3</v>
      </c>
    </row>
    <row r="49" spans="1:8" x14ac:dyDescent="0.25">
      <c r="A49" s="35" t="s">
        <v>45</v>
      </c>
      <c r="B49" s="42">
        <v>1.6265673721746313E-2</v>
      </c>
      <c r="C49" s="36">
        <v>25000</v>
      </c>
      <c r="D49" s="36">
        <v>28.09</v>
      </c>
      <c r="E49" s="36">
        <v>7.56</v>
      </c>
      <c r="F49" s="36">
        <v>0.03</v>
      </c>
      <c r="G49" s="36">
        <v>4.33</v>
      </c>
      <c r="H49" s="37">
        <v>0.14799999999999999</v>
      </c>
    </row>
    <row r="50" spans="1:8" ht="15.75" thickBot="1" x14ac:dyDescent="0.3">
      <c r="A50" s="35" t="s">
        <v>46</v>
      </c>
      <c r="B50" s="42">
        <v>0.10614673682860876</v>
      </c>
      <c r="C50" s="38">
        <v>25000</v>
      </c>
      <c r="D50" s="38">
        <v>33.11</v>
      </c>
      <c r="E50" s="38">
        <v>6.67</v>
      </c>
      <c r="F50" s="38">
        <v>0.27</v>
      </c>
      <c r="G50" s="38">
        <v>1.67</v>
      </c>
      <c r="H50" s="39">
        <v>0.09</v>
      </c>
    </row>
  </sheetData>
  <mergeCells count="4">
    <mergeCell ref="B17:B18"/>
    <mergeCell ref="D17:H17"/>
    <mergeCell ref="C17:C18"/>
    <mergeCell ref="A17:A1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19"/>
  <sheetViews>
    <sheetView topLeftCell="B1" workbookViewId="0">
      <selection activeCell="H14" sqref="H14:H19"/>
    </sheetView>
  </sheetViews>
  <sheetFormatPr baseColWidth="10" defaultRowHeight="15" x14ac:dyDescent="0.25"/>
  <sheetData>
    <row r="3" spans="4:24" x14ac:dyDescent="0.25">
      <c r="D3" s="13">
        <f>+a!I5*a!$D$5</f>
        <v>0.89549999999999996</v>
      </c>
      <c r="E3" s="13">
        <f>+a!J5*a!$D$5</f>
        <v>1.8629999999999998</v>
      </c>
      <c r="F3" s="13">
        <f>+a!K5*a!$D$5</f>
        <v>2.8034999999999997</v>
      </c>
      <c r="G3" s="13" t="e">
        <f>+a!L5*a!$D$5</f>
        <v>#N/A</v>
      </c>
      <c r="H3" s="13" t="e">
        <f>+a!M5*a!$D$5</f>
        <v>#N/A</v>
      </c>
      <c r="I3" s="13" t="e">
        <f>+a!N5*a!$D$5</f>
        <v>#N/A</v>
      </c>
      <c r="J3" s="13" t="e">
        <f>+a!O5*a!$D$5</f>
        <v>#N/A</v>
      </c>
      <c r="K3" s="13" t="e">
        <f>+a!P5*a!$D$5</f>
        <v>#N/A</v>
      </c>
      <c r="L3" s="13" t="e">
        <f>+a!Q5*a!$D$5</f>
        <v>#N/A</v>
      </c>
      <c r="M3" s="13" t="e">
        <f>+a!R5*a!$D$5</f>
        <v>#N/A</v>
      </c>
      <c r="N3" s="13" t="e">
        <f>+a!S5*a!$D$5</f>
        <v>#N/A</v>
      </c>
      <c r="O3" s="13" t="e">
        <f>+a!T5*a!$D$5</f>
        <v>#N/A</v>
      </c>
      <c r="P3" s="13" t="e">
        <f>+a!U5*a!$D$5</f>
        <v>#N/A</v>
      </c>
      <c r="Q3" s="13" t="e">
        <f>+a!V5*a!$D$5</f>
        <v>#N/A</v>
      </c>
      <c r="R3" s="13" t="e">
        <f>+a!W5*a!$D$5</f>
        <v>#N/A</v>
      </c>
      <c r="S3" s="13" t="e">
        <f>+a!X5*a!$D$5</f>
        <v>#N/A</v>
      </c>
      <c r="T3" s="13" t="e">
        <f>+a!Y5*a!$D$5</f>
        <v>#N/A</v>
      </c>
      <c r="U3" s="13" t="e">
        <f>+a!Z5*a!$D$5</f>
        <v>#N/A</v>
      </c>
      <c r="V3" s="13" t="e">
        <f>+a!AA5*a!$D$5</f>
        <v>#N/A</v>
      </c>
      <c r="W3" s="13" t="e">
        <f>+a!AB5*a!$D$5</f>
        <v>#N/A</v>
      </c>
      <c r="X3" t="e">
        <f t="shared" ref="X3:X9" si="0">+SUM(D3:W3)</f>
        <v>#N/A</v>
      </c>
    </row>
    <row r="4" spans="4:24" x14ac:dyDescent="0.25">
      <c r="D4" s="13">
        <f>+a!I6*a!$D$6</f>
        <v>12.537000000000001</v>
      </c>
      <c r="E4" s="13">
        <f>+a!J6*a!$D$6</f>
        <v>26.082000000000001</v>
      </c>
      <c r="F4" s="13">
        <f>+a!K6*a!$D$6</f>
        <v>39.249000000000002</v>
      </c>
      <c r="G4" s="13" t="e">
        <f>+a!L6*a!$D$6</f>
        <v>#N/A</v>
      </c>
      <c r="H4" s="13" t="e">
        <f>+a!M6*a!$D$6</f>
        <v>#N/A</v>
      </c>
      <c r="I4" s="13" t="e">
        <f>+a!N6*a!$D$6</f>
        <v>#N/A</v>
      </c>
      <c r="J4" s="13" t="e">
        <f>+a!O6*a!$D$6</f>
        <v>#N/A</v>
      </c>
      <c r="K4" s="13" t="e">
        <f>+a!P6*a!$D$6</f>
        <v>#N/A</v>
      </c>
      <c r="L4" s="13" t="e">
        <f>+a!Q6*a!$D$6</f>
        <v>#N/A</v>
      </c>
      <c r="M4" s="13" t="e">
        <f>+a!R6*a!$D$6</f>
        <v>#N/A</v>
      </c>
      <c r="N4" s="13" t="e">
        <f>+a!S6*a!$D$6</f>
        <v>#N/A</v>
      </c>
      <c r="O4" s="13" t="e">
        <f>+a!T6*a!$D$6</f>
        <v>#N/A</v>
      </c>
      <c r="P4" s="13" t="e">
        <f>+a!U6*a!$D$6</f>
        <v>#N/A</v>
      </c>
      <c r="Q4" s="13" t="e">
        <f>+a!V6*a!$D$6</f>
        <v>#N/A</v>
      </c>
      <c r="R4" s="13" t="e">
        <f>+a!W6*a!$D$6</f>
        <v>#N/A</v>
      </c>
      <c r="S4" s="13" t="e">
        <f>+a!X6*a!$D$6</f>
        <v>#N/A</v>
      </c>
      <c r="T4" s="13" t="e">
        <f>+a!Y6*a!$D$6</f>
        <v>#N/A</v>
      </c>
      <c r="U4" s="13" t="e">
        <f>+a!Z6*a!$D$6</f>
        <v>#N/A</v>
      </c>
      <c r="V4" s="13" t="e">
        <f>+a!AA6*a!$D$6</f>
        <v>#N/A</v>
      </c>
      <c r="W4" s="13" t="e">
        <f>+a!AB6*a!$D$6</f>
        <v>#N/A</v>
      </c>
      <c r="X4" s="13" t="e">
        <f t="shared" si="0"/>
        <v>#N/A</v>
      </c>
    </row>
    <row r="5" spans="4:24" x14ac:dyDescent="0.25">
      <c r="D5" s="13">
        <f>+a!I1*a!$D$1</f>
        <v>3.597</v>
      </c>
      <c r="E5" s="13">
        <f>+a!J1*a!$D$1</f>
        <v>7.1280000000000001</v>
      </c>
      <c r="F5" s="13">
        <f>+a!K1*a!$D$1</f>
        <v>10.296000000000001</v>
      </c>
      <c r="G5" s="13" t="e">
        <f>+a!L1*a!$D$1</f>
        <v>#N/A</v>
      </c>
      <c r="H5" s="13" t="e">
        <f>+a!M1*a!$D$1</f>
        <v>#N/A</v>
      </c>
      <c r="I5" s="13" t="e">
        <f>+a!N1*a!$D$1</f>
        <v>#N/A</v>
      </c>
      <c r="J5" s="13" t="e">
        <f>+a!O1*a!$D$1</f>
        <v>#N/A</v>
      </c>
      <c r="K5" s="13" t="e">
        <f>+a!P1*a!$D$1</f>
        <v>#N/A</v>
      </c>
      <c r="L5" s="13" t="e">
        <f>+a!Q1*a!$D$1</f>
        <v>#N/A</v>
      </c>
      <c r="M5" s="13" t="e">
        <f>+a!R1*a!$D$1</f>
        <v>#N/A</v>
      </c>
      <c r="N5" s="13" t="e">
        <f>+a!S1*a!$D$1</f>
        <v>#N/A</v>
      </c>
      <c r="O5" s="13" t="e">
        <f>+a!T1*a!$D$1</f>
        <v>#N/A</v>
      </c>
      <c r="P5" s="13" t="e">
        <f>+a!U1*a!$D$1</f>
        <v>#N/A</v>
      </c>
      <c r="Q5" s="13" t="e">
        <f>+a!V1*a!$D$1</f>
        <v>#N/A</v>
      </c>
      <c r="R5" s="13" t="e">
        <f>+a!W1*a!$D$1</f>
        <v>#N/A</v>
      </c>
      <c r="S5" s="13" t="e">
        <f>+a!X1*a!$D$1</f>
        <v>#N/A</v>
      </c>
      <c r="T5" s="13" t="e">
        <f>+a!Y1*a!$D$1</f>
        <v>#N/A</v>
      </c>
      <c r="U5" s="13" t="e">
        <f>+a!Z1*a!$D$1</f>
        <v>#N/A</v>
      </c>
      <c r="V5" s="13" t="e">
        <f>+a!AA1*a!$D$1</f>
        <v>#N/A</v>
      </c>
      <c r="W5" s="13" t="e">
        <f>+a!AB1*a!$D$1</f>
        <v>#N/A</v>
      </c>
      <c r="X5" s="13" t="e">
        <f t="shared" si="0"/>
        <v>#N/A</v>
      </c>
    </row>
    <row r="6" spans="4:24" x14ac:dyDescent="0.25">
      <c r="D6" s="13">
        <f>+a!I2*a!$D$2</f>
        <v>11.336</v>
      </c>
      <c r="E6" s="13">
        <f>+a!J2*a!$D$2</f>
        <v>22.463999999999999</v>
      </c>
      <c r="F6" s="13">
        <f>+a!K2*a!$D$2</f>
        <v>32.448</v>
      </c>
      <c r="G6" s="13" t="e">
        <f>+a!L2*a!$D$2</f>
        <v>#N/A</v>
      </c>
      <c r="H6" s="13" t="e">
        <f>+a!M2*a!$D$2</f>
        <v>#N/A</v>
      </c>
      <c r="I6" s="13" t="e">
        <f>+a!N2*a!$D$2</f>
        <v>#N/A</v>
      </c>
      <c r="J6" s="13" t="e">
        <f>+a!O2*a!$D$2</f>
        <v>#N/A</v>
      </c>
      <c r="K6" s="13" t="e">
        <f>+a!P2*a!$D$2</f>
        <v>#N/A</v>
      </c>
      <c r="L6" s="13" t="e">
        <f>+a!Q2*a!$D$2</f>
        <v>#N/A</v>
      </c>
      <c r="M6" s="13" t="e">
        <f>+a!R2*a!$D$2</f>
        <v>#N/A</v>
      </c>
      <c r="N6" s="13" t="e">
        <f>+a!S2*a!$D$2</f>
        <v>#N/A</v>
      </c>
      <c r="O6" s="13" t="e">
        <f>+a!T2*a!$D$2</f>
        <v>#N/A</v>
      </c>
      <c r="P6" s="13" t="e">
        <f>+a!U2*a!$D$2</f>
        <v>#N/A</v>
      </c>
      <c r="Q6" s="13" t="e">
        <f>+a!V2*a!$D$2</f>
        <v>#N/A</v>
      </c>
      <c r="R6" s="13" t="e">
        <f>+a!W2*a!$D$2</f>
        <v>#N/A</v>
      </c>
      <c r="S6" s="13" t="e">
        <f>+a!X2*a!$D$2</f>
        <v>#N/A</v>
      </c>
      <c r="T6" s="13" t="e">
        <f>+a!Y2*a!$D$2</f>
        <v>#N/A</v>
      </c>
      <c r="U6" s="13" t="e">
        <f>+a!Z2*a!$D$2</f>
        <v>#N/A</v>
      </c>
      <c r="V6" s="13" t="e">
        <f>+a!AA2*a!$D$2</f>
        <v>#N/A</v>
      </c>
      <c r="W6" s="13" t="e">
        <f>+a!AB2*a!$D$2</f>
        <v>#N/A</v>
      </c>
      <c r="X6" s="13" t="e">
        <f t="shared" si="0"/>
        <v>#N/A</v>
      </c>
    </row>
    <row r="7" spans="4:24" x14ac:dyDescent="0.25">
      <c r="D7" s="13">
        <f>+a!I3*a!$D$3</f>
        <v>44.52</v>
      </c>
      <c r="E7" s="13">
        <f>+a!J3*a!$D$3</f>
        <v>85.12</v>
      </c>
      <c r="F7" s="13">
        <f>+a!K3*a!$D$3</f>
        <v>123.06000000000002</v>
      </c>
      <c r="G7" s="13" t="e">
        <f>+a!L3*a!$D$3</f>
        <v>#N/A</v>
      </c>
      <c r="H7" s="13" t="e">
        <f>+a!M3*a!$D$3</f>
        <v>#N/A</v>
      </c>
      <c r="I7" s="13" t="e">
        <f>+a!N3*a!$D$3</f>
        <v>#N/A</v>
      </c>
      <c r="J7" s="13" t="e">
        <f>+a!O3*a!$D$3</f>
        <v>#N/A</v>
      </c>
      <c r="K7" s="13" t="e">
        <f>+a!P3*a!$D$3</f>
        <v>#N/A</v>
      </c>
      <c r="L7" s="13" t="e">
        <f>+a!Q3*a!$D$3</f>
        <v>#N/A</v>
      </c>
      <c r="M7" s="13" t="e">
        <f>+a!R3*a!$D$3</f>
        <v>#N/A</v>
      </c>
      <c r="N7" s="13" t="e">
        <f>+a!S3*a!$D$3</f>
        <v>#N/A</v>
      </c>
      <c r="O7" s="13" t="e">
        <f>+a!T3*a!$D$3</f>
        <v>#N/A</v>
      </c>
      <c r="P7" s="13" t="e">
        <f>+a!U3*a!$D$3</f>
        <v>#N/A</v>
      </c>
      <c r="Q7" s="13" t="e">
        <f>+a!V3*a!$D$3</f>
        <v>#N/A</v>
      </c>
      <c r="R7" s="13" t="e">
        <f>+a!W3*a!$D$3</f>
        <v>#N/A</v>
      </c>
      <c r="S7" s="13" t="e">
        <f>+a!X3*a!$D$3</f>
        <v>#N/A</v>
      </c>
      <c r="T7" s="13" t="e">
        <f>+a!Y3*a!$D$3</f>
        <v>#N/A</v>
      </c>
      <c r="U7" s="13" t="e">
        <f>+a!Z3*a!$D$3</f>
        <v>#N/A</v>
      </c>
      <c r="V7" s="13" t="e">
        <f>+a!AA3*a!$D$3</f>
        <v>#N/A</v>
      </c>
      <c r="W7" s="13" t="e">
        <f>+a!AB3*a!$D$3</f>
        <v>#N/A</v>
      </c>
      <c r="X7" s="13" t="e">
        <f t="shared" si="0"/>
        <v>#N/A</v>
      </c>
    </row>
    <row r="8" spans="4:24" x14ac:dyDescent="0.25">
      <c r="D8" s="13">
        <f>+a!I4*a!$D$4</f>
        <v>33.231000000000002</v>
      </c>
      <c r="E8" s="13">
        <f>+a!J4*a!$D$4</f>
        <v>63.535999999999994</v>
      </c>
      <c r="F8" s="13">
        <f>+a!K4*a!$D$4</f>
        <v>91.855499999999992</v>
      </c>
      <c r="G8" s="13" t="e">
        <f>+a!L4*a!$D$4</f>
        <v>#N/A</v>
      </c>
      <c r="H8" s="13" t="e">
        <f>+a!M4*a!$D$4</f>
        <v>#N/A</v>
      </c>
      <c r="I8" s="13" t="e">
        <f>+a!N4*a!$D$4</f>
        <v>#N/A</v>
      </c>
      <c r="J8" s="13" t="e">
        <f>+a!O4*a!$D$4</f>
        <v>#N/A</v>
      </c>
      <c r="K8" s="13" t="e">
        <f>+a!P4*a!$D$4</f>
        <v>#N/A</v>
      </c>
      <c r="L8" s="13" t="e">
        <f>+a!Q4*a!$D$4</f>
        <v>#N/A</v>
      </c>
      <c r="M8" s="13" t="e">
        <f>+a!R4*a!$D$4</f>
        <v>#N/A</v>
      </c>
      <c r="N8" s="13" t="e">
        <f>+a!S4*a!$D$4</f>
        <v>#N/A</v>
      </c>
      <c r="O8" s="13" t="e">
        <f>+a!T4*a!$D$4</f>
        <v>#N/A</v>
      </c>
      <c r="P8" s="13" t="e">
        <f>+a!U4*a!$D$4</f>
        <v>#N/A</v>
      </c>
      <c r="Q8" s="13" t="e">
        <f>+a!V4*a!$D$4</f>
        <v>#N/A</v>
      </c>
      <c r="R8" s="13" t="e">
        <f>+a!W4*a!$D$4</f>
        <v>#N/A</v>
      </c>
      <c r="S8" s="13" t="e">
        <f>+a!X4*a!$D$4</f>
        <v>#N/A</v>
      </c>
      <c r="T8" s="13" t="e">
        <f>+a!Y4*a!$D$4</f>
        <v>#N/A</v>
      </c>
      <c r="U8" s="13" t="e">
        <f>+a!Z4*a!$D$4</f>
        <v>#N/A</v>
      </c>
      <c r="V8" s="13" t="e">
        <f>+a!AA4*a!$D$4</f>
        <v>#N/A</v>
      </c>
      <c r="W8" s="13" t="e">
        <f>+a!AB4*a!$D$4</f>
        <v>#N/A</v>
      </c>
      <c r="X8" s="13" t="e">
        <f t="shared" si="0"/>
        <v>#N/A</v>
      </c>
    </row>
    <row r="9" spans="4:24" x14ac:dyDescent="0.25">
      <c r="D9" s="13">
        <f>+a!I7*a!$D$5</f>
        <v>4.5269999999999992</v>
      </c>
      <c r="E9" s="13">
        <f>+a!J7*a!$D$5</f>
        <v>8.7749999999999986</v>
      </c>
      <c r="F9" s="13">
        <f>+a!K7*a!$D$5</f>
        <v>13.023</v>
      </c>
      <c r="G9" s="13" t="e">
        <f>+a!L7*a!$D$5</f>
        <v>#N/A</v>
      </c>
      <c r="H9" s="13" t="e">
        <f>+a!M7*a!$D$5</f>
        <v>#N/A</v>
      </c>
      <c r="I9" s="13" t="e">
        <f>+a!N7*a!$D$5</f>
        <v>#N/A</v>
      </c>
      <c r="J9" s="13" t="e">
        <f>+a!O7*a!$D$5</f>
        <v>#N/A</v>
      </c>
      <c r="K9" s="13" t="e">
        <f>+a!P7*a!$D$5</f>
        <v>#N/A</v>
      </c>
      <c r="L9" s="13" t="e">
        <f>+a!Q7*a!$D$5</f>
        <v>#N/A</v>
      </c>
      <c r="M9" s="13" t="e">
        <f>+a!R7*a!$D$5</f>
        <v>#N/A</v>
      </c>
      <c r="N9" s="13" t="e">
        <f>+a!S7*a!$D$5</f>
        <v>#N/A</v>
      </c>
      <c r="O9" s="13" t="e">
        <f>+a!T7*a!$D$5</f>
        <v>#N/A</v>
      </c>
      <c r="P9" s="13" t="e">
        <f>+a!U7*a!$D$5</f>
        <v>#N/A</v>
      </c>
      <c r="Q9" s="13" t="e">
        <f>+a!V7*a!$D$5</f>
        <v>#N/A</v>
      </c>
      <c r="R9" s="13" t="e">
        <f>+a!W7*a!$D$5</f>
        <v>#N/A</v>
      </c>
      <c r="S9" s="13" t="e">
        <f>+a!X7*a!$D$5</f>
        <v>#N/A</v>
      </c>
      <c r="T9" s="13" t="e">
        <f>+a!Y7*a!$D$5</f>
        <v>#N/A</v>
      </c>
      <c r="U9" s="13" t="e">
        <f>+a!Z7*a!$D$5</f>
        <v>#N/A</v>
      </c>
      <c r="V9" s="13" t="e">
        <f>+a!AA7*a!$D$5</f>
        <v>#N/A</v>
      </c>
      <c r="W9" s="13" t="e">
        <f>+a!AB7*a!$D$5</f>
        <v>#N/A</v>
      </c>
      <c r="X9" s="13" t="e">
        <f t="shared" si="0"/>
        <v>#N/A</v>
      </c>
    </row>
    <row r="10" spans="4:24" x14ac:dyDescent="0.25">
      <c r="D10">
        <f>SUM(D3:D8)</f>
        <v>106.1165</v>
      </c>
      <c r="E10" s="13">
        <f t="shared" ref="E10:M10" si="1">SUM(E3:E8)</f>
        <v>206.19300000000001</v>
      </c>
      <c r="F10" s="13">
        <f t="shared" si="1"/>
        <v>299.71200000000005</v>
      </c>
      <c r="G10" s="13" t="e">
        <f t="shared" si="1"/>
        <v>#N/A</v>
      </c>
      <c r="H10" s="13" t="e">
        <f t="shared" si="1"/>
        <v>#N/A</v>
      </c>
      <c r="I10" s="13" t="e">
        <f t="shared" si="1"/>
        <v>#N/A</v>
      </c>
      <c r="J10" s="13" t="e">
        <f t="shared" si="1"/>
        <v>#N/A</v>
      </c>
      <c r="K10" s="13" t="e">
        <f t="shared" si="1"/>
        <v>#N/A</v>
      </c>
      <c r="L10" s="13" t="e">
        <f t="shared" si="1"/>
        <v>#N/A</v>
      </c>
      <c r="M10" s="13" t="e">
        <f t="shared" si="1"/>
        <v>#N/A</v>
      </c>
    </row>
    <row r="14" spans="4:24" x14ac:dyDescent="0.25">
      <c r="E14" s="13">
        <f>+a!G5*a!E5*a!I5</f>
        <v>11414207.141568001</v>
      </c>
      <c r="G14" s="13">
        <f>+(a!G5+a!H5)*a!$E$7</f>
        <v>118737.40032000002</v>
      </c>
      <c r="H14">
        <f>+E14/G14</f>
        <v>96.129838709677415</v>
      </c>
    </row>
    <row r="15" spans="4:24" x14ac:dyDescent="0.25">
      <c r="E15" s="13">
        <f>+a!G6*a!E6*a!I6</f>
        <v>10845500</v>
      </c>
      <c r="G15" s="13">
        <f>+(a!G6+a!H6)*a!$E$7</f>
        <v>124950</v>
      </c>
      <c r="H15" s="13">
        <f t="shared" ref="H15:H19" si="2">+E15/G15</f>
        <v>86.798719487795111</v>
      </c>
    </row>
    <row r="16" spans="4:24" x14ac:dyDescent="0.25">
      <c r="E16" s="13">
        <f>+a!G1*a!E1*a!I1</f>
        <v>5341000</v>
      </c>
      <c r="G16" s="13">
        <f>+(a!G1+a!H1)*a!$E$7</f>
        <v>121618</v>
      </c>
      <c r="H16" s="13">
        <f t="shared" si="2"/>
        <v>43.916196615632558</v>
      </c>
    </row>
    <row r="17" spans="5:8" x14ac:dyDescent="0.25">
      <c r="E17" s="13">
        <f>+a!G2*a!E2*a!I2</f>
        <v>3499598.9952000002</v>
      </c>
      <c r="G17" s="13">
        <f>+(a!G2+a!H2)*a!$E$7</f>
        <v>80051.989248000013</v>
      </c>
      <c r="H17" s="13">
        <f t="shared" si="2"/>
        <v>43.716577540106947</v>
      </c>
    </row>
    <row r="18" spans="5:8" x14ac:dyDescent="0.25">
      <c r="E18" s="13">
        <f>+a!G3*a!E3*a!I3</f>
        <v>0</v>
      </c>
      <c r="G18" s="13">
        <f>+(a!G3+a!H3)*a!$E$7</f>
        <v>22015</v>
      </c>
      <c r="H18" s="13">
        <f t="shared" si="2"/>
        <v>0</v>
      </c>
    </row>
    <row r="19" spans="5:8" x14ac:dyDescent="0.25">
      <c r="E19" s="13">
        <f>+a!G4*a!E4*a!I4</f>
        <v>0</v>
      </c>
      <c r="G19" s="13">
        <f>+(a!G4+a!H4)*a!$E$7</f>
        <v>16853.050368</v>
      </c>
      <c r="H19" s="13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alez</cp:lastModifiedBy>
  <dcterms:created xsi:type="dcterms:W3CDTF">2013-06-16T01:20:58Z</dcterms:created>
  <dcterms:modified xsi:type="dcterms:W3CDTF">2013-07-01T17:22:27Z</dcterms:modified>
</cp:coreProperties>
</file>