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35" windowWidth="20115" windowHeight="7635"/>
  </bookViews>
  <sheets>
    <sheet name="a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0" i="1"/>
  <c r="G14" i="2" l="1"/>
  <c r="G15" i="2"/>
  <c r="G16" i="2"/>
  <c r="G17" i="2"/>
  <c r="G18" i="2"/>
  <c r="G19" i="2"/>
  <c r="E14" i="2"/>
  <c r="E15" i="2"/>
  <c r="H15" i="2" s="1"/>
  <c r="E16" i="2"/>
  <c r="E17" i="2"/>
  <c r="E18" i="2"/>
  <c r="E19" i="2"/>
  <c r="H19" i="2" s="1"/>
  <c r="D8" i="2"/>
  <c r="F8" i="2"/>
  <c r="H8" i="2"/>
  <c r="J8" i="2"/>
  <c r="L8" i="2"/>
  <c r="N8" i="2"/>
  <c r="P8" i="2"/>
  <c r="R8" i="2"/>
  <c r="T8" i="2"/>
  <c r="V8" i="2"/>
  <c r="W8" i="2"/>
  <c r="F7" i="2"/>
  <c r="H7" i="2"/>
  <c r="J7" i="2"/>
  <c r="L7" i="2"/>
  <c r="N7" i="2"/>
  <c r="P7" i="2"/>
  <c r="R7" i="2"/>
  <c r="T7" i="2"/>
  <c r="V7" i="2"/>
  <c r="W7" i="2"/>
  <c r="F6" i="2"/>
  <c r="H6" i="2"/>
  <c r="J6" i="2"/>
  <c r="L6" i="2"/>
  <c r="N6" i="2"/>
  <c r="P6" i="2"/>
  <c r="R6" i="2"/>
  <c r="T6" i="2"/>
  <c r="V6" i="2"/>
  <c r="W6" i="2"/>
  <c r="F5" i="2"/>
  <c r="H5" i="2"/>
  <c r="J5" i="2"/>
  <c r="L5" i="2"/>
  <c r="N5" i="2"/>
  <c r="P5" i="2"/>
  <c r="R5" i="2"/>
  <c r="T5" i="2"/>
  <c r="V5" i="2"/>
  <c r="W5" i="2"/>
  <c r="F4" i="2"/>
  <c r="H4" i="2"/>
  <c r="J4" i="2"/>
  <c r="L4" i="2"/>
  <c r="N4" i="2"/>
  <c r="P4" i="2"/>
  <c r="R4" i="2"/>
  <c r="T4" i="2"/>
  <c r="V4" i="2"/>
  <c r="W4" i="2"/>
  <c r="D7" i="2"/>
  <c r="D6" i="2"/>
  <c r="D5" i="2"/>
  <c r="D4" i="2"/>
  <c r="W3" i="2"/>
  <c r="V3" i="2"/>
  <c r="T3" i="2"/>
  <c r="R3" i="2"/>
  <c r="P3" i="2"/>
  <c r="N3" i="2"/>
  <c r="L3" i="2"/>
  <c r="J3" i="2"/>
  <c r="H3" i="2"/>
  <c r="F3" i="2"/>
  <c r="E3" i="2"/>
  <c r="D3" i="2"/>
  <c r="W9" i="2"/>
  <c r="D9" i="2"/>
  <c r="G3" i="2"/>
  <c r="I3" i="2"/>
  <c r="K3" i="2"/>
  <c r="M3" i="2"/>
  <c r="O3" i="2"/>
  <c r="Q3" i="2"/>
  <c r="S3" i="2"/>
  <c r="U3" i="2"/>
  <c r="G4" i="2"/>
  <c r="I4" i="2"/>
  <c r="K4" i="2"/>
  <c r="M4" i="2"/>
  <c r="O4" i="2"/>
  <c r="Q4" i="2"/>
  <c r="S4" i="2"/>
  <c r="U4" i="2"/>
  <c r="G5" i="2"/>
  <c r="I5" i="2"/>
  <c r="K5" i="2"/>
  <c r="M5" i="2"/>
  <c r="O5" i="2"/>
  <c r="Q5" i="2"/>
  <c r="S5" i="2"/>
  <c r="U5" i="2"/>
  <c r="G6" i="2"/>
  <c r="I6" i="2"/>
  <c r="K6" i="2"/>
  <c r="M6" i="2"/>
  <c r="O6" i="2"/>
  <c r="Q6" i="2"/>
  <c r="S6" i="2"/>
  <c r="U6" i="2"/>
  <c r="G7" i="2"/>
  <c r="I7" i="2"/>
  <c r="K7" i="2"/>
  <c r="M7" i="2"/>
  <c r="O7" i="2"/>
  <c r="Q7" i="2"/>
  <c r="S7" i="2"/>
  <c r="U7" i="2"/>
  <c r="G8" i="2"/>
  <c r="I8" i="2"/>
  <c r="K8" i="2"/>
  <c r="M8" i="2"/>
  <c r="O8" i="2"/>
  <c r="Q8" i="2"/>
  <c r="S8" i="2"/>
  <c r="U8" i="2"/>
  <c r="E4" i="2"/>
  <c r="E5" i="2"/>
  <c r="E6" i="2"/>
  <c r="E7" i="2"/>
  <c r="E8" i="2"/>
  <c r="H14" i="2" l="1"/>
  <c r="H18" i="2"/>
  <c r="H16" i="2"/>
  <c r="H10" i="2"/>
  <c r="H17" i="2"/>
  <c r="G10" i="2"/>
  <c r="F10" i="2"/>
  <c r="L10" i="2"/>
  <c r="K10" i="2"/>
  <c r="I10" i="2"/>
  <c r="E10" i="2"/>
  <c r="J10" i="2"/>
  <c r="D10" i="2"/>
  <c r="M10" i="2"/>
  <c r="X3" i="2"/>
  <c r="X4" i="2"/>
  <c r="X8" i="2"/>
  <c r="X5" i="2"/>
  <c r="X6" i="2"/>
  <c r="X7" i="2"/>
  <c r="E9" i="2"/>
  <c r="I9" i="2"/>
  <c r="M9" i="2"/>
  <c r="Q9" i="2"/>
  <c r="U9" i="2"/>
  <c r="F9" i="2"/>
  <c r="J9" i="2"/>
  <c r="N9" i="2"/>
  <c r="R9" i="2"/>
  <c r="V9" i="2"/>
  <c r="G9" i="2"/>
  <c r="K9" i="2"/>
  <c r="O9" i="2"/>
  <c r="S9" i="2"/>
  <c r="H9" i="2"/>
  <c r="L9" i="2"/>
  <c r="P9" i="2"/>
  <c r="T9" i="2"/>
  <c r="X9" i="2" l="1"/>
</calcChain>
</file>

<file path=xl/comments1.xml><?xml version="1.0" encoding="utf-8"?>
<comments xmlns="http://schemas.openxmlformats.org/spreadsheetml/2006/main">
  <authors>
    <author>ASUS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falta Dato autonomia con gasolina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Autonomia en Km de gasolina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 xml:space="preserve">autonomia en Km de bateria
</t>
        </r>
      </text>
    </comment>
    <comment ref="I5" authorId="0">
      <text>
        <r>
          <rPr>
            <b/>
            <sz val="9"/>
            <color indexed="81"/>
            <rFont val="Tahoma"/>
            <family val="2"/>
          </rPr>
          <t>Vehiculos que ingresan en el Año 1 (lo que está en azul son los años de la simulación, hasta el año 20)</t>
        </r>
      </text>
    </comment>
    <comment ref="AB5" authorId="0">
      <text>
        <r>
          <rPr>
            <b/>
            <sz val="9"/>
            <color indexed="81"/>
            <rFont val="Tahoma"/>
            <family val="2"/>
          </rPr>
          <t>Estos son el numero de vehiculos dependiendo el modelo de masificación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falta Dato de autonomia con bateria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>Las columnas en Naranja no se pueden Borrar, las otras dos si el script las llena.</t>
        </r>
      </text>
    </comment>
  </commentList>
</comments>
</file>

<file path=xl/sharedStrings.xml><?xml version="1.0" encoding="utf-8"?>
<sst xmlns="http://schemas.openxmlformats.org/spreadsheetml/2006/main" count="24" uniqueCount="15">
  <si>
    <t>Ford Fusion Hybrid Titanium</t>
  </si>
  <si>
    <t>HEV</t>
  </si>
  <si>
    <t>Honda Civic 1.3 Hybrid 4p 115cv</t>
  </si>
  <si>
    <t>PHEV</t>
  </si>
  <si>
    <t>TOYOTA PRIUS PLUG-IN HYBRID</t>
  </si>
  <si>
    <t>Renault Fluence</t>
  </si>
  <si>
    <t>BEV</t>
  </si>
  <si>
    <t>Nissan Leaf SV</t>
  </si>
  <si>
    <t>Chevrolet Volta</t>
  </si>
  <si>
    <t>Spark 1.2</t>
  </si>
  <si>
    <t>Comb</t>
  </si>
  <si>
    <t>Numero de Vehiculos híbridos</t>
  </si>
  <si>
    <t>Vehiculos híbridos</t>
  </si>
  <si>
    <t>Emisiones CO2 (Ton/2014)</t>
  </si>
  <si>
    <t>Numero de Spark requeridos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</si>
</sst>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&quot;€&quot;_-;\-* #,##0.00\ &quot;€&quot;_-;_-* &quot;-&quot;??\ &quot;€&quot;_-;_-@_-"/>
    <numFmt numFmtId="165" formatCode="0.0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0" borderId="1" xfId="0" applyBorder="1"/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0" xfId="0"/>
    <xf numFmtId="2" fontId="0" fillId="0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6" fontId="0" fillId="0" borderId="1" xfId="0" applyNumberFormat="1" applyFill="1" applyBorder="1" applyAlignment="1">
      <alignment horizontal="center" vertical="center"/>
    </xf>
    <xf numFmtId="166" fontId="0" fillId="0" borderId="1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6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/>
    </xf>
  </cellXfs>
  <cellStyles count="2">
    <cellStyle name="Moned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6"/>
  <sheetViews>
    <sheetView tabSelected="1" zoomScaleNormal="100" workbookViewId="0">
      <selection activeCell="D10" sqref="D10:D15"/>
    </sheetView>
  </sheetViews>
  <sheetFormatPr baseColWidth="10" defaultRowHeight="15" x14ac:dyDescent="0.25"/>
  <cols>
    <col min="1" max="2" width="28.85546875" bestFit="1" customWidth="1"/>
    <col min="3" max="3" width="24.28515625" style="1" bestFit="1" customWidth="1"/>
    <col min="4" max="4" width="26.85546875" bestFit="1" customWidth="1"/>
    <col min="5" max="6" width="5.5703125" bestFit="1" customWidth="1"/>
    <col min="7" max="7" width="12" style="13" bestFit="1" customWidth="1"/>
    <col min="8" max="8" width="10" style="13" bestFit="1" customWidth="1"/>
    <col min="9" max="9" width="6.5703125" style="13" bestFit="1" customWidth="1"/>
    <col min="10" max="10" width="6" style="13" customWidth="1"/>
    <col min="11" max="11" width="6.5703125" style="13" bestFit="1" customWidth="1"/>
    <col min="12" max="12" width="6" style="13" customWidth="1"/>
    <col min="13" max="13" width="6.5703125" style="13" bestFit="1" customWidth="1"/>
    <col min="14" max="14" width="6" style="13" customWidth="1"/>
    <col min="15" max="15" width="6.5703125" style="13" bestFit="1" customWidth="1"/>
    <col min="16" max="16" width="6" style="13" customWidth="1"/>
    <col min="17" max="17" width="6.5703125" style="13" bestFit="1" customWidth="1"/>
    <col min="18" max="18" width="6" style="13" customWidth="1"/>
    <col min="19" max="19" width="6.5703125" style="13" bestFit="1" customWidth="1"/>
    <col min="20" max="20" width="6" style="13" customWidth="1"/>
    <col min="21" max="21" width="7.5703125" style="13" bestFit="1" customWidth="1"/>
    <col min="22" max="22" width="6" style="13" customWidth="1"/>
    <col min="23" max="23" width="7.5703125" style="13" bestFit="1" customWidth="1"/>
    <col min="24" max="24" width="5.5703125" style="13" customWidth="1"/>
    <col min="25" max="25" width="7.5703125" bestFit="1" customWidth="1"/>
    <col min="26" max="26" width="5" style="13" customWidth="1"/>
    <col min="27" max="27" width="7.5703125" bestFit="1" customWidth="1"/>
    <col min="28" max="28" width="7" bestFit="1" customWidth="1"/>
  </cols>
  <sheetData>
    <row r="1" spans="1:29" x14ac:dyDescent="0.25">
      <c r="A1" s="5" t="s">
        <v>4</v>
      </c>
      <c r="B1" s="3" t="s">
        <v>3</v>
      </c>
      <c r="C1" s="2">
        <v>3</v>
      </c>
      <c r="D1" s="20">
        <v>3.3000000000000002E-2</v>
      </c>
      <c r="E1" s="8">
        <v>49</v>
      </c>
      <c r="F1" s="5">
        <v>16</v>
      </c>
      <c r="G1" s="11">
        <v>1000</v>
      </c>
      <c r="H1" s="3">
        <v>22</v>
      </c>
      <c r="I1" s="15">
        <v>100.5</v>
      </c>
      <c r="J1" s="15">
        <v>197.5</v>
      </c>
      <c r="K1" s="15">
        <v>290.5</v>
      </c>
      <c r="L1" s="15">
        <v>380</v>
      </c>
      <c r="M1" s="15">
        <v>465.5</v>
      </c>
      <c r="N1" s="15">
        <v>547.5</v>
      </c>
      <c r="O1" s="15">
        <v>626</v>
      </c>
      <c r="P1" s="15">
        <v>701</v>
      </c>
      <c r="Q1" s="15">
        <v>773</v>
      </c>
      <c r="R1" s="15">
        <v>841.5</v>
      </c>
      <c r="S1" s="15">
        <v>907</v>
      </c>
      <c r="T1" s="15">
        <v>969.5</v>
      </c>
      <c r="U1" s="15">
        <v>1029</v>
      </c>
      <c r="V1" s="15">
        <v>1085.5</v>
      </c>
      <c r="W1" s="15">
        <v>1139.5</v>
      </c>
      <c r="X1" s="15">
        <v>1191</v>
      </c>
      <c r="Y1" s="15">
        <v>1240</v>
      </c>
      <c r="Z1" s="15">
        <v>1286.5</v>
      </c>
      <c r="AA1" s="15">
        <v>1330.5</v>
      </c>
      <c r="AB1" s="19" t="e">
        <v>#N/A</v>
      </c>
      <c r="AC1" t="e">
        <v>#N/A</v>
      </c>
    </row>
    <row r="2" spans="1:29" x14ac:dyDescent="0.25">
      <c r="A2" s="3" t="s">
        <v>8</v>
      </c>
      <c r="B2" s="3" t="s">
        <v>3</v>
      </c>
      <c r="C2" s="2">
        <v>4</v>
      </c>
      <c r="D2" s="20">
        <v>0.104</v>
      </c>
      <c r="E2" s="4">
        <v>52.5</v>
      </c>
      <c r="F2" s="9">
        <v>8</v>
      </c>
      <c r="G2" s="11">
        <v>611.55072000000007</v>
      </c>
      <c r="H2" s="14">
        <v>61.155072000000004</v>
      </c>
      <c r="I2" s="17">
        <v>100.5</v>
      </c>
      <c r="J2" s="15">
        <v>197.5</v>
      </c>
      <c r="K2" s="17">
        <v>290.5</v>
      </c>
      <c r="L2" s="15">
        <v>380</v>
      </c>
      <c r="M2" s="17">
        <v>465.5</v>
      </c>
      <c r="N2" s="15">
        <v>547.5</v>
      </c>
      <c r="O2" s="17">
        <v>626</v>
      </c>
      <c r="P2" s="15">
        <v>701</v>
      </c>
      <c r="Q2" s="17">
        <v>773</v>
      </c>
      <c r="R2" s="15">
        <v>841.5</v>
      </c>
      <c r="S2" s="17">
        <v>907</v>
      </c>
      <c r="T2" s="15">
        <v>969.5</v>
      </c>
      <c r="U2" s="17">
        <v>1029</v>
      </c>
      <c r="V2" s="15">
        <v>1085.5</v>
      </c>
      <c r="W2" s="17">
        <v>1139.5</v>
      </c>
      <c r="X2" s="15">
        <v>1191</v>
      </c>
      <c r="Y2" s="17">
        <v>1240</v>
      </c>
      <c r="Z2" s="15">
        <v>1286.5</v>
      </c>
      <c r="AA2" s="17">
        <v>1330.5</v>
      </c>
      <c r="AB2" s="19" t="e">
        <v>#N/A</v>
      </c>
      <c r="AC2" t="e">
        <v>#N/A</v>
      </c>
    </row>
    <row r="3" spans="1:29" x14ac:dyDescent="0.25">
      <c r="A3" s="3" t="s">
        <v>5</v>
      </c>
      <c r="B3" s="3" t="s">
        <v>6</v>
      </c>
      <c r="C3" s="2">
        <v>5</v>
      </c>
      <c r="D3" s="20">
        <v>0.28000000000000003</v>
      </c>
      <c r="E3" s="8">
        <v>0</v>
      </c>
      <c r="F3" s="9">
        <v>8</v>
      </c>
      <c r="G3" s="11">
        <v>0</v>
      </c>
      <c r="H3" s="11">
        <v>185</v>
      </c>
      <c r="I3" s="18">
        <v>43</v>
      </c>
      <c r="J3" s="15">
        <v>84.5</v>
      </c>
      <c r="K3" s="18">
        <v>124.5</v>
      </c>
      <c r="L3" s="15">
        <v>163</v>
      </c>
      <c r="M3" s="18">
        <v>200</v>
      </c>
      <c r="N3" s="15">
        <v>235.5</v>
      </c>
      <c r="O3" s="18">
        <v>269.5</v>
      </c>
      <c r="P3" s="15">
        <v>302</v>
      </c>
      <c r="Q3" s="18">
        <v>333</v>
      </c>
      <c r="R3" s="15">
        <v>362.5</v>
      </c>
      <c r="S3" s="18">
        <v>390.5</v>
      </c>
      <c r="T3" s="15">
        <v>417.5</v>
      </c>
      <c r="U3" s="18">
        <v>443</v>
      </c>
      <c r="V3" s="15">
        <v>467.5</v>
      </c>
      <c r="W3" s="18">
        <v>490.5</v>
      </c>
      <c r="X3" s="15">
        <v>512.5</v>
      </c>
      <c r="Y3" s="18">
        <v>533.5</v>
      </c>
      <c r="Z3" s="15">
        <v>553.5</v>
      </c>
      <c r="AA3" s="18">
        <v>572.5</v>
      </c>
      <c r="AB3" s="19" t="e">
        <v>#N/A</v>
      </c>
      <c r="AC3" t="e">
        <v>#N/A</v>
      </c>
    </row>
    <row r="4" spans="1:29" x14ac:dyDescent="0.25">
      <c r="A4" s="3" t="s">
        <v>7</v>
      </c>
      <c r="B4" s="3" t="s">
        <v>6</v>
      </c>
      <c r="C4" s="2">
        <v>6</v>
      </c>
      <c r="D4" s="20">
        <v>0.20899999999999999</v>
      </c>
      <c r="E4" s="8">
        <v>0</v>
      </c>
      <c r="F4" s="9">
        <v>8</v>
      </c>
      <c r="G4" s="11">
        <v>0</v>
      </c>
      <c r="H4" s="14">
        <v>141.62227200000001</v>
      </c>
      <c r="I4" s="17">
        <v>43</v>
      </c>
      <c r="J4" s="15">
        <v>84.5</v>
      </c>
      <c r="K4" s="17">
        <v>124.5</v>
      </c>
      <c r="L4" s="15">
        <v>163</v>
      </c>
      <c r="M4" s="17">
        <v>200</v>
      </c>
      <c r="N4" s="15">
        <v>235.5</v>
      </c>
      <c r="O4" s="17">
        <v>269.5</v>
      </c>
      <c r="P4" s="15">
        <v>302</v>
      </c>
      <c r="Q4" s="17">
        <v>333</v>
      </c>
      <c r="R4" s="15">
        <v>362.5</v>
      </c>
      <c r="S4" s="17">
        <v>390.5</v>
      </c>
      <c r="T4" s="15">
        <v>417.5</v>
      </c>
      <c r="U4" s="17">
        <v>443</v>
      </c>
      <c r="V4" s="15">
        <v>467.5</v>
      </c>
      <c r="W4" s="17">
        <v>490.5</v>
      </c>
      <c r="X4" s="15">
        <v>512.5</v>
      </c>
      <c r="Y4" s="17">
        <v>533.5</v>
      </c>
      <c r="Z4" s="15">
        <v>553.5</v>
      </c>
      <c r="AA4" s="17">
        <v>572.5</v>
      </c>
      <c r="AB4" s="19" t="e">
        <v>#N/A</v>
      </c>
      <c r="AC4" t="e">
        <v>#N/A</v>
      </c>
    </row>
    <row r="5" spans="1:29" x14ac:dyDescent="0.25">
      <c r="A5" s="3" t="s">
        <v>0</v>
      </c>
      <c r="B5" s="3" t="s">
        <v>1</v>
      </c>
      <c r="C5" s="2">
        <v>1</v>
      </c>
      <c r="D5" s="20">
        <v>8.9999999999999993E-3</v>
      </c>
      <c r="E5" s="4">
        <v>119</v>
      </c>
      <c r="F5" s="5">
        <v>8</v>
      </c>
      <c r="G5" s="11">
        <v>963.99705600000004</v>
      </c>
      <c r="H5" s="3">
        <v>33.796224000000002</v>
      </c>
      <c r="I5" s="15">
        <v>133</v>
      </c>
      <c r="J5" s="15">
        <v>261</v>
      </c>
      <c r="K5" s="15">
        <v>384</v>
      </c>
      <c r="L5" s="15">
        <v>502</v>
      </c>
      <c r="M5" s="15">
        <v>615</v>
      </c>
      <c r="N5" s="15">
        <v>723.5</v>
      </c>
      <c r="O5" s="15">
        <v>827.5</v>
      </c>
      <c r="P5" s="15">
        <v>927</v>
      </c>
      <c r="Q5" s="15">
        <v>1022</v>
      </c>
      <c r="R5" s="15">
        <v>1112.5</v>
      </c>
      <c r="S5" s="15">
        <v>1199</v>
      </c>
      <c r="T5" s="15">
        <v>1281.5</v>
      </c>
      <c r="U5" s="15">
        <v>1360</v>
      </c>
      <c r="V5" s="15">
        <v>1435</v>
      </c>
      <c r="W5" s="15">
        <v>1506.5</v>
      </c>
      <c r="X5" s="15">
        <v>1574.5</v>
      </c>
      <c r="Y5" s="15">
        <v>1639</v>
      </c>
      <c r="Z5" s="15">
        <v>1700</v>
      </c>
      <c r="AA5" s="15">
        <v>1758</v>
      </c>
      <c r="AB5" s="19" t="e">
        <v>#N/A</v>
      </c>
      <c r="AC5" t="e">
        <v>#N/A</v>
      </c>
    </row>
    <row r="6" spans="1:29" x14ac:dyDescent="0.25">
      <c r="A6" s="3" t="s">
        <v>2</v>
      </c>
      <c r="B6" s="6" t="s">
        <v>1</v>
      </c>
      <c r="C6" s="2">
        <v>2</v>
      </c>
      <c r="D6" s="21">
        <v>0.126</v>
      </c>
      <c r="E6" s="7">
        <v>109</v>
      </c>
      <c r="F6" s="6">
        <v>8</v>
      </c>
      <c r="G6" s="12">
        <v>1000</v>
      </c>
      <c r="H6" s="6">
        <v>50</v>
      </c>
      <c r="I6" s="16">
        <v>133</v>
      </c>
      <c r="J6" s="15">
        <v>261</v>
      </c>
      <c r="K6" s="16">
        <v>384</v>
      </c>
      <c r="L6" s="15">
        <v>502</v>
      </c>
      <c r="M6" s="16">
        <v>615</v>
      </c>
      <c r="N6" s="15">
        <v>723.5</v>
      </c>
      <c r="O6" s="16">
        <v>827.5</v>
      </c>
      <c r="P6" s="15">
        <v>927</v>
      </c>
      <c r="Q6" s="16">
        <v>1022</v>
      </c>
      <c r="R6" s="15">
        <v>1112.5</v>
      </c>
      <c r="S6" s="16">
        <v>1199</v>
      </c>
      <c r="T6" s="15">
        <v>1281.5</v>
      </c>
      <c r="U6" s="16">
        <v>1360</v>
      </c>
      <c r="V6" s="15">
        <v>1435</v>
      </c>
      <c r="W6" s="16">
        <v>1506.5</v>
      </c>
      <c r="X6" s="15">
        <v>1574.5</v>
      </c>
      <c r="Y6" s="16">
        <v>1639</v>
      </c>
      <c r="Z6" s="15">
        <v>1700</v>
      </c>
      <c r="AA6" s="16">
        <v>1758</v>
      </c>
      <c r="AB6" s="16" t="e">
        <v>#N/A</v>
      </c>
      <c r="AC6" t="e">
        <v>#N/A</v>
      </c>
    </row>
    <row r="7" spans="1:29" x14ac:dyDescent="0.25">
      <c r="A7" s="3" t="s">
        <v>9</v>
      </c>
      <c r="B7" s="3" t="s">
        <v>10</v>
      </c>
      <c r="C7" s="2">
        <v>7</v>
      </c>
      <c r="D7" s="10">
        <v>0</v>
      </c>
      <c r="E7" s="8">
        <v>119</v>
      </c>
      <c r="F7" s="10">
        <v>0</v>
      </c>
      <c r="G7" s="11">
        <v>621</v>
      </c>
      <c r="H7" s="11">
        <v>0</v>
      </c>
      <c r="I7" s="18">
        <v>686</v>
      </c>
      <c r="J7" s="18">
        <v>1346</v>
      </c>
      <c r="K7" s="18">
        <v>1980</v>
      </c>
      <c r="L7" s="18">
        <v>2588</v>
      </c>
      <c r="M7" s="18">
        <v>3172</v>
      </c>
      <c r="N7" s="18">
        <v>3731</v>
      </c>
      <c r="O7" s="18">
        <v>4266</v>
      </c>
      <c r="P7" s="18">
        <v>4778</v>
      </c>
      <c r="Q7" s="18">
        <v>5267</v>
      </c>
      <c r="R7" s="18">
        <v>5734</v>
      </c>
      <c r="S7" s="18">
        <v>6180</v>
      </c>
      <c r="T7" s="18">
        <v>6605</v>
      </c>
      <c r="U7" s="18">
        <v>7010</v>
      </c>
      <c r="V7" s="18">
        <v>7396</v>
      </c>
      <c r="W7" s="18">
        <v>7763</v>
      </c>
      <c r="X7" s="18">
        <v>8112</v>
      </c>
      <c r="Y7" s="18">
        <v>8444</v>
      </c>
      <c r="Z7" s="18">
        <v>8760</v>
      </c>
      <c r="AA7" s="18">
        <v>9060</v>
      </c>
      <c r="AB7" s="18" t="e">
        <v>#N/A</v>
      </c>
      <c r="AC7" t="e">
        <v>#N/A</v>
      </c>
    </row>
    <row r="8" spans="1:29" ht="15.75" thickBot="1" x14ac:dyDescent="0.3"/>
    <row r="9" spans="1:29" x14ac:dyDescent="0.25">
      <c r="A9" s="28" t="s">
        <v>12</v>
      </c>
      <c r="B9" s="29" t="s">
        <v>11</v>
      </c>
      <c r="C9" s="23" t="s">
        <v>13</v>
      </c>
      <c r="D9" s="24" t="s">
        <v>14</v>
      </c>
    </row>
    <row r="10" spans="1:29" x14ac:dyDescent="0.25">
      <c r="A10" s="30" t="s">
        <v>4</v>
      </c>
      <c r="B10" s="31">
        <f>+I1</f>
        <v>100.5</v>
      </c>
      <c r="C10" s="22">
        <v>4924.5</v>
      </c>
      <c r="D10" s="25">
        <v>40</v>
      </c>
      <c r="H10" s="13">
        <v>40.49153908138598</v>
      </c>
    </row>
    <row r="11" spans="1:29" x14ac:dyDescent="0.25">
      <c r="A11" s="32" t="s">
        <v>8</v>
      </c>
      <c r="B11" s="31">
        <f t="shared" ref="B11:B15" si="0">+I2</f>
        <v>100.5</v>
      </c>
      <c r="C11" s="22">
        <v>3226.6944864000002</v>
      </c>
      <c r="D11" s="25">
        <v>40</v>
      </c>
      <c r="H11" s="13">
        <v>40.30748663101604</v>
      </c>
    </row>
    <row r="12" spans="1:29" x14ac:dyDescent="0.25">
      <c r="A12" s="32" t="s">
        <v>5</v>
      </c>
      <c r="B12" s="31">
        <f t="shared" si="0"/>
        <v>43</v>
      </c>
      <c r="C12" s="22">
        <v>0</v>
      </c>
      <c r="D12" s="25">
        <v>0</v>
      </c>
      <c r="H12" s="13">
        <v>0</v>
      </c>
    </row>
    <row r="13" spans="1:29" x14ac:dyDescent="0.25">
      <c r="A13" s="32" t="s">
        <v>7</v>
      </c>
      <c r="B13" s="31">
        <f t="shared" si="0"/>
        <v>43</v>
      </c>
      <c r="C13" s="22">
        <v>0</v>
      </c>
      <c r="D13" s="25">
        <v>0</v>
      </c>
      <c r="H13" s="13">
        <v>0</v>
      </c>
    </row>
    <row r="14" spans="1:29" x14ac:dyDescent="0.25">
      <c r="A14" s="32" t="s">
        <v>0</v>
      </c>
      <c r="B14" s="31">
        <f t="shared" si="0"/>
        <v>133</v>
      </c>
      <c r="C14" s="22">
        <v>15257.181405312</v>
      </c>
      <c r="D14" s="25">
        <v>128</v>
      </c>
      <c r="H14" s="13">
        <v>128.49516129032256</v>
      </c>
    </row>
    <row r="15" spans="1:29" ht="15.75" thickBot="1" x14ac:dyDescent="0.3">
      <c r="A15" s="33" t="s">
        <v>2</v>
      </c>
      <c r="B15" s="34">
        <f t="shared" si="0"/>
        <v>133</v>
      </c>
      <c r="C15" s="26">
        <v>14497</v>
      </c>
      <c r="D15" s="27">
        <v>116</v>
      </c>
      <c r="H15" s="13">
        <v>116.02240896358543</v>
      </c>
    </row>
    <row r="16" spans="1:29" x14ac:dyDescent="0.25">
      <c r="Y16" s="13"/>
      <c r="AA16" s="13"/>
      <c r="AB16" s="13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X19"/>
  <sheetViews>
    <sheetView topLeftCell="B1" workbookViewId="0">
      <selection activeCell="H14" sqref="H14:H19"/>
    </sheetView>
  </sheetViews>
  <sheetFormatPr baseColWidth="10" defaultRowHeight="15" x14ac:dyDescent="0.25"/>
  <sheetData>
    <row r="3" spans="4:24" x14ac:dyDescent="0.25">
      <c r="D3" s="13">
        <f>+a!I5*a!$D$5</f>
        <v>1.1969999999999998</v>
      </c>
      <c r="E3" s="13">
        <f>+a!J5*a!$D$5</f>
        <v>2.3489999999999998</v>
      </c>
      <c r="F3" s="13">
        <f>+a!K5*a!$D$5</f>
        <v>3.4559999999999995</v>
      </c>
      <c r="G3" s="13">
        <f>+a!L5*a!$D$5</f>
        <v>4.5179999999999998</v>
      </c>
      <c r="H3" s="13">
        <f>+a!M5*a!$D$5</f>
        <v>5.5349999999999993</v>
      </c>
      <c r="I3" s="13">
        <f>+a!N5*a!$D$5</f>
        <v>6.5114999999999998</v>
      </c>
      <c r="J3" s="13">
        <f>+a!O5*a!$D$5</f>
        <v>7.4474999999999998</v>
      </c>
      <c r="K3" s="13">
        <f>+a!P5*a!$D$5</f>
        <v>8.343</v>
      </c>
      <c r="L3" s="13">
        <f>+a!Q5*a!$D$5</f>
        <v>9.1979999999999986</v>
      </c>
      <c r="M3" s="13">
        <f>+a!R5*a!$D$5</f>
        <v>10.012499999999999</v>
      </c>
      <c r="N3" s="13">
        <f>+a!S5*a!$D$5</f>
        <v>10.790999999999999</v>
      </c>
      <c r="O3" s="13">
        <f>+a!T5*a!$D$5</f>
        <v>11.533499999999998</v>
      </c>
      <c r="P3" s="13">
        <f>+a!U5*a!$D$5</f>
        <v>12.239999999999998</v>
      </c>
      <c r="Q3" s="13">
        <f>+a!V5*a!$D$5</f>
        <v>12.914999999999999</v>
      </c>
      <c r="R3" s="13">
        <f>+a!W5*a!$D$5</f>
        <v>13.558499999999999</v>
      </c>
      <c r="S3" s="13">
        <f>+a!X5*a!$D$5</f>
        <v>14.170499999999999</v>
      </c>
      <c r="T3" s="13">
        <f>+a!Y5*a!$D$5</f>
        <v>14.750999999999999</v>
      </c>
      <c r="U3" s="13">
        <f>+a!Z5*a!$D$5</f>
        <v>15.299999999999999</v>
      </c>
      <c r="V3" s="13">
        <f>+a!AA5*a!$D$5</f>
        <v>15.821999999999999</v>
      </c>
      <c r="W3" s="13" t="e">
        <f>+a!AB5*a!$D$5</f>
        <v>#N/A</v>
      </c>
      <c r="X3" t="e">
        <f t="shared" ref="X3:X9" si="0">+SUM(D3:W3)</f>
        <v>#N/A</v>
      </c>
    </row>
    <row r="4" spans="4:24" x14ac:dyDescent="0.25">
      <c r="D4" s="13">
        <f>+a!I6*a!$D$6</f>
        <v>16.757999999999999</v>
      </c>
      <c r="E4" s="13">
        <f>+a!J6*a!$D$6</f>
        <v>32.886000000000003</v>
      </c>
      <c r="F4" s="13">
        <f>+a!K6*a!$D$6</f>
        <v>48.384</v>
      </c>
      <c r="G4" s="13">
        <f>+a!L6*a!$D$6</f>
        <v>63.252000000000002</v>
      </c>
      <c r="H4" s="13">
        <f>+a!M6*a!$D$6</f>
        <v>77.489999999999995</v>
      </c>
      <c r="I4" s="13">
        <f>+a!N6*a!$D$6</f>
        <v>91.161000000000001</v>
      </c>
      <c r="J4" s="13">
        <f>+a!O6*a!$D$6</f>
        <v>104.265</v>
      </c>
      <c r="K4" s="13">
        <f>+a!P6*a!$D$6</f>
        <v>116.80200000000001</v>
      </c>
      <c r="L4" s="13">
        <f>+a!Q6*a!$D$6</f>
        <v>128.77199999999999</v>
      </c>
      <c r="M4" s="13">
        <f>+a!R6*a!$D$6</f>
        <v>140.17500000000001</v>
      </c>
      <c r="N4" s="13">
        <f>+a!S6*a!$D$6</f>
        <v>151.07400000000001</v>
      </c>
      <c r="O4" s="13">
        <f>+a!T6*a!$D$6</f>
        <v>161.46899999999999</v>
      </c>
      <c r="P4" s="13">
        <f>+a!U6*a!$D$6</f>
        <v>171.36</v>
      </c>
      <c r="Q4" s="13">
        <f>+a!V6*a!$D$6</f>
        <v>180.81</v>
      </c>
      <c r="R4" s="13">
        <f>+a!W6*a!$D$6</f>
        <v>189.81899999999999</v>
      </c>
      <c r="S4" s="13">
        <f>+a!X6*a!$D$6</f>
        <v>198.387</v>
      </c>
      <c r="T4" s="13">
        <f>+a!Y6*a!$D$6</f>
        <v>206.51400000000001</v>
      </c>
      <c r="U4" s="13">
        <f>+a!Z6*a!$D$6</f>
        <v>214.2</v>
      </c>
      <c r="V4" s="13">
        <f>+a!AA6*a!$D$6</f>
        <v>221.50800000000001</v>
      </c>
      <c r="W4" s="13" t="e">
        <f>+a!AB6*a!$D$6</f>
        <v>#N/A</v>
      </c>
      <c r="X4" s="13" t="e">
        <f t="shared" si="0"/>
        <v>#N/A</v>
      </c>
    </row>
    <row r="5" spans="4:24" x14ac:dyDescent="0.25">
      <c r="D5" s="13">
        <f>+a!I1*a!$D$1</f>
        <v>3.3165</v>
      </c>
      <c r="E5" s="13">
        <f>+a!J1*a!$D$1</f>
        <v>6.5175000000000001</v>
      </c>
      <c r="F5" s="13">
        <f>+a!K1*a!$D$1</f>
        <v>9.5865000000000009</v>
      </c>
      <c r="G5" s="13">
        <f>+a!L1*a!$D$1</f>
        <v>12.540000000000001</v>
      </c>
      <c r="H5" s="13">
        <f>+a!M1*a!$D$1</f>
        <v>15.361500000000001</v>
      </c>
      <c r="I5" s="13">
        <f>+a!N1*a!$D$1</f>
        <v>18.067500000000003</v>
      </c>
      <c r="J5" s="13">
        <f>+a!O1*a!$D$1</f>
        <v>20.658000000000001</v>
      </c>
      <c r="K5" s="13">
        <f>+a!P1*a!$D$1</f>
        <v>23.133000000000003</v>
      </c>
      <c r="L5" s="13">
        <f>+a!Q1*a!$D$1</f>
        <v>25.509</v>
      </c>
      <c r="M5" s="13">
        <f>+a!R1*a!$D$1</f>
        <v>27.769500000000001</v>
      </c>
      <c r="N5" s="13">
        <f>+a!S1*a!$D$1</f>
        <v>29.931000000000001</v>
      </c>
      <c r="O5" s="13">
        <f>+a!T1*a!$D$1</f>
        <v>31.993500000000001</v>
      </c>
      <c r="P5" s="13">
        <f>+a!U1*a!$D$1</f>
        <v>33.957000000000001</v>
      </c>
      <c r="Q5" s="13">
        <f>+a!V1*a!$D$1</f>
        <v>35.8215</v>
      </c>
      <c r="R5" s="13">
        <f>+a!W1*a!$D$1</f>
        <v>37.603500000000004</v>
      </c>
      <c r="S5" s="13">
        <f>+a!X1*a!$D$1</f>
        <v>39.303000000000004</v>
      </c>
      <c r="T5" s="13">
        <f>+a!Y1*a!$D$1</f>
        <v>40.92</v>
      </c>
      <c r="U5" s="13">
        <f>+a!Z1*a!$D$1</f>
        <v>42.454500000000003</v>
      </c>
      <c r="V5" s="13">
        <f>+a!AA1*a!$D$1</f>
        <v>43.906500000000001</v>
      </c>
      <c r="W5" s="13" t="e">
        <f>+a!AB1*a!$D$1</f>
        <v>#N/A</v>
      </c>
      <c r="X5" s="13" t="e">
        <f t="shared" si="0"/>
        <v>#N/A</v>
      </c>
    </row>
    <row r="6" spans="4:24" x14ac:dyDescent="0.25">
      <c r="D6" s="13">
        <f>+a!I2*a!$D$2</f>
        <v>10.452</v>
      </c>
      <c r="E6" s="13">
        <f>+a!J2*a!$D$2</f>
        <v>20.54</v>
      </c>
      <c r="F6" s="13">
        <f>+a!K2*a!$D$2</f>
        <v>30.212</v>
      </c>
      <c r="G6" s="13">
        <f>+a!L2*a!$D$2</f>
        <v>39.519999999999996</v>
      </c>
      <c r="H6" s="13">
        <f>+a!M2*a!$D$2</f>
        <v>48.411999999999999</v>
      </c>
      <c r="I6" s="13">
        <f>+a!N2*a!$D$2</f>
        <v>56.94</v>
      </c>
      <c r="J6" s="13">
        <f>+a!O2*a!$D$2</f>
        <v>65.103999999999999</v>
      </c>
      <c r="K6" s="13">
        <f>+a!P2*a!$D$2</f>
        <v>72.903999999999996</v>
      </c>
      <c r="L6" s="13">
        <f>+a!Q2*a!$D$2</f>
        <v>80.391999999999996</v>
      </c>
      <c r="M6" s="13">
        <f>+a!R2*a!$D$2</f>
        <v>87.515999999999991</v>
      </c>
      <c r="N6" s="13">
        <f>+a!S2*a!$D$2</f>
        <v>94.327999999999989</v>
      </c>
      <c r="O6" s="13">
        <f>+a!T2*a!$D$2</f>
        <v>100.82799999999999</v>
      </c>
      <c r="P6" s="13">
        <f>+a!U2*a!$D$2</f>
        <v>107.01599999999999</v>
      </c>
      <c r="Q6" s="13">
        <f>+a!V2*a!$D$2</f>
        <v>112.892</v>
      </c>
      <c r="R6" s="13">
        <f>+a!W2*a!$D$2</f>
        <v>118.508</v>
      </c>
      <c r="S6" s="13">
        <f>+a!X2*a!$D$2</f>
        <v>123.86399999999999</v>
      </c>
      <c r="T6" s="13">
        <f>+a!Y2*a!$D$2</f>
        <v>128.96</v>
      </c>
      <c r="U6" s="13">
        <f>+a!Z2*a!$D$2</f>
        <v>133.79599999999999</v>
      </c>
      <c r="V6" s="13">
        <f>+a!AA2*a!$D$2</f>
        <v>138.37199999999999</v>
      </c>
      <c r="W6" s="13" t="e">
        <f>+a!AB2*a!$D$2</f>
        <v>#N/A</v>
      </c>
      <c r="X6" s="13" t="e">
        <f t="shared" si="0"/>
        <v>#N/A</v>
      </c>
    </row>
    <row r="7" spans="4:24" x14ac:dyDescent="0.25">
      <c r="D7" s="13">
        <f>+a!I3*a!$D$3</f>
        <v>12.040000000000001</v>
      </c>
      <c r="E7" s="13">
        <f>+a!J3*a!$D$3</f>
        <v>23.660000000000004</v>
      </c>
      <c r="F7" s="13">
        <f>+a!K3*a!$D$3</f>
        <v>34.860000000000007</v>
      </c>
      <c r="G7" s="13">
        <f>+a!L3*a!$D$3</f>
        <v>45.640000000000008</v>
      </c>
      <c r="H7" s="13">
        <f>+a!M3*a!$D$3</f>
        <v>56.000000000000007</v>
      </c>
      <c r="I7" s="13">
        <f>+a!N3*a!$D$3</f>
        <v>65.940000000000012</v>
      </c>
      <c r="J7" s="13">
        <f>+a!O3*a!$D$3</f>
        <v>75.460000000000008</v>
      </c>
      <c r="K7" s="13">
        <f>+a!P3*a!$D$3</f>
        <v>84.56</v>
      </c>
      <c r="L7" s="13">
        <f>+a!Q3*a!$D$3</f>
        <v>93.240000000000009</v>
      </c>
      <c r="M7" s="13">
        <f>+a!R3*a!$D$3</f>
        <v>101.50000000000001</v>
      </c>
      <c r="N7" s="13">
        <f>+a!S3*a!$D$3</f>
        <v>109.34</v>
      </c>
      <c r="O7" s="13">
        <f>+a!T3*a!$D$3</f>
        <v>116.9</v>
      </c>
      <c r="P7" s="13">
        <f>+a!U3*a!$D$3</f>
        <v>124.04</v>
      </c>
      <c r="Q7" s="13">
        <f>+a!V3*a!$D$3</f>
        <v>130.9</v>
      </c>
      <c r="R7" s="13">
        <f>+a!W3*a!$D$3</f>
        <v>137.34</v>
      </c>
      <c r="S7" s="13">
        <f>+a!X3*a!$D$3</f>
        <v>143.5</v>
      </c>
      <c r="T7" s="13">
        <f>+a!Y3*a!$D$3</f>
        <v>149.38000000000002</v>
      </c>
      <c r="U7" s="13">
        <f>+a!Z3*a!$D$3</f>
        <v>154.98000000000002</v>
      </c>
      <c r="V7" s="13">
        <f>+a!AA3*a!$D$3</f>
        <v>160.30000000000001</v>
      </c>
      <c r="W7" s="13" t="e">
        <f>+a!AB3*a!$D$3</f>
        <v>#N/A</v>
      </c>
      <c r="X7" s="13" t="e">
        <f t="shared" si="0"/>
        <v>#N/A</v>
      </c>
    </row>
    <row r="8" spans="4:24" x14ac:dyDescent="0.25">
      <c r="D8" s="13">
        <f>+a!I4*a!$D$4</f>
        <v>8.9870000000000001</v>
      </c>
      <c r="E8" s="13">
        <f>+a!J4*a!$D$4</f>
        <v>17.660499999999999</v>
      </c>
      <c r="F8" s="13">
        <f>+a!K4*a!$D$4</f>
        <v>26.020499999999998</v>
      </c>
      <c r="G8" s="13">
        <f>+a!L4*a!$D$4</f>
        <v>34.067</v>
      </c>
      <c r="H8" s="13">
        <f>+a!M4*a!$D$4</f>
        <v>41.8</v>
      </c>
      <c r="I8" s="13">
        <f>+a!N4*a!$D$4</f>
        <v>49.219499999999996</v>
      </c>
      <c r="J8" s="13">
        <f>+a!O4*a!$D$4</f>
        <v>56.325499999999998</v>
      </c>
      <c r="K8" s="13">
        <f>+a!P4*a!$D$4</f>
        <v>63.117999999999995</v>
      </c>
      <c r="L8" s="13">
        <f>+a!Q4*a!$D$4</f>
        <v>69.596999999999994</v>
      </c>
      <c r="M8" s="13">
        <f>+a!R4*a!$D$4</f>
        <v>75.762500000000003</v>
      </c>
      <c r="N8" s="13">
        <f>+a!S4*a!$D$4</f>
        <v>81.614499999999992</v>
      </c>
      <c r="O8" s="13">
        <f>+a!T4*a!$D$4</f>
        <v>87.257499999999993</v>
      </c>
      <c r="P8" s="13">
        <f>+a!U4*a!$D$4</f>
        <v>92.586999999999989</v>
      </c>
      <c r="Q8" s="13">
        <f>+a!V4*a!$D$4</f>
        <v>97.707499999999996</v>
      </c>
      <c r="R8" s="13">
        <f>+a!W4*a!$D$4</f>
        <v>102.5145</v>
      </c>
      <c r="S8" s="13">
        <f>+a!X4*a!$D$4</f>
        <v>107.1125</v>
      </c>
      <c r="T8" s="13">
        <f>+a!Y4*a!$D$4</f>
        <v>111.50149999999999</v>
      </c>
      <c r="U8" s="13">
        <f>+a!Z4*a!$D$4</f>
        <v>115.6815</v>
      </c>
      <c r="V8" s="13">
        <f>+a!AA4*a!$D$4</f>
        <v>119.65249999999999</v>
      </c>
      <c r="W8" s="13" t="e">
        <f>+a!AB4*a!$D$4</f>
        <v>#N/A</v>
      </c>
      <c r="X8" s="13" t="e">
        <f t="shared" si="0"/>
        <v>#N/A</v>
      </c>
    </row>
    <row r="9" spans="4:24" x14ac:dyDescent="0.25">
      <c r="D9" s="13">
        <f>+a!I7*a!$D$5</f>
        <v>6.1739999999999995</v>
      </c>
      <c r="E9" s="13">
        <f>+a!J7*a!$D$5</f>
        <v>12.113999999999999</v>
      </c>
      <c r="F9" s="13">
        <f>+a!K7*a!$D$5</f>
        <v>17.82</v>
      </c>
      <c r="G9" s="13">
        <f>+a!L7*a!$D$5</f>
        <v>23.291999999999998</v>
      </c>
      <c r="H9" s="13">
        <f>+a!M7*a!$D$5</f>
        <v>28.547999999999998</v>
      </c>
      <c r="I9" s="13">
        <f>+a!N7*a!$D$5</f>
        <v>33.579000000000001</v>
      </c>
      <c r="J9" s="13">
        <f>+a!O7*a!$D$5</f>
        <v>38.393999999999998</v>
      </c>
      <c r="K9" s="13">
        <f>+a!P7*a!$D$5</f>
        <v>43.001999999999995</v>
      </c>
      <c r="L9" s="13">
        <f>+a!Q7*a!$D$5</f>
        <v>47.402999999999999</v>
      </c>
      <c r="M9" s="13">
        <f>+a!R7*a!$D$5</f>
        <v>51.605999999999995</v>
      </c>
      <c r="N9" s="13">
        <f>+a!S7*a!$D$5</f>
        <v>55.62</v>
      </c>
      <c r="O9" s="13">
        <f>+a!T7*a!$D$5</f>
        <v>59.444999999999993</v>
      </c>
      <c r="P9" s="13">
        <f>+a!U7*a!$D$5</f>
        <v>63.089999999999996</v>
      </c>
      <c r="Q9" s="13">
        <f>+a!V7*a!$D$5</f>
        <v>66.563999999999993</v>
      </c>
      <c r="R9" s="13">
        <f>+a!W7*a!$D$5</f>
        <v>69.86699999999999</v>
      </c>
      <c r="S9" s="13">
        <f>+a!X7*a!$D$5</f>
        <v>73.007999999999996</v>
      </c>
      <c r="T9" s="13">
        <f>+a!Y7*a!$D$5</f>
        <v>75.995999999999995</v>
      </c>
      <c r="U9" s="13">
        <f>+a!Z7*a!$D$5</f>
        <v>78.839999999999989</v>
      </c>
      <c r="V9" s="13">
        <f>+a!AA7*a!$D$5</f>
        <v>81.539999999999992</v>
      </c>
      <c r="W9" s="13" t="e">
        <f>+a!AB7*a!$D$5</f>
        <v>#N/A</v>
      </c>
      <c r="X9" s="13" t="e">
        <f t="shared" si="0"/>
        <v>#N/A</v>
      </c>
    </row>
    <row r="10" spans="4:24" x14ac:dyDescent="0.25">
      <c r="D10">
        <f>SUM(D3:D8)</f>
        <v>52.750500000000002</v>
      </c>
      <c r="E10" s="13">
        <f t="shared" ref="E10:M10" si="1">SUM(E3:E8)</f>
        <v>103.613</v>
      </c>
      <c r="F10" s="13">
        <f t="shared" si="1"/>
        <v>152.51900000000001</v>
      </c>
      <c r="G10" s="13">
        <f t="shared" si="1"/>
        <v>199.53700000000001</v>
      </c>
      <c r="H10" s="13">
        <f t="shared" si="1"/>
        <v>244.5985</v>
      </c>
      <c r="I10" s="13">
        <f t="shared" si="1"/>
        <v>287.83949999999999</v>
      </c>
      <c r="J10" s="13">
        <f t="shared" si="1"/>
        <v>329.25999999999993</v>
      </c>
      <c r="K10" s="13">
        <f t="shared" si="1"/>
        <v>368.86</v>
      </c>
      <c r="L10" s="13">
        <f t="shared" si="1"/>
        <v>406.70799999999997</v>
      </c>
      <c r="M10" s="13">
        <f t="shared" si="1"/>
        <v>442.73549999999994</v>
      </c>
    </row>
    <row r="14" spans="4:24" x14ac:dyDescent="0.25">
      <c r="E14" s="13">
        <f>+a!G5*a!E5*a!I5</f>
        <v>15257181.405312002</v>
      </c>
      <c r="G14" s="13">
        <f>+(a!G5+a!H5)*a!$E$7</f>
        <v>118737.40032000002</v>
      </c>
      <c r="H14">
        <f>+E14/G14</f>
        <v>128.49516129032259</v>
      </c>
    </row>
    <row r="15" spans="4:24" x14ac:dyDescent="0.25">
      <c r="E15" s="13">
        <f>+a!G6*a!E6*a!I6</f>
        <v>14497000</v>
      </c>
      <c r="G15" s="13">
        <f>+(a!G6+a!H6)*a!$E$7</f>
        <v>124950</v>
      </c>
      <c r="H15" s="13">
        <f t="shared" ref="H15:H19" si="2">+E15/G15</f>
        <v>116.02240896358543</v>
      </c>
    </row>
    <row r="16" spans="4:24" x14ac:dyDescent="0.25">
      <c r="E16" s="13">
        <f>+a!G1*a!E1*a!I1</f>
        <v>4924500</v>
      </c>
      <c r="G16" s="13">
        <f>+(a!G1+a!H1)*a!$E$7</f>
        <v>121618</v>
      </c>
      <c r="H16" s="13">
        <f t="shared" si="2"/>
        <v>40.49153908138598</v>
      </c>
    </row>
    <row r="17" spans="5:8" x14ac:dyDescent="0.25">
      <c r="E17" s="13">
        <f>+a!G2*a!E2*a!I2</f>
        <v>3226694.4864000003</v>
      </c>
      <c r="G17" s="13">
        <f>+(a!G2+a!H2)*a!$E$7</f>
        <v>80051.989248000013</v>
      </c>
      <c r="H17" s="13">
        <f t="shared" si="2"/>
        <v>40.30748663101604</v>
      </c>
    </row>
    <row r="18" spans="5:8" x14ac:dyDescent="0.25">
      <c r="E18" s="13">
        <f>+a!G3*a!E3*a!I3</f>
        <v>0</v>
      </c>
      <c r="G18" s="13">
        <f>+(a!G3+a!H3)*a!$E$7</f>
        <v>22015</v>
      </c>
      <c r="H18" s="13">
        <f t="shared" si="2"/>
        <v>0</v>
      </c>
    </row>
    <row r="19" spans="5:8" x14ac:dyDescent="0.25">
      <c r="E19" s="13">
        <f>+a!G4*a!E4*a!I4</f>
        <v>0</v>
      </c>
      <c r="G19" s="13">
        <f>+(a!G4+a!H4)*a!$E$7</f>
        <v>16853.050368</v>
      </c>
      <c r="H19" s="13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alez</cp:lastModifiedBy>
  <dcterms:created xsi:type="dcterms:W3CDTF">2013-06-16T01:20:58Z</dcterms:created>
  <dcterms:modified xsi:type="dcterms:W3CDTF">2013-06-23T21:51:36Z</dcterms:modified>
</cp:coreProperties>
</file>