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DB2FC18D-34FF-4A1D-9BC7-D19C92625C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 train" sheetId="2" r:id="rId1"/>
    <sheet name="Overview test" sheetId="4" r:id="rId2"/>
    <sheet name="Model 1 2D train" sheetId="1" r:id="rId3"/>
    <sheet name="Model 1 2D test" sheetId="3" r:id="rId4"/>
    <sheet name="Model 2 2D train" sheetId="5" r:id="rId5"/>
    <sheet name="Model 2 2D te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N3" i="4"/>
  <c r="O3" i="4"/>
  <c r="M2" i="4"/>
  <c r="N2" i="4"/>
  <c r="O2" i="4"/>
  <c r="L3" i="4" l="1"/>
  <c r="K3" i="4"/>
  <c r="J3" i="4"/>
  <c r="I3" i="4"/>
  <c r="H3" i="4"/>
  <c r="G3" i="4"/>
  <c r="F3" i="4"/>
  <c r="P3" i="4"/>
  <c r="E3" i="4"/>
  <c r="P2" i="4"/>
  <c r="F2" i="4"/>
  <c r="G2" i="4"/>
  <c r="H2" i="4"/>
  <c r="I2" i="4"/>
  <c r="J2" i="4"/>
  <c r="K2" i="4"/>
  <c r="L2" i="4"/>
  <c r="E2" i="4"/>
  <c r="Q2" i="2" l="1"/>
  <c r="R2" i="2"/>
  <c r="S2" i="2"/>
  <c r="I2" i="2"/>
  <c r="J2" i="2"/>
  <c r="K2" i="2"/>
  <c r="L2" i="2"/>
  <c r="M2" i="2"/>
  <c r="N2" i="2"/>
  <c r="O2" i="2"/>
  <c r="P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B5F25-702F-4668-9247-F9D792F039F5}" keepAlive="1" name="Query - pullback_metrics_model1_cv" description="Connection to the 'pullback_metrics_model1_cv' query in the workbook." type="5" refreshedVersion="0" background="1">
    <dbPr connection="Provider=Microsoft.Mashup.OleDb.1;Data Source=$Workbook$;Location=pullback_metrics_model1_cv;Extended Properties=&quot;&quot;" command="SELECT * FROM [pullback_metrics_model1_cv]"/>
  </connection>
  <connection id="2" xr16:uid="{346C76E6-768D-4848-BE59-A935E537E48B}" keepAlive="1" name="Query - pullback_metrics_model2_test" description="Connection to the 'pullback_metrics_model2_test' query in the workbook." type="5" refreshedVersion="0" background="1">
    <dbPr connection="Provider=Microsoft.Mashup.OleDb.1;Data Source=$Workbook$;Location=pullback_metrics_model2_test;Extended Properties=&quot;&quot;" command="SELECT * FROM [pullback_metrics_model2_test]"/>
  </connection>
</connections>
</file>

<file path=xl/sharedStrings.xml><?xml version="1.0" encoding="utf-8"?>
<sst xmlns="http://schemas.openxmlformats.org/spreadsheetml/2006/main" count="417" uniqueCount="96">
  <si>
    <t>lumen</t>
  </si>
  <si>
    <t>wthrombus</t>
  </si>
  <si>
    <t>dissection</t>
  </si>
  <si>
    <t>rupture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</si>
  <si>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</si>
  <si>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</si>
  <si>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</si>
  <si>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</si>
  <si>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</si>
  <si>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</si>
  <si>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</si>
  <si>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</si>
  <si>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 xml:space="preserve">Date </t>
  </si>
  <si>
    <t>Nº patients</t>
  </si>
  <si>
    <t>Nº pullback</t>
  </si>
  <si>
    <t>Nº frames</t>
  </si>
  <si>
    <t>Name</t>
  </si>
  <si>
    <t>Algorithm</t>
  </si>
  <si>
    <t>Runtime (h/fold)</t>
  </si>
  <si>
    <t>Model1_2d</t>
  </si>
  <si>
    <t>Model2_2d</t>
  </si>
  <si>
    <t>nnUNet 2D</t>
  </si>
  <si>
    <t>EST-NEMC-0027-RCA</t>
  </si>
  <si>
    <t>EST-NEMC-0027-RCx</t>
  </si>
  <si>
    <t>NLD-AMPH-0003</t>
  </si>
  <si>
    <t>NLD-AMPH-0007</t>
  </si>
  <si>
    <t>NLD-AMPH-0012</t>
  </si>
  <si>
    <t>NLD-AMPH-0013</t>
  </si>
  <si>
    <t>NLD-AMPH-0017-LAD</t>
  </si>
  <si>
    <t>NLD-AMPH-0029</t>
  </si>
  <si>
    <t>NLD-AMPH-0045-RCA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</si>
  <si>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</si>
  <si>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</si>
  <si>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</si>
  <si>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</si>
  <si>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</si>
  <si>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</si>
  <si>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</si>
  <si>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</si>
  <si>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</si>
  <si>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</si>
  <si>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</si>
  <si>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</si>
  <si>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</si>
  <si>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</si>
  <si>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</si>
  <si>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NLD-HMC-0009-RCAd</t>
  </si>
  <si>
    <t>NLD-HMC-0009-RCAp</t>
  </si>
  <si>
    <t>NLD-ISALA-0006</t>
  </si>
  <si>
    <t>NLD-ISALA-0008</t>
  </si>
  <si>
    <t>NLD-ISALA-0058</t>
  </si>
  <si>
    <t>NLD-ISALA-0070</t>
  </si>
  <si>
    <t>NLD-ISALA-0076</t>
  </si>
  <si>
    <t>NLD-ISALA-0079</t>
  </si>
  <si>
    <t>NLD-ISALA-0081-RCA</t>
  </si>
  <si>
    <t>NLD-ISALA-0081-LAD</t>
  </si>
  <si>
    <t>NLD-ISALA-0082</t>
  </si>
  <si>
    <t>NLD-ISALA-0084</t>
  </si>
  <si>
    <t>NLD-ISALA-0085</t>
  </si>
  <si>
    <t>NLD-ISALA-0086</t>
  </si>
  <si>
    <t>NLD-ISALA-0088</t>
  </si>
  <si>
    <t>NLD-ISALA-0090</t>
  </si>
  <si>
    <t>NLD-ISALA-0092</t>
  </si>
  <si>
    <t>NLD-ISALA-0095-LAD</t>
  </si>
  <si>
    <t>NLD-ISALA-0095-RCx</t>
  </si>
  <si>
    <t>NLD-ISALA-0096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</si>
  <si>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</si>
  <si>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</si>
  <si>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</si>
  <si>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</si>
  <si>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</si>
  <si>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</si>
  <si>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</si>
  <si>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</si>
  <si>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</si>
  <si>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</si>
  <si>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</si>
  <si>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</si>
  <si>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pullback</t>
  </si>
  <si>
    <t>NLD-AMPH-0005</t>
  </si>
  <si>
    <t>NLD-AMPH-0011</t>
  </si>
  <si>
    <t>NLD-AMPH-0051-LAD</t>
  </si>
  <si>
    <t>NLD-AMPH-0054</t>
  </si>
  <si>
    <t>NLD-HMC-0008</t>
  </si>
  <si>
    <t>NLD-ISALA-0057</t>
  </si>
  <si>
    <t>NLD-ISALA-0062</t>
  </si>
  <si>
    <t>NLD-ISALA-0065-LAD</t>
  </si>
  <si>
    <t>NLD-ISALA-0065-MO1</t>
  </si>
  <si>
    <t>NLD-ISALA-0073</t>
  </si>
  <si>
    <t>NLD-ISALA-0087</t>
  </si>
  <si>
    <t>NLD-ISALA-0089</t>
  </si>
  <si>
    <t>NLD-ISALA-0097</t>
  </si>
  <si>
    <t>NaN</t>
  </si>
  <si>
    <t>NLD-ISALA-0093</t>
  </si>
  <si>
    <t xml:space="preserve">catheter </t>
  </si>
  <si>
    <t>Model3_2d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</si>
</sst>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1">
    <cellStyle name="Normal" xfId="0" builtinId="0"/>
  </cellStyles>
  <dxfs count="47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 average (computed</a:t>
            </a:r>
            <a:r>
              <a:rPr lang="es-ES" baseline="0"/>
              <a:t>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train'!$H$1:$S$1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train'!$H$2:$S$2</c:f>
              <c:numCache>
                <c:formatCode>General</c:formatCode>
                <c:ptCount val="12"/>
                <c:pt idx="0">
                  <c:v>0.97579554912903776</c:v>
                </c:pt>
                <c:pt idx="1">
                  <c:v>0.91714444114302951</c:v>
                </c:pt>
                <c:pt idx="2">
                  <c:v>0.87958018926912762</c:v>
                </c:pt>
                <c:pt idx="3">
                  <c:v>0.467974354297092</c:v>
                </c:pt>
                <c:pt idx="4">
                  <c:v>0.38910176215470305</c:v>
                </c:pt>
                <c:pt idx="5">
                  <c:v>0.74067055801643422</c:v>
                </c:pt>
                <c:pt idx="6">
                  <c:v>0.97962620783382448</c:v>
                </c:pt>
                <c:pt idx="7">
                  <c:v>0.41418147940326466</c:v>
                </c:pt>
                <c:pt idx="8">
                  <c:v>0.30062667635030194</c:v>
                </c:pt>
                <c:pt idx="9">
                  <c:v>0.23168642335750628</c:v>
                </c:pt>
                <c:pt idx="10">
                  <c:v>1.7345173468512245E-2</c:v>
                </c:pt>
                <c:pt idx="11">
                  <c:v>0.3309240619344343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2C0-BF9B-1715557B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72015"/>
        <c:axId val="1461074511"/>
      </c:barChart>
      <c:catAx>
        <c:axId val="14610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4511"/>
        <c:crosses val="autoZero"/>
        <c:auto val="1"/>
        <c:lblAlgn val="ctr"/>
        <c:lblOffset val="100"/>
        <c:noMultiLvlLbl val="0"/>
      </c:catAx>
      <c:valAx>
        <c:axId val="14610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test'!$E$1:$P$1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test'!$E$2:$P$2</c:f>
              <c:numCache>
                <c:formatCode>General</c:formatCode>
                <c:ptCount val="12"/>
                <c:pt idx="0">
                  <c:v>0.9738948597139363</c:v>
                </c:pt>
                <c:pt idx="1">
                  <c:v>0.92829146588677791</c:v>
                </c:pt>
                <c:pt idx="2">
                  <c:v>0.87282032249848895</c:v>
                </c:pt>
                <c:pt idx="3">
                  <c:v>0.41522563453479117</c:v>
                </c:pt>
                <c:pt idx="4">
                  <c:v>0.2586641740374549</c:v>
                </c:pt>
                <c:pt idx="5">
                  <c:v>0.73593666581751904</c:v>
                </c:pt>
                <c:pt idx="6">
                  <c:v>0.98705822637510054</c:v>
                </c:pt>
                <c:pt idx="7">
                  <c:v>0.52165905732726181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0.31276923420888747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FBC-B57A-94542E8A03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test'!$E$3:$P$3</c:f>
              <c:numCache>
                <c:formatCode>General</c:formatCode>
                <c:ptCount val="12"/>
                <c:pt idx="0">
                  <c:v>0.97471586284269451</c:v>
                </c:pt>
                <c:pt idx="1">
                  <c:v>0.93038858061575369</c:v>
                </c:pt>
                <c:pt idx="2">
                  <c:v>0.88961936534505848</c:v>
                </c:pt>
                <c:pt idx="3">
                  <c:v>0.46521223177801213</c:v>
                </c:pt>
                <c:pt idx="4">
                  <c:v>0.25827307121887494</c:v>
                </c:pt>
                <c:pt idx="5">
                  <c:v>0.74699446582643703</c:v>
                </c:pt>
                <c:pt idx="6">
                  <c:v>0.98785536928333617</c:v>
                </c:pt>
                <c:pt idx="7">
                  <c:v>0.55399145727146415</c:v>
                </c:pt>
                <c:pt idx="8">
                  <c:v>3.2079646017699116E-2</c:v>
                </c:pt>
                <c:pt idx="9">
                  <c:v>0</c:v>
                </c:pt>
                <c:pt idx="10">
                  <c:v>0</c:v>
                </c:pt>
                <c:pt idx="11">
                  <c:v>0.36852101685108296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1-4B02-9DEC-14AB0A5B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9</xdr:row>
      <xdr:rowOff>176212</xdr:rowOff>
    </xdr:from>
    <xdr:to>
      <xdr:col>10</xdr:col>
      <xdr:colOff>586740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D3CFA-D502-62A2-75E1-645DAC9C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112395</xdr:colOff>
      <xdr:row>6</xdr:row>
      <xdr:rowOff>168592</xdr:rowOff>
    </xdr:from>
    <xdr:to>
      <xdr:col>13</xdr:col>
      <xdr:colOff>1021080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89AE-8E47-AAC6-3DFD-37E51C5F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864E62-098E-4195-A0B5-CD4E5F137209}" name="Table8" displayName="Table8" ref="A1:S4" totalsRowShown="0">
  <autoFilter ref="A1:S4" xr:uid="{6D864E62-098E-4195-A0B5-CD4E5F137209}"/>
  <tableColumns count="19">
    <tableColumn id="1" xr3:uid="{CB851FAA-C8DF-489C-B74F-A785522F1BAA}" name="Date " dataDxfId="0"/>
    <tableColumn id="2" xr3:uid="{85F88159-E34A-4985-89CD-9634CE0918BE}" name="Nº patients"/>
    <tableColumn id="3" xr3:uid="{6ADEAA0E-4A60-4D02-B376-309CF4107C90}" name="Nº pullback"/>
    <tableColumn id="4" xr3:uid="{5FBB4B28-FE4D-4C7D-856F-93AFC1DE489B}" name="Nº frames"/>
    <tableColumn id="5" xr3:uid="{1C304F7A-59B2-4026-89D9-827EABECD74F}" name="Name"/>
    <tableColumn id="6" xr3:uid="{0ADE80C8-C768-449B-8B70-AE42D8D02B37}" name="Algorithm"/>
    <tableColumn id="7" xr3:uid="{E52857B0-2A36-4834-8E6A-00FF15D56A8D}" name="Runtime (h/fold)"/>
    <tableColumn id="8" xr3:uid="{92315B0E-A410-4735-8C68-FE38FF31E02E}" name="lumen"/>
    <tableColumn id="9" xr3:uid="{B5F01D9A-EA14-40AF-B78F-6335ACEB3B34}" name="guidewire"/>
    <tableColumn id="10" xr3:uid="{571006B2-A994-4806-A7E8-2166796F5B5F}" name="wall"/>
    <tableColumn id="11" xr3:uid="{31554BA6-BB68-4D9C-9EA8-DB3C99767A98}" name="lipid"/>
    <tableColumn id="12" xr3:uid="{14EABB5D-51C5-422C-94D0-9F2F69E89795}" name="calcium"/>
    <tableColumn id="13" xr3:uid="{17C739AF-559D-4AB1-8FE8-7BD335F8C041}" name="media"/>
    <tableColumn id="14" xr3:uid="{27664423-E417-4938-B7E7-1C26434FE24D}" name="catheter"/>
    <tableColumn id="15" xr3:uid="{35C2D491-504D-4D37-BB01-50296E98A793}" name="sidebranch"/>
    <tableColumn id="16" xr3:uid="{87FDC493-63C2-4F9B-9288-3A04B89B8ED3}" name="rthrombus"/>
    <tableColumn id="17" xr3:uid="{416950A2-A548-468F-9935-2D5229DE69D8}" name="wthrombus"/>
    <tableColumn id="18" xr3:uid="{244752CD-2946-4941-8FB3-FCC36F84164A}" name="dissection"/>
    <tableColumn id="19" xr3:uid="{08C5A924-4D2D-4634-AAC4-25DE44EF59FE}" name="rup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CC4590-9284-4E59-8045-9B81F88C4B49}" name="Table4" displayName="Table4" ref="A1:P4" totalsRowShown="0" headerRowDxfId="1">
  <autoFilter ref="A1:P4" xr:uid="{81CC4590-9284-4E59-8045-9B81F88C4B49}"/>
  <tableColumns count="16">
    <tableColumn id="1" xr3:uid="{90A29A87-F39F-4144-92E9-53073D9307DE}" name="Name"/>
    <tableColumn id="2" xr3:uid="{B4C9C7AD-9FDC-46A8-8959-A5FF58D423F9}" name="Nº patients"/>
    <tableColumn id="3" xr3:uid="{E71A19AE-935E-4444-90EA-40B856A2B838}" name="Nº pullback"/>
    <tableColumn id="4" xr3:uid="{30A2A5A3-D4E3-42F0-93EF-28F811B3B91C}" name="Nº frames"/>
    <tableColumn id="5" xr3:uid="{0FA96BEC-63A7-45C3-B38F-C8B78A8E76DB}" name="lumen"/>
    <tableColumn id="6" xr3:uid="{73F78F0D-E49C-47EB-BFD8-765CEEA448F3}" name="guidewire"/>
    <tableColumn id="7" xr3:uid="{05DBFA82-6F12-4484-BAFE-B94517F25323}" name="wall"/>
    <tableColumn id="8" xr3:uid="{1027DEA6-AC99-48AD-A053-5FE92712ED03}" name="lipid"/>
    <tableColumn id="9" xr3:uid="{82365F9E-72A0-4465-80AA-4699935FD343}" name="calcium"/>
    <tableColumn id="10" xr3:uid="{AA084ED3-084E-4571-9ADD-E0645984CADC}" name="media"/>
    <tableColumn id="11" xr3:uid="{302682F9-D97D-4C47-AFAF-CAF1B1F5DA46}" name="catheter"/>
    <tableColumn id="12" xr3:uid="{6FA0607D-2B35-4271-AE37-BEF373AAAD6E}" name="sidebranch"/>
    <tableColumn id="13" xr3:uid="{3ED6382D-4F04-437E-AECD-3FA58E9B46AC}" name="rthrombus"/>
    <tableColumn id="14" xr3:uid="{670D344B-6512-4633-9126-EB4AC6FE4E13}" name="wthrombus"/>
    <tableColumn id="15" xr3:uid="{F62A6E45-FB7C-40B2-BCAB-99B1CCFDD322}" name="dissection"/>
    <tableColumn id="16" xr3:uid="{5D476CD1-C5FA-46E7-A6DB-511955E8125A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304CF-BB86-42C0-9E49-357D468360CB}" name="Table1" displayName="Table1" ref="A1:M57" totalsRowShown="0" headerRowDxfId="46" dataDxfId="45">
  <autoFilter ref="A1:M57" xr:uid="{D15304CF-BB86-42C0-9E49-357D468360CB}"/>
  <tableColumns count="13">
    <tableColumn id="1" xr3:uid="{E9A2664F-949A-461C-8632-250D14F2C760}" name="pullback" dataDxfId="44"/>
    <tableColumn id="2" xr3:uid="{81AEE817-74D0-4CC5-A299-1597C836BDBE}" name="lumen" dataDxfId="43"/>
    <tableColumn id="6" xr3:uid="{CC602F98-37A3-4361-A848-D4CBB9948033}" name="guidewire" dataDxfId="42"/>
    <tableColumn id="7" xr3:uid="{CA810748-2336-49F3-A8D0-2B7B9306BAF9}" name="wall" dataDxfId="41"/>
    <tableColumn id="8" xr3:uid="{8DFD2D26-06D4-47D5-9BAC-FB0E075CF24D}" name="lipid" dataDxfId="40"/>
    <tableColumn id="9" xr3:uid="{98114F9F-8129-46BC-B902-B4802F5C3F62}" name="calcium" dataDxfId="39"/>
    <tableColumn id="10" xr3:uid="{A5277F3D-4D0C-4DCD-9B04-F78B100B7B46}" name="media" dataDxfId="38"/>
    <tableColumn id="11" xr3:uid="{B278FC61-31A9-46DA-8014-B1A03111CBE1}" name="catheter" dataDxfId="37"/>
    <tableColumn id="12" xr3:uid="{34BCDEB6-E89F-4CEA-A102-13F76A35F32B}" name="sidebranch" dataDxfId="36"/>
    <tableColumn id="13" xr3:uid="{3E093B54-A5C8-4AA5-AC76-8E77A7F90417}" name="rthrombus" dataDxfId="35"/>
    <tableColumn id="3" xr3:uid="{06AD8942-98FD-4AD4-978C-773935D494DD}" name="wthrombus" dataDxfId="34"/>
    <tableColumn id="4" xr3:uid="{89DFF757-FFCD-4EF8-B173-ECCA43FEFCDA}" name="dissection" dataDxfId="33"/>
    <tableColumn id="5" xr3:uid="{937B4B65-7E4A-40CE-915C-BC92DE18744F}" name="rupture" dataDxfId="3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4F2D2-09FC-44CE-B00C-2FA6ABF87677}" name="Table2" displayName="Table2" ref="A1:M15" totalsRowShown="0" headerRowDxfId="31" dataDxfId="30">
  <autoFilter ref="A1:M15" xr:uid="{52C4F2D2-09FC-44CE-B00C-2FA6ABF87677}"/>
  <tableColumns count="13">
    <tableColumn id="1" xr3:uid="{316127D1-C863-4B75-9F74-072A0EE7405D}" name="pullback" dataDxfId="29"/>
    <tableColumn id="2" xr3:uid="{9917C3EA-1C30-4BB0-91BC-48A2C3F8AFF5}" name="lumen" dataDxfId="28"/>
    <tableColumn id="6" xr3:uid="{F37756C4-C13F-4ABC-8F21-0A72F1FA98D2}" name="guidewire" dataDxfId="27"/>
    <tableColumn id="7" xr3:uid="{9A440BE1-2FCC-4C1C-916B-D894C470B6B7}" name="wall" dataDxfId="26"/>
    <tableColumn id="8" xr3:uid="{90A106DF-CBBB-4E1B-9026-756AB13879A6}" name="lipid" dataDxfId="25"/>
    <tableColumn id="9" xr3:uid="{70B62D4F-EAAA-46FD-994B-F4364B457A1D}" name="calcium" dataDxfId="24"/>
    <tableColumn id="10" xr3:uid="{6CE2743C-C32C-4504-8C4F-E40C2027E306}" name="media" dataDxfId="23"/>
    <tableColumn id="11" xr3:uid="{D3DEF3C0-1F65-406B-9D99-0DE216BEE211}" name="catheter" dataDxfId="22"/>
    <tableColumn id="12" xr3:uid="{C7283D77-8600-4E6C-B317-9A59BCE8D515}" name="sidebranch" dataDxfId="21"/>
    <tableColumn id="13" xr3:uid="{91A8B186-D5BD-4AE0-8C58-C229065A6C5C}" name="rthrombus" dataDxfId="20"/>
    <tableColumn id="3" xr3:uid="{76A5940A-8A23-49C0-AF19-32FC5B8C6026}" name="wthrombus" dataDxfId="19"/>
    <tableColumn id="4" xr3:uid="{024AC4E6-3A31-4405-9CFF-1C14722ED33B}" name="dissection" dataDxfId="18"/>
    <tableColumn id="5" xr3:uid="{52163E12-701F-493C-A10C-56018D37AB50}" name="rupture" dataDxfId="1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78D90F-D671-45F9-8083-C98C9E669185}" name="Table5" displayName="Table5" ref="A1:M15" totalsRowShown="0" dataDxfId="16" tableBorderDxfId="15">
  <autoFilter ref="A1:M15" xr:uid="{9D78D90F-D671-45F9-8083-C98C9E669185}"/>
  <tableColumns count="13">
    <tableColumn id="1" xr3:uid="{C128ADB3-417E-4B33-B9AC-183C00C3BBF2}" name="pullback" dataDxfId="14"/>
    <tableColumn id="2" xr3:uid="{3D6EDBE2-1704-4CB9-8FA4-ED2A34B17FC7}" name="lumen" dataDxfId="13"/>
    <tableColumn id="6" xr3:uid="{85D9E7B3-F999-4314-85EC-BBCB52496EF3}" name="guidewire" dataDxfId="12"/>
    <tableColumn id="7" xr3:uid="{2539DB42-1562-4280-B0F3-A727C96420FD}" name="wall" dataDxfId="11"/>
    <tableColumn id="8" xr3:uid="{A900E6A3-1793-48C5-8F67-E4C600780439}" name="lipid" dataDxfId="10"/>
    <tableColumn id="9" xr3:uid="{734B0EEB-8837-40BE-813C-A788E002083C}" name="calcium" dataDxfId="9"/>
    <tableColumn id="10" xr3:uid="{94B0780D-AAE2-4C61-8BBA-F9E614D0F10D}" name="media" dataDxfId="8"/>
    <tableColumn id="11" xr3:uid="{7697724D-B627-4CF4-874C-27D754107670}" name="catheter " dataDxfId="7"/>
    <tableColumn id="12" xr3:uid="{B66D6827-A46E-4E14-BCE4-9ABB230D315F}" name="sidebranch" dataDxfId="6"/>
    <tableColumn id="13" xr3:uid="{DE5BCFF8-5228-4E56-8FA5-C9059DDB0451}" name="rthrombus" dataDxfId="5"/>
    <tableColumn id="3" xr3:uid="{398234A1-F3B6-483F-A686-53D001AEA431}" name="wthrombus" dataDxfId="4"/>
    <tableColumn id="4" xr3:uid="{671E6709-7864-44EF-B8BA-EDA68F3BA772}" name="dissection" dataDxfId="3"/>
    <tableColumn id="5" xr3:uid="{B5138DD1-E1D8-40D0-8062-E69F345E2FC3}" name="ruptu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23CB-B751-4FDE-81A8-35F4E0666855}">
  <dimension ref="A1:S4"/>
  <sheetViews>
    <sheetView showGridLines="0" workbookViewId="0">
      <selection activeCell="A6" sqref="A6"/>
    </sheetView>
  </sheetViews>
  <sheetFormatPr defaultRowHeight="14.4" x14ac:dyDescent="0.3"/>
  <cols>
    <col min="1" max="1" width="10.5546875" bestFit="1" customWidth="1"/>
    <col min="2" max="2" width="12.109375" customWidth="1"/>
    <col min="3" max="3" width="13" bestFit="1" customWidth="1"/>
    <col min="4" max="4" width="11.6640625" bestFit="1" customWidth="1"/>
    <col min="5" max="5" width="10.21875" bestFit="1" customWidth="1"/>
    <col min="6" max="6" width="11.5546875" bestFit="1" customWidth="1"/>
    <col min="7" max="7" width="17.5546875" bestFit="1" customWidth="1"/>
    <col min="8" max="8" width="12" bestFit="1" customWidth="1"/>
    <col min="9" max="9" width="13.6640625" bestFit="1" customWidth="1"/>
    <col min="10" max="13" width="12" bestFit="1" customWidth="1"/>
    <col min="14" max="14" width="12.44140625" bestFit="1" customWidth="1"/>
    <col min="15" max="15" width="14.6640625" bestFit="1" customWidth="1"/>
    <col min="16" max="16" width="14.33203125" bestFit="1" customWidth="1"/>
    <col min="17" max="17" width="15.109375" bestFit="1" customWidth="1"/>
    <col min="18" max="18" width="13.77734375" bestFit="1" customWidth="1"/>
    <col min="19" max="19" width="12" bestFit="1" customWidth="1"/>
  </cols>
  <sheetData>
    <row r="1" spans="1:19" s="12" customFormat="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2</v>
      </c>
      <c r="S1" t="s">
        <v>3</v>
      </c>
    </row>
    <row r="2" spans="1:19" x14ac:dyDescent="0.3">
      <c r="A2" s="1">
        <v>44970</v>
      </c>
      <c r="B2">
        <v>49</v>
      </c>
      <c r="C2">
        <v>49</v>
      </c>
      <c r="D2">
        <v>783</v>
      </c>
      <c r="E2" t="s">
        <v>19</v>
      </c>
      <c r="F2" t="s">
        <v>21</v>
      </c>
      <c r="G2">
        <v>27</v>
      </c>
      <c r="H2">
        <f>AVERAGE(Table1[lumen])</f>
        <v>0.97579554912903776</v>
      </c>
      <c r="I2">
        <f>AVERAGE(Table1[guidewire])</f>
        <v>0.91714444114302951</v>
      </c>
      <c r="J2">
        <f>AVERAGE(Table1[wall])</f>
        <v>0.87958018926912762</v>
      </c>
      <c r="K2">
        <f>AVERAGE(Table1[lipid])</f>
        <v>0.467974354297092</v>
      </c>
      <c r="L2">
        <f>AVERAGE(Table1[calcium])</f>
        <v>0.38910176215470305</v>
      </c>
      <c r="M2">
        <f>AVERAGE(Table1[media])</f>
        <v>0.74067055801643422</v>
      </c>
      <c r="N2">
        <f>AVERAGE(Table1[catheter])</f>
        <v>0.97962620783382448</v>
      </c>
      <c r="O2">
        <f>AVERAGE(Table1[sidebranch])</f>
        <v>0.41418147940326466</v>
      </c>
      <c r="P2">
        <f>AVERAGE(Table1[rthrombus])</f>
        <v>0.30062667635030194</v>
      </c>
      <c r="Q2">
        <f>AVERAGE(Table1[wthrombus])</f>
        <v>0.23168642335750628</v>
      </c>
      <c r="R2">
        <f>AVERAGE(Table1[dissection])</f>
        <v>1.7345173468512245E-2</v>
      </c>
      <c r="S2">
        <f>AVERAGE(Table1[rupture])</f>
        <v>0.3309240619344343</v>
      </c>
    </row>
    <row r="3" spans="1:19" x14ac:dyDescent="0.3">
      <c r="A3" s="1">
        <v>44982</v>
      </c>
      <c r="B3">
        <v>75</v>
      </c>
      <c r="C3">
        <v>75</v>
      </c>
      <c r="D3">
        <v>1215</v>
      </c>
      <c r="E3" t="s">
        <v>20</v>
      </c>
      <c r="F3" t="s">
        <v>21</v>
      </c>
      <c r="G3">
        <v>48</v>
      </c>
    </row>
    <row r="4" spans="1:19" x14ac:dyDescent="0.3">
      <c r="A4" s="1"/>
      <c r="C4">
        <v>100</v>
      </c>
      <c r="D4">
        <v>1649</v>
      </c>
      <c r="E4" t="s">
        <v>95</v>
      </c>
      <c r="F4" t="s">
        <v>21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1015-D7A8-4F03-8F88-B7CFB2DFA92A}">
  <dimension ref="A1:P4"/>
  <sheetViews>
    <sheetView showGridLines="0" tabSelected="1" workbookViewId="0">
      <selection activeCell="N7" sqref="N7"/>
    </sheetView>
  </sheetViews>
  <sheetFormatPr defaultRowHeight="14.4" x14ac:dyDescent="0.3"/>
  <cols>
    <col min="1" max="1" width="10.21875" bestFit="1" customWidth="1"/>
    <col min="2" max="2" width="12.6640625" bestFit="1" customWidth="1"/>
    <col min="3" max="3" width="13" bestFit="1" customWidth="1"/>
    <col min="4" max="4" width="11.6640625" bestFit="1" customWidth="1"/>
    <col min="5" max="5" width="12" bestFit="1" customWidth="1"/>
    <col min="6" max="6" width="13.6640625" bestFit="1" customWidth="1"/>
    <col min="7" max="10" width="12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8" width="12" bestFit="1" customWidth="1"/>
  </cols>
  <sheetData>
    <row r="1" spans="1:16" s="12" customFormat="1" x14ac:dyDescent="0.3">
      <c r="A1" s="12" t="s">
        <v>16</v>
      </c>
      <c r="B1" s="12" t="s">
        <v>13</v>
      </c>
      <c r="C1" s="12" t="s">
        <v>14</v>
      </c>
      <c r="D1" s="12" t="s">
        <v>15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</v>
      </c>
      <c r="O1" s="2" t="s">
        <v>2</v>
      </c>
      <c r="P1" s="2" t="s">
        <v>3</v>
      </c>
    </row>
    <row r="2" spans="1:16" x14ac:dyDescent="0.3">
      <c r="A2" t="s">
        <v>19</v>
      </c>
      <c r="B2">
        <v>13</v>
      </c>
      <c r="C2">
        <v>14</v>
      </c>
      <c r="D2">
        <v>163</v>
      </c>
      <c r="E2">
        <f>AVERAGE(Table2[lumen])</f>
        <v>0.9738948597139363</v>
      </c>
      <c r="F2">
        <f>AVERAGE(Table2[guidewire])</f>
        <v>0.92829146588677791</v>
      </c>
      <c r="G2">
        <f>AVERAGE(Table2[wall])</f>
        <v>0.87282032249848895</v>
      </c>
      <c r="H2">
        <f>AVERAGE(Table2[lipid])</f>
        <v>0.41522563453479117</v>
      </c>
      <c r="I2">
        <f>AVERAGE(Table2[calcium])</f>
        <v>0.2586641740374549</v>
      </c>
      <c r="J2">
        <f>AVERAGE(Table2[media])</f>
        <v>0.73593666581751904</v>
      </c>
      <c r="K2">
        <f>AVERAGE(Table2[catheter])</f>
        <v>0.98705822637510054</v>
      </c>
      <c r="L2">
        <f>AVERAGE(Table2[sidebranch])</f>
        <v>0.52165905732726181</v>
      </c>
      <c r="M2">
        <f>AVERAGE(Table2[rthrombus])</f>
        <v>0</v>
      </c>
      <c r="N2">
        <f>AVERAGE(Table2[wthrombus])</f>
        <v>0</v>
      </c>
      <c r="O2">
        <f>AVERAGE(Table2[dissection])</f>
        <v>0</v>
      </c>
      <c r="P2">
        <f>AVERAGE(Table2[rupture])</f>
        <v>0.31276923420888747</v>
      </c>
    </row>
    <row r="3" spans="1:16" x14ac:dyDescent="0.3">
      <c r="A3" t="s">
        <v>20</v>
      </c>
      <c r="B3">
        <v>13</v>
      </c>
      <c r="C3">
        <v>14</v>
      </c>
      <c r="D3">
        <v>162</v>
      </c>
      <c r="E3">
        <f>AVERAGE(Table5[lumen])</f>
        <v>0.97471586284269451</v>
      </c>
      <c r="F3">
        <f>AVERAGE(Table5[guidewire])</f>
        <v>0.93038858061575369</v>
      </c>
      <c r="G3">
        <f>AVERAGE(Table5[wall])</f>
        <v>0.88961936534505848</v>
      </c>
      <c r="H3">
        <f>AVERAGE(Table5[lipid])</f>
        <v>0.46521223177801213</v>
      </c>
      <c r="I3">
        <f>AVERAGE(Table5[calcium])</f>
        <v>0.25827307121887494</v>
      </c>
      <c r="J3">
        <f>AVERAGE(Table5[media])</f>
        <v>0.74699446582643703</v>
      </c>
      <c r="K3">
        <f>AVERAGE(Table5[[catheter ]])</f>
        <v>0.98785536928333617</v>
      </c>
      <c r="L3">
        <f>AVERAGE(Table5[sidebranch])</f>
        <v>0.55399145727146415</v>
      </c>
      <c r="M3">
        <f>AVERAGE(Table5[rthrombus])</f>
        <v>3.2079646017699116E-2</v>
      </c>
      <c r="N3">
        <f>AVERAGE(Table5[wthrombus])</f>
        <v>0</v>
      </c>
      <c r="O3">
        <f>AVERAGE(Table5[dissection])</f>
        <v>0</v>
      </c>
      <c r="P3">
        <f>AVERAGE(Table5[rupture])</f>
        <v>0.36852101685108296</v>
      </c>
    </row>
    <row r="4" spans="1:16" x14ac:dyDescent="0.3">
      <c r="A4" t="s">
        <v>95</v>
      </c>
      <c r="B4">
        <v>13</v>
      </c>
      <c r="C4">
        <v>14</v>
      </c>
      <c r="D4">
        <v>162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workbookViewId="0">
      <selection activeCell="J5" sqref="J5"/>
    </sheetView>
  </sheetViews>
  <sheetFormatPr defaultRowHeight="14.4" x14ac:dyDescent="0.3"/>
  <cols>
    <col min="1" max="1" width="19.44140625" style="4" bestFit="1" customWidth="1"/>
    <col min="2" max="2" width="12" style="4" bestFit="1" customWidth="1"/>
    <col min="3" max="3" width="13.6640625" style="4" bestFit="1" customWidth="1"/>
    <col min="4" max="7" width="12" style="4" bestFit="1" customWidth="1"/>
    <col min="8" max="8" width="12.44140625" style="4" bestFit="1" customWidth="1"/>
    <col min="9" max="9" width="14.6640625" style="4" bestFit="1" customWidth="1"/>
    <col min="10" max="10" width="14.33203125" style="4" bestFit="1" customWidth="1"/>
    <col min="11" max="11" width="15.109375" style="4" bestFit="1" customWidth="1"/>
    <col min="12" max="12" width="13.77734375" style="4" bestFit="1" customWidth="1"/>
    <col min="13" max="13" width="12" style="4" bestFit="1" customWidth="1"/>
    <col min="22" max="16384" width="8.88671875" style="4"/>
  </cols>
  <sheetData>
    <row r="1" spans="1:21" x14ac:dyDescent="0.3">
      <c r="A1" s="4" t="s">
        <v>78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</v>
      </c>
      <c r="L1" s="2" t="s">
        <v>2</v>
      </c>
      <c r="M1" s="2" t="s">
        <v>3</v>
      </c>
      <c r="N1" s="4"/>
      <c r="O1" s="4"/>
      <c r="P1" s="4"/>
      <c r="Q1" s="4"/>
      <c r="R1" s="4"/>
      <c r="S1" s="4"/>
      <c r="T1" s="4"/>
      <c r="U1" s="4"/>
    </row>
    <row r="2" spans="1:21" x14ac:dyDescent="0.3">
      <c r="A2" s="5" t="s">
        <v>22</v>
      </c>
      <c r="B2" s="4">
        <v>0.73079088254991653</v>
      </c>
      <c r="C2" s="4">
        <v>0.70915910746130184</v>
      </c>
      <c r="D2" s="4">
        <v>0.68309177643949759</v>
      </c>
      <c r="E2" s="4">
        <v>0.39385019838957791</v>
      </c>
      <c r="F2" s="4">
        <v>0.12439610214283864</v>
      </c>
      <c r="G2" s="4">
        <v>0.58422777808419768</v>
      </c>
      <c r="H2" s="4">
        <v>0.74452307779352878</v>
      </c>
      <c r="I2" s="4">
        <v>1.1428571428571429E-2</v>
      </c>
      <c r="J2" s="4">
        <v>0.33324277336383068</v>
      </c>
      <c r="K2" s="4">
        <v>3.6974789915966387E-2</v>
      </c>
      <c r="L2" s="4">
        <v>0</v>
      </c>
      <c r="M2" s="4">
        <v>0.54951334098522275</v>
      </c>
      <c r="N2" s="4"/>
      <c r="O2" s="4"/>
      <c r="P2" s="4"/>
      <c r="Q2" s="4"/>
      <c r="R2" s="4"/>
      <c r="S2" s="4"/>
      <c r="T2" s="4"/>
      <c r="U2" s="4"/>
    </row>
    <row r="3" spans="1:21" x14ac:dyDescent="0.3">
      <c r="A3" s="5" t="s">
        <v>23</v>
      </c>
      <c r="B3" s="4">
        <v>0.61267000231662161</v>
      </c>
      <c r="C3" s="4">
        <v>0.5542243661698586</v>
      </c>
      <c r="D3" s="4">
        <v>0.55832803958245225</v>
      </c>
      <c r="E3" s="4">
        <v>9.7754422804736077E-2</v>
      </c>
      <c r="F3" s="4">
        <v>0.27295665120609114</v>
      </c>
      <c r="G3" s="4">
        <v>0.51310564758717525</v>
      </c>
      <c r="H3" s="4">
        <v>0.54466551309157918</v>
      </c>
      <c r="I3" s="4">
        <v>0</v>
      </c>
      <c r="J3" s="4" t="s">
        <v>92</v>
      </c>
      <c r="K3" s="4" t="s">
        <v>92</v>
      </c>
      <c r="L3" s="4" t="s">
        <v>92</v>
      </c>
      <c r="M3" s="4" t="s">
        <v>92</v>
      </c>
      <c r="N3" s="4"/>
      <c r="O3" s="4"/>
      <c r="P3" s="4"/>
      <c r="Q3" s="4"/>
      <c r="R3" s="4"/>
      <c r="S3" s="4"/>
      <c r="T3" s="4"/>
      <c r="U3" s="4"/>
    </row>
    <row r="4" spans="1:21" x14ac:dyDescent="0.3">
      <c r="A4" s="5" t="s">
        <v>24</v>
      </c>
      <c r="B4" s="4">
        <v>0.98718569876713702</v>
      </c>
      <c r="C4" s="4">
        <v>0.94012829273897558</v>
      </c>
      <c r="D4" s="4">
        <v>0.91037529557200036</v>
      </c>
      <c r="E4" s="4">
        <v>0.8011275828961324</v>
      </c>
      <c r="F4" s="4">
        <v>0.29638759031024225</v>
      </c>
      <c r="G4" s="4">
        <v>0.85481575906835194</v>
      </c>
      <c r="H4" s="4">
        <v>0.99174457825132001</v>
      </c>
      <c r="I4" s="4">
        <v>0.28398520676902389</v>
      </c>
      <c r="J4" s="4" t="s">
        <v>92</v>
      </c>
      <c r="K4" s="4" t="s">
        <v>92</v>
      </c>
      <c r="L4" s="4" t="s">
        <v>92</v>
      </c>
      <c r="M4" s="4" t="s">
        <v>92</v>
      </c>
      <c r="N4" s="4"/>
      <c r="O4" s="4"/>
      <c r="P4" s="4"/>
      <c r="Q4" s="4"/>
      <c r="R4" s="4"/>
      <c r="S4" s="4"/>
      <c r="T4" s="4"/>
      <c r="U4" s="4"/>
    </row>
    <row r="5" spans="1:21" x14ac:dyDescent="0.3">
      <c r="A5" s="5" t="s">
        <v>25</v>
      </c>
      <c r="B5" s="4">
        <v>0.97678484508869123</v>
      </c>
      <c r="C5" s="4">
        <v>0.93880685283844156</v>
      </c>
      <c r="D5" s="4">
        <v>0.9335603178169658</v>
      </c>
      <c r="E5" s="4">
        <v>0.7171922566453397</v>
      </c>
      <c r="F5" s="4">
        <v>0</v>
      </c>
      <c r="G5" s="4">
        <v>0.8391282448407732</v>
      </c>
      <c r="H5" s="4">
        <v>0.99218127358173425</v>
      </c>
      <c r="I5" s="4">
        <v>0.68948762679554709</v>
      </c>
      <c r="J5" s="4" t="s">
        <v>92</v>
      </c>
      <c r="K5" s="4" t="s">
        <v>92</v>
      </c>
      <c r="L5" s="4" t="s">
        <v>92</v>
      </c>
      <c r="M5" s="4" t="s">
        <v>92</v>
      </c>
      <c r="N5" s="4"/>
      <c r="O5" s="4"/>
      <c r="P5" s="4"/>
      <c r="Q5" s="4"/>
      <c r="R5" s="4"/>
      <c r="S5" s="4"/>
      <c r="T5" s="4"/>
      <c r="U5" s="4"/>
    </row>
    <row r="6" spans="1:21" x14ac:dyDescent="0.3">
      <c r="A6" s="5" t="s">
        <v>26</v>
      </c>
      <c r="B6" s="4">
        <v>0.98841435055014282</v>
      </c>
      <c r="C6" s="4">
        <v>0.92520616222950181</v>
      </c>
      <c r="D6" s="4">
        <v>0.89047687193396619</v>
      </c>
      <c r="E6" s="4">
        <v>0.55809821923710556</v>
      </c>
      <c r="F6" s="4">
        <v>0</v>
      </c>
      <c r="G6" s="4">
        <v>0.70040755190350723</v>
      </c>
      <c r="H6" s="4">
        <v>0.99238364944744895</v>
      </c>
      <c r="I6" s="4">
        <v>5.1467784979031643E-2</v>
      </c>
      <c r="J6" s="4">
        <v>0</v>
      </c>
      <c r="K6" s="4">
        <v>0.6376811594202898</v>
      </c>
      <c r="L6" s="4" t="s">
        <v>92</v>
      </c>
      <c r="M6" s="4">
        <v>0.77761836441893828</v>
      </c>
      <c r="N6" s="4"/>
      <c r="O6" s="4"/>
      <c r="P6" s="4"/>
      <c r="Q6" s="4"/>
      <c r="R6" s="4"/>
      <c r="S6" s="4"/>
      <c r="T6" s="4"/>
      <c r="U6" s="4"/>
    </row>
    <row r="7" spans="1:21" x14ac:dyDescent="0.3">
      <c r="A7" s="5" t="s">
        <v>27</v>
      </c>
      <c r="B7" s="4">
        <v>0.96799572011680224</v>
      </c>
      <c r="C7" s="4">
        <v>0.907196101328546</v>
      </c>
      <c r="D7" s="4">
        <v>0.86750621343543777</v>
      </c>
      <c r="E7" s="4">
        <v>0.48878765338791696</v>
      </c>
      <c r="F7" s="4">
        <v>0.51930788416227469</v>
      </c>
      <c r="G7" s="4">
        <v>0.73375569624973647</v>
      </c>
      <c r="H7" s="4">
        <v>0.99399836164890276</v>
      </c>
      <c r="I7" s="4">
        <v>0.77048933242629603</v>
      </c>
      <c r="J7" s="4">
        <v>0.64544111976322927</v>
      </c>
      <c r="K7" s="4">
        <v>5.434782608695652E-3</v>
      </c>
      <c r="L7" s="4" t="s">
        <v>92</v>
      </c>
      <c r="M7" s="4">
        <v>0.61705029257723321</v>
      </c>
      <c r="N7" s="4"/>
      <c r="O7" s="4"/>
      <c r="P7" s="4"/>
      <c r="Q7" s="4"/>
      <c r="R7" s="4"/>
      <c r="S7" s="4"/>
      <c r="T7" s="4"/>
      <c r="U7" s="4"/>
    </row>
    <row r="8" spans="1:21" x14ac:dyDescent="0.3">
      <c r="A8" s="5" t="s">
        <v>28</v>
      </c>
      <c r="B8" s="4">
        <v>0.98134684024729202</v>
      </c>
      <c r="C8" s="4">
        <v>0.94961483029255644</v>
      </c>
      <c r="D8" s="4">
        <v>0.86595912282959098</v>
      </c>
      <c r="E8" s="4">
        <v>0.76916151123937482</v>
      </c>
      <c r="F8" s="4">
        <v>0.48418526016474289</v>
      </c>
      <c r="G8" s="4">
        <v>0.56294823793193938</v>
      </c>
      <c r="H8" s="4">
        <v>0.99367586600548763</v>
      </c>
      <c r="I8" s="4">
        <v>0.6672597648661166</v>
      </c>
      <c r="J8" s="4">
        <v>0.70186958501951979</v>
      </c>
      <c r="K8" s="4">
        <v>0.30499077021381105</v>
      </c>
      <c r="L8" s="4">
        <v>0</v>
      </c>
      <c r="M8" s="4">
        <v>0.58136512036573273</v>
      </c>
      <c r="N8" s="4"/>
      <c r="O8" s="4"/>
      <c r="P8" s="4"/>
      <c r="Q8" s="4"/>
      <c r="R8" s="4"/>
      <c r="S8" s="4"/>
      <c r="T8" s="4"/>
      <c r="U8" s="4"/>
    </row>
    <row r="9" spans="1:21" x14ac:dyDescent="0.3">
      <c r="A9" s="5" t="s">
        <v>29</v>
      </c>
      <c r="B9" s="4">
        <v>0.98764031886662562</v>
      </c>
      <c r="C9" s="4">
        <v>0.91308493272440616</v>
      </c>
      <c r="D9" s="4">
        <v>0.93127447522380258</v>
      </c>
      <c r="E9" s="4">
        <v>0.68407301113999608</v>
      </c>
      <c r="F9" s="4">
        <v>0.85837013407782559</v>
      </c>
      <c r="G9" s="4">
        <v>0.82836300691103981</v>
      </c>
      <c r="H9" s="4">
        <v>0.99360607774828957</v>
      </c>
      <c r="I9" s="4">
        <v>0.48184002385086194</v>
      </c>
      <c r="J9" s="4">
        <v>0</v>
      </c>
      <c r="K9" s="4" t="s">
        <v>92</v>
      </c>
      <c r="L9" s="4" t="s">
        <v>92</v>
      </c>
      <c r="M9" s="4">
        <v>0.67921712012044311</v>
      </c>
      <c r="N9" s="4"/>
      <c r="O9" s="4"/>
      <c r="P9" s="4"/>
      <c r="Q9" s="4"/>
      <c r="R9" s="4"/>
      <c r="S9" s="4"/>
      <c r="T9" s="4"/>
      <c r="U9" s="4"/>
    </row>
    <row r="10" spans="1:21" x14ac:dyDescent="0.3">
      <c r="A10" s="5" t="s">
        <v>30</v>
      </c>
      <c r="B10" s="4">
        <v>0.98353380065827856</v>
      </c>
      <c r="C10" s="4">
        <v>0.89111608817415255</v>
      </c>
      <c r="D10" s="4">
        <v>0.89530032909082313</v>
      </c>
      <c r="E10" s="4">
        <v>0.69484642792602114</v>
      </c>
      <c r="F10" s="4">
        <v>0</v>
      </c>
      <c r="G10" s="4">
        <v>0.76782428187876306</v>
      </c>
      <c r="H10" s="4">
        <v>0.99265546183546238</v>
      </c>
      <c r="I10" s="4">
        <v>2.3063581721293842E-3</v>
      </c>
      <c r="J10" s="4">
        <v>0.37342635720807726</v>
      </c>
      <c r="K10" s="4">
        <v>0.2176679944375044</v>
      </c>
      <c r="L10" s="4">
        <v>0.23172131744806035</v>
      </c>
      <c r="M10" s="4">
        <v>0.80403895572337603</v>
      </c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5" t="s">
        <v>31</v>
      </c>
      <c r="B11" s="4">
        <v>0.98567848283420478</v>
      </c>
      <c r="C11" s="4">
        <v>0.93304580381212521</v>
      </c>
      <c r="D11" s="4">
        <v>0.77732848179250824</v>
      </c>
      <c r="E11" s="4">
        <v>0.29504663964512717</v>
      </c>
      <c r="F11" s="4">
        <v>0.78804582619653085</v>
      </c>
      <c r="G11" s="4">
        <v>0.62072909106757701</v>
      </c>
      <c r="H11" s="4">
        <v>0.99192488153373382</v>
      </c>
      <c r="I11" s="4">
        <v>0.41543624161073828</v>
      </c>
      <c r="J11" s="4">
        <v>0.44843049327354262</v>
      </c>
      <c r="K11" s="4">
        <v>0.30967741935483872</v>
      </c>
      <c r="L11" s="4" t="s">
        <v>92</v>
      </c>
      <c r="M11" s="4" t="s">
        <v>92</v>
      </c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5" t="s">
        <v>32</v>
      </c>
      <c r="B12" s="4">
        <v>0.988380943090994</v>
      </c>
      <c r="C12" s="4">
        <v>0.89815468846468582</v>
      </c>
      <c r="D12" s="4">
        <v>0.85631245134618383</v>
      </c>
      <c r="E12" s="4">
        <v>0.44136771930784119</v>
      </c>
      <c r="F12" s="4">
        <v>0.59950965993023808</v>
      </c>
      <c r="G12" s="4">
        <v>0.53725270939341419</v>
      </c>
      <c r="H12" s="4">
        <v>0.99362842414461616</v>
      </c>
      <c r="I12" s="4">
        <v>0</v>
      </c>
      <c r="J12" s="4">
        <v>0.34960456490815112</v>
      </c>
      <c r="K12" s="4" t="s">
        <v>92</v>
      </c>
      <c r="L12" s="4">
        <v>1.1111111111111112E-2</v>
      </c>
      <c r="M12" s="4">
        <v>0</v>
      </c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5" t="s">
        <v>33</v>
      </c>
      <c r="B13" s="4">
        <v>0.98948618819027157</v>
      </c>
      <c r="C13" s="4">
        <v>0.93598303598174959</v>
      </c>
      <c r="D13" s="4">
        <v>0.88069669136133588</v>
      </c>
      <c r="E13" s="4">
        <v>0.54359071148888838</v>
      </c>
      <c r="F13" s="4">
        <v>0</v>
      </c>
      <c r="G13" s="4">
        <v>0.8176152914418513</v>
      </c>
      <c r="H13" s="4">
        <v>0.99068209660929918</v>
      </c>
      <c r="I13" s="4" t="s">
        <v>92</v>
      </c>
      <c r="J13" s="4" t="s">
        <v>92</v>
      </c>
      <c r="K13" s="4" t="s">
        <v>92</v>
      </c>
      <c r="L13" s="4" t="s">
        <v>92</v>
      </c>
      <c r="M13" s="4" t="s">
        <v>92</v>
      </c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5" t="s">
        <v>34</v>
      </c>
      <c r="B14" s="4">
        <v>0.98719630491430244</v>
      </c>
      <c r="C14" s="4">
        <v>0.91279689674106002</v>
      </c>
      <c r="D14" s="4">
        <v>0.88213639010791278</v>
      </c>
      <c r="E14" s="4">
        <v>0.73136400206458541</v>
      </c>
      <c r="F14" s="4">
        <v>0.32673067266500777</v>
      </c>
      <c r="G14" s="4">
        <v>0.4849738168003585</v>
      </c>
      <c r="H14" s="4">
        <v>0.99289938232634201</v>
      </c>
      <c r="I14" s="4">
        <v>0.6897434699847762</v>
      </c>
      <c r="J14" s="4">
        <v>0.56608335265832488</v>
      </c>
      <c r="K14" s="4">
        <v>0</v>
      </c>
      <c r="L14" s="4">
        <v>0</v>
      </c>
      <c r="M14" s="4">
        <v>0</v>
      </c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5" t="s">
        <v>35</v>
      </c>
      <c r="B15" s="4">
        <v>0.9863952684193984</v>
      </c>
      <c r="C15" s="4">
        <v>0.93670586198712957</v>
      </c>
      <c r="D15" s="4">
        <v>0.85371585514745296</v>
      </c>
      <c r="E15" s="4">
        <v>0.48508629527595737</v>
      </c>
      <c r="F15" s="4">
        <v>0.53471491367638035</v>
      </c>
      <c r="G15" s="4">
        <v>0.8291025138681184</v>
      </c>
      <c r="H15" s="4">
        <v>0.9904099697728258</v>
      </c>
      <c r="I15" s="4">
        <v>0.18190344555237437</v>
      </c>
      <c r="J15" s="4" t="s">
        <v>92</v>
      </c>
      <c r="K15" s="4" t="s">
        <v>92</v>
      </c>
      <c r="L15" s="4" t="s">
        <v>92</v>
      </c>
      <c r="M15" s="4" t="s">
        <v>92</v>
      </c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5" t="s">
        <v>36</v>
      </c>
      <c r="B16" s="4">
        <v>0.99303241438651202</v>
      </c>
      <c r="C16" s="4">
        <v>0.95142154892613562</v>
      </c>
      <c r="D16" s="4">
        <v>0.81728134922558893</v>
      </c>
      <c r="E16" s="4">
        <v>0</v>
      </c>
      <c r="F16" s="4">
        <v>0.79945109082935406</v>
      </c>
      <c r="G16" s="4">
        <v>0.75293649594122458</v>
      </c>
      <c r="H16" s="4">
        <v>0.99308725982000245</v>
      </c>
      <c r="I16" s="4">
        <v>0.85312706199859711</v>
      </c>
      <c r="J16" s="4">
        <v>0</v>
      </c>
      <c r="K16" s="4" t="s">
        <v>92</v>
      </c>
      <c r="L16" s="4" t="s">
        <v>92</v>
      </c>
      <c r="M16" s="4" t="s">
        <v>92</v>
      </c>
      <c r="N16" s="4"/>
      <c r="O16" s="4"/>
      <c r="P16" s="4"/>
      <c r="Q16" s="4"/>
      <c r="R16" s="4"/>
      <c r="S16" s="4"/>
      <c r="T16" s="4"/>
      <c r="U16" s="4"/>
    </row>
    <row r="17" spans="1:21" x14ac:dyDescent="0.3">
      <c r="A17" s="5" t="s">
        <v>37</v>
      </c>
      <c r="B17" s="4">
        <v>0.98785425927626358</v>
      </c>
      <c r="C17" s="4">
        <v>0.94624304840342843</v>
      </c>
      <c r="D17" s="4">
        <v>0.89681804463544812</v>
      </c>
      <c r="E17" s="4">
        <v>0.47265493849680018</v>
      </c>
      <c r="F17" s="4">
        <v>0</v>
      </c>
      <c r="G17" s="4">
        <v>0.78409469974950508</v>
      </c>
      <c r="H17" s="4">
        <v>0.99043873857741282</v>
      </c>
      <c r="I17" s="4">
        <v>0.53154446950692502</v>
      </c>
      <c r="J17" s="4" t="s">
        <v>92</v>
      </c>
      <c r="K17" s="4" t="s">
        <v>92</v>
      </c>
      <c r="L17" s="4" t="s">
        <v>92</v>
      </c>
      <c r="M17" s="4" t="s">
        <v>92</v>
      </c>
      <c r="N17" s="4"/>
      <c r="O17" s="4"/>
      <c r="P17" s="4"/>
      <c r="Q17" s="4"/>
      <c r="R17" s="4"/>
      <c r="S17" s="4"/>
      <c r="T17" s="4"/>
      <c r="U17" s="4"/>
    </row>
    <row r="18" spans="1:21" x14ac:dyDescent="0.3">
      <c r="A18" s="5" t="s">
        <v>38</v>
      </c>
      <c r="B18" s="4">
        <v>0.98796011243901605</v>
      </c>
      <c r="C18" s="4">
        <v>0.91412494147052259</v>
      </c>
      <c r="D18" s="4">
        <v>0.8384306640900534</v>
      </c>
      <c r="E18" s="4">
        <v>0.40532502214297877</v>
      </c>
      <c r="F18" s="4">
        <v>0.6663398124705846</v>
      </c>
      <c r="G18" s="4">
        <v>0.60317535605277184</v>
      </c>
      <c r="H18" s="4">
        <v>0.9933138654565854</v>
      </c>
      <c r="I18" s="4">
        <v>0</v>
      </c>
      <c r="J18" s="4">
        <v>0</v>
      </c>
      <c r="K18" s="4" t="s">
        <v>92</v>
      </c>
      <c r="L18" s="4">
        <v>0</v>
      </c>
      <c r="M18" s="4">
        <v>0</v>
      </c>
      <c r="N18" s="4"/>
      <c r="O18" s="4"/>
      <c r="P18" s="4"/>
      <c r="Q18" s="4"/>
      <c r="R18" s="4"/>
      <c r="S18" s="4"/>
      <c r="T18" s="4"/>
      <c r="U18" s="4"/>
    </row>
    <row r="19" spans="1:21" x14ac:dyDescent="0.3">
      <c r="A19" s="5" t="s">
        <v>39</v>
      </c>
      <c r="B19" s="4">
        <v>0.98949351363369398</v>
      </c>
      <c r="C19" s="4">
        <v>0.92507670245528761</v>
      </c>
      <c r="D19" s="4">
        <v>0.83998735519659684</v>
      </c>
      <c r="E19" s="4">
        <v>0.70776790642658904</v>
      </c>
      <c r="F19" s="4">
        <v>2.0790020790020791E-3</v>
      </c>
      <c r="G19" s="4">
        <v>0.76167152533117755</v>
      </c>
      <c r="H19" s="4">
        <v>0.99057849730545755</v>
      </c>
      <c r="I19" s="4">
        <v>0.22702071782900496</v>
      </c>
      <c r="J19" s="4" t="s">
        <v>92</v>
      </c>
      <c r="K19" s="4" t="s">
        <v>92</v>
      </c>
      <c r="L19" s="4" t="s">
        <v>92</v>
      </c>
      <c r="M19" s="4">
        <v>0</v>
      </c>
      <c r="N19" s="4"/>
      <c r="O19" s="4"/>
      <c r="P19" s="4"/>
      <c r="Q19" s="4"/>
      <c r="R19" s="4"/>
      <c r="S19" s="4"/>
      <c r="T19" s="4"/>
      <c r="U19" s="4"/>
    </row>
    <row r="20" spans="1:21" x14ac:dyDescent="0.3">
      <c r="A20" s="5" t="s">
        <v>40</v>
      </c>
      <c r="B20" s="4">
        <v>0.99377777390495159</v>
      </c>
      <c r="C20" s="4">
        <v>0.91096055768969519</v>
      </c>
      <c r="D20" s="4">
        <v>0.92074158211482282</v>
      </c>
      <c r="E20" s="4">
        <v>0.65824661091550762</v>
      </c>
      <c r="F20" s="4">
        <v>0.18574514038876891</v>
      </c>
      <c r="G20" s="4">
        <v>0.6958387710409849</v>
      </c>
      <c r="H20" s="4">
        <v>0.991864055129552</v>
      </c>
      <c r="I20" s="4">
        <v>5.7471264367816091E-3</v>
      </c>
      <c r="J20" s="4" t="s">
        <v>92</v>
      </c>
      <c r="K20" s="4">
        <v>0.66577554998607624</v>
      </c>
      <c r="L20" s="4" t="s">
        <v>92</v>
      </c>
      <c r="M20" s="4" t="s">
        <v>92</v>
      </c>
      <c r="N20" s="4"/>
      <c r="O20" s="4"/>
      <c r="P20" s="4"/>
      <c r="Q20" s="4"/>
      <c r="R20" s="4"/>
      <c r="S20" s="4"/>
      <c r="T20" s="4"/>
      <c r="U20" s="4"/>
    </row>
    <row r="21" spans="1:21" x14ac:dyDescent="0.3">
      <c r="A21" s="5" t="s">
        <v>41</v>
      </c>
      <c r="B21" s="4">
        <v>0.98911699084023763</v>
      </c>
      <c r="C21" s="4">
        <v>0.94070407987185123</v>
      </c>
      <c r="D21" s="4">
        <v>0.86746655405613815</v>
      </c>
      <c r="E21" s="4">
        <v>0.57758575079756613</v>
      </c>
      <c r="F21" s="4">
        <v>0.51245880798840637</v>
      </c>
      <c r="G21" s="4">
        <v>0.54457003739193499</v>
      </c>
      <c r="H21" s="4">
        <v>0.99417905031625964</v>
      </c>
      <c r="I21" s="4">
        <v>0</v>
      </c>
      <c r="J21" s="4">
        <v>0.29866659712095706</v>
      </c>
      <c r="K21" s="4">
        <v>0.15602541630148994</v>
      </c>
      <c r="L21" s="4">
        <v>0</v>
      </c>
      <c r="M21" s="4">
        <v>0.67364490149280565</v>
      </c>
      <c r="N21" s="4"/>
      <c r="O21" s="4"/>
      <c r="P21" s="4"/>
      <c r="Q21" s="4"/>
      <c r="R21" s="4"/>
      <c r="S21" s="4"/>
      <c r="T21" s="4"/>
      <c r="U21" s="4"/>
    </row>
    <row r="22" spans="1:21" x14ac:dyDescent="0.3">
      <c r="A22" s="5" t="s">
        <v>42</v>
      </c>
      <c r="B22" s="4">
        <v>0.99376584293058756</v>
      </c>
      <c r="C22" s="4">
        <v>0.92926129264227675</v>
      </c>
      <c r="D22" s="4">
        <v>0.90843686284777281</v>
      </c>
      <c r="E22" s="4">
        <v>0.47805307801659136</v>
      </c>
      <c r="F22" s="4">
        <v>0.65604239690534194</v>
      </c>
      <c r="G22" s="4">
        <v>0.74926522309683785</v>
      </c>
      <c r="H22" s="4">
        <v>0.99326735662108179</v>
      </c>
      <c r="I22" s="4">
        <v>0</v>
      </c>
      <c r="J22" s="4" t="s">
        <v>92</v>
      </c>
      <c r="K22" s="4" t="s">
        <v>92</v>
      </c>
      <c r="L22" s="4" t="s">
        <v>92</v>
      </c>
      <c r="M22" s="4" t="s">
        <v>92</v>
      </c>
      <c r="N22" s="4"/>
      <c r="O22" s="4"/>
      <c r="P22" s="4"/>
      <c r="Q22" s="4"/>
      <c r="R22" s="4"/>
      <c r="S22" s="4"/>
      <c r="T22" s="4"/>
      <c r="U22" s="4"/>
    </row>
    <row r="23" spans="1:21" x14ac:dyDescent="0.3">
      <c r="A23" s="5" t="s">
        <v>43</v>
      </c>
      <c r="B23" s="4">
        <v>0.99149339039728002</v>
      </c>
      <c r="C23" s="4">
        <v>0.96848257132991356</v>
      </c>
      <c r="D23" s="4">
        <v>0.91902162340222959</v>
      </c>
      <c r="E23" s="4">
        <v>0.66003066973600444</v>
      </c>
      <c r="F23" s="4">
        <v>0</v>
      </c>
      <c r="G23" s="4">
        <v>0.86278286425488571</v>
      </c>
      <c r="H23" s="4">
        <v>0.99219102844663121</v>
      </c>
      <c r="I23" s="4">
        <v>0.90957607546985342</v>
      </c>
      <c r="J23" s="4" t="s">
        <v>92</v>
      </c>
      <c r="K23" s="4" t="s">
        <v>92</v>
      </c>
      <c r="L23" s="4" t="s">
        <v>92</v>
      </c>
      <c r="M23" s="4" t="s">
        <v>92</v>
      </c>
      <c r="N23" s="4"/>
      <c r="O23" s="4"/>
      <c r="P23" s="4"/>
      <c r="Q23" s="4"/>
      <c r="R23" s="4"/>
      <c r="S23" s="4"/>
      <c r="T23" s="4"/>
      <c r="U23" s="4"/>
    </row>
    <row r="24" spans="1:21" x14ac:dyDescent="0.3">
      <c r="A24" s="5" t="s">
        <v>44</v>
      </c>
      <c r="B24" s="4">
        <v>0.99359852547713878</v>
      </c>
      <c r="C24" s="4">
        <v>0.83459958065360107</v>
      </c>
      <c r="D24" s="4">
        <v>0.92157800556194458</v>
      </c>
      <c r="E24" s="4">
        <v>0.26675945188230704</v>
      </c>
      <c r="F24" s="4">
        <v>0</v>
      </c>
      <c r="G24" s="4">
        <v>0.83259461946874147</v>
      </c>
      <c r="H24" s="4">
        <v>0.99367509368915485</v>
      </c>
      <c r="I24" s="4">
        <v>0.60898607817401429</v>
      </c>
      <c r="J24" s="4" t="s">
        <v>92</v>
      </c>
      <c r="K24" s="4" t="s">
        <v>92</v>
      </c>
      <c r="L24" s="4" t="s">
        <v>92</v>
      </c>
      <c r="M24" s="4" t="s">
        <v>92</v>
      </c>
      <c r="N24" s="4"/>
      <c r="O24" s="4"/>
      <c r="P24" s="4"/>
      <c r="Q24" s="4"/>
      <c r="R24" s="4"/>
      <c r="S24" s="4"/>
      <c r="T24" s="4"/>
      <c r="U24" s="4"/>
    </row>
    <row r="25" spans="1:21" x14ac:dyDescent="0.3">
      <c r="A25" s="5" t="s">
        <v>45</v>
      </c>
      <c r="B25" s="4">
        <v>0.99261240915066618</v>
      </c>
      <c r="C25" s="4">
        <v>0.91934112185883965</v>
      </c>
      <c r="D25" s="4">
        <v>0.92385452549434965</v>
      </c>
      <c r="E25" s="4">
        <v>0.28092923772021405</v>
      </c>
      <c r="F25" s="4">
        <v>0</v>
      </c>
      <c r="G25" s="4">
        <v>0.84271234232169023</v>
      </c>
      <c r="H25" s="4">
        <v>0.99285521369502305</v>
      </c>
      <c r="I25" s="4" t="s">
        <v>92</v>
      </c>
      <c r="J25" s="4" t="s">
        <v>92</v>
      </c>
      <c r="K25" s="4" t="s">
        <v>92</v>
      </c>
      <c r="L25" s="4" t="s">
        <v>92</v>
      </c>
      <c r="M25" s="4" t="s">
        <v>92</v>
      </c>
      <c r="N25" s="4"/>
      <c r="O25" s="4"/>
      <c r="P25" s="4"/>
      <c r="Q25" s="4"/>
      <c r="R25" s="4"/>
      <c r="S25" s="4"/>
      <c r="T25" s="4"/>
      <c r="U25" s="4"/>
    </row>
    <row r="26" spans="1:21" x14ac:dyDescent="0.3">
      <c r="A26" s="5" t="s">
        <v>46</v>
      </c>
      <c r="B26" s="4">
        <v>0.99140872414708858</v>
      </c>
      <c r="C26" s="4">
        <v>0.94035907245244521</v>
      </c>
      <c r="D26" s="4">
        <v>0.93876959220592004</v>
      </c>
      <c r="E26" s="4">
        <v>0</v>
      </c>
      <c r="F26" s="4" t="s">
        <v>92</v>
      </c>
      <c r="G26" s="4">
        <v>0.84044419018994299</v>
      </c>
      <c r="H26" s="4">
        <v>0.99193612991651059</v>
      </c>
      <c r="I26" s="4">
        <v>0.69150741196396681</v>
      </c>
      <c r="J26" s="4" t="s">
        <v>92</v>
      </c>
      <c r="K26" s="4" t="s">
        <v>92</v>
      </c>
      <c r="L26" s="4" t="s">
        <v>92</v>
      </c>
      <c r="M26" s="4" t="s">
        <v>92</v>
      </c>
      <c r="N26" s="4"/>
      <c r="O26" s="4"/>
      <c r="P26" s="4"/>
      <c r="Q26" s="4"/>
      <c r="R26" s="4"/>
      <c r="S26" s="4"/>
      <c r="T26" s="4"/>
      <c r="U26" s="4"/>
    </row>
    <row r="27" spans="1:21" x14ac:dyDescent="0.3">
      <c r="A27" s="5" t="s">
        <v>47</v>
      </c>
      <c r="B27" s="4">
        <v>0.99557684374269484</v>
      </c>
      <c r="C27" s="4">
        <v>0.95873950568508082</v>
      </c>
      <c r="D27" s="4">
        <v>0.94716256742806515</v>
      </c>
      <c r="E27" s="4">
        <v>0.32204637297844868</v>
      </c>
      <c r="F27" s="4">
        <v>0.97647050781107625</v>
      </c>
      <c r="G27" s="4">
        <v>0.84975689401093912</v>
      </c>
      <c r="H27" s="4">
        <v>0.99170211450843004</v>
      </c>
      <c r="I27" s="4">
        <v>0.8458042327383043</v>
      </c>
      <c r="J27" s="4" t="s">
        <v>92</v>
      </c>
      <c r="K27" s="4">
        <v>0.69213560624967674</v>
      </c>
      <c r="L27" s="4" t="s">
        <v>92</v>
      </c>
      <c r="M27" s="4">
        <v>0</v>
      </c>
      <c r="N27" s="4"/>
      <c r="O27" s="4"/>
      <c r="P27" s="4"/>
      <c r="Q27" s="4"/>
      <c r="R27" s="4"/>
      <c r="S27" s="4"/>
      <c r="T27" s="4"/>
      <c r="U27" s="4"/>
    </row>
    <row r="28" spans="1:21" x14ac:dyDescent="0.3">
      <c r="A28" s="5" t="s">
        <v>48</v>
      </c>
      <c r="B28" s="4">
        <v>0.98992068297487157</v>
      </c>
      <c r="C28" s="4">
        <v>0.9288625064592374</v>
      </c>
      <c r="D28" s="4">
        <v>0.88703716351979389</v>
      </c>
      <c r="E28" s="4">
        <v>0.28083599953081373</v>
      </c>
      <c r="F28" s="4">
        <v>0.85679095098449931</v>
      </c>
      <c r="G28" s="4">
        <v>0.84777024926243327</v>
      </c>
      <c r="H28" s="4">
        <v>0.99259456015952519</v>
      </c>
      <c r="I28" s="4">
        <v>0</v>
      </c>
      <c r="J28" s="4" t="s">
        <v>92</v>
      </c>
      <c r="K28" s="4" t="s">
        <v>92</v>
      </c>
      <c r="L28" s="4" t="s">
        <v>92</v>
      </c>
      <c r="M28" s="4" t="s">
        <v>92</v>
      </c>
      <c r="N28" s="4"/>
      <c r="O28" s="4"/>
      <c r="P28" s="4"/>
      <c r="Q28" s="4"/>
      <c r="R28" s="4"/>
      <c r="S28" s="4"/>
      <c r="T28" s="4"/>
      <c r="U28" s="4"/>
    </row>
    <row r="29" spans="1:21" x14ac:dyDescent="0.3">
      <c r="A29" s="5" t="s">
        <v>49</v>
      </c>
      <c r="B29" s="4">
        <v>0.99163032558147202</v>
      </c>
      <c r="C29" s="4">
        <v>0.95254860905143601</v>
      </c>
      <c r="D29" s="4">
        <v>0.84256291892338098</v>
      </c>
      <c r="E29" s="4">
        <v>0.40929523336112494</v>
      </c>
      <c r="F29" s="4">
        <v>0.63375911781058414</v>
      </c>
      <c r="G29" s="4">
        <v>0.6843352634319676</v>
      </c>
      <c r="H29" s="4">
        <v>0.99153517794486523</v>
      </c>
      <c r="I29" s="4" t="s">
        <v>92</v>
      </c>
      <c r="J29" s="4" t="s">
        <v>92</v>
      </c>
      <c r="K29" s="4" t="s">
        <v>92</v>
      </c>
      <c r="L29" s="4" t="s">
        <v>92</v>
      </c>
      <c r="M29" s="4" t="s">
        <v>92</v>
      </c>
      <c r="N29" s="4"/>
      <c r="O29" s="4"/>
      <c r="P29" s="4"/>
      <c r="Q29" s="4"/>
      <c r="R29" s="4"/>
      <c r="S29" s="4"/>
      <c r="T29" s="4"/>
      <c r="U29" s="4"/>
    </row>
    <row r="30" spans="1:21" x14ac:dyDescent="0.3">
      <c r="A30" s="5" t="s">
        <v>50</v>
      </c>
      <c r="B30" s="4">
        <v>0.98906423714234837</v>
      </c>
      <c r="C30" s="4">
        <v>0.94366363975120959</v>
      </c>
      <c r="D30" s="4">
        <v>0.88421514317416006</v>
      </c>
      <c r="E30" s="4">
        <v>0.58327532676162941</v>
      </c>
      <c r="F30" s="4">
        <v>0.59674734657923001</v>
      </c>
      <c r="G30" s="4">
        <v>0.73281524134128728</v>
      </c>
      <c r="H30" s="4">
        <v>0.99345237765729122</v>
      </c>
      <c r="I30" s="4">
        <v>0.24855794441531201</v>
      </c>
      <c r="J30" s="4">
        <v>0.36600439252093336</v>
      </c>
      <c r="K30" s="4">
        <v>0.29118923911162442</v>
      </c>
      <c r="L30" s="4">
        <v>0</v>
      </c>
      <c r="M30" s="4">
        <v>0.53501997893760678</v>
      </c>
      <c r="N30" s="4"/>
      <c r="O30" s="4"/>
      <c r="P30" s="4"/>
      <c r="Q30" s="4"/>
      <c r="R30" s="4"/>
      <c r="S30" s="4"/>
      <c r="T30" s="4"/>
      <c r="U30" s="4"/>
    </row>
    <row r="31" spans="1:21" x14ac:dyDescent="0.3">
      <c r="A31" s="5" t="s">
        <v>51</v>
      </c>
      <c r="B31" s="4">
        <v>0.97982060061082998</v>
      </c>
      <c r="C31" s="4">
        <v>0.92228610489373797</v>
      </c>
      <c r="D31" s="4">
        <v>0.89105694938877533</v>
      </c>
      <c r="E31" s="4">
        <v>0.8193332249106946</v>
      </c>
      <c r="F31" s="4">
        <v>0</v>
      </c>
      <c r="G31" s="4">
        <v>0.85061262107996105</v>
      </c>
      <c r="H31" s="4">
        <v>0.9868344001493814</v>
      </c>
      <c r="I31" s="4">
        <v>0</v>
      </c>
      <c r="J31" s="4">
        <v>0</v>
      </c>
      <c r="K31" s="4">
        <v>0</v>
      </c>
      <c r="L31" s="4" t="s">
        <v>92</v>
      </c>
      <c r="M31" s="4" t="s">
        <v>92</v>
      </c>
      <c r="N31" s="4"/>
      <c r="O31" s="4"/>
      <c r="P31" s="4"/>
      <c r="Q31" s="4"/>
      <c r="R31" s="4"/>
      <c r="S31" s="4"/>
      <c r="T31" s="4"/>
      <c r="U31" s="4"/>
    </row>
    <row r="32" spans="1:21" x14ac:dyDescent="0.3">
      <c r="A32" s="5" t="s">
        <v>52</v>
      </c>
      <c r="B32" s="4">
        <v>0.98641233658701843</v>
      </c>
      <c r="C32" s="4">
        <v>0.89620019211820456</v>
      </c>
      <c r="D32" s="4">
        <v>0.86514951231178883</v>
      </c>
      <c r="E32" s="4">
        <v>0.45565776221582849</v>
      </c>
      <c r="F32" s="4">
        <v>6.19937322162354E-2</v>
      </c>
      <c r="G32" s="4">
        <v>0.57957097821936465</v>
      </c>
      <c r="H32" s="4">
        <v>0.98908193653240639</v>
      </c>
      <c r="I32" s="4">
        <v>0</v>
      </c>
      <c r="J32" s="4">
        <v>0.57585750842130745</v>
      </c>
      <c r="K32" s="4" t="s">
        <v>92</v>
      </c>
      <c r="L32" s="4">
        <v>0</v>
      </c>
      <c r="M32" s="4">
        <v>0</v>
      </c>
      <c r="N32" s="4"/>
      <c r="O32" s="4"/>
      <c r="P32" s="4"/>
      <c r="Q32" s="4"/>
      <c r="R32" s="4"/>
      <c r="S32" s="4"/>
      <c r="T32" s="4"/>
      <c r="U32" s="4"/>
    </row>
    <row r="33" spans="1:21" x14ac:dyDescent="0.3">
      <c r="A33" s="5" t="s">
        <v>53</v>
      </c>
      <c r="B33" s="4">
        <v>0.98204862033509077</v>
      </c>
      <c r="C33" s="4">
        <v>0.86907147608762625</v>
      </c>
      <c r="D33" s="4">
        <v>0.84870925721642143</v>
      </c>
      <c r="E33" s="4">
        <v>0.39537217892867887</v>
      </c>
      <c r="F33" s="4">
        <v>6.5507994045303178E-2</v>
      </c>
      <c r="G33" s="4">
        <v>0.70414599259727229</v>
      </c>
      <c r="H33" s="4">
        <v>0.98805481522718763</v>
      </c>
      <c r="I33" s="4">
        <v>0.14194230589903736</v>
      </c>
      <c r="J33" s="4" t="s">
        <v>92</v>
      </c>
      <c r="K33" s="4" t="s">
        <v>92</v>
      </c>
      <c r="L33" s="4" t="s">
        <v>92</v>
      </c>
      <c r="M33" s="4" t="s">
        <v>92</v>
      </c>
      <c r="N33" s="4"/>
      <c r="O33" s="4"/>
      <c r="P33" s="4"/>
      <c r="Q33" s="4"/>
      <c r="R33" s="4"/>
      <c r="S33" s="4"/>
      <c r="T33" s="4"/>
      <c r="U33" s="4"/>
    </row>
    <row r="34" spans="1:21" x14ac:dyDescent="0.3">
      <c r="A34" s="5" t="s">
        <v>54</v>
      </c>
      <c r="B34" s="4">
        <v>0.9902746108134004</v>
      </c>
      <c r="C34" s="4">
        <v>0.93682287851383395</v>
      </c>
      <c r="D34" s="4">
        <v>0.91103946153916915</v>
      </c>
      <c r="E34" s="4">
        <v>0.2274730775307128</v>
      </c>
      <c r="F34" s="4">
        <v>0.46760701971984009</v>
      </c>
      <c r="G34" s="4">
        <v>0.83331216055803248</v>
      </c>
      <c r="H34" s="4">
        <v>0.99292019690012556</v>
      </c>
      <c r="I34" s="4">
        <v>0.88957294594441572</v>
      </c>
      <c r="J34" s="4" t="s">
        <v>92</v>
      </c>
      <c r="K34" s="4" t="s">
        <v>92</v>
      </c>
      <c r="L34" s="4" t="s">
        <v>92</v>
      </c>
      <c r="M34" s="4" t="s">
        <v>92</v>
      </c>
      <c r="N34" s="4"/>
      <c r="O34" s="4"/>
      <c r="P34" s="4"/>
      <c r="Q34" s="4"/>
      <c r="R34" s="4"/>
      <c r="S34" s="4"/>
      <c r="T34" s="4"/>
      <c r="U34" s="4"/>
    </row>
    <row r="35" spans="1:21" x14ac:dyDescent="0.3">
      <c r="A35" s="5" t="s">
        <v>55</v>
      </c>
      <c r="B35" s="4">
        <v>0.99394469452585799</v>
      </c>
      <c r="C35" s="4">
        <v>0.93010214311059458</v>
      </c>
      <c r="D35" s="4">
        <v>0.90728172631796056</v>
      </c>
      <c r="E35" s="4">
        <v>0.51568176715564007</v>
      </c>
      <c r="F35" s="4">
        <v>0.67815262205514704</v>
      </c>
      <c r="G35" s="4">
        <v>0.83825207353620534</v>
      </c>
      <c r="H35" s="4">
        <v>0.99144169421371797</v>
      </c>
      <c r="I35" s="4">
        <v>0.8630077158247198</v>
      </c>
      <c r="J35" s="4">
        <v>0.81536535520184572</v>
      </c>
      <c r="K35" s="4">
        <v>0.60262332477901337</v>
      </c>
      <c r="L35" s="4" t="s">
        <v>92</v>
      </c>
      <c r="M35" s="4" t="s">
        <v>92</v>
      </c>
      <c r="N35" s="4"/>
      <c r="O35" s="4"/>
      <c r="P35" s="4"/>
      <c r="Q35" s="4"/>
      <c r="R35" s="4"/>
      <c r="S35" s="4"/>
      <c r="T35" s="4"/>
      <c r="U35" s="4"/>
    </row>
    <row r="36" spans="1:21" x14ac:dyDescent="0.3">
      <c r="A36" s="5" t="s">
        <v>56</v>
      </c>
      <c r="B36" s="4">
        <v>0.97777607283154677</v>
      </c>
      <c r="C36" s="4">
        <v>0.94309461631832681</v>
      </c>
      <c r="D36" s="4">
        <v>0.85278960906313139</v>
      </c>
      <c r="E36" s="4">
        <v>0.10595090621744724</v>
      </c>
      <c r="F36" s="4">
        <v>0.34947970374124038</v>
      </c>
      <c r="G36" s="4">
        <v>0.70379790879352577</v>
      </c>
      <c r="H36" s="4">
        <v>0.98851191120937321</v>
      </c>
      <c r="I36" s="4">
        <v>0.54602578499413978</v>
      </c>
      <c r="J36" s="4" t="s">
        <v>92</v>
      </c>
      <c r="K36" s="4" t="s">
        <v>92</v>
      </c>
      <c r="L36" s="4" t="s">
        <v>92</v>
      </c>
      <c r="M36" s="4" t="s">
        <v>92</v>
      </c>
      <c r="N36" s="4"/>
      <c r="O36" s="4"/>
      <c r="P36" s="4"/>
      <c r="Q36" s="4"/>
      <c r="R36" s="4"/>
      <c r="S36" s="4"/>
      <c r="T36" s="4"/>
      <c r="U36" s="4"/>
    </row>
    <row r="37" spans="1:21" x14ac:dyDescent="0.3">
      <c r="A37" s="5" t="s">
        <v>57</v>
      </c>
      <c r="B37" s="4">
        <v>0.96990930134963438</v>
      </c>
      <c r="C37" s="4">
        <v>0.92033669391217199</v>
      </c>
      <c r="D37" s="4">
        <v>0.86200455071418058</v>
      </c>
      <c r="E37" s="4">
        <v>0.24529975606628193</v>
      </c>
      <c r="F37" s="4">
        <v>0.33814063794189259</v>
      </c>
      <c r="G37" s="4">
        <v>0.64619721742541814</v>
      </c>
      <c r="H37" s="4">
        <v>0.99007918976364384</v>
      </c>
      <c r="I37" s="4">
        <v>1.121341789562161E-2</v>
      </c>
      <c r="J37" s="4" t="s">
        <v>92</v>
      </c>
      <c r="K37" s="4">
        <v>0</v>
      </c>
      <c r="L37" s="4" t="s">
        <v>92</v>
      </c>
      <c r="M37" s="4">
        <v>0</v>
      </c>
      <c r="N37" s="4"/>
      <c r="O37" s="4"/>
      <c r="P37" s="4"/>
      <c r="Q37" s="4"/>
      <c r="R37" s="4"/>
      <c r="S37" s="4"/>
      <c r="T37" s="4"/>
      <c r="U37" s="4"/>
    </row>
    <row r="38" spans="1:21" x14ac:dyDescent="0.3">
      <c r="A38" s="5" t="s">
        <v>58</v>
      </c>
      <c r="B38" s="4">
        <v>0.99159071397978482</v>
      </c>
      <c r="C38" s="4">
        <v>0.95277068310243318</v>
      </c>
      <c r="D38" s="4">
        <v>0.88261930016679535</v>
      </c>
      <c r="E38" s="4">
        <v>0.64646312400184136</v>
      </c>
      <c r="F38" s="4">
        <v>0.34804481137292315</v>
      </c>
      <c r="G38" s="4">
        <v>0.68440867807936023</v>
      </c>
      <c r="H38" s="4">
        <v>0.99273830254274842</v>
      </c>
      <c r="I38" s="4">
        <v>0.23725427350427353</v>
      </c>
      <c r="J38" s="4" t="s">
        <v>92</v>
      </c>
      <c r="K38" s="4">
        <v>0</v>
      </c>
      <c r="L38" s="4" t="s">
        <v>92</v>
      </c>
      <c r="M38" s="4">
        <v>0</v>
      </c>
      <c r="N38" s="4"/>
      <c r="O38" s="4"/>
      <c r="P38" s="4"/>
      <c r="Q38" s="4"/>
      <c r="R38" s="4"/>
      <c r="S38" s="4"/>
      <c r="T38" s="4"/>
      <c r="U38" s="4"/>
    </row>
    <row r="39" spans="1:21" x14ac:dyDescent="0.3">
      <c r="A39" s="5" t="s">
        <v>59</v>
      </c>
      <c r="B39" s="4">
        <v>0.98308839306051121</v>
      </c>
      <c r="C39" s="4">
        <v>0.89852863027247964</v>
      </c>
      <c r="D39" s="4">
        <v>0.87845987925493418</v>
      </c>
      <c r="E39" s="4">
        <v>0.63535897085254511</v>
      </c>
      <c r="F39" s="4">
        <v>0.27433910185158472</v>
      </c>
      <c r="G39" s="4">
        <v>0.63902215456220157</v>
      </c>
      <c r="H39" s="4">
        <v>0.98856346588769917</v>
      </c>
      <c r="I39" s="4">
        <v>0.14662683594722428</v>
      </c>
      <c r="J39" s="4">
        <v>0</v>
      </c>
      <c r="K39" s="4" t="s">
        <v>92</v>
      </c>
      <c r="L39" s="4">
        <v>0</v>
      </c>
      <c r="M39" s="4">
        <v>0</v>
      </c>
      <c r="N39" s="4"/>
      <c r="O39" s="4"/>
      <c r="P39" s="4"/>
      <c r="Q39" s="4"/>
      <c r="R39" s="4"/>
      <c r="S39" s="4"/>
      <c r="T39" s="4"/>
      <c r="U39" s="4"/>
    </row>
    <row r="40" spans="1:21" x14ac:dyDescent="0.3">
      <c r="A40" s="5" t="s">
        <v>60</v>
      </c>
      <c r="B40" s="4">
        <v>0.98740934941477321</v>
      </c>
      <c r="C40" s="4">
        <v>0.95022491285318955</v>
      </c>
      <c r="D40" s="4">
        <v>0.88608484164994217</v>
      </c>
      <c r="E40" s="4">
        <v>0.37251185925210761</v>
      </c>
      <c r="F40" s="4">
        <v>0.87953216374269005</v>
      </c>
      <c r="G40" s="4">
        <v>0.78038638600043742</v>
      </c>
      <c r="H40" s="4">
        <v>0.99280684119156504</v>
      </c>
      <c r="I40" s="4">
        <v>0.46804362395661975</v>
      </c>
      <c r="J40" s="4" t="s">
        <v>92</v>
      </c>
      <c r="K40" s="4" t="s">
        <v>92</v>
      </c>
      <c r="L40" s="4" t="s">
        <v>92</v>
      </c>
      <c r="M40" s="4" t="s">
        <v>92</v>
      </c>
      <c r="N40" s="4"/>
      <c r="O40" s="4"/>
      <c r="P40" s="4"/>
      <c r="Q40" s="4"/>
      <c r="R40" s="4"/>
      <c r="S40" s="4"/>
      <c r="T40" s="4"/>
      <c r="U40" s="4"/>
    </row>
    <row r="41" spans="1:21" x14ac:dyDescent="0.3">
      <c r="A41" s="5" t="s">
        <v>61</v>
      </c>
      <c r="B41" s="4">
        <v>0.98281734137634957</v>
      </c>
      <c r="C41" s="4">
        <v>0.93361169291292556</v>
      </c>
      <c r="D41" s="4">
        <v>0.89753136599862415</v>
      </c>
      <c r="E41" s="4">
        <v>0.63127193205569787</v>
      </c>
      <c r="F41" s="4">
        <v>0.15127954706200575</v>
      </c>
      <c r="G41" s="4">
        <v>0.76224425349674774</v>
      </c>
      <c r="H41" s="4">
        <v>0.98748684494057959</v>
      </c>
      <c r="I41" s="4">
        <v>0.4684702549575071</v>
      </c>
      <c r="J41" s="4" t="s">
        <v>92</v>
      </c>
      <c r="K41" s="4">
        <v>0</v>
      </c>
      <c r="L41" s="4" t="s">
        <v>92</v>
      </c>
      <c r="M41" s="4">
        <v>0</v>
      </c>
      <c r="N41" s="4"/>
      <c r="O41" s="4"/>
      <c r="P41" s="4"/>
      <c r="Q41" s="4"/>
      <c r="R41" s="4"/>
      <c r="S41" s="4"/>
      <c r="T41" s="4"/>
      <c r="U41" s="4"/>
    </row>
    <row r="42" spans="1:21" x14ac:dyDescent="0.3">
      <c r="A42" s="5" t="s">
        <v>62</v>
      </c>
      <c r="B42" s="4">
        <v>0.98713717549180735</v>
      </c>
      <c r="C42" s="4">
        <v>0.94088922894414684</v>
      </c>
      <c r="D42" s="4">
        <v>0.92867615643662482</v>
      </c>
      <c r="E42" s="4">
        <v>0.6015314866464917</v>
      </c>
      <c r="F42" s="4" t="s">
        <v>92</v>
      </c>
      <c r="G42" s="4">
        <v>0.87334289818702793</v>
      </c>
      <c r="H42" s="4">
        <v>0.99511846089359557</v>
      </c>
      <c r="I42" s="4">
        <v>0.96212040678927035</v>
      </c>
      <c r="J42" s="4" t="s">
        <v>92</v>
      </c>
      <c r="K42" s="4" t="s">
        <v>92</v>
      </c>
      <c r="L42" s="4" t="s">
        <v>92</v>
      </c>
      <c r="M42" s="4" t="s">
        <v>92</v>
      </c>
      <c r="N42" s="4"/>
      <c r="O42" s="4"/>
      <c r="P42" s="4"/>
      <c r="Q42" s="4"/>
      <c r="R42" s="4"/>
      <c r="S42" s="4"/>
      <c r="T42" s="4"/>
      <c r="U42" s="4"/>
    </row>
    <row r="43" spans="1:21" x14ac:dyDescent="0.3">
      <c r="A43" s="5" t="s">
        <v>63</v>
      </c>
      <c r="B43" s="4">
        <v>0.99082362969752935</v>
      </c>
      <c r="C43" s="4">
        <v>0.93677186574070204</v>
      </c>
      <c r="D43" s="4">
        <v>0.84954569660465906</v>
      </c>
      <c r="E43" s="4">
        <v>0.23121356721314021</v>
      </c>
      <c r="F43" s="4">
        <v>0.76054436591192487</v>
      </c>
      <c r="G43" s="4">
        <v>0.70499821602025592</v>
      </c>
      <c r="H43" s="4">
        <v>0.99327028834009101</v>
      </c>
      <c r="I43" s="4">
        <v>0.64921590306269461</v>
      </c>
      <c r="J43" s="4" t="s">
        <v>92</v>
      </c>
      <c r="K43" s="4" t="s">
        <v>92</v>
      </c>
      <c r="L43" s="4" t="s">
        <v>92</v>
      </c>
      <c r="M43" s="4" t="s">
        <v>92</v>
      </c>
      <c r="N43" s="4"/>
      <c r="O43" s="4"/>
      <c r="P43" s="4"/>
      <c r="Q43" s="4"/>
      <c r="R43" s="4"/>
      <c r="S43" s="4"/>
      <c r="T43" s="4"/>
      <c r="U43" s="4"/>
    </row>
    <row r="44" spans="1:21" x14ac:dyDescent="0.3">
      <c r="A44" s="5" t="s">
        <v>64</v>
      </c>
      <c r="B44" s="4">
        <v>0.98434294232560482</v>
      </c>
      <c r="C44" s="4">
        <v>0.90060051483896619</v>
      </c>
      <c r="D44" s="4">
        <v>0.88158390193763903</v>
      </c>
      <c r="E44" s="4">
        <v>0.45001674890711263</v>
      </c>
      <c r="F44" s="4" t="s">
        <v>92</v>
      </c>
      <c r="G44" s="4">
        <v>0.77055783388762367</v>
      </c>
      <c r="H44" s="4">
        <v>0.99213792247758636</v>
      </c>
      <c r="I44" s="4">
        <v>0</v>
      </c>
      <c r="J44" s="4">
        <v>0</v>
      </c>
      <c r="K44" s="4" t="s">
        <v>92</v>
      </c>
      <c r="L44" s="4" t="s">
        <v>92</v>
      </c>
      <c r="M44" s="4" t="s">
        <v>92</v>
      </c>
      <c r="N44" s="4"/>
      <c r="O44" s="4"/>
      <c r="P44" s="4"/>
      <c r="Q44" s="4"/>
      <c r="R44" s="4"/>
      <c r="S44" s="4"/>
      <c r="T44" s="4"/>
      <c r="U44" s="4"/>
    </row>
    <row r="45" spans="1:21" x14ac:dyDescent="0.3">
      <c r="A45" s="5" t="s">
        <v>65</v>
      </c>
      <c r="B45" s="4">
        <v>0.98753797993181203</v>
      </c>
      <c r="C45" s="4">
        <v>0.94236594581878041</v>
      </c>
      <c r="D45" s="4">
        <v>0.88994630556870868</v>
      </c>
      <c r="E45" s="4">
        <v>0.27562926146065991</v>
      </c>
      <c r="F45" s="4">
        <v>0</v>
      </c>
      <c r="G45" s="4">
        <v>0.60800096713135843</v>
      </c>
      <c r="H45" s="4">
        <v>0.98870690911033321</v>
      </c>
      <c r="I45" s="4">
        <v>0.16197050281015429</v>
      </c>
      <c r="J45" s="4" t="s">
        <v>92</v>
      </c>
      <c r="K45" s="4" t="s">
        <v>92</v>
      </c>
      <c r="L45" s="4" t="s">
        <v>92</v>
      </c>
      <c r="M45" s="4" t="s">
        <v>92</v>
      </c>
      <c r="N45" s="4"/>
      <c r="O45" s="4"/>
      <c r="P45" s="4"/>
      <c r="Q45" s="4"/>
      <c r="R45" s="4"/>
      <c r="S45" s="4"/>
      <c r="T45" s="4"/>
      <c r="U45" s="4"/>
    </row>
    <row r="46" spans="1:21" x14ac:dyDescent="0.3">
      <c r="A46" s="5" t="s">
        <v>66</v>
      </c>
      <c r="B46" s="4">
        <v>0.9893958800532392</v>
      </c>
      <c r="C46" s="4">
        <v>0.92192041787278278</v>
      </c>
      <c r="D46" s="4">
        <v>0.89479240241607483</v>
      </c>
      <c r="E46" s="4">
        <v>0.22467913803484352</v>
      </c>
      <c r="F46" s="4">
        <v>0.63387086448438967</v>
      </c>
      <c r="G46" s="4">
        <v>0.68996036789911108</v>
      </c>
      <c r="H46" s="4">
        <v>0.99094496936107357</v>
      </c>
      <c r="I46" s="4">
        <v>0.5012502147774065</v>
      </c>
      <c r="J46" s="4">
        <v>0.61243159616732068</v>
      </c>
      <c r="K46" s="4" t="s">
        <v>92</v>
      </c>
      <c r="L46" s="4">
        <v>0</v>
      </c>
      <c r="M46" s="4">
        <v>0</v>
      </c>
      <c r="N46" s="4"/>
      <c r="O46" s="4"/>
      <c r="P46" s="4"/>
      <c r="Q46" s="4"/>
      <c r="R46" s="4"/>
      <c r="S46" s="4"/>
      <c r="T46" s="4"/>
      <c r="U46" s="4"/>
    </row>
    <row r="47" spans="1:21" x14ac:dyDescent="0.3">
      <c r="A47" s="5" t="s">
        <v>67</v>
      </c>
      <c r="B47" s="4">
        <v>0.97304357183949164</v>
      </c>
      <c r="C47" s="4">
        <v>0.91211148546384124</v>
      </c>
      <c r="D47" s="4">
        <v>0.88712202735339418</v>
      </c>
      <c r="E47" s="4">
        <v>0.58841464811046162</v>
      </c>
      <c r="F47" s="4">
        <v>0.2450632145264556</v>
      </c>
      <c r="G47" s="4">
        <v>0.76677586378349516</v>
      </c>
      <c r="H47" s="4">
        <v>0.991100291043707</v>
      </c>
      <c r="I47" s="4">
        <v>0.4032260988256835</v>
      </c>
      <c r="J47" s="4">
        <v>0</v>
      </c>
      <c r="K47" s="4">
        <v>0</v>
      </c>
      <c r="L47" s="4">
        <v>0</v>
      </c>
      <c r="M47" s="4">
        <v>0</v>
      </c>
      <c r="N47" s="4"/>
      <c r="O47" s="4"/>
      <c r="P47" s="4"/>
      <c r="Q47" s="4"/>
      <c r="R47" s="4"/>
      <c r="S47" s="4"/>
      <c r="T47" s="4"/>
      <c r="U47" s="4"/>
    </row>
    <row r="48" spans="1:21" x14ac:dyDescent="0.3">
      <c r="A48" s="5" t="s">
        <v>68</v>
      </c>
      <c r="B48" s="4">
        <v>0.98263384403720544</v>
      </c>
      <c r="C48" s="4">
        <v>0.89695278086554098</v>
      </c>
      <c r="D48" s="4">
        <v>0.92221459287048402</v>
      </c>
      <c r="E48" s="4">
        <v>0.8218529149272682</v>
      </c>
      <c r="F48" s="4">
        <v>0</v>
      </c>
      <c r="G48" s="4">
        <v>0.87471233185876018</v>
      </c>
      <c r="H48" s="4">
        <v>0.9921863039929032</v>
      </c>
      <c r="I48" s="4">
        <v>0.86124592923364274</v>
      </c>
      <c r="J48" s="4" t="s">
        <v>92</v>
      </c>
      <c r="K48" s="4" t="s">
        <v>92</v>
      </c>
      <c r="L48" s="4" t="s">
        <v>92</v>
      </c>
      <c r="M48" s="4" t="s">
        <v>92</v>
      </c>
      <c r="N48" s="4"/>
      <c r="O48" s="4"/>
      <c r="P48" s="4"/>
      <c r="Q48" s="4"/>
      <c r="R48" s="4"/>
      <c r="S48" s="4"/>
      <c r="T48" s="4"/>
      <c r="U48" s="4"/>
    </row>
    <row r="49" spans="1:21" x14ac:dyDescent="0.3">
      <c r="A49" s="5" t="s">
        <v>69</v>
      </c>
      <c r="B49" s="4">
        <v>0.99266988125276856</v>
      </c>
      <c r="C49" s="4">
        <v>0.93174843390107598</v>
      </c>
      <c r="D49" s="4">
        <v>0.92264912537572275</v>
      </c>
      <c r="E49" s="4">
        <v>0.64348992251219594</v>
      </c>
      <c r="F49" s="4">
        <v>0.44594843109165527</v>
      </c>
      <c r="G49" s="4">
        <v>0.83362647874998808</v>
      </c>
      <c r="H49" s="4">
        <v>0.99436637536304162</v>
      </c>
      <c r="I49" s="4">
        <v>0.24880477284647473</v>
      </c>
      <c r="J49" s="4">
        <v>0.52736318407960203</v>
      </c>
      <c r="K49" s="4">
        <v>0</v>
      </c>
      <c r="L49" s="4" t="s">
        <v>92</v>
      </c>
      <c r="M49" s="4">
        <v>0.90140789136043842</v>
      </c>
      <c r="N49" s="4"/>
      <c r="O49" s="4"/>
      <c r="P49" s="4"/>
      <c r="Q49" s="4"/>
      <c r="R49" s="4"/>
      <c r="S49" s="4"/>
      <c r="T49" s="4"/>
      <c r="U49" s="4"/>
    </row>
    <row r="50" spans="1:21" x14ac:dyDescent="0.3">
      <c r="A50" s="5" t="s">
        <v>70</v>
      </c>
      <c r="B50" s="4">
        <v>0.98694496599477521</v>
      </c>
      <c r="C50" s="4">
        <v>0.96226130616836203</v>
      </c>
      <c r="D50" s="4">
        <v>0.89692856715680724</v>
      </c>
      <c r="E50" s="4">
        <v>0.61503636650013949</v>
      </c>
      <c r="F50" s="4">
        <v>0.70579033018431148</v>
      </c>
      <c r="G50" s="4">
        <v>0.76964256531807018</v>
      </c>
      <c r="H50" s="4">
        <v>0.99400778786734101</v>
      </c>
      <c r="I50" s="4">
        <v>0.26749860612553017</v>
      </c>
      <c r="J50" s="4" t="s">
        <v>92</v>
      </c>
      <c r="K50" s="4" t="s">
        <v>92</v>
      </c>
      <c r="L50" s="4" t="s">
        <v>92</v>
      </c>
      <c r="M50" s="4">
        <v>0.56698444555945815</v>
      </c>
      <c r="N50" s="4"/>
      <c r="O50" s="4"/>
      <c r="P50" s="4"/>
      <c r="Q50" s="4"/>
      <c r="R50" s="4"/>
      <c r="S50" s="4"/>
      <c r="T50" s="4"/>
      <c r="U50" s="4"/>
    </row>
    <row r="51" spans="1:21" x14ac:dyDescent="0.3">
      <c r="A51" s="5" t="s">
        <v>71</v>
      </c>
      <c r="B51" s="4">
        <v>0.98924555895039235</v>
      </c>
      <c r="C51" s="4">
        <v>0.91255430644179325</v>
      </c>
      <c r="D51" s="4">
        <v>0.89255547117486245</v>
      </c>
      <c r="E51" s="4">
        <v>0.23172029732880617</v>
      </c>
      <c r="F51" s="4">
        <v>0.40240729884318927</v>
      </c>
      <c r="G51" s="4">
        <v>0.69002063717224904</v>
      </c>
      <c r="H51" s="4">
        <v>0.99291038361144879</v>
      </c>
      <c r="I51" s="4">
        <v>0.57498110719240214</v>
      </c>
      <c r="J51" s="4" t="s">
        <v>92</v>
      </c>
      <c r="K51" s="4" t="s">
        <v>92</v>
      </c>
      <c r="L51" s="4" t="s">
        <v>92</v>
      </c>
      <c r="M51" s="4" t="s">
        <v>92</v>
      </c>
      <c r="N51" s="4"/>
      <c r="O51" s="4"/>
      <c r="P51" s="4"/>
      <c r="Q51" s="4"/>
      <c r="R51" s="4"/>
      <c r="S51" s="4"/>
      <c r="T51" s="4"/>
      <c r="U51" s="4"/>
    </row>
    <row r="52" spans="1:21" x14ac:dyDescent="0.3">
      <c r="A52" s="5" t="s">
        <v>72</v>
      </c>
      <c r="B52" s="4">
        <v>0.99222504467807082</v>
      </c>
      <c r="C52" s="4">
        <v>0.93915522721885403</v>
      </c>
      <c r="D52" s="4">
        <v>0.93266929478134619</v>
      </c>
      <c r="E52" s="4">
        <v>0.31716504134325529</v>
      </c>
      <c r="F52" s="4">
        <v>0.64028784596858335</v>
      </c>
      <c r="G52" s="4">
        <v>0.85974993043289527</v>
      </c>
      <c r="H52" s="4">
        <v>0.99341623914021238</v>
      </c>
      <c r="I52" s="4">
        <v>0.73283338672453502</v>
      </c>
      <c r="J52" s="4" t="s">
        <v>92</v>
      </c>
      <c r="K52" s="4">
        <v>0.94523883812864462</v>
      </c>
      <c r="L52" s="4" t="s">
        <v>92</v>
      </c>
      <c r="M52" s="4" t="s">
        <v>92</v>
      </c>
      <c r="N52" s="4"/>
      <c r="O52" s="4"/>
      <c r="P52" s="4"/>
      <c r="Q52" s="4"/>
      <c r="R52" s="4"/>
      <c r="S52" s="4"/>
      <c r="T52" s="4"/>
      <c r="U52" s="4"/>
    </row>
    <row r="53" spans="1:21" x14ac:dyDescent="0.3">
      <c r="A53" s="5" t="s">
        <v>73</v>
      </c>
      <c r="B53" s="4">
        <v>0.99324217639594836</v>
      </c>
      <c r="C53" s="4">
        <v>0.9508962320393004</v>
      </c>
      <c r="D53" s="4">
        <v>0.90062719756130694</v>
      </c>
      <c r="E53" s="4">
        <v>0.63053706332636683</v>
      </c>
      <c r="F53" s="4">
        <v>0.2075626798191533</v>
      </c>
      <c r="G53" s="4">
        <v>0.77489680847890663</v>
      </c>
      <c r="H53" s="4">
        <v>0.99282293183375403</v>
      </c>
      <c r="I53" s="4">
        <v>0.96270954498802597</v>
      </c>
      <c r="J53" s="4" t="s">
        <v>92</v>
      </c>
      <c r="K53" s="4" t="s">
        <v>92</v>
      </c>
      <c r="L53" s="4" t="s">
        <v>92</v>
      </c>
      <c r="M53" s="4">
        <v>0</v>
      </c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5" t="s">
        <v>74</v>
      </c>
      <c r="B54" s="4">
        <v>0.98977664449664915</v>
      </c>
      <c r="C54" s="4">
        <v>0.95717642756053956</v>
      </c>
      <c r="D54" s="4">
        <v>0.92998782792206924</v>
      </c>
      <c r="E54" s="4">
        <v>0.68881960613854964</v>
      </c>
      <c r="F54" s="4">
        <v>0.58613165154593228</v>
      </c>
      <c r="G54" s="4">
        <v>0.81277206098472221</v>
      </c>
      <c r="H54" s="4">
        <v>0.99420042563774857</v>
      </c>
      <c r="I54" s="4">
        <v>0.1744981151924257</v>
      </c>
      <c r="J54" s="4">
        <v>0</v>
      </c>
      <c r="K54" s="4">
        <v>0</v>
      </c>
      <c r="L54" s="4">
        <v>0</v>
      </c>
      <c r="M54" s="4">
        <v>0.76045412109843247</v>
      </c>
      <c r="N54" s="4"/>
      <c r="O54" s="4"/>
      <c r="P54" s="4"/>
      <c r="Q54" s="4"/>
      <c r="R54" s="4"/>
      <c r="S54" s="4"/>
      <c r="T54" s="4"/>
      <c r="U54" s="4"/>
    </row>
    <row r="55" spans="1:21" x14ac:dyDescent="0.3">
      <c r="A55" s="5" t="s">
        <v>75</v>
      </c>
      <c r="B55" s="4">
        <v>0.97970354216181621</v>
      </c>
      <c r="C55" s="4">
        <v>0.94909728998046483</v>
      </c>
      <c r="D55" s="4">
        <v>0.91882992856390777</v>
      </c>
      <c r="E55" s="4">
        <v>0.70427391083393331</v>
      </c>
      <c r="F55" s="4">
        <v>0.56631456708565908</v>
      </c>
      <c r="G55" s="4">
        <v>0.75645176279158788</v>
      </c>
      <c r="H55" s="4">
        <v>0.99397234280644398</v>
      </c>
      <c r="I55" s="4">
        <v>0.90660311297140717</v>
      </c>
      <c r="J55" s="4" t="s">
        <v>92</v>
      </c>
      <c r="K55" s="4">
        <v>0</v>
      </c>
      <c r="L55" s="4">
        <v>0</v>
      </c>
      <c r="M55" s="4">
        <v>0.82678701572116964</v>
      </c>
      <c r="N55" s="4"/>
      <c r="O55" s="4"/>
      <c r="P55" s="4"/>
      <c r="Q55" s="4"/>
      <c r="R55" s="4"/>
      <c r="S55" s="4"/>
      <c r="T55" s="4"/>
      <c r="U55" s="4"/>
    </row>
    <row r="56" spans="1:21" x14ac:dyDescent="0.3">
      <c r="A56" s="5" t="s">
        <v>76</v>
      </c>
      <c r="B56" s="4">
        <v>0.98766343583750982</v>
      </c>
      <c r="C56" s="4">
        <v>0.89931840549204289</v>
      </c>
      <c r="D56" s="4">
        <v>0.8916660622694107</v>
      </c>
      <c r="E56" s="4">
        <v>0.27770197581575667</v>
      </c>
      <c r="F56" s="4">
        <v>0.41477716966379985</v>
      </c>
      <c r="G56" s="4">
        <v>0.80457122511250423</v>
      </c>
      <c r="H56" s="4">
        <v>0.99217463046320897</v>
      </c>
      <c r="I56" s="4">
        <v>0.67718348040597143</v>
      </c>
      <c r="J56" s="4" t="s">
        <v>92</v>
      </c>
      <c r="K56" s="4" t="s">
        <v>92</v>
      </c>
      <c r="L56" s="4" t="s">
        <v>92</v>
      </c>
      <c r="M56" s="4" t="s">
        <v>92</v>
      </c>
      <c r="N56" s="4"/>
      <c r="O56" s="4"/>
      <c r="P56" s="4"/>
      <c r="Q56" s="4"/>
      <c r="R56" s="4"/>
      <c r="S56" s="4"/>
      <c r="T56" s="4"/>
      <c r="U56" s="4"/>
    </row>
    <row r="57" spans="1:21" x14ac:dyDescent="0.3">
      <c r="A57" s="5" t="s">
        <v>77</v>
      </c>
      <c r="B57" s="4">
        <v>0.98926675056119961</v>
      </c>
      <c r="C57" s="4">
        <v>0.94360701192148844</v>
      </c>
      <c r="D57" s="4">
        <v>0.89454332390023983</v>
      </c>
      <c r="E57" s="4">
        <v>4.9955082135523611E-2</v>
      </c>
      <c r="F57" s="4">
        <v>0.70912877294632559</v>
      </c>
      <c r="G57" s="4">
        <v>0.8065074768501076</v>
      </c>
      <c r="H57" s="4">
        <v>0.99356264515889703</v>
      </c>
      <c r="I57" s="4">
        <v>0.92810112253560983</v>
      </c>
      <c r="J57" s="4" t="s">
        <v>92</v>
      </c>
      <c r="K57" s="4" t="s">
        <v>92</v>
      </c>
      <c r="L57" s="4" t="s">
        <v>92</v>
      </c>
      <c r="M57" s="4" t="s">
        <v>92</v>
      </c>
      <c r="N57" s="4"/>
      <c r="O57" s="4"/>
      <c r="P57" s="4"/>
      <c r="Q57" s="4"/>
      <c r="R57" s="4"/>
      <c r="S57" s="4"/>
      <c r="T57" s="4"/>
      <c r="U57" s="4"/>
    </row>
  </sheetData>
  <sortState xmlns:xlrd2="http://schemas.microsoft.com/office/spreadsheetml/2017/richdata2" ref="A2:M57">
    <sortCondition ref="A2:A57"/>
  </sortState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AB7-6BB0-434D-BAB3-62E9823F4C12}">
  <dimension ref="A1:U15"/>
  <sheetViews>
    <sheetView workbookViewId="0">
      <selection activeCell="H29" sqref="H29"/>
    </sheetView>
  </sheetViews>
  <sheetFormatPr defaultRowHeight="14.4" x14ac:dyDescent="0.3"/>
  <cols>
    <col min="1" max="1" width="19.6640625" style="4" bestFit="1" customWidth="1"/>
    <col min="2" max="2" width="12" style="4" bestFit="1" customWidth="1"/>
    <col min="3" max="3" width="13.6640625" style="4" bestFit="1" customWidth="1"/>
    <col min="4" max="7" width="12" style="4" bestFit="1" customWidth="1"/>
    <col min="8" max="8" width="12.44140625" style="4" bestFit="1" customWidth="1"/>
    <col min="9" max="9" width="14.6640625" style="4" bestFit="1" customWidth="1"/>
    <col min="10" max="10" width="14.33203125" style="4" bestFit="1" customWidth="1"/>
    <col min="11" max="11" width="15.109375" style="4" bestFit="1" customWidth="1"/>
    <col min="12" max="12" width="13.77734375" style="4" bestFit="1" customWidth="1"/>
    <col min="13" max="13" width="12" style="4" bestFit="1" customWidth="1"/>
    <col min="22" max="16384" width="8.88671875" style="4"/>
  </cols>
  <sheetData>
    <row r="1" spans="1:21" x14ac:dyDescent="0.3">
      <c r="A1" s="3" t="s">
        <v>78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</v>
      </c>
      <c r="L1" s="2" t="s">
        <v>2</v>
      </c>
      <c r="M1" s="2" t="s">
        <v>3</v>
      </c>
      <c r="N1" s="4"/>
      <c r="O1" s="4"/>
      <c r="P1" s="4"/>
      <c r="Q1" s="4"/>
      <c r="R1" s="4"/>
      <c r="S1" s="4"/>
      <c r="T1" s="4"/>
      <c r="U1" s="4"/>
    </row>
    <row r="2" spans="1:21" x14ac:dyDescent="0.3">
      <c r="A2" s="5" t="s">
        <v>79</v>
      </c>
      <c r="B2" s="4">
        <v>0.96292053523055243</v>
      </c>
      <c r="C2" s="4">
        <v>0.93331277569684479</v>
      </c>
      <c r="D2" s="4">
        <v>0.89959471356267318</v>
      </c>
      <c r="E2" s="4">
        <v>0.5388511892670691</v>
      </c>
      <c r="F2" s="4">
        <v>0.54797384825481454</v>
      </c>
      <c r="G2" s="4">
        <v>0.80976501912385102</v>
      </c>
      <c r="H2" s="4">
        <v>0.99112439100416438</v>
      </c>
      <c r="I2" s="4">
        <v>0.31619320761395409</v>
      </c>
      <c r="J2" s="4" t="s">
        <v>92</v>
      </c>
      <c r="K2" s="4" t="s">
        <v>92</v>
      </c>
      <c r="L2" s="4" t="s">
        <v>92</v>
      </c>
      <c r="M2" s="4" t="s">
        <v>92</v>
      </c>
      <c r="N2" s="4"/>
      <c r="O2" s="4"/>
      <c r="P2" s="4"/>
      <c r="Q2" s="4"/>
      <c r="R2" s="4"/>
      <c r="S2" s="4"/>
      <c r="T2" s="4"/>
      <c r="U2" s="4"/>
    </row>
    <row r="3" spans="1:21" x14ac:dyDescent="0.3">
      <c r="A3" s="5" t="s">
        <v>80</v>
      </c>
      <c r="B3" s="4">
        <v>0.98067699308490364</v>
      </c>
      <c r="C3" s="4">
        <v>0.94792250651934595</v>
      </c>
      <c r="D3" s="4">
        <v>0.91887226004225198</v>
      </c>
      <c r="E3" s="4">
        <v>0.53343258380974679</v>
      </c>
      <c r="F3" s="4">
        <v>0</v>
      </c>
      <c r="G3" s="4">
        <v>0.71783503132891902</v>
      </c>
      <c r="H3" s="4">
        <v>0.99137137446294321</v>
      </c>
      <c r="I3" s="4">
        <v>0.9098432340003394</v>
      </c>
      <c r="J3" s="4" t="s">
        <v>92</v>
      </c>
      <c r="K3" s="4" t="s">
        <v>92</v>
      </c>
      <c r="L3" s="4" t="s">
        <v>92</v>
      </c>
      <c r="M3" s="4" t="s">
        <v>92</v>
      </c>
      <c r="N3" s="4"/>
      <c r="O3" s="4"/>
      <c r="P3" s="4"/>
      <c r="Q3" s="4"/>
      <c r="R3" s="4"/>
      <c r="S3" s="4"/>
      <c r="T3" s="4"/>
      <c r="U3" s="4"/>
    </row>
    <row r="4" spans="1:21" x14ac:dyDescent="0.3">
      <c r="A4" s="5" t="s">
        <v>81</v>
      </c>
      <c r="B4" s="4">
        <v>0.98708097647358684</v>
      </c>
      <c r="C4" s="4">
        <v>0.93382314544691958</v>
      </c>
      <c r="D4" s="4">
        <v>0.86833446980819262</v>
      </c>
      <c r="E4" s="4">
        <v>0.37716641919515753</v>
      </c>
      <c r="F4" s="4">
        <v>0.22721720009772783</v>
      </c>
      <c r="G4" s="4">
        <v>0.78674029144953961</v>
      </c>
      <c r="H4" s="4">
        <v>0.99077443640242202</v>
      </c>
      <c r="I4" s="4">
        <v>0.47305569925849278</v>
      </c>
      <c r="J4" s="4" t="s">
        <v>92</v>
      </c>
      <c r="K4" s="4" t="s">
        <v>92</v>
      </c>
      <c r="L4" s="4" t="s">
        <v>92</v>
      </c>
      <c r="M4" s="4" t="s">
        <v>92</v>
      </c>
      <c r="N4" s="4"/>
      <c r="O4" s="4"/>
      <c r="P4" s="4"/>
      <c r="Q4" s="4"/>
      <c r="R4" s="4"/>
      <c r="S4" s="4"/>
      <c r="T4" s="4"/>
      <c r="U4" s="4"/>
    </row>
    <row r="5" spans="1:21" x14ac:dyDescent="0.3">
      <c r="A5" s="5" t="s">
        <v>82</v>
      </c>
      <c r="B5" s="4">
        <v>0.96187006671992759</v>
      </c>
      <c r="C5" s="4">
        <v>0.95291355014716239</v>
      </c>
      <c r="D5" s="4">
        <v>0.89189053846008093</v>
      </c>
      <c r="E5" s="4">
        <v>0.62983655852970255</v>
      </c>
      <c r="F5" s="4">
        <v>0.82573258751181977</v>
      </c>
      <c r="G5" s="4">
        <v>0.78353681501126926</v>
      </c>
      <c r="H5" s="4">
        <v>0.99155406460186801</v>
      </c>
      <c r="I5" s="4">
        <v>0</v>
      </c>
      <c r="J5" s="4">
        <v>0</v>
      </c>
      <c r="K5" s="4">
        <v>0</v>
      </c>
      <c r="L5" s="4">
        <v>0</v>
      </c>
      <c r="M5" s="4">
        <v>0.62553846841777494</v>
      </c>
      <c r="N5" s="4"/>
      <c r="O5" s="4"/>
      <c r="P5" s="4"/>
      <c r="Q5" s="4"/>
      <c r="R5" s="4"/>
      <c r="S5" s="4"/>
      <c r="T5" s="4"/>
      <c r="U5" s="4"/>
    </row>
    <row r="6" spans="1:21" x14ac:dyDescent="0.3">
      <c r="A6" s="5" t="s">
        <v>83</v>
      </c>
      <c r="B6" s="4">
        <v>0.93982209261079463</v>
      </c>
      <c r="C6" s="4">
        <v>0.94302951819366343</v>
      </c>
      <c r="D6" s="4">
        <v>0.88476335888171087</v>
      </c>
      <c r="E6" s="4">
        <v>0.72975991066443324</v>
      </c>
      <c r="F6" s="4">
        <v>0.90750670241286879</v>
      </c>
      <c r="G6" s="4">
        <v>0.70672557991909257</v>
      </c>
      <c r="H6" s="4">
        <v>0.98974397625089516</v>
      </c>
      <c r="I6" s="4">
        <v>4.4630803845367148E-2</v>
      </c>
      <c r="J6" s="4" t="s">
        <v>92</v>
      </c>
      <c r="K6" s="4" t="s">
        <v>92</v>
      </c>
      <c r="L6" s="4" t="s">
        <v>92</v>
      </c>
      <c r="M6" s="4" t="s">
        <v>92</v>
      </c>
      <c r="N6" s="4"/>
      <c r="O6" s="4"/>
      <c r="P6" s="4"/>
      <c r="Q6" s="4"/>
      <c r="R6" s="4"/>
      <c r="S6" s="4"/>
      <c r="T6" s="4"/>
      <c r="U6" s="4"/>
    </row>
    <row r="7" spans="1:21" x14ac:dyDescent="0.3">
      <c r="A7" s="5" t="s">
        <v>84</v>
      </c>
      <c r="B7" s="4">
        <v>0.98986108471587919</v>
      </c>
      <c r="C7" s="4">
        <v>0.94494340323720638</v>
      </c>
      <c r="D7" s="4">
        <v>0.88261712533910697</v>
      </c>
      <c r="E7" s="4">
        <v>0.68601494509282801</v>
      </c>
      <c r="F7" s="4">
        <v>0.25131784718009237</v>
      </c>
      <c r="G7" s="4">
        <v>0.79539814917546281</v>
      </c>
      <c r="H7" s="4">
        <v>0.99030017608251664</v>
      </c>
      <c r="I7" s="4">
        <v>0.91492628761979922</v>
      </c>
      <c r="J7" s="4" t="s">
        <v>92</v>
      </c>
      <c r="K7" s="4" t="s">
        <v>92</v>
      </c>
      <c r="L7" s="4" t="s">
        <v>92</v>
      </c>
      <c r="M7" s="4" t="s">
        <v>92</v>
      </c>
      <c r="N7" s="4"/>
      <c r="O7" s="4"/>
      <c r="P7" s="4"/>
      <c r="Q7" s="4"/>
      <c r="R7" s="4"/>
      <c r="S7" s="4"/>
      <c r="T7" s="4"/>
      <c r="U7" s="4"/>
    </row>
    <row r="8" spans="1:21" x14ac:dyDescent="0.3">
      <c r="A8" s="5" t="s">
        <v>85</v>
      </c>
      <c r="B8" s="4">
        <v>0.97746983772376883</v>
      </c>
      <c r="C8" s="4">
        <v>0.93610748609085859</v>
      </c>
      <c r="D8" s="4">
        <v>0.7997678464118716</v>
      </c>
      <c r="E8" s="4">
        <v>0.26122329054936033</v>
      </c>
      <c r="F8" s="4">
        <v>0</v>
      </c>
      <c r="G8" s="4">
        <v>0.71780680382944029</v>
      </c>
      <c r="H8" s="4">
        <v>0.99155751846578644</v>
      </c>
      <c r="I8" s="4">
        <v>0</v>
      </c>
      <c r="J8" s="4" t="s">
        <v>92</v>
      </c>
      <c r="K8" s="4" t="s">
        <v>92</v>
      </c>
      <c r="L8" s="4">
        <v>0</v>
      </c>
      <c r="M8" s="4">
        <v>0</v>
      </c>
      <c r="N8" s="4"/>
      <c r="O8" s="4"/>
      <c r="P8" s="4"/>
      <c r="Q8" s="4"/>
      <c r="R8" s="4"/>
      <c r="S8" s="4"/>
      <c r="T8" s="4"/>
      <c r="U8" s="4"/>
    </row>
    <row r="9" spans="1:21" x14ac:dyDescent="0.3">
      <c r="A9" s="5" t="s">
        <v>86</v>
      </c>
      <c r="B9" s="4">
        <v>0.97923599381887083</v>
      </c>
      <c r="C9" s="4">
        <v>0.93733579900384401</v>
      </c>
      <c r="D9" s="4">
        <v>0.88745059168563245</v>
      </c>
      <c r="E9" s="4">
        <v>0.14531762235833656</v>
      </c>
      <c r="F9" s="4">
        <v>0</v>
      </c>
      <c r="G9" s="4">
        <v>0.78325890394488151</v>
      </c>
      <c r="H9" s="4">
        <v>0.98417029439403758</v>
      </c>
      <c r="I9" s="4" t="s">
        <v>92</v>
      </c>
      <c r="J9" s="4" t="s">
        <v>92</v>
      </c>
      <c r="K9" s="4" t="s">
        <v>92</v>
      </c>
      <c r="L9" s="4" t="s">
        <v>92</v>
      </c>
      <c r="M9" s="4" t="s">
        <v>92</v>
      </c>
      <c r="N9" s="4"/>
      <c r="O9" s="4"/>
      <c r="P9" s="4"/>
      <c r="Q9" s="4"/>
      <c r="R9" s="4"/>
      <c r="S9" s="4"/>
      <c r="T9" s="4"/>
      <c r="U9" s="4"/>
    </row>
    <row r="10" spans="1:21" x14ac:dyDescent="0.3">
      <c r="A10" s="5" t="s">
        <v>87</v>
      </c>
      <c r="B10" s="4">
        <v>0.99179464989690758</v>
      </c>
      <c r="C10" s="4">
        <v>0.94824844246808582</v>
      </c>
      <c r="D10" s="4">
        <v>0.9243139435675336</v>
      </c>
      <c r="E10" s="4">
        <v>0.49429188363037452</v>
      </c>
      <c r="F10" s="4">
        <v>0.21140350877192984</v>
      </c>
      <c r="G10" s="4">
        <v>0.85237139447825727</v>
      </c>
      <c r="H10" s="4">
        <v>0.99259318526876161</v>
      </c>
      <c r="I10" s="4">
        <v>0.94119761525856438</v>
      </c>
      <c r="J10" s="4" t="s">
        <v>92</v>
      </c>
      <c r="K10" s="4" t="s">
        <v>92</v>
      </c>
      <c r="L10" s="4" t="s">
        <v>92</v>
      </c>
      <c r="M10" s="4" t="s">
        <v>92</v>
      </c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5" t="s">
        <v>88</v>
      </c>
      <c r="B11" s="4">
        <v>0.97748433982093297</v>
      </c>
      <c r="C11" s="4">
        <v>0.90341780553498696</v>
      </c>
      <c r="D11" s="4">
        <v>0.85056920277671966</v>
      </c>
      <c r="E11" s="4">
        <v>5.1331408405518126E-3</v>
      </c>
      <c r="F11" s="4">
        <v>0</v>
      </c>
      <c r="G11" s="4">
        <v>0.65537669681809896</v>
      </c>
      <c r="H11" s="4">
        <v>0.96945550577071959</v>
      </c>
      <c r="I11" s="4" t="s">
        <v>92</v>
      </c>
      <c r="J11" s="4" t="s">
        <v>92</v>
      </c>
      <c r="K11" s="4" t="s">
        <v>92</v>
      </c>
      <c r="L11" s="4" t="s">
        <v>92</v>
      </c>
      <c r="M11" s="4" t="s">
        <v>92</v>
      </c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5" t="s">
        <v>89</v>
      </c>
      <c r="B12" s="4">
        <v>0.98633322555756964</v>
      </c>
      <c r="C12" s="4">
        <v>0.93498365319701682</v>
      </c>
      <c r="D12" s="4">
        <v>0.86415042398140607</v>
      </c>
      <c r="E12" s="4">
        <v>0.42515041998558989</v>
      </c>
      <c r="F12" s="4">
        <v>0.36455938192558635</v>
      </c>
      <c r="G12" s="4">
        <v>0.57148708474169985</v>
      </c>
      <c r="H12" s="4">
        <v>0.9921378918470386</v>
      </c>
      <c r="I12" s="4">
        <v>0.90863228699551557</v>
      </c>
      <c r="J12" s="4" t="s">
        <v>92</v>
      </c>
      <c r="K12" s="4" t="s">
        <v>92</v>
      </c>
      <c r="L12" s="4" t="s">
        <v>92</v>
      </c>
      <c r="M12" s="4" t="s">
        <v>92</v>
      </c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5" t="s">
        <v>90</v>
      </c>
      <c r="B13" s="4">
        <v>0.98412000971889879</v>
      </c>
      <c r="C13" s="4">
        <v>0.91199018961542022</v>
      </c>
      <c r="D13" s="4">
        <v>0.86360795039273686</v>
      </c>
      <c r="E13" s="4">
        <v>0.54511219817792778</v>
      </c>
      <c r="F13" s="4">
        <v>0.18963855421686748</v>
      </c>
      <c r="G13" s="4">
        <v>0.86790268036018625</v>
      </c>
      <c r="H13" s="4">
        <v>0.99158436091370483</v>
      </c>
      <c r="I13" s="4">
        <v>0.82794352083807787</v>
      </c>
      <c r="J13" s="4" t="s">
        <v>92</v>
      </c>
      <c r="K13" s="4" t="s">
        <v>92</v>
      </c>
      <c r="L13" s="4" t="s">
        <v>92</v>
      </c>
      <c r="M13" s="4" t="s">
        <v>92</v>
      </c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5" t="s">
        <v>91</v>
      </c>
      <c r="B14" s="4">
        <v>0.93738962604653919</v>
      </c>
      <c r="C14" s="4">
        <v>0.82534722648976699</v>
      </c>
      <c r="D14" s="4">
        <v>0.80830370722301681</v>
      </c>
      <c r="E14" s="4">
        <v>0.3002480725533046</v>
      </c>
      <c r="F14" s="4">
        <v>0</v>
      </c>
      <c r="G14" s="4">
        <v>0.51427532195559444</v>
      </c>
      <c r="H14" s="4">
        <v>0.97059435408287797</v>
      </c>
      <c r="I14" s="4">
        <v>0.52827462233421818</v>
      </c>
      <c r="J14" s="4">
        <v>0</v>
      </c>
      <c r="K14" s="4" t="s">
        <v>92</v>
      </c>
      <c r="L14" s="4" t="s">
        <v>92</v>
      </c>
      <c r="M14" s="4" t="s">
        <v>92</v>
      </c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5" t="s">
        <v>91</v>
      </c>
      <c r="B15" s="4">
        <v>0.9784686045759784</v>
      </c>
      <c r="C15" s="4">
        <v>0.94270502077376905</v>
      </c>
      <c r="D15" s="4">
        <v>0.87524838284591089</v>
      </c>
      <c r="E15" s="4">
        <v>0.14162064883269257</v>
      </c>
      <c r="F15" s="4">
        <v>9.594880615266152E-2</v>
      </c>
      <c r="G15" s="4">
        <v>0.7406335493089734</v>
      </c>
      <c r="H15" s="4">
        <v>0.98185363970367079</v>
      </c>
      <c r="I15" s="4">
        <v>0.39521141016281369</v>
      </c>
      <c r="J15" s="4" t="s">
        <v>92</v>
      </c>
      <c r="K15" s="4" t="s">
        <v>92</v>
      </c>
      <c r="L15" s="4" t="s">
        <v>92</v>
      </c>
      <c r="M15" s="4" t="s">
        <v>92</v>
      </c>
      <c r="N15" s="4"/>
      <c r="O15" s="4"/>
      <c r="P15" s="4"/>
      <c r="Q15" s="4"/>
      <c r="R15" s="4"/>
      <c r="S15" s="4"/>
      <c r="T15" s="4"/>
      <c r="U15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CB0B-7C86-4CE3-B810-F68574107F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8AC7-B825-46C8-A0AA-6BFAC3EB0764}">
  <dimension ref="A1:M15"/>
  <sheetViews>
    <sheetView workbookViewId="0">
      <selection activeCell="G26" sqref="G26"/>
    </sheetView>
  </sheetViews>
  <sheetFormatPr defaultRowHeight="14.4" x14ac:dyDescent="0.3"/>
  <cols>
    <col min="1" max="1" width="19.21875" bestFit="1" customWidth="1"/>
    <col min="2" max="10" width="12" bestFit="1" customWidth="1"/>
    <col min="11" max="11" width="12.109375" customWidth="1"/>
    <col min="12" max="12" width="11" customWidth="1"/>
    <col min="13" max="13" width="12.5546875" customWidth="1"/>
  </cols>
  <sheetData>
    <row r="1" spans="1:13" x14ac:dyDescent="0.3">
      <c r="A1" t="s">
        <v>78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94</v>
      </c>
      <c r="I1" t="s">
        <v>10</v>
      </c>
      <c r="J1" t="s">
        <v>11</v>
      </c>
      <c r="K1" t="s">
        <v>1</v>
      </c>
      <c r="L1" t="s">
        <v>2</v>
      </c>
      <c r="M1" t="s">
        <v>3</v>
      </c>
    </row>
    <row r="2" spans="1:13" x14ac:dyDescent="0.3">
      <c r="A2" s="6" t="s">
        <v>79</v>
      </c>
      <c r="B2" s="7">
        <v>0.97286876604327965</v>
      </c>
      <c r="C2" s="7">
        <v>0.92954643637901235</v>
      </c>
      <c r="D2" s="7">
        <v>0.90480212736184695</v>
      </c>
      <c r="E2" s="7">
        <v>0.5277358132124832</v>
      </c>
      <c r="F2" s="7">
        <v>0.32473520249221183</v>
      </c>
      <c r="G2" s="7">
        <v>0.8144339829508902</v>
      </c>
      <c r="H2" s="7">
        <v>0.99054034605545682</v>
      </c>
      <c r="I2" s="7">
        <v>0.52943126144880415</v>
      </c>
      <c r="J2" s="8" t="s">
        <v>92</v>
      </c>
      <c r="K2" s="7" t="s">
        <v>92</v>
      </c>
      <c r="L2" s="7" t="s">
        <v>92</v>
      </c>
      <c r="M2" s="7" t="s">
        <v>92</v>
      </c>
    </row>
    <row r="3" spans="1:13" x14ac:dyDescent="0.3">
      <c r="A3" s="6" t="s">
        <v>80</v>
      </c>
      <c r="B3" s="7">
        <v>0.98364488027601815</v>
      </c>
      <c r="C3" s="7">
        <v>0.94773602528886602</v>
      </c>
      <c r="D3" s="7">
        <v>0.92780873095922156</v>
      </c>
      <c r="E3" s="7">
        <v>0.55645257679372806</v>
      </c>
      <c r="F3" s="7">
        <v>0</v>
      </c>
      <c r="G3" s="7">
        <v>0.72975254881637497</v>
      </c>
      <c r="H3" s="7">
        <v>0.99162991041986637</v>
      </c>
      <c r="I3" s="7">
        <v>0.93414487871479801</v>
      </c>
      <c r="J3" s="8" t="s">
        <v>92</v>
      </c>
      <c r="K3" s="7" t="s">
        <v>92</v>
      </c>
      <c r="L3" s="7" t="s">
        <v>92</v>
      </c>
      <c r="M3" s="7" t="s">
        <v>92</v>
      </c>
    </row>
    <row r="4" spans="1:13" x14ac:dyDescent="0.3">
      <c r="A4" s="6" t="s">
        <v>81</v>
      </c>
      <c r="B4" s="7">
        <v>0.98870165784497044</v>
      </c>
      <c r="C4" s="7">
        <v>0.93257928811957902</v>
      </c>
      <c r="D4" s="7">
        <v>0.89922857332446937</v>
      </c>
      <c r="E4" s="7">
        <v>0.50969768876984489</v>
      </c>
      <c r="F4" s="7">
        <v>0.15216682958618441</v>
      </c>
      <c r="G4" s="7">
        <v>0.81272947994000011</v>
      </c>
      <c r="H4" s="7">
        <v>0.99136756636332479</v>
      </c>
      <c r="I4" s="7">
        <v>0.47605438642071535</v>
      </c>
      <c r="J4" s="8" t="s">
        <v>92</v>
      </c>
      <c r="K4" s="7" t="s">
        <v>92</v>
      </c>
      <c r="L4" s="7" t="s">
        <v>92</v>
      </c>
      <c r="M4" s="7" t="s">
        <v>92</v>
      </c>
    </row>
    <row r="5" spans="1:13" x14ac:dyDescent="0.3">
      <c r="A5" s="6" t="s">
        <v>82</v>
      </c>
      <c r="B5" s="7">
        <v>0.9694173637858704</v>
      </c>
      <c r="C5" s="7">
        <v>0.94669048350528562</v>
      </c>
      <c r="D5" s="7">
        <v>0.89656301999053778</v>
      </c>
      <c r="E5" s="7">
        <v>0.67633173591813067</v>
      </c>
      <c r="F5" s="7">
        <v>0.85659443036676919</v>
      </c>
      <c r="G5" s="7">
        <v>0.79073407886014435</v>
      </c>
      <c r="H5" s="7">
        <v>0.99235916197530682</v>
      </c>
      <c r="I5" s="7">
        <v>0</v>
      </c>
      <c r="J5" s="8">
        <v>6.4159292035398233E-2</v>
      </c>
      <c r="K5" s="7">
        <v>0</v>
      </c>
      <c r="L5" s="7">
        <v>0</v>
      </c>
      <c r="M5" s="7">
        <v>0.73704203370216592</v>
      </c>
    </row>
    <row r="6" spans="1:13" x14ac:dyDescent="0.3">
      <c r="A6" s="6" t="s">
        <v>83</v>
      </c>
      <c r="B6" s="7">
        <v>0.92249187045782322</v>
      </c>
      <c r="C6" s="7">
        <v>0.93634324799184643</v>
      </c>
      <c r="D6" s="7">
        <v>0.88943243394999061</v>
      </c>
      <c r="E6" s="7">
        <v>0.75092314509379154</v>
      </c>
      <c r="F6" s="7">
        <v>0.90915141430948421</v>
      </c>
      <c r="G6" s="7">
        <v>0.69947271755381313</v>
      </c>
      <c r="H6" s="7">
        <v>0.99010105103727497</v>
      </c>
      <c r="I6" s="7">
        <v>0.16876740947075208</v>
      </c>
      <c r="J6" s="8" t="s">
        <v>92</v>
      </c>
      <c r="K6" s="7" t="s">
        <v>92</v>
      </c>
      <c r="L6" s="7" t="s">
        <v>92</v>
      </c>
      <c r="M6" s="7" t="s">
        <v>92</v>
      </c>
    </row>
    <row r="7" spans="1:13" x14ac:dyDescent="0.3">
      <c r="A7" s="6" t="s">
        <v>84</v>
      </c>
      <c r="B7" s="7">
        <v>0.99015999348659545</v>
      </c>
      <c r="C7" s="7">
        <v>0.95119305010041122</v>
      </c>
      <c r="D7" s="7">
        <v>0.88122893337365538</v>
      </c>
      <c r="E7" s="7">
        <v>0.71118108973851213</v>
      </c>
      <c r="F7" s="7">
        <v>0.36338565465795941</v>
      </c>
      <c r="G7" s="7">
        <v>0.80454531431501053</v>
      </c>
      <c r="H7" s="7">
        <v>0.99104757436404323</v>
      </c>
      <c r="I7" s="7">
        <v>0.92551246200946258</v>
      </c>
      <c r="J7" s="8" t="s">
        <v>92</v>
      </c>
      <c r="K7" s="7" t="s">
        <v>92</v>
      </c>
      <c r="L7" s="7" t="s">
        <v>92</v>
      </c>
      <c r="M7" s="7" t="s">
        <v>92</v>
      </c>
    </row>
    <row r="8" spans="1:13" x14ac:dyDescent="0.3">
      <c r="A8" s="6" t="s">
        <v>85</v>
      </c>
      <c r="B8" s="7">
        <v>0.97917345308956905</v>
      </c>
      <c r="C8" s="7">
        <v>0.93130600678540121</v>
      </c>
      <c r="D8" s="7">
        <v>0.87072564191639579</v>
      </c>
      <c r="E8" s="7">
        <v>0.41972434646576878</v>
      </c>
      <c r="F8" s="7">
        <v>0</v>
      </c>
      <c r="G8" s="7">
        <v>0.75935603318594058</v>
      </c>
      <c r="H8" s="7">
        <v>0.99181554279449002</v>
      </c>
      <c r="I8" s="7">
        <v>0</v>
      </c>
      <c r="J8" s="8" t="s">
        <v>92</v>
      </c>
      <c r="K8" s="7" t="s">
        <v>92</v>
      </c>
      <c r="L8" s="7">
        <v>0</v>
      </c>
      <c r="M8" s="7">
        <v>0</v>
      </c>
    </row>
    <row r="9" spans="1:13" x14ac:dyDescent="0.3">
      <c r="A9" s="6" t="s">
        <v>86</v>
      </c>
      <c r="B9" s="7">
        <v>0.98066609590605403</v>
      </c>
      <c r="C9" s="7">
        <v>0.94260502483076902</v>
      </c>
      <c r="D9" s="7">
        <v>0.92314431863438295</v>
      </c>
      <c r="E9" s="7">
        <v>0.14881227340808242</v>
      </c>
      <c r="F9" s="7">
        <v>0</v>
      </c>
      <c r="G9" s="7">
        <v>0.78167691910964321</v>
      </c>
      <c r="H9" s="7">
        <v>0.98483485711259677</v>
      </c>
      <c r="I9" s="7" t="s">
        <v>92</v>
      </c>
      <c r="J9" s="8" t="s">
        <v>92</v>
      </c>
      <c r="K9" s="7" t="s">
        <v>92</v>
      </c>
      <c r="L9" s="7" t="s">
        <v>92</v>
      </c>
      <c r="M9" s="7" t="s">
        <v>92</v>
      </c>
    </row>
    <row r="10" spans="1:13" x14ac:dyDescent="0.3">
      <c r="A10" s="6" t="s">
        <v>87</v>
      </c>
      <c r="B10" s="7">
        <v>0.99141943129796284</v>
      </c>
      <c r="C10" s="7">
        <v>0.95051913977194635</v>
      </c>
      <c r="D10" s="7">
        <v>0.92384623597200355</v>
      </c>
      <c r="E10" s="7">
        <v>0.58942481840322092</v>
      </c>
      <c r="F10" s="7">
        <v>0.18361321957438465</v>
      </c>
      <c r="G10" s="7">
        <v>0.84467701074214152</v>
      </c>
      <c r="H10" s="7">
        <v>0.99163003648753401</v>
      </c>
      <c r="I10" s="7">
        <v>0.90975863519138678</v>
      </c>
      <c r="J10" s="8" t="s">
        <v>92</v>
      </c>
      <c r="K10" s="7" t="s">
        <v>92</v>
      </c>
      <c r="L10" s="7" t="s">
        <v>92</v>
      </c>
      <c r="M10" s="7" t="s">
        <v>92</v>
      </c>
    </row>
    <row r="11" spans="1:13" x14ac:dyDescent="0.3">
      <c r="A11" s="6" t="s">
        <v>88</v>
      </c>
      <c r="B11" s="7">
        <v>0.97743172413290635</v>
      </c>
      <c r="C11" s="7">
        <v>0.91150557994616521</v>
      </c>
      <c r="D11" s="7">
        <v>0.89090600238760698</v>
      </c>
      <c r="E11" s="7">
        <v>7.9947575360419399E-3</v>
      </c>
      <c r="F11" s="7">
        <v>0.12797809219534459</v>
      </c>
      <c r="G11" s="7">
        <v>0.68194810355722646</v>
      </c>
      <c r="H11" s="7">
        <v>0.97611418021304963</v>
      </c>
      <c r="I11" s="7" t="s">
        <v>92</v>
      </c>
      <c r="J11" s="8" t="s">
        <v>92</v>
      </c>
      <c r="K11" s="7" t="s">
        <v>92</v>
      </c>
      <c r="L11" s="7" t="s">
        <v>92</v>
      </c>
      <c r="M11" s="7" t="s">
        <v>92</v>
      </c>
    </row>
    <row r="12" spans="1:13" x14ac:dyDescent="0.3">
      <c r="A12" s="6" t="s">
        <v>89</v>
      </c>
      <c r="B12" s="7">
        <v>0.98672939653879599</v>
      </c>
      <c r="C12" s="7">
        <v>0.93775600070511123</v>
      </c>
      <c r="D12" s="7">
        <v>0.88371795194389791</v>
      </c>
      <c r="E12" s="7">
        <v>0.5141300962246812</v>
      </c>
      <c r="F12" s="7">
        <v>0.38671929848652087</v>
      </c>
      <c r="G12" s="7">
        <v>0.58541882776010901</v>
      </c>
      <c r="H12" s="7">
        <v>0.99255290929484397</v>
      </c>
      <c r="I12" s="7">
        <v>0.90276750036998676</v>
      </c>
      <c r="J12" s="8" t="s">
        <v>92</v>
      </c>
      <c r="K12" s="7" t="s">
        <v>92</v>
      </c>
      <c r="L12" s="7" t="s">
        <v>92</v>
      </c>
      <c r="M12" s="7" t="s">
        <v>92</v>
      </c>
    </row>
    <row r="13" spans="1:13" x14ac:dyDescent="0.3">
      <c r="A13" s="6" t="s">
        <v>90</v>
      </c>
      <c r="B13" s="7">
        <v>0.98468006232587479</v>
      </c>
      <c r="C13" s="7">
        <v>0.91826446539459283</v>
      </c>
      <c r="D13" s="7">
        <v>0.86524265370663223</v>
      </c>
      <c r="E13" s="7">
        <v>0.65267891159215641</v>
      </c>
      <c r="F13" s="7">
        <v>0.21300649205283187</v>
      </c>
      <c r="G13" s="7">
        <v>0.86668472382730533</v>
      </c>
      <c r="H13" s="7">
        <v>0.99110494576239161</v>
      </c>
      <c r="I13" s="7">
        <v>0.85066449055723947</v>
      </c>
      <c r="J13" s="8" t="s">
        <v>92</v>
      </c>
      <c r="K13" s="7" t="s">
        <v>92</v>
      </c>
      <c r="L13" s="7" t="s">
        <v>92</v>
      </c>
      <c r="M13" s="7" t="s">
        <v>92</v>
      </c>
    </row>
    <row r="14" spans="1:13" x14ac:dyDescent="0.3">
      <c r="A14" s="6" t="s">
        <v>93</v>
      </c>
      <c r="B14" s="7">
        <v>0.94014050132155724</v>
      </c>
      <c r="C14" s="7">
        <v>0.84813097251572145</v>
      </c>
      <c r="D14" s="7">
        <v>0.82734250605678039</v>
      </c>
      <c r="E14" s="7">
        <v>0.31173406567461653</v>
      </c>
      <c r="F14" s="7">
        <v>0</v>
      </c>
      <c r="G14" s="7">
        <v>0.54114695665244272</v>
      </c>
      <c r="H14" s="7">
        <v>0.97362639472094481</v>
      </c>
      <c r="I14" s="7">
        <v>0.54753142759679041</v>
      </c>
      <c r="J14" s="8">
        <v>0</v>
      </c>
      <c r="K14" s="7" t="s">
        <v>92</v>
      </c>
      <c r="L14" s="7" t="s">
        <v>92</v>
      </c>
      <c r="M14" s="7" t="s">
        <v>92</v>
      </c>
    </row>
    <row r="15" spans="1:13" x14ac:dyDescent="0.3">
      <c r="A15" s="9" t="s">
        <v>91</v>
      </c>
      <c r="B15" s="10">
        <v>0.97849688329044482</v>
      </c>
      <c r="C15" s="10">
        <v>0.94126440728584704</v>
      </c>
      <c r="D15" s="10">
        <v>0.87068198525339668</v>
      </c>
      <c r="E15" s="10">
        <v>0.13614992606111195</v>
      </c>
      <c r="F15" s="10">
        <v>9.8472363342558239E-2</v>
      </c>
      <c r="G15" s="10">
        <v>0.74534582429907648</v>
      </c>
      <c r="H15" s="10">
        <v>0.98125069336558357</v>
      </c>
      <c r="I15" s="10">
        <v>0.40326503547763465</v>
      </c>
      <c r="J15" s="11" t="s">
        <v>92</v>
      </c>
      <c r="K15" s="10" t="s">
        <v>92</v>
      </c>
      <c r="L15" s="10" t="s">
        <v>92</v>
      </c>
      <c r="M15" s="10" t="s">
        <v>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M Z 9 Z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D G f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n 1 l W R E / 1 D i g B A A A x B A A A E w A c A E Z v c m 1 1 b G F z L 1 N l Y 3 R p b 2 4 x L m 0 g o h g A K K A U A A A A A A A A A A A A A A A A A A A A A A A A A A A A 7 Z J P S 8 Q w E M X v h X 6 H E C 9 d W I L d / y q e q h 6 8 C O 7 i Q Q o l m w x r N E 2 W N F l E 8 b u b N G r 2 4 O J N L / b w + s u Q 9 2 Y I 0 w G z Q i u 0 j P / y L M / y r H u g B j j a O i n X l D 0 1 L V g j W N e 0 m o M s G 7 Z D 5 0 i C z T P k v 6 V 2 h o G v X H d a k Q v N X A v K F l d C A q m 0 s v 7 Q F f j + t N 4 Y z Y 3 Y O H i p K 2 q 4 o O y m W t W f 2 W s n J K 8 P t y S P P h 4 P B s P Y 9 Q j 7 7 B 0 Y 6 + e 0 G q 3 o W g L 2 Q 9 w C 0 4 a T l e 4 r R R w u m S 6 f t 1 R x 7 7 m j 0 v W G / h 6 J 9 W i u t H S t K r 7 t M E Q 4 O o f o F Z f h W B 7 3 G n k U t J d x k E m Q a Z B Z k H m Q R Z A T / B Y C + i h S f q W S G P b B + / V R 4 j 0 c J 5 w k n C a c J Z w n X C T 0 g w z y T K g D 7 / P z N o w a C 5 3 9 5 X 2 I T f 8 3 4 i 8 2 4 h 1 Q S w E C L Q A U A A I A C A A x n 1 l W P o r r e 6 U A A A D 2 A A A A E g A A A A A A A A A A A A A A A A A A A A A A Q 2 9 u Z m l n L 1 B h Y 2 t h Z 2 U u e G 1 s U E s B A i 0 A F A A C A A g A M Z 9 Z V g / K 6 a u k A A A A 6 Q A A A B M A A A A A A A A A A A A A A A A A 8 Q A A A F t D b 2 5 0 Z W 5 0 X 1 R 5 c G V z X S 5 4 b W x Q S w E C L Q A U A A I A C A A x n 1 l W R E / 1 D i g B A A A x B A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I Q A A A A A A A H E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F f Y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g 6 N D U 6 M z A u O T g 0 N T I 3 N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l d H J p Y 3 N f b W 9 k Z W w x X 2 N 2 L 0 F 1 d G 9 S Z W 1 v d m V k Q 2 9 s d W 1 u c z E u e 0 5 h b W U s M H 0 m c X V v d D s s J n F 1 b 3 Q 7 U 2 V j d G l v b j E v c H V s b G J h Y 2 t f b W V 0 c m l j c 1 9 t b 2 R l b D F f Y 3 Y v Q X V 0 b 1 J l b W 9 2 Z W R D b 2 x 1 b W 5 z M S 5 7 V m F s d W U u M S w x f S Z x d W 9 0 O y w m c X V v d D t T Z W N 0 a W 9 u M S 9 w d W x s Y m F j a 1 9 t Z X R y a W N z X 2 1 v Z G V s M V 9 j d i 9 B d X R v U m V t b 3 Z l Z E N v b H V t b n M x L n t W Y W x 1 Z S 4 x M C w y f S Z x d W 9 0 O y w m c X V v d D t T Z W N 0 a W 9 u M S 9 w d W x s Y m F j a 1 9 t Z X R y a W N z X 2 1 v Z G V s M V 9 j d i 9 B d X R v U m V t b 3 Z l Z E N v b H V t b n M x L n t W Y W x 1 Z S 4 x M S w z f S Z x d W 9 0 O y w m c X V v d D t T Z W N 0 a W 9 u M S 9 w d W x s Y m F j a 1 9 t Z X R y a W N z X 2 1 v Z G V s M V 9 j d i 9 B d X R v U m V t b 3 Z l Z E N v b H V t b n M x L n t W Y W x 1 Z S 4 x M i w 0 f S Z x d W 9 0 O y w m c X V v d D t T Z W N 0 a W 9 u M S 9 w d W x s Y m F j a 1 9 t Z X R y a W N z X 2 1 v Z G V s M V 9 j d i 9 B d X R v U m V t b 3 Z l Z E N v b H V t b n M x L n t W Y W x 1 Z S 4 y L D V 9 J n F 1 b 3 Q 7 L C Z x d W 9 0 O 1 N l Y 3 R p b 2 4 x L 3 B 1 b G x i Y W N r X 2 1 l d H J p Y 3 N f b W 9 k Z W w x X 2 N 2 L 0 F 1 d G 9 S Z W 1 v d m V k Q 2 9 s d W 1 u c z E u e 1 Z h b H V l L j M s N n 0 m c X V v d D s s J n F 1 b 3 Q 7 U 2 V j d G l v b j E v c H V s b G J h Y 2 t f b W V 0 c m l j c 1 9 t b 2 R l b D F f Y 3 Y v Q X V 0 b 1 J l b W 9 2 Z W R D b 2 x 1 b W 5 z M S 5 7 V m F s d W U u N C w 3 f S Z x d W 9 0 O y w m c X V v d D t T Z W N 0 a W 9 u M S 9 w d W x s Y m F j a 1 9 t Z X R y a W N z X 2 1 v Z G V s M V 9 j d i 9 B d X R v U m V t b 3 Z l Z E N v b H V t b n M x L n t W Y W x 1 Z S 4 1 L D h 9 J n F 1 b 3 Q 7 L C Z x d W 9 0 O 1 N l Y 3 R p b 2 4 x L 3 B 1 b G x i Y W N r X 2 1 l d H J p Y 3 N f b W 9 k Z W w x X 2 N 2 L 0 F 1 d G 9 S Z W 1 v d m V k Q 2 9 s d W 1 u c z E u e 1 Z h b H V l L j Y s O X 0 m c X V v d D s s J n F 1 b 3 Q 7 U 2 V j d G l v b j E v c H V s b G J h Y 2 t f b W V 0 c m l j c 1 9 t b 2 R l b D F f Y 3 Y v Q X V 0 b 1 J l b W 9 2 Z W R D b 2 x 1 b W 5 z M S 5 7 V m F s d W U u N y w x M H 0 m c X V v d D s s J n F 1 b 3 Q 7 U 2 V j d G l v b j E v c H V s b G J h Y 2 t f b W V 0 c m l j c 1 9 t b 2 R l b D F f Y 3 Y v Q X V 0 b 1 J l b W 9 2 Z W R D b 2 x 1 b W 5 z M S 5 7 V m F s d W U u O C w x M X 0 m c X V v d D s s J n F 1 b 3 Q 7 U 2 V j d G l v b j E v c H V s b G J h Y 2 t f b W V 0 c m l j c 1 9 t b 2 R l b D F f Y 3 Y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l d H J p Y 3 N f b W 9 k Z W w x X 2 N 2 L 0 F 1 d G 9 S Z W 1 v d m V k Q 2 9 s d W 1 u c z E u e 0 5 h b W U s M H 0 m c X V v d D s s J n F 1 b 3 Q 7 U 2 V j d G l v b j E v c H V s b G J h Y 2 t f b W V 0 c m l j c 1 9 t b 2 R l b D F f Y 3 Y v Q X V 0 b 1 J l b W 9 2 Z W R D b 2 x 1 b W 5 z M S 5 7 V m F s d W U u M S w x f S Z x d W 9 0 O y w m c X V v d D t T Z W N 0 a W 9 u M S 9 w d W x s Y m F j a 1 9 t Z X R y a W N z X 2 1 v Z G V s M V 9 j d i 9 B d X R v U m V t b 3 Z l Z E N v b H V t b n M x L n t W Y W x 1 Z S 4 x M C w y f S Z x d W 9 0 O y w m c X V v d D t T Z W N 0 a W 9 u M S 9 w d W x s Y m F j a 1 9 t Z X R y a W N z X 2 1 v Z G V s M V 9 j d i 9 B d X R v U m V t b 3 Z l Z E N v b H V t b n M x L n t W Y W x 1 Z S 4 x M S w z f S Z x d W 9 0 O y w m c X V v d D t T Z W N 0 a W 9 u M S 9 w d W x s Y m F j a 1 9 t Z X R y a W N z X 2 1 v Z G V s M V 9 j d i 9 B d X R v U m V t b 3 Z l Z E N v b H V t b n M x L n t W Y W x 1 Z S 4 x M i w 0 f S Z x d W 9 0 O y w m c X V v d D t T Z W N 0 a W 9 u M S 9 w d W x s Y m F j a 1 9 t Z X R y a W N z X 2 1 v Z G V s M V 9 j d i 9 B d X R v U m V t b 3 Z l Z E N v b H V t b n M x L n t W Y W x 1 Z S 4 y L D V 9 J n F 1 b 3 Q 7 L C Z x d W 9 0 O 1 N l Y 3 R p b 2 4 x L 3 B 1 b G x i Y W N r X 2 1 l d H J p Y 3 N f b W 9 k Z W w x X 2 N 2 L 0 F 1 d G 9 S Z W 1 v d m V k Q 2 9 s d W 1 u c z E u e 1 Z h b H V l L j M s N n 0 m c X V v d D s s J n F 1 b 3 Q 7 U 2 V j d G l v b j E v c H V s b G J h Y 2 t f b W V 0 c m l j c 1 9 t b 2 R l b D F f Y 3 Y v Q X V 0 b 1 J l b W 9 2 Z W R D b 2 x 1 b W 5 z M S 5 7 V m F s d W U u N C w 3 f S Z x d W 9 0 O y w m c X V v d D t T Z W N 0 a W 9 u M S 9 w d W x s Y m F j a 1 9 t Z X R y a W N z X 2 1 v Z G V s M V 9 j d i 9 B d X R v U m V t b 3 Z l Z E N v b H V t b n M x L n t W Y W x 1 Z S 4 1 L D h 9 J n F 1 b 3 Q 7 L C Z x d W 9 0 O 1 N l Y 3 R p b 2 4 x L 3 B 1 b G x i Y W N r X 2 1 l d H J p Y 3 N f b W 9 k Z W w x X 2 N 2 L 0 F 1 d G 9 S Z W 1 v d m V k Q 2 9 s d W 1 u c z E u e 1 Z h b H V l L j Y s O X 0 m c X V v d D s s J n F 1 b 3 Q 7 U 2 V j d G l v b j E v c H V s b G J h Y 2 t f b W V 0 c m l j c 1 9 t b 2 R l b D F f Y 3 Y v Q X V 0 b 1 J l b W 9 2 Z W R D b 2 x 1 b W 5 z M S 5 7 V m F s d W U u N y w x M H 0 m c X V v d D s s J n F 1 b 3 Q 7 U 2 V j d G l v b j E v c H V s b G J h Y 2 t f b W V 0 c m l j c 1 9 t b 2 R l b D F f Y 3 Y v Q X V 0 b 1 J l b W 9 2 Z W R D b 2 x 1 b W 5 z M S 5 7 V m F s d W U u O C w x M X 0 m c X V v d D s s J n F 1 b 3 Q 7 U 2 V j d G l v b j E v c H V s b G J h Y 2 t f b W V 0 c m l j c 1 9 t b 2 R l b D F f Y 3 Y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l d H J p Y 3 N f b W 9 k Z W w x X 2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x X 2 N 2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V 9 j d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J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x O D o 1 N j o 1 M C 4 1 M z I 2 M z c 5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V 0 c m l j c 1 9 t b 2 R l b D J f d G V z d C 9 B d X R v U m V t b 3 Z l Z E N v b H V t b n M x L n t O Y W 1 l L D B 9 J n F 1 b 3 Q 7 L C Z x d W 9 0 O 1 N l Y 3 R p b 2 4 x L 3 B 1 b G x i Y W N r X 2 1 l d H J p Y 3 N f b W 9 k Z W w y X 3 R l c 3 Q v Q X V 0 b 1 J l b W 9 2 Z W R D b 2 x 1 b W 5 z M S 5 7 V m F s d W U u M S w x f S Z x d W 9 0 O y w m c X V v d D t T Z W N 0 a W 9 u M S 9 w d W x s Y m F j a 1 9 t Z X R y a W N z X 2 1 v Z G V s M l 9 0 Z X N 0 L 0 F 1 d G 9 S Z W 1 v d m V k Q 2 9 s d W 1 u c z E u e 1 Z h b H V l L j E w L D J 9 J n F 1 b 3 Q 7 L C Z x d W 9 0 O 1 N l Y 3 R p b 2 4 x L 3 B 1 b G x i Y W N r X 2 1 l d H J p Y 3 N f b W 9 k Z W w y X 3 R l c 3 Q v Q X V 0 b 1 J l b W 9 2 Z W R D b 2 x 1 b W 5 z M S 5 7 V m F s d W U u M T E s M 3 0 m c X V v d D s s J n F 1 b 3 Q 7 U 2 V j d G l v b j E v c H V s b G J h Y 2 t f b W V 0 c m l j c 1 9 t b 2 R l b D J f d G V z d C 9 B d X R v U m V t b 3 Z l Z E N v b H V t b n M x L n t W Y W x 1 Z S 4 x M i w 0 f S Z x d W 9 0 O y w m c X V v d D t T Z W N 0 a W 9 u M S 9 w d W x s Y m F j a 1 9 t Z X R y a W N z X 2 1 v Z G V s M l 9 0 Z X N 0 L 0 F 1 d G 9 S Z W 1 v d m V k Q 2 9 s d W 1 u c z E u e 1 Z h b H V l L j I s N X 0 m c X V v d D s s J n F 1 b 3 Q 7 U 2 V j d G l v b j E v c H V s b G J h Y 2 t f b W V 0 c m l j c 1 9 t b 2 R l b D J f d G V z d C 9 B d X R v U m V t b 3 Z l Z E N v b H V t b n M x L n t W Y W x 1 Z S 4 z L D Z 9 J n F 1 b 3 Q 7 L C Z x d W 9 0 O 1 N l Y 3 R p b 2 4 x L 3 B 1 b G x i Y W N r X 2 1 l d H J p Y 3 N f b W 9 k Z W w y X 3 R l c 3 Q v Q X V 0 b 1 J l b W 9 2 Z W R D b 2 x 1 b W 5 z M S 5 7 V m F s d W U u N C w 3 f S Z x d W 9 0 O y w m c X V v d D t T Z W N 0 a W 9 u M S 9 w d W x s Y m F j a 1 9 t Z X R y a W N z X 2 1 v Z G V s M l 9 0 Z X N 0 L 0 F 1 d G 9 S Z W 1 v d m V k Q 2 9 s d W 1 u c z E u e 1 Z h b H V l L j U s O H 0 m c X V v d D s s J n F 1 b 3 Q 7 U 2 V j d G l v b j E v c H V s b G J h Y 2 t f b W V 0 c m l j c 1 9 t b 2 R l b D J f d G V z d C 9 B d X R v U m V t b 3 Z l Z E N v b H V t b n M x L n t W Y W x 1 Z S 4 2 L D l 9 J n F 1 b 3 Q 7 L C Z x d W 9 0 O 1 N l Y 3 R p b 2 4 x L 3 B 1 b G x i Y W N r X 2 1 l d H J p Y 3 N f b W 9 k Z W w y X 3 R l c 3 Q v Q X V 0 b 1 J l b W 9 2 Z W R D b 2 x 1 b W 5 z M S 5 7 V m F s d W U u N y w x M H 0 m c X V v d D s s J n F 1 b 3 Q 7 U 2 V j d G l v b j E v c H V s b G J h Y 2 t f b W V 0 c m l j c 1 9 t b 2 R l b D J f d G V z d C 9 B d X R v U m V t b 3 Z l Z E N v b H V t b n M x L n t W Y W x 1 Z S 4 4 L D E x f S Z x d W 9 0 O y w m c X V v d D t T Z W N 0 a W 9 u M S 9 w d W x s Y m F j a 1 9 t Z X R y a W N z X 2 1 v Z G V s M l 9 0 Z X N 0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Z X R y a W N z X 2 1 v Z G V s M l 9 0 Z X N 0 L 0 F 1 d G 9 S Z W 1 v d m V k Q 2 9 s d W 1 u c z E u e 0 5 h b W U s M H 0 m c X V v d D s s J n F 1 b 3 Q 7 U 2 V j d G l v b j E v c H V s b G J h Y 2 t f b W V 0 c m l j c 1 9 t b 2 R l b D J f d G V z d C 9 B d X R v U m V t b 3 Z l Z E N v b H V t b n M x L n t W Y W x 1 Z S 4 x L D F 9 J n F 1 b 3 Q 7 L C Z x d W 9 0 O 1 N l Y 3 R p b 2 4 x L 3 B 1 b G x i Y W N r X 2 1 l d H J p Y 3 N f b W 9 k Z W w y X 3 R l c 3 Q v Q X V 0 b 1 J l b W 9 2 Z W R D b 2 x 1 b W 5 z M S 5 7 V m F s d W U u M T A s M n 0 m c X V v d D s s J n F 1 b 3 Q 7 U 2 V j d G l v b j E v c H V s b G J h Y 2 t f b W V 0 c m l j c 1 9 t b 2 R l b D J f d G V z d C 9 B d X R v U m V t b 3 Z l Z E N v b H V t b n M x L n t W Y W x 1 Z S 4 x M S w z f S Z x d W 9 0 O y w m c X V v d D t T Z W N 0 a W 9 u M S 9 w d W x s Y m F j a 1 9 t Z X R y a W N z X 2 1 v Z G V s M l 9 0 Z X N 0 L 0 F 1 d G 9 S Z W 1 v d m V k Q 2 9 s d W 1 u c z E u e 1 Z h b H V l L j E y L D R 9 J n F 1 b 3 Q 7 L C Z x d W 9 0 O 1 N l Y 3 R p b 2 4 x L 3 B 1 b G x i Y W N r X 2 1 l d H J p Y 3 N f b W 9 k Z W w y X 3 R l c 3 Q v Q X V 0 b 1 J l b W 9 2 Z W R D b 2 x 1 b W 5 z M S 5 7 V m F s d W U u M i w 1 f S Z x d W 9 0 O y w m c X V v d D t T Z W N 0 a W 9 u M S 9 w d W x s Y m F j a 1 9 t Z X R y a W N z X 2 1 v Z G V s M l 9 0 Z X N 0 L 0 F 1 d G 9 S Z W 1 v d m V k Q 2 9 s d W 1 u c z E u e 1 Z h b H V l L j M s N n 0 m c X V v d D s s J n F 1 b 3 Q 7 U 2 V j d G l v b j E v c H V s b G J h Y 2 t f b W V 0 c m l j c 1 9 t b 2 R l b D J f d G V z d C 9 B d X R v U m V t b 3 Z l Z E N v b H V t b n M x L n t W Y W x 1 Z S 4 0 L D d 9 J n F 1 b 3 Q 7 L C Z x d W 9 0 O 1 N l Y 3 R p b 2 4 x L 3 B 1 b G x i Y W N r X 2 1 l d H J p Y 3 N f b W 9 k Z W w y X 3 R l c 3 Q v Q X V 0 b 1 J l b W 9 2 Z W R D b 2 x 1 b W 5 z M S 5 7 V m F s d W U u N S w 4 f S Z x d W 9 0 O y w m c X V v d D t T Z W N 0 a W 9 u M S 9 w d W x s Y m F j a 1 9 t Z X R y a W N z X 2 1 v Z G V s M l 9 0 Z X N 0 L 0 F 1 d G 9 S Z W 1 v d m V k Q 2 9 s d W 1 u c z E u e 1 Z h b H V l L j Y s O X 0 m c X V v d D s s J n F 1 b 3 Q 7 U 2 V j d G l v b j E v c H V s b G J h Y 2 t f b W V 0 c m l j c 1 9 t b 2 R l b D J f d G V z d C 9 B d X R v U m V t b 3 Z l Z E N v b H V t b n M x L n t W Y W x 1 Z S 4 3 L D E w f S Z x d W 9 0 O y w m c X V v d D t T Z W N 0 a W 9 u M S 9 w d W x s Y m F j a 1 9 t Z X R y a W N z X 2 1 v Z G V s M l 9 0 Z X N 0 L 0 F 1 d G 9 S Z W 1 v d m V k Q 2 9 s d W 1 u c z E u e 1 Z h b H V l L j g s M T F 9 J n F 1 b 3 Q 7 L C Z x d W 9 0 O 1 N l Y 3 R p b 2 4 x L 3 B 1 b G x i Y W N r X 2 1 l d H J p Y 3 N f b W 9 k Z W w y X 3 R l c 3 Q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l d H J p Y 3 N f b W 9 k Z W w y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J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J f d G V z d C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T T / i o 1 x J G j 7 N 6 M + l V f 8 E A A A A A A g A A A A A A E G Y A A A A B A A A g A A A A c 5 f o b h B k G O 2 I K W i V X n A H f a 7 C e 6 I 0 Z P E O Q G L n / p p x V o A A A A A A D o A A A A A C A A A g A A A A x s Y Y m f r n Z i j a n D u F Y l Y j q j h y 4 Z 9 2 B p t 9 Y w M U 0 D D z T B h Q A A A A q y G Z + G I w q X 5 F E u m R r G s j 0 x 6 t U 0 f v W p e K A s N 3 l / + L 4 T h M C 2 8 S 1 m e h a m 2 H P o D r 6 q 1 a V 9 t U y R 7 U 2 X 7 T 3 I Z O B h q h E e 2 s A C b 1 b D A h I x t v o S Y f c m p A A A A A h / M a 6 P T F + B a 9 h W A z B T E 7 n U O u C S n 5 U N x x p q x r g c n P j c T V s m K n j A M 9 + 7 0 U T e g t 7 + T P n W V S N B S L B z M a E W x k X N B z C w = = < / D a t a M a s h u p > 
</file>

<file path=customXml/itemProps1.xml><?xml version="1.0" encoding="utf-8"?>
<ds:datastoreItem xmlns:ds="http://schemas.openxmlformats.org/officeDocument/2006/customXml" ds:itemID="{AB8EA219-5813-4815-94EA-030193438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 train</vt:lpstr>
      <vt:lpstr>Overview test</vt:lpstr>
      <vt:lpstr>Model 1 2D train</vt:lpstr>
      <vt:lpstr>Model 1 2D test</vt:lpstr>
      <vt:lpstr>Model 2 2D train</vt:lpstr>
      <vt:lpstr>Model 2 2D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2023-02-17T16:56:38Z</dcterms:created>
  <dcterms:modified xsi:type="dcterms:W3CDTF">2023-03-03T11:34:57Z</dcterms:modified>
</cp:coreProperties>
</file>