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0" windowWidth="14115" windowHeight="468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I22" i="1"/>
  <c r="H25"/>
  <c r="I25" s="1"/>
  <c r="H24"/>
  <c r="F5"/>
  <c r="F8"/>
  <c r="H22"/>
  <c r="H23"/>
  <c r="H21"/>
  <c r="H13"/>
  <c r="H16" s="1"/>
  <c r="B16"/>
  <c r="B13"/>
  <c r="I23" l="1"/>
  <c r="I24"/>
  <c r="K21" s="1"/>
  <c r="K27"/>
  <c r="K30" s="1"/>
  <c r="I21"/>
</calcChain>
</file>

<file path=xl/sharedStrings.xml><?xml version="1.0" encoding="utf-8"?>
<sst xmlns="http://schemas.openxmlformats.org/spreadsheetml/2006/main" count="52" uniqueCount="35">
  <si>
    <t>Desvio estandar respecto del ajuste</t>
  </si>
  <si>
    <t>tipo A</t>
  </si>
  <si>
    <t>grados de libertad efectivos</t>
  </si>
  <si>
    <t>medicion minima del puente</t>
  </si>
  <si>
    <t>tipo B</t>
  </si>
  <si>
    <t>normal</t>
  </si>
  <si>
    <t>rectangular</t>
  </si>
  <si>
    <t>incertidumbre estadisticade la medicion de la temperatura</t>
  </si>
  <si>
    <t>incertidumbre asociada a la resolucion del sensor dallas</t>
  </si>
  <si>
    <t>Rectangular</t>
  </si>
  <si>
    <t>%incertidumbre asociado al patron, viene de certificado</t>
  </si>
  <si>
    <t>k=2</t>
  </si>
  <si>
    <t>Fuente</t>
  </si>
  <si>
    <t>Tipo</t>
  </si>
  <si>
    <t>A</t>
  </si>
  <si>
    <t>B</t>
  </si>
  <si>
    <t>Resolución</t>
  </si>
  <si>
    <t>Desvio Estándar</t>
  </si>
  <si>
    <t>Certificado</t>
  </si>
  <si>
    <t>K</t>
  </si>
  <si>
    <t>CdS</t>
  </si>
  <si>
    <t>grados de libertad efectivos de la medicion</t>
  </si>
  <si>
    <t>factor de cobertura 2</t>
  </si>
  <si>
    <t>Sensor Dallas</t>
  </si>
  <si>
    <t>Puente</t>
  </si>
  <si>
    <t>Corrección</t>
  </si>
  <si>
    <t>Patrón</t>
  </si>
  <si>
    <t>Aporte a GdLE</t>
  </si>
  <si>
    <t>R</t>
  </si>
  <si>
    <r>
      <t>Valor (</t>
    </r>
    <r>
      <rPr>
        <sz val="11"/>
        <color theme="1"/>
        <rFont val="Calibri"/>
        <family val="2"/>
      </rPr>
      <t>µΩ)</t>
    </r>
  </si>
  <si>
    <t>incertidumbre expandida</t>
  </si>
  <si>
    <t>incertidumbre combinada</t>
  </si>
  <si>
    <t>Distribución</t>
  </si>
  <si>
    <t>Normal</t>
  </si>
  <si>
    <t xml:space="preserve">             Presupuesto de incertidumbre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</si>
</sst>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1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5" xfId="0" applyFill="1" applyBorder="1"/>
    <xf numFmtId="0" fontId="0" fillId="3" borderId="11" xfId="0" applyFill="1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11" fontId="0" fillId="0" borderId="7" xfId="0" applyNumberFormat="1" applyBorder="1" applyAlignment="1">
      <alignment horizontal="center"/>
    </xf>
    <xf numFmtId="11" fontId="0" fillId="0" borderId="9" xfId="0" applyNumberForma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11" fontId="0" fillId="0" borderId="12" xfId="0" applyNumberFormat="1" applyBorder="1" applyAlignment="1">
      <alignment horizontal="center"/>
    </xf>
    <xf numFmtId="0" fontId="0" fillId="3" borderId="4" xfId="0" applyFill="1" applyBorder="1"/>
    <xf numFmtId="0" fontId="0" fillId="3" borderId="13" xfId="0" applyFill="1" applyBorder="1"/>
    <xf numFmtId="0" fontId="0" fillId="0" borderId="13" xfId="0" applyBorder="1" applyAlignment="1">
      <alignment horizontal="center"/>
    </xf>
    <xf numFmtId="11" fontId="0" fillId="0" borderId="13" xfId="0" applyNumberFormat="1" applyBorder="1" applyAlignment="1">
      <alignment horizontal="center"/>
    </xf>
    <xf numFmtId="11" fontId="0" fillId="0" borderId="1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L30"/>
  <sheetViews>
    <sheetView tabSelected="1" topLeftCell="A7" workbookViewId="0">
      <selection activeCell="K21" sqref="K21"/>
    </sheetView>
  </sheetViews>
  <sheetFormatPr baseColWidth="10" defaultRowHeight="15"/>
  <cols>
    <col min="2" max="2" width="13" customWidth="1"/>
    <col min="3" max="3" width="15" bestFit="1" customWidth="1"/>
    <col min="4" max="4" width="7.28515625" bestFit="1" customWidth="1"/>
    <col min="5" max="5" width="11.7109375" bestFit="1" customWidth="1"/>
    <col min="6" max="6" width="8.7109375" customWidth="1"/>
    <col min="8" max="8" width="14" customWidth="1"/>
    <col min="9" max="9" width="13.28515625" bestFit="1" customWidth="1"/>
    <col min="10" max="10" width="11.85546875" bestFit="1" customWidth="1"/>
  </cols>
  <sheetData>
    <row r="3" spans="2:12">
      <c r="B3" t="s">
        <v>0</v>
      </c>
      <c r="F3" t="s">
        <v>3</v>
      </c>
      <c r="J3" t="s">
        <v>7</v>
      </c>
    </row>
    <row r="4" spans="2:12">
      <c r="B4" s="1">
        <v>5.8246999999999997E-4</v>
      </c>
      <c r="D4" t="s">
        <v>1</v>
      </c>
      <c r="F4" s="1">
        <v>4.0000000000000003E-5</v>
      </c>
      <c r="H4" t="s">
        <v>4</v>
      </c>
      <c r="J4">
        <v>0.27</v>
      </c>
      <c r="L4" t="s">
        <v>1</v>
      </c>
    </row>
    <row r="5" spans="2:12">
      <c r="D5" t="s">
        <v>5</v>
      </c>
      <c r="F5" s="1">
        <f>F4/SQRT(12)</f>
        <v>1.1547005383792517E-5</v>
      </c>
      <c r="H5" t="s">
        <v>6</v>
      </c>
      <c r="L5" t="s">
        <v>5</v>
      </c>
    </row>
    <row r="6" spans="2:12">
      <c r="B6" t="s">
        <v>2</v>
      </c>
      <c r="J6" t="s">
        <v>2</v>
      </c>
    </row>
    <row r="7" spans="2:12">
      <c r="B7">
        <v>587</v>
      </c>
      <c r="F7" t="s">
        <v>2</v>
      </c>
      <c r="J7" s="1">
        <v>400</v>
      </c>
    </row>
    <row r="8" spans="2:12">
      <c r="F8" s="1">
        <f>1/(2*(F5^2))</f>
        <v>3749999999.9999986</v>
      </c>
    </row>
    <row r="11" spans="2:12">
      <c r="B11" t="s">
        <v>8</v>
      </c>
      <c r="H11" t="s">
        <v>10</v>
      </c>
    </row>
    <row r="12" spans="2:12">
      <c r="B12">
        <v>0.06</v>
      </c>
      <c r="D12" t="s">
        <v>15</v>
      </c>
      <c r="H12" s="1">
        <v>2.2999999999999999E-7</v>
      </c>
      <c r="J12" t="s">
        <v>4</v>
      </c>
    </row>
    <row r="13" spans="2:12">
      <c r="B13">
        <f>B12/SQRT(12)</f>
        <v>1.7320508075688773E-2</v>
      </c>
      <c r="D13" t="s">
        <v>28</v>
      </c>
      <c r="H13" s="1">
        <f>H12/2</f>
        <v>1.15E-7</v>
      </c>
      <c r="J13" t="s">
        <v>5</v>
      </c>
    </row>
    <row r="14" spans="2:12">
      <c r="J14" t="s">
        <v>11</v>
      </c>
    </row>
    <row r="15" spans="2:12">
      <c r="B15" t="s">
        <v>2</v>
      </c>
      <c r="H15" t="s">
        <v>2</v>
      </c>
    </row>
    <row r="16" spans="2:12">
      <c r="B16" s="1">
        <f>(1/2)*((50/B13)^2)</f>
        <v>4166666.6666666665</v>
      </c>
      <c r="H16" s="1">
        <f>(1/2)*((0.99996938/H13)^2)</f>
        <v>37804868088377.484</v>
      </c>
    </row>
    <row r="18" spans="2:11" ht="15.75" thickBot="1"/>
    <row r="19" spans="2:11" ht="15.75" thickBot="1">
      <c r="B19" s="2"/>
      <c r="C19" s="3"/>
      <c r="D19" s="3" t="s">
        <v>34</v>
      </c>
      <c r="E19" s="3"/>
      <c r="F19" s="3"/>
      <c r="G19" s="3"/>
      <c r="H19" s="3"/>
      <c r="I19" s="4"/>
    </row>
    <row r="20" spans="2:11" ht="15.75" thickBot="1">
      <c r="B20" s="5" t="s">
        <v>12</v>
      </c>
      <c r="C20" s="6"/>
      <c r="D20" s="11" t="s">
        <v>13</v>
      </c>
      <c r="E20" s="11" t="s">
        <v>32</v>
      </c>
      <c r="F20" s="11" t="s">
        <v>19</v>
      </c>
      <c r="G20" s="11" t="s">
        <v>20</v>
      </c>
      <c r="H20" s="11" t="s">
        <v>29</v>
      </c>
      <c r="I20" s="14" t="s">
        <v>27</v>
      </c>
      <c r="K20" t="s">
        <v>21</v>
      </c>
    </row>
    <row r="21" spans="2:11" ht="15.75" thickBot="1">
      <c r="B21" s="5" t="s">
        <v>26</v>
      </c>
      <c r="C21" s="6" t="s">
        <v>18</v>
      </c>
      <c r="D21" s="11" t="s">
        <v>15</v>
      </c>
      <c r="E21" s="11" t="s">
        <v>33</v>
      </c>
      <c r="F21" s="11">
        <v>2</v>
      </c>
      <c r="G21" s="11">
        <v>1</v>
      </c>
      <c r="H21" s="15">
        <f>H12*G21/F21</f>
        <v>1.15E-7</v>
      </c>
      <c r="I21" s="18">
        <f>H21^4/H16</f>
        <v>4.6264048479452427E-42</v>
      </c>
      <c r="K21" s="1">
        <f>SUMSQ(H21:H25)^2/SUM(I21:I25)</f>
        <v>561.14906755028005</v>
      </c>
    </row>
    <row r="22" spans="2:11">
      <c r="B22" s="7" t="s">
        <v>23</v>
      </c>
      <c r="C22" s="8" t="s">
        <v>17</v>
      </c>
      <c r="D22" s="12" t="s">
        <v>14</v>
      </c>
      <c r="E22" s="12" t="s">
        <v>33</v>
      </c>
      <c r="F22" s="12">
        <v>1</v>
      </c>
      <c r="G22" s="12">
        <v>5.7000000000000002E-3</v>
      </c>
      <c r="H22" s="16">
        <f>J4*G22/F22</f>
        <v>1.5390000000000002E-3</v>
      </c>
      <c r="I22" s="19">
        <f>H22^4/J7</f>
        <v>1.4024729318602508E-14</v>
      </c>
    </row>
    <row r="23" spans="2:11" ht="15.75" thickBot="1">
      <c r="B23" s="9"/>
      <c r="C23" s="10" t="s">
        <v>16</v>
      </c>
      <c r="D23" s="13" t="s">
        <v>15</v>
      </c>
      <c r="E23" s="13" t="s">
        <v>9</v>
      </c>
      <c r="F23" s="13">
        <v>1</v>
      </c>
      <c r="G23" s="13">
        <v>5.7000000000000002E-3</v>
      </c>
      <c r="H23" s="17">
        <f>B12*G23/F23</f>
        <v>3.4200000000000002E-4</v>
      </c>
      <c r="I23" s="20">
        <f>H23^4/B16</f>
        <v>3.2833385510400008E-21</v>
      </c>
    </row>
    <row r="24" spans="2:11" ht="15.75" thickBot="1">
      <c r="B24" s="21" t="s">
        <v>24</v>
      </c>
      <c r="C24" s="22" t="s">
        <v>16</v>
      </c>
      <c r="D24" s="23" t="s">
        <v>15</v>
      </c>
      <c r="E24" s="23" t="s">
        <v>9</v>
      </c>
      <c r="F24" s="23">
        <v>1</v>
      </c>
      <c r="G24" s="23">
        <v>1</v>
      </c>
      <c r="H24" s="24">
        <f>F5*G24/F24</f>
        <v>1.1547005383792517E-5</v>
      </c>
      <c r="I24" s="25">
        <f>H24^4/F8</f>
        <v>4.7407407407407468E-30</v>
      </c>
      <c r="K24" t="s">
        <v>22</v>
      </c>
    </row>
    <row r="25" spans="2:11" ht="15.75" thickBot="1">
      <c r="B25" s="5" t="s">
        <v>25</v>
      </c>
      <c r="C25" s="6" t="s">
        <v>17</v>
      </c>
      <c r="D25" s="11" t="s">
        <v>14</v>
      </c>
      <c r="E25" s="11" t="s">
        <v>33</v>
      </c>
      <c r="F25" s="11">
        <v>1</v>
      </c>
      <c r="G25" s="11">
        <v>1</v>
      </c>
      <c r="H25" s="15">
        <f>B4*G25/F25</f>
        <v>5.8246999999999997E-4</v>
      </c>
      <c r="I25" s="18">
        <f>H25^4/B7</f>
        <v>1.9609031620848096E-16</v>
      </c>
    </row>
    <row r="26" spans="2:11">
      <c r="K26" t="s">
        <v>31</v>
      </c>
    </row>
    <row r="27" spans="2:11">
      <c r="K27">
        <f>SQRT(SUMSQ(H21:H25))</f>
        <v>1.6807408031752945E-3</v>
      </c>
    </row>
    <row r="29" spans="2:11">
      <c r="K29" t="s">
        <v>30</v>
      </c>
    </row>
    <row r="30" spans="2:11">
      <c r="K30">
        <f>K27*2</f>
        <v>3.361481606350589E-3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INTI</dc:creator>
  <cp:lastModifiedBy>INTI</cp:lastModifiedBy>
  <dcterms:created xsi:type="dcterms:W3CDTF">2019-08-08T13:20:25Z</dcterms:created>
  <dcterms:modified xsi:type="dcterms:W3CDTF">2019-08-08T19:31:03Z</dcterms:modified>
</cp:coreProperties>
</file>